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ropbox\Suburbs\2006-2016 Data (Ben &amp; Shuhong, Chris &amp; Lyra)\Belleville 2016\"/>
    </mc:Choice>
  </mc:AlternateContent>
  <xr:revisionPtr revIDLastSave="0" documentId="13_ncr:1_{5D0063C0-21BB-4EA7-9009-44FC7E0FEDAA}"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N3" i="5" l="1"/>
  <c r="N4" i="5"/>
  <c r="N5" i="5"/>
  <c r="N6" i="5"/>
  <c r="N7" i="5"/>
  <c r="N8" i="5"/>
  <c r="N9" i="5"/>
  <c r="N10" i="5"/>
  <c r="N11" i="5"/>
  <c r="N13" i="5"/>
  <c r="N14" i="5"/>
  <c r="N17" i="5"/>
  <c r="N18" i="5"/>
  <c r="N19" i="5"/>
  <c r="N20" i="5"/>
  <c r="N21" i="5"/>
  <c r="N22" i="5"/>
  <c r="N23" i="5"/>
  <c r="N24" i="5"/>
  <c r="N25" i="5"/>
  <c r="N26" i="5"/>
  <c r="N27" i="5"/>
  <c r="N28" i="5"/>
  <c r="N29" i="5"/>
  <c r="N30" i="5"/>
  <c r="N32" i="5"/>
  <c r="N34" i="5"/>
  <c r="N35" i="5"/>
  <c r="Q3" i="5"/>
  <c r="R3" i="5" s="1"/>
  <c r="Q4" i="5"/>
  <c r="R4" i="5" s="1"/>
  <c r="Q5" i="5"/>
  <c r="R5" i="5" s="1"/>
  <c r="Q6" i="5"/>
  <c r="R6" i="5" s="1"/>
  <c r="Q7" i="5"/>
  <c r="R7" i="5" s="1"/>
  <c r="Q8" i="5"/>
  <c r="R8" i="5" s="1"/>
  <c r="Q9" i="5"/>
  <c r="R9" i="5" s="1"/>
  <c r="Q10" i="5"/>
  <c r="R10" i="5" s="1"/>
  <c r="Q11" i="5"/>
  <c r="R11" i="5" s="1"/>
  <c r="Q13" i="5"/>
  <c r="R13" i="5" s="1"/>
  <c r="Q14" i="5"/>
  <c r="R14" i="5" s="1"/>
  <c r="Q17" i="5"/>
  <c r="R17" i="5" s="1"/>
  <c r="Q18" i="5"/>
  <c r="R18" i="5" s="1"/>
  <c r="Q19" i="5"/>
  <c r="R19" i="5" s="1"/>
  <c r="Q20" i="5"/>
  <c r="R20" i="5" s="1"/>
  <c r="Q21" i="5"/>
  <c r="R21" i="5" s="1"/>
  <c r="Q22" i="5"/>
  <c r="R22" i="5" s="1"/>
  <c r="Q23" i="5"/>
  <c r="R23" i="5" s="1"/>
  <c r="Q24" i="5"/>
  <c r="R24" i="5" s="1"/>
  <c r="Q25" i="5"/>
  <c r="R25" i="5" s="1"/>
  <c r="Q26" i="5"/>
  <c r="R26" i="5" s="1"/>
  <c r="Q27" i="5"/>
  <c r="R27" i="5" s="1"/>
  <c r="Q28" i="5"/>
  <c r="R28" i="5" s="1"/>
  <c r="Q29" i="5"/>
  <c r="R29" i="5" s="1"/>
  <c r="Q30" i="5"/>
  <c r="R30" i="5" s="1"/>
  <c r="Q32" i="5"/>
  <c r="R32" i="5" s="1"/>
  <c r="Q34" i="5"/>
  <c r="R34" i="5" s="1"/>
  <c r="Q35" i="5"/>
  <c r="R35" i="5" s="1"/>
  <c r="Q2" i="5"/>
  <c r="R2" i="5" s="1"/>
  <c r="W2" i="5" s="1"/>
  <c r="N2" i="5"/>
  <c r="Y2" i="5" s="1"/>
  <c r="K3" i="5"/>
  <c r="L3" i="5" s="1"/>
  <c r="K4" i="5"/>
  <c r="L4" i="5" s="1"/>
  <c r="K5" i="5"/>
  <c r="L5" i="5" s="1"/>
  <c r="K6" i="5"/>
  <c r="L6" i="5" s="1"/>
  <c r="K7" i="5"/>
  <c r="L7" i="5" s="1"/>
  <c r="K8" i="5"/>
  <c r="L8" i="5" s="1"/>
  <c r="K9" i="5"/>
  <c r="L9" i="5" s="1"/>
  <c r="K10" i="5"/>
  <c r="L10" i="5" s="1"/>
  <c r="K11" i="5"/>
  <c r="L11" i="5" s="1"/>
  <c r="K13" i="5"/>
  <c r="L13" i="5" s="1"/>
  <c r="K14" i="5"/>
  <c r="L14" i="5" s="1"/>
  <c r="K17" i="5"/>
  <c r="L17" i="5" s="1"/>
  <c r="K18" i="5"/>
  <c r="L18" i="5" s="1"/>
  <c r="K19" i="5"/>
  <c r="L19" i="5" s="1"/>
  <c r="K20" i="5"/>
  <c r="L20" i="5" s="1"/>
  <c r="K21" i="5"/>
  <c r="L21" i="5" s="1"/>
  <c r="K22" i="5"/>
  <c r="L22" i="5" s="1"/>
  <c r="K23" i="5"/>
  <c r="L23" i="5" s="1"/>
  <c r="K24" i="5"/>
  <c r="L24" i="5" s="1"/>
  <c r="K25" i="5"/>
  <c r="L25" i="5" s="1"/>
  <c r="K26" i="5"/>
  <c r="L26" i="5" s="1"/>
  <c r="K27" i="5"/>
  <c r="L27" i="5" s="1"/>
  <c r="K28" i="5"/>
  <c r="L28" i="5" s="1"/>
  <c r="K29" i="5"/>
  <c r="L29" i="5" s="1"/>
  <c r="K30" i="5"/>
  <c r="L30" i="5" s="1"/>
  <c r="K32" i="5"/>
  <c r="L32" i="5" s="1"/>
  <c r="K34" i="5"/>
  <c r="L34" i="5" s="1"/>
  <c r="K35" i="5"/>
  <c r="K2" i="5"/>
  <c r="L2" i="5" s="1"/>
  <c r="F7" i="3" l="1"/>
  <c r="F6" i="3"/>
  <c r="F5" i="3"/>
  <c r="G5" i="3" s="1"/>
  <c r="F4" i="3"/>
  <c r="G4" i="3" s="1"/>
  <c r="F3" i="3"/>
  <c r="F20" i="3"/>
  <c r="G20" i="3" s="1"/>
  <c r="D8" i="3"/>
  <c r="E6" i="3" s="1"/>
  <c r="E3" i="3" l="1"/>
  <c r="F23" i="3"/>
  <c r="G23" i="3" s="1"/>
  <c r="F22" i="3"/>
  <c r="G22" i="3" s="1"/>
  <c r="F21" i="3"/>
  <c r="G21" i="3" s="1"/>
  <c r="D24" i="3"/>
  <c r="E23" i="3" s="1"/>
  <c r="F19" i="3"/>
  <c r="G19" i="3" s="1"/>
  <c r="B24" i="3"/>
  <c r="C19" i="3" s="1"/>
  <c r="F15" i="3"/>
  <c r="G15" i="3" s="1"/>
  <c r="F14" i="3"/>
  <c r="G14" i="3" s="1"/>
  <c r="F13" i="3"/>
  <c r="G13" i="3" s="1"/>
  <c r="F12" i="3"/>
  <c r="G12" i="3" s="1"/>
  <c r="D16" i="3"/>
  <c r="E14" i="3" s="1"/>
  <c r="B16" i="3"/>
  <c r="C14" i="3" s="1"/>
  <c r="F11" i="3"/>
  <c r="G11" i="3" s="1"/>
  <c r="B8" i="3"/>
  <c r="C5" i="3" s="1"/>
  <c r="E4" i="3"/>
  <c r="E7" i="3"/>
  <c r="G6" i="3"/>
  <c r="G3" i="3"/>
  <c r="E5" i="3"/>
  <c r="G7" i="3"/>
  <c r="C22" i="3" l="1"/>
  <c r="E21" i="3"/>
  <c r="E19" i="3"/>
  <c r="E20" i="3"/>
  <c r="E22" i="3"/>
  <c r="C21" i="3"/>
  <c r="C23" i="3"/>
  <c r="C20" i="3"/>
  <c r="F24" i="3"/>
  <c r="H22" i="3" s="1"/>
  <c r="C11" i="3"/>
  <c r="E13" i="3"/>
  <c r="E15" i="3"/>
  <c r="E11" i="3"/>
  <c r="E12" i="3"/>
  <c r="C15" i="3"/>
  <c r="C13" i="3"/>
  <c r="C12" i="3"/>
  <c r="F16" i="3"/>
  <c r="H13" i="3" s="1"/>
  <c r="F8" i="3"/>
  <c r="H6" i="3" s="1"/>
  <c r="C3" i="3"/>
  <c r="C6" i="3"/>
  <c r="C7" i="3"/>
  <c r="C4" i="3"/>
  <c r="G24" i="3" l="1"/>
  <c r="H23" i="3"/>
  <c r="H21" i="3"/>
  <c r="H19" i="3"/>
  <c r="H20" i="3"/>
  <c r="G16" i="3"/>
  <c r="H12" i="3"/>
  <c r="H14" i="3"/>
  <c r="H15" i="3"/>
  <c r="H11" i="3"/>
  <c r="H7" i="3"/>
  <c r="H5" i="3"/>
  <c r="H4" i="3"/>
  <c r="H3" i="3"/>
  <c r="G8" i="3"/>
  <c r="F6" i="2"/>
  <c r="E6" i="2"/>
  <c r="D5" i="2"/>
  <c r="C5" i="2"/>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K13" i="1"/>
  <c r="AL13" i="1" s="1"/>
  <c r="AM13" i="1" s="1"/>
  <c r="AK14" i="1"/>
  <c r="AL14" i="1" s="1"/>
  <c r="AM14" i="1" s="1"/>
  <c r="AK15" i="1"/>
  <c r="AK16" i="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K32" i="1"/>
  <c r="AL32" i="1" s="1"/>
  <c r="AM32" i="1" s="1"/>
  <c r="AK33" i="1"/>
  <c r="AK34" i="1"/>
  <c r="AL34" i="1" s="1"/>
  <c r="AM34" i="1" s="1"/>
  <c r="AK35" i="1"/>
  <c r="AL35" i="1" s="1"/>
  <c r="AM35" i="1" s="1"/>
  <c r="AK36" i="1"/>
  <c r="AL36" i="1" s="1"/>
  <c r="AM36" i="1" s="1"/>
  <c r="AK37" i="1"/>
  <c r="AL37" i="1" s="1"/>
  <c r="AM37" i="1" s="1"/>
  <c r="AG3" i="1"/>
  <c r="AH3" i="1" s="1"/>
  <c r="AG4" i="1"/>
  <c r="AH4" i="1" s="1"/>
  <c r="AG5" i="1"/>
  <c r="AH5" i="1" s="1"/>
  <c r="AG6" i="1"/>
  <c r="AH6" i="1" s="1"/>
  <c r="AG7" i="1"/>
  <c r="AH7" i="1" s="1"/>
  <c r="AG8" i="1"/>
  <c r="AH8" i="1" s="1"/>
  <c r="AG9" i="1"/>
  <c r="AH9" i="1" s="1"/>
  <c r="AG10" i="1"/>
  <c r="AH10" i="1" s="1"/>
  <c r="AG11" i="1"/>
  <c r="AH11" i="1" s="1"/>
  <c r="AG13" i="1"/>
  <c r="AH13" i="1" s="1"/>
  <c r="AG14" i="1"/>
  <c r="AH14"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2" i="1"/>
  <c r="AH32" i="1" s="1"/>
  <c r="AG34" i="1"/>
  <c r="AH34" i="1" s="1"/>
  <c r="AG35" i="1"/>
  <c r="AH35" i="1" s="1"/>
  <c r="AG36" i="1"/>
  <c r="AH36" i="1" s="1"/>
  <c r="AG37" i="1"/>
  <c r="AH37"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C13" i="1"/>
  <c r="AD13" i="1" s="1"/>
  <c r="AE13" i="1" s="1"/>
  <c r="AC14" i="1"/>
  <c r="AD14" i="1" s="1"/>
  <c r="AE14" i="1" s="1"/>
  <c r="AC15" i="1"/>
  <c r="AC16" i="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C32" i="1"/>
  <c r="AD32" i="1" s="1"/>
  <c r="AE32" i="1" s="1"/>
  <c r="AC33" i="1"/>
  <c r="AC34" i="1"/>
  <c r="AD34" i="1" s="1"/>
  <c r="AE34" i="1" s="1"/>
  <c r="AC35" i="1"/>
  <c r="AD35" i="1" s="1"/>
  <c r="AE35" i="1" s="1"/>
  <c r="AC36" i="1"/>
  <c r="AD36" i="1" s="1"/>
  <c r="AE36" i="1" s="1"/>
  <c r="AC37" i="1"/>
  <c r="AD37" i="1" s="1"/>
  <c r="AE37" i="1" s="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2" i="1"/>
  <c r="X33" i="1"/>
  <c r="X34" i="1"/>
  <c r="X35"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S32" i="1"/>
  <c r="T32" i="1" s="1"/>
  <c r="S33" i="1"/>
  <c r="T33" i="1" s="1"/>
  <c r="S34" i="1"/>
  <c r="T34" i="1" s="1"/>
  <c r="S35" i="1"/>
  <c r="T35" i="1" s="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2" i="1"/>
  <c r="O33" i="1"/>
  <c r="O34" i="1"/>
  <c r="O35"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J3" i="1" l="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<sst xmlns="http://schemas.openxmlformats.org/spreadsheetml/2006/main" count="344" uniqueCount="164">
  <si>
    <t>Active Transportation</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</si>
  <si>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</si>
  <si>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</si>
  <si>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</si>
  <si>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</si>
  <si>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</si>
  <si>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</si>
  <si>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</si>
  <si>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</si>
  <si>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</si>
  <si>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</si>
  <si>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</si>
  <si>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</si>
  <si>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</si>
  <si>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</si>
  <si>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</si>
  <si>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</si>
  <si>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</si>
  <si>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</si>
  <si>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</si>
  <si>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</si>
  <si>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</si>
  <si>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</si>
  <si>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</si>
  <si>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</si>
  <si>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</si>
  <si>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</si>
  <si>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</si>
  <si>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</si>
  <si>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</si>
  <si>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</si>
  <si>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n/a</t>
  </si>
  <si>
    <t>CMA total</t>
  </si>
  <si>
    <t>Active Transport Total</t>
  </si>
  <si>
    <t>Neighbourhood</t>
  </si>
  <si>
    <t>Astra</t>
  </si>
  <si>
    <t>Corbyville &amp; Foxboro</t>
  </si>
  <si>
    <t>Quinte West &amp; Johnstown &amp; Wallbridge</t>
  </si>
  <si>
    <t xml:space="preserve">Barcovan Beach </t>
  </si>
  <si>
    <t>Airport</t>
  </si>
  <si>
    <t>Albert College</t>
  </si>
  <si>
    <t>Studentification</t>
  </si>
  <si>
    <t xml:space="preserve">waterfront apartment buildings </t>
  </si>
  <si>
    <t>2006
Population</t>
  </si>
  <si>
    <t>2006
Population
(%)</t>
  </si>
  <si>
    <t>2016
Population</t>
  </si>
  <si>
    <t>2016
Population
(%)</t>
  </si>
  <si>
    <t>Population Growth
2006-2016</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</si>
  <si>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</si>
  <si>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</si>
  <si>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</si>
  <si>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</si>
  <si>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</si>
  <si>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</si>
  <si>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</si>
  <si>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</si>
  <si>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</si>
  <si>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</si>
  <si>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</si>
  <si>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</si>
  <si>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</si>
  <si>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</si>
  <si>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</si>
  <si>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</si>
  <si>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Public Transit</t>
  </si>
  <si>
    <t>National Average for CMAs</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</si>
  <si>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</si>
  <si>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</si>
  <si>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</si>
  <si>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</si>
  <si>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</si>
  <si>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new CT</t>
  </si>
  <si>
    <t>Classification_2006</t>
  </si>
  <si>
    <t>&lt;-- Moving Backward</t>
  </si>
  <si>
    <t>Unclassified</t>
  </si>
  <si>
    <t>industrial tract</t>
  </si>
  <si>
    <t>rural tract</t>
  </si>
  <si>
    <t>Belleville</t>
  </si>
  <si>
    <t>CommutersTotal</t>
  </si>
  <si>
    <t>Drivers</t>
  </si>
  <si>
    <t>Passengers</t>
  </si>
  <si>
    <t>PT</t>
  </si>
  <si>
    <t>Motorcycle</t>
  </si>
  <si>
    <t>Taxi</t>
  </si>
  <si>
    <t>OtherMethod</t>
  </si>
  <si>
    <t>Drivers_Passengers</t>
  </si>
  <si>
    <t>Drivers_Passengers_Per</t>
  </si>
  <si>
    <t>PT_per</t>
  </si>
  <si>
    <t>AT</t>
  </si>
  <si>
    <t>AT_per</t>
  </si>
  <si>
    <t>AT_CMA_avgX1.5</t>
  </si>
  <si>
    <t>AT_FloorUsed</t>
  </si>
  <si>
    <t>PT_CMA_avgX1.5</t>
  </si>
  <si>
    <t>PT_FloorUsed</t>
  </si>
  <si>
    <t>2016 CTDataMaker using new 2016 Classifications</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</si>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</sst>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color theme="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b/>
      <sz val="12"/>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cellStyleXfs>
  <cellXfs count="326">
    <xf numFmtId="0" fontId="0" fillId="0" borderId="0" xfId="0"/>
    <xf numFmtId="0" fontId="16" fillId="0" borderId="0" xfId="0" applyFont="1"/>
    <xf numFmtId="0" fontId="0" fillId="0" borderId="0" xfId="0" applyFill="1" applyBorder="1" applyAlignment="1">
      <alignment horizontal="center"/>
    </xf>
    <xf numFmtId="10" fontId="0" fillId="0" borderId="0" xfId="0" applyNumberFormat="1" applyFill="1" applyBorder="1" applyAlignment="1">
      <alignment horizontal="center"/>
    </xf>
    <xf numFmtId="2" fontId="0" fillId="0" borderId="0" xfId="0" applyNumberFormat="1"/>
    <xf numFmtId="2" fontId="22" fillId="0" borderId="11" xfId="1" applyNumberFormat="1" applyFont="1" applyFill="1" applyBorder="1" applyAlignment="1">
      <alignment horizontal="center"/>
    </xf>
    <xf numFmtId="2" fontId="22" fillId="0" borderId="11" xfId="7" applyNumberFormat="1" applyFont="1" applyFill="1" applyBorder="1" applyAlignment="1">
      <alignment horizontal="center"/>
    </xf>
    <xf numFmtId="0" fontId="21" fillId="0" borderId="14" xfId="0" applyFont="1" applyFill="1" applyBorder="1" applyAlignment="1">
      <alignment horizontal="center"/>
    </xf>
    <xf numFmtId="0" fontId="20" fillId="0" borderId="24" xfId="0" applyFont="1" applyFill="1" applyBorder="1" applyAlignment="1">
      <alignment horizontal="center" vertical="center" wrapText="1"/>
    </xf>
    <xf numFmtId="4" fontId="20" fillId="0" borderId="29" xfId="0" applyNumberFormat="1"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3" fontId="20" fillId="0" borderId="25" xfId="0" applyNumberFormat="1"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1" fontId="22" fillId="0" borderId="15" xfId="7" applyNumberFormat="1" applyFont="1" applyFill="1" applyBorder="1" applyAlignment="1">
      <alignment horizontal="center"/>
    </xf>
    <xf numFmtId="164" fontId="22" fillId="0" borderId="31" xfId="7" applyNumberFormat="1" applyFont="1" applyFill="1" applyBorder="1" applyAlignment="1">
      <alignment horizontal="center"/>
    </xf>
    <xf numFmtId="165" fontId="22" fillId="0" borderId="0" xfId="1" applyNumberFormat="1" applyFont="1" applyFill="1" applyBorder="1" applyAlignment="1">
      <alignment horizontal="center"/>
    </xf>
    <xf numFmtId="3" fontId="22" fillId="0" borderId="0" xfId="7" applyNumberFormat="1" applyFont="1" applyFill="1" applyBorder="1" applyAlignment="1">
      <alignment horizontal="center"/>
    </xf>
    <xf numFmtId="165" fontId="22" fillId="0" borderId="0" xfId="7" applyNumberFormat="1" applyFont="1" applyFill="1" applyBorder="1" applyAlignment="1">
      <alignment horizontal="center"/>
    </xf>
    <xf numFmtId="0" fontId="21" fillId="34" borderId="14" xfId="0" applyFont="1" applyFill="1" applyBorder="1" applyAlignment="1">
      <alignment horizontal="center"/>
    </xf>
    <xf numFmtId="2" fontId="21" fillId="34" borderId="14" xfId="0" applyNumberFormat="1" applyFont="1" applyFill="1" applyBorder="1" applyAlignment="1">
      <alignment horizontal="center"/>
    </xf>
    <xf numFmtId="2" fontId="21" fillId="34" borderId="0" xfId="0" applyNumberFormat="1" applyFont="1" applyFill="1" applyBorder="1" applyAlignment="1">
      <alignment horizontal="center"/>
    </xf>
    <xf numFmtId="167" fontId="21" fillId="34" borderId="0" xfId="0" applyNumberFormat="1" applyFont="1" applyFill="1" applyBorder="1" applyAlignment="1">
      <alignment horizontal="center"/>
    </xf>
    <xf numFmtId="3" fontId="21" fillId="34" borderId="0" xfId="0" applyNumberFormat="1" applyFont="1" applyFill="1" applyBorder="1" applyAlignment="1">
      <alignment horizontal="center"/>
    </xf>
    <xf numFmtId="3" fontId="21" fillId="34" borderId="15" xfId="0" applyNumberFormat="1" applyFont="1" applyFill="1" applyBorder="1" applyAlignment="1">
      <alignment horizontal="center"/>
    </xf>
    <xf numFmtId="2" fontId="19" fillId="34" borderId="0" xfId="0" quotePrefix="1" applyNumberFormat="1" applyFont="1" applyFill="1" applyAlignment="1">
      <alignment horizontal="center"/>
    </xf>
    <xf numFmtId="0" fontId="21" fillId="34" borderId="16" xfId="0" applyFont="1" applyFill="1" applyBorder="1" applyAlignment="1">
      <alignment horizontal="center"/>
    </xf>
    <xf numFmtId="1" fontId="22" fillId="34" borderId="15" xfId="7" applyNumberFormat="1" applyFont="1" applyFill="1" applyBorder="1" applyAlignment="1">
      <alignment horizontal="center"/>
    </xf>
    <xf numFmtId="3" fontId="21" fillId="34" borderId="16" xfId="0"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22" fillId="34" borderId="0" xfId="7" applyNumberFormat="1" applyFont="1" applyFill="1" applyBorder="1" applyAlignment="1">
      <alignment horizontal="center"/>
    </xf>
    <xf numFmtId="165" fontId="22" fillId="34" borderId="0" xfId="1" applyNumberFormat="1" applyFont="1" applyFill="1" applyBorder="1" applyAlignment="1">
      <alignment horizontal="center"/>
    </xf>
    <xf numFmtId="0" fontId="21" fillId="34" borderId="15" xfId="0" applyFont="1" applyFill="1" applyBorder="1" applyAlignment="1">
      <alignment horizontal="center"/>
    </xf>
    <xf numFmtId="3" fontId="21" fillId="34" borderId="0" xfId="0" applyNumberFormat="1" applyFont="1" applyFill="1" applyAlignment="1">
      <alignment horizontal="center"/>
    </xf>
    <xf numFmtId="3" fontId="19" fillId="34" borderId="0" xfId="0" quotePrefix="1" applyNumberFormat="1" applyFont="1" applyFill="1" applyAlignment="1">
      <alignment horizontal="center"/>
    </xf>
    <xf numFmtId="165" fontId="22" fillId="34" borderId="0" xfId="7" applyNumberFormat="1" applyFont="1" applyFill="1" applyBorder="1" applyAlignment="1">
      <alignment horizontal="center"/>
    </xf>
    <xf numFmtId="164" fontId="22" fillId="34" borderId="31" xfId="7" applyNumberFormat="1" applyFont="1" applyFill="1" applyBorder="1" applyAlignment="1">
      <alignment horizontal="center"/>
    </xf>
    <xf numFmtId="3" fontId="21" fillId="34" borderId="10" xfId="0" applyNumberFormat="1" applyFont="1" applyFill="1" applyBorder="1" applyAlignment="1">
      <alignment horizontal="center"/>
    </xf>
    <xf numFmtId="2" fontId="22" fillId="34" borderId="11" xfId="1" applyNumberFormat="1" applyFont="1" applyFill="1" applyBorder="1" applyAlignment="1">
      <alignment horizontal="center"/>
    </xf>
    <xf numFmtId="2" fontId="22" fillId="34" borderId="11" xfId="7" applyNumberFormat="1" applyFont="1" applyFill="1" applyBorder="1" applyAlignment="1">
      <alignment horizontal="center"/>
    </xf>
    <xf numFmtId="0" fontId="21" fillId="34" borderId="0" xfId="0" applyFont="1" applyFill="1" applyAlignment="1">
      <alignment horizontal="center"/>
    </xf>
    <xf numFmtId="0" fontId="21" fillId="35" borderId="14" xfId="0" applyFont="1" applyFill="1" applyBorder="1" applyAlignment="1">
      <alignment horizontal="center"/>
    </xf>
    <xf numFmtId="2" fontId="21" fillId="35" borderId="14" xfId="0" applyNumberFormat="1" applyFont="1" applyFill="1" applyBorder="1" applyAlignment="1">
      <alignment horizontal="center"/>
    </xf>
    <xf numFmtId="2" fontId="21" fillId="35" borderId="0" xfId="0" applyNumberFormat="1" applyFont="1" applyFill="1" applyBorder="1" applyAlignment="1">
      <alignment horizontal="center"/>
    </xf>
    <xf numFmtId="167" fontId="21" fillId="35" borderId="0" xfId="0" applyNumberFormat="1" applyFont="1" applyFill="1" applyBorder="1" applyAlignment="1">
      <alignment horizontal="center"/>
    </xf>
    <xf numFmtId="3" fontId="21" fillId="35" borderId="0" xfId="0" applyNumberFormat="1" applyFont="1" applyFill="1" applyBorder="1" applyAlignment="1">
      <alignment horizontal="center"/>
    </xf>
    <xf numFmtId="3" fontId="21" fillId="35" borderId="15" xfId="0" applyNumberFormat="1" applyFont="1" applyFill="1" applyBorder="1" applyAlignment="1">
      <alignment horizontal="center"/>
    </xf>
    <xf numFmtId="2" fontId="19" fillId="35" borderId="0" xfId="0" quotePrefix="1" applyNumberFormat="1" applyFont="1" applyFill="1" applyAlignment="1">
      <alignment horizontal="center"/>
    </xf>
    <xf numFmtId="0" fontId="21" fillId="35" borderId="16" xfId="0" applyFont="1" applyFill="1" applyBorder="1" applyAlignment="1">
      <alignment horizontal="center"/>
    </xf>
    <xf numFmtId="1" fontId="22" fillId="35" borderId="15" xfId="7" applyNumberFormat="1" applyFont="1" applyFill="1" applyBorder="1" applyAlignment="1">
      <alignment horizontal="center"/>
    </xf>
    <xf numFmtId="3" fontId="21" fillId="35" borderId="16" xfId="0" applyNumberFormat="1" applyFont="1" applyFill="1" applyBorder="1" applyAlignment="1">
      <alignment horizontal="center"/>
    </xf>
    <xf numFmtId="3" fontId="19" fillId="35" borderId="0" xfId="0" quotePrefix="1" applyNumberFormat="1" applyFont="1" applyFill="1" applyBorder="1" applyAlignment="1">
      <alignment horizontal="center"/>
    </xf>
    <xf numFmtId="3" fontId="22" fillId="35" borderId="0" xfId="7" applyNumberFormat="1" applyFont="1" applyFill="1" applyBorder="1" applyAlignment="1">
      <alignment horizontal="center"/>
    </xf>
    <xf numFmtId="165" fontId="22" fillId="35" borderId="0" xfId="1" applyNumberFormat="1" applyFont="1" applyFill="1" applyBorder="1" applyAlignment="1">
      <alignment horizontal="center"/>
    </xf>
    <xf numFmtId="0" fontId="21" fillId="35" borderId="15" xfId="0" applyFont="1" applyFill="1" applyBorder="1" applyAlignment="1">
      <alignment horizontal="center"/>
    </xf>
    <xf numFmtId="3" fontId="21" fillId="35" borderId="0" xfId="0" applyNumberFormat="1" applyFont="1" applyFill="1" applyAlignment="1">
      <alignment horizontal="center"/>
    </xf>
    <xf numFmtId="3" fontId="19" fillId="35" borderId="0" xfId="0" quotePrefix="1" applyNumberFormat="1" applyFont="1" applyFill="1" applyAlignment="1">
      <alignment horizontal="center"/>
    </xf>
    <xf numFmtId="165" fontId="22" fillId="35" borderId="0" xfId="7" applyNumberFormat="1" applyFont="1" applyFill="1" applyBorder="1" applyAlignment="1">
      <alignment horizontal="center"/>
    </xf>
    <xf numFmtId="164" fontId="22" fillId="35" borderId="31" xfId="7" applyNumberFormat="1" applyFont="1" applyFill="1" applyBorder="1" applyAlignment="1">
      <alignment horizontal="center"/>
    </xf>
    <xf numFmtId="3" fontId="21" fillId="35" borderId="10" xfId="0" applyNumberFormat="1" applyFont="1" applyFill="1" applyBorder="1" applyAlignment="1">
      <alignment horizontal="center"/>
    </xf>
    <xf numFmtId="2" fontId="22" fillId="35" borderId="11" xfId="1" applyNumberFormat="1" applyFont="1" applyFill="1" applyBorder="1" applyAlignment="1">
      <alignment horizontal="center"/>
    </xf>
    <xf numFmtId="2" fontId="22" fillId="35" borderId="11" xfId="7" applyNumberFormat="1" applyFont="1" applyFill="1" applyBorder="1" applyAlignment="1">
      <alignment horizontal="center"/>
    </xf>
    <xf numFmtId="0" fontId="21" fillId="35" borderId="0" xfId="0" applyFont="1" applyFill="1" applyAlignment="1">
      <alignment horizontal="center"/>
    </xf>
    <xf numFmtId="0" fontId="21" fillId="36" borderId="14" xfId="0" applyFont="1" applyFill="1" applyBorder="1" applyAlignment="1">
      <alignment horizontal="center"/>
    </xf>
    <xf numFmtId="2" fontId="21" fillId="36" borderId="14" xfId="0" applyNumberFormat="1" applyFont="1" applyFill="1" applyBorder="1" applyAlignment="1">
      <alignment horizontal="center"/>
    </xf>
    <xf numFmtId="2" fontId="21" fillId="36" borderId="0" xfId="0" applyNumberFormat="1" applyFont="1" applyFill="1" applyBorder="1" applyAlignment="1">
      <alignment horizontal="center"/>
    </xf>
    <xf numFmtId="167" fontId="21" fillId="36" borderId="0" xfId="0" applyNumberFormat="1" applyFont="1" applyFill="1" applyBorder="1" applyAlignment="1">
      <alignment horizontal="center"/>
    </xf>
    <xf numFmtId="3" fontId="21" fillId="36" borderId="0" xfId="0" applyNumberFormat="1" applyFont="1" applyFill="1" applyBorder="1" applyAlignment="1">
      <alignment horizontal="center"/>
    </xf>
    <xf numFmtId="3" fontId="21" fillId="36" borderId="15" xfId="0" applyNumberFormat="1" applyFont="1" applyFill="1" applyBorder="1" applyAlignment="1">
      <alignment horizontal="center"/>
    </xf>
    <xf numFmtId="2" fontId="19" fillId="36" borderId="0" xfId="0" quotePrefix="1" applyNumberFormat="1" applyFont="1" applyFill="1" applyAlignment="1">
      <alignment horizontal="center"/>
    </xf>
    <xf numFmtId="0" fontId="21" fillId="36" borderId="16" xfId="0" applyFont="1" applyFill="1" applyBorder="1" applyAlignment="1">
      <alignment horizontal="center"/>
    </xf>
    <xf numFmtId="1" fontId="22" fillId="36" borderId="15" xfId="7" applyNumberFormat="1" applyFont="1" applyFill="1" applyBorder="1" applyAlignment="1">
      <alignment horizontal="center"/>
    </xf>
    <xf numFmtId="3" fontId="21" fillId="36" borderId="16" xfId="0"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22" fillId="36" borderId="0" xfId="7" applyNumberFormat="1" applyFont="1" applyFill="1" applyBorder="1" applyAlignment="1">
      <alignment horizontal="center"/>
    </xf>
    <xf numFmtId="165" fontId="22" fillId="36" borderId="0" xfId="1" applyNumberFormat="1" applyFont="1" applyFill="1" applyBorder="1" applyAlignment="1">
      <alignment horizontal="center"/>
    </xf>
    <xf numFmtId="0" fontId="21" fillId="36" borderId="15" xfId="0" applyFont="1" applyFill="1" applyBorder="1" applyAlignment="1">
      <alignment horizontal="center"/>
    </xf>
    <xf numFmtId="3" fontId="21" fillId="36" borderId="0" xfId="0" applyNumberFormat="1" applyFont="1" applyFill="1" applyAlignment="1">
      <alignment horizontal="center"/>
    </xf>
    <xf numFmtId="3" fontId="19" fillId="36" borderId="0" xfId="0" quotePrefix="1" applyNumberFormat="1" applyFont="1" applyFill="1" applyAlignment="1">
      <alignment horizontal="center"/>
    </xf>
    <xf numFmtId="165" fontId="22" fillId="36" borderId="0" xfId="7" applyNumberFormat="1" applyFont="1" applyFill="1" applyBorder="1" applyAlignment="1">
      <alignment horizontal="center"/>
    </xf>
    <xf numFmtId="164" fontId="22" fillId="36" borderId="31" xfId="7" applyNumberFormat="1" applyFont="1" applyFill="1" applyBorder="1" applyAlignment="1">
      <alignment horizontal="center"/>
    </xf>
    <xf numFmtId="3" fontId="21" fillId="36" borderId="10" xfId="0" applyNumberFormat="1" applyFont="1" applyFill="1" applyBorder="1" applyAlignment="1">
      <alignment horizontal="center"/>
    </xf>
    <xf numFmtId="2" fontId="22" fillId="36" borderId="11" xfId="1" applyNumberFormat="1" applyFont="1" applyFill="1" applyBorder="1" applyAlignment="1">
      <alignment horizontal="center"/>
    </xf>
    <xf numFmtId="2" fontId="22" fillId="36" borderId="11" xfId="7" applyNumberFormat="1" applyFont="1" applyFill="1" applyBorder="1" applyAlignment="1">
      <alignment horizontal="center"/>
    </xf>
    <xf numFmtId="0" fontId="21" fillId="36" borderId="0" xfId="0" applyFont="1" applyFill="1" applyAlignment="1">
      <alignment horizontal="center"/>
    </xf>
    <xf numFmtId="2" fontId="21" fillId="0" borderId="14" xfId="0" applyNumberFormat="1" applyFont="1" applyFill="1" applyBorder="1" applyAlignment="1">
      <alignment horizontal="center"/>
    </xf>
    <xf numFmtId="2" fontId="21" fillId="0" borderId="0" xfId="0" applyNumberFormat="1" applyFont="1" applyFill="1" applyBorder="1" applyAlignment="1">
      <alignment horizontal="center"/>
    </xf>
    <xf numFmtId="167" fontId="21"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3" fontId="21" fillId="0" borderId="15" xfId="0" applyNumberFormat="1" applyFont="1" applyFill="1" applyBorder="1" applyAlignment="1">
      <alignment horizontal="center"/>
    </xf>
    <xf numFmtId="2" fontId="19" fillId="0" borderId="0" xfId="0" quotePrefix="1" applyNumberFormat="1" applyFont="1" applyFill="1" applyAlignment="1">
      <alignment horizontal="center"/>
    </xf>
    <xf numFmtId="0" fontId="21" fillId="0" borderId="16" xfId="0" applyFont="1" applyFill="1" applyBorder="1" applyAlignment="1">
      <alignment horizontal="center"/>
    </xf>
    <xf numFmtId="3" fontId="21" fillId="0" borderId="16" xfId="0" applyNumberFormat="1" applyFont="1" applyFill="1" applyBorder="1" applyAlignment="1">
      <alignment horizontal="center"/>
    </xf>
    <xf numFmtId="3" fontId="19" fillId="0" borderId="0" xfId="0" quotePrefix="1" applyNumberFormat="1" applyFont="1" applyFill="1" applyBorder="1" applyAlignment="1">
      <alignment horizontal="center"/>
    </xf>
    <xf numFmtId="0" fontId="21" fillId="0" borderId="15" xfId="0" applyFont="1" applyFill="1" applyBorder="1" applyAlignment="1">
      <alignment horizontal="center"/>
    </xf>
    <xf numFmtId="3" fontId="21" fillId="0" borderId="0" xfId="0" applyNumberFormat="1" applyFont="1" applyFill="1" applyAlignment="1">
      <alignment horizontal="center"/>
    </xf>
    <xf numFmtId="3" fontId="19" fillId="0" borderId="0" xfId="0" quotePrefix="1" applyNumberFormat="1" applyFont="1" applyFill="1" applyAlignment="1">
      <alignment horizontal="center"/>
    </xf>
    <xf numFmtId="3" fontId="21" fillId="0" borderId="10" xfId="0" applyNumberFormat="1" applyFont="1" applyFill="1" applyBorder="1" applyAlignment="1">
      <alignment horizontal="center"/>
    </xf>
    <xf numFmtId="0" fontId="21" fillId="0" borderId="0" xfId="0" applyFont="1" applyFill="1" applyAlignment="1">
      <alignment horizontal="center"/>
    </xf>
    <xf numFmtId="2" fontId="20" fillId="0" borderId="29" xfId="0" applyNumberFormat="1" applyFont="1" applyFill="1" applyBorder="1" applyAlignment="1">
      <alignment horizontal="center" vertical="center" wrapText="1"/>
    </xf>
    <xf numFmtId="3" fontId="23" fillId="0" borderId="30" xfId="0" applyNumberFormat="1"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1" fillId="0" borderId="0" xfId="0" applyFont="1" applyAlignment="1">
      <alignment horizont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1" fillId="34" borderId="37" xfId="0" applyFont="1" applyFill="1" applyBorder="1"/>
    <xf numFmtId="165" fontId="21" fillId="34" borderId="39" xfId="0" applyNumberFormat="1" applyFont="1" applyFill="1" applyBorder="1" applyAlignment="1">
      <alignment horizontal="center"/>
    </xf>
    <xf numFmtId="165" fontId="21" fillId="34" borderId="39" xfId="1" applyNumberFormat="1" applyFont="1" applyFill="1" applyBorder="1" applyAlignment="1">
      <alignment horizontal="center"/>
    </xf>
    <xf numFmtId="166" fontId="21" fillId="34" borderId="38" xfId="0" applyNumberFormat="1" applyFont="1" applyFill="1" applyBorder="1" applyAlignment="1">
      <alignment horizontal="center"/>
    </xf>
    <xf numFmtId="165" fontId="21" fillId="34" borderId="40" xfId="1" applyNumberFormat="1" applyFont="1" applyFill="1" applyBorder="1" applyAlignment="1">
      <alignment horizontal="center"/>
    </xf>
    <xf numFmtId="0" fontId="21" fillId="36" borderId="41" xfId="0" applyFont="1" applyFill="1" applyBorder="1"/>
    <xf numFmtId="165" fontId="21" fillId="36" borderId="43" xfId="0" applyNumberFormat="1" applyFont="1" applyFill="1" applyBorder="1" applyAlignment="1">
      <alignment horizontal="center"/>
    </xf>
    <xf numFmtId="165" fontId="21" fillId="36" borderId="43" xfId="1" applyNumberFormat="1" applyFont="1" applyFill="1" applyBorder="1" applyAlignment="1">
      <alignment horizontal="center"/>
    </xf>
    <xf numFmtId="166" fontId="21" fillId="36" borderId="42" xfId="0" applyNumberFormat="1" applyFont="1" applyFill="1" applyBorder="1" applyAlignment="1">
      <alignment horizontal="center"/>
    </xf>
    <xf numFmtId="165" fontId="21" fillId="36" borderId="44" xfId="1" applyNumberFormat="1" applyFont="1" applyFill="1" applyBorder="1" applyAlignment="1">
      <alignment horizontal="center"/>
    </xf>
    <xf numFmtId="0" fontId="21" fillId="35" borderId="41" xfId="0" applyFont="1" applyFill="1" applyBorder="1"/>
    <xf numFmtId="165" fontId="21" fillId="35" borderId="43" xfId="0" applyNumberFormat="1" applyFont="1" applyFill="1" applyBorder="1" applyAlignment="1">
      <alignment horizontal="center"/>
    </xf>
    <xf numFmtId="165" fontId="21" fillId="35" borderId="43" xfId="1" applyNumberFormat="1" applyFont="1" applyFill="1" applyBorder="1" applyAlignment="1">
      <alignment horizontal="center"/>
    </xf>
    <xf numFmtId="166" fontId="21" fillId="35" borderId="42" xfId="0" applyNumberFormat="1" applyFont="1" applyFill="1" applyBorder="1" applyAlignment="1">
      <alignment horizontal="center"/>
    </xf>
    <xf numFmtId="165" fontId="21" fillId="35" borderId="44" xfId="1" applyNumberFormat="1" applyFont="1" applyFill="1" applyBorder="1" applyAlignment="1">
      <alignment horizontal="center"/>
    </xf>
    <xf numFmtId="0" fontId="21" fillId="0" borderId="22" xfId="0" applyFont="1" applyBorder="1"/>
    <xf numFmtId="165" fontId="21" fillId="0" borderId="23" xfId="0" applyNumberFormat="1" applyFont="1" applyBorder="1" applyAlignment="1">
      <alignment horizontal="center"/>
    </xf>
    <xf numFmtId="165" fontId="21" fillId="0" borderId="23" xfId="1" applyNumberFormat="1" applyFont="1" applyBorder="1" applyAlignment="1">
      <alignment horizontal="center"/>
    </xf>
    <xf numFmtId="166" fontId="21" fillId="0" borderId="45" xfId="0" applyNumberFormat="1" applyFont="1" applyBorder="1" applyAlignment="1">
      <alignment horizontal="center"/>
    </xf>
    <xf numFmtId="165" fontId="21" fillId="0" borderId="46" xfId="1" applyNumberFormat="1" applyFont="1" applyBorder="1" applyAlignment="1">
      <alignment horizontal="center"/>
    </xf>
    <xf numFmtId="0" fontId="20" fillId="0" borderId="33" xfId="0" applyFont="1" applyBorder="1"/>
    <xf numFmtId="10" fontId="21" fillId="0" borderId="35" xfId="0" applyNumberFormat="1" applyFont="1" applyBorder="1" applyAlignment="1">
      <alignment horizontal="center"/>
    </xf>
    <xf numFmtId="0" fontId="20" fillId="0" borderId="35" xfId="0"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165" fontId="20" fillId="0" borderId="36" xfId="0" applyNumberFormat="1" applyFont="1" applyBorder="1" applyAlignment="1">
      <alignment horizontal="center"/>
    </xf>
    <xf numFmtId="0" fontId="0" fillId="37" borderId="17" xfId="0" applyFill="1" applyBorder="1"/>
    <xf numFmtId="0" fontId="18" fillId="0" borderId="47" xfId="0" applyFont="1" applyBorder="1" applyAlignment="1">
      <alignment horizontal="center" vertical="center"/>
    </xf>
    <xf numFmtId="0" fontId="0" fillId="0" borderId="0" xfId="0" applyFill="1" applyBorder="1"/>
    <xf numFmtId="0" fontId="0" fillId="37" borderId="13" xfId="0" applyFill="1" applyBorder="1"/>
    <xf numFmtId="0" fontId="16" fillId="0" borderId="5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32"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7" borderId="47"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48" xfId="0" applyNumberFormat="1" applyFill="1" applyBorder="1" applyAlignment="1">
      <alignment horizontal="center"/>
    </xf>
    <xf numFmtId="10" fontId="0" fillId="0" borderId="49" xfId="1" applyNumberFormat="1" applyFont="1" applyFill="1" applyBorder="1" applyAlignment="1">
      <alignment horizontal="center"/>
    </xf>
    <xf numFmtId="0" fontId="16" fillId="0" borderId="12" xfId="0" applyFont="1" applyBorder="1"/>
    <xf numFmtId="0" fontId="0" fillId="0" borderId="52" xfId="0" applyFill="1"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Border="1" applyAlignment="1">
      <alignment horizontal="center"/>
    </xf>
    <xf numFmtId="10" fontId="0" fillId="37" borderId="53" xfId="1" applyNumberFormat="1" applyFont="1" applyFill="1" applyBorder="1" applyAlignment="1">
      <alignment horizontal="center"/>
    </xf>
    <xf numFmtId="0" fontId="0" fillId="37"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7" borderId="0" xfId="0" applyFill="1" applyBorder="1" applyAlignment="1">
      <alignment horizontal="center"/>
    </xf>
    <xf numFmtId="0" fontId="0" fillId="37" borderId="53"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50" xfId="0" applyFill="1" applyBorder="1" applyAlignment="1">
      <alignment horizontal="center"/>
    </xf>
    <xf numFmtId="0" fontId="0" fillId="37" borderId="21" xfId="0" applyFill="1" applyBorder="1" applyAlignment="1">
      <alignment horizontal="center"/>
    </xf>
    <xf numFmtId="0" fontId="0" fillId="37" borderId="20" xfId="0" applyFill="1" applyBorder="1" applyAlignment="1">
      <alignment horizontal="center"/>
    </xf>
    <xf numFmtId="10" fontId="18" fillId="0" borderId="32" xfId="1" applyNumberFormat="1" applyFont="1" applyFill="1" applyBorder="1" applyAlignment="1">
      <alignment horizontal="center"/>
    </xf>
    <xf numFmtId="10" fontId="18" fillId="0" borderId="51" xfId="1" applyNumberFormat="1" applyFont="1" applyFill="1" applyBorder="1" applyAlignment="1">
      <alignment horizontal="center"/>
    </xf>
    <xf numFmtId="0" fontId="0" fillId="0" borderId="0" xfId="0" applyFill="1"/>
    <xf numFmtId="49" fontId="22" fillId="0" borderId="0" xfId="0" applyNumberFormat="1" applyFont="1" applyFill="1" applyAlignment="1">
      <alignment horizontal="center"/>
    </xf>
    <xf numFmtId="1" fontId="22" fillId="0" borderId="0" xfId="1" applyNumberFormat="1" applyFont="1" applyFill="1" applyBorder="1" applyAlignment="1">
      <alignment horizontal="center"/>
    </xf>
    <xf numFmtId="9" fontId="22" fillId="0" borderId="0" xfId="7" applyNumberFormat="1" applyFont="1" applyFill="1" applyBorder="1" applyAlignment="1">
      <alignment horizontal="center"/>
    </xf>
    <xf numFmtId="10" fontId="22" fillId="0" borderId="0" xfId="7" applyNumberFormat="1" applyFont="1" applyFill="1" applyBorder="1" applyAlignment="1">
      <alignment horizontal="center"/>
    </xf>
    <xf numFmtId="10" fontId="21" fillId="0" borderId="0" xfId="0" applyNumberFormat="1" applyFont="1" applyFill="1" applyBorder="1" applyAlignment="1">
      <alignment horizontal="center"/>
    </xf>
    <xf numFmtId="0" fontId="21" fillId="0" borderId="31" xfId="0" applyFont="1" applyFill="1" applyBorder="1" applyAlignment="1">
      <alignment horizontal="center"/>
    </xf>
    <xf numFmtId="3" fontId="20" fillId="0" borderId="0" xfId="0" applyNumberFormat="1" applyFont="1" applyFill="1" applyAlignment="1">
      <alignment horizontal="center"/>
    </xf>
    <xf numFmtId="10" fontId="21" fillId="0" borderId="11" xfId="0" applyNumberFormat="1" applyFont="1" applyFill="1" applyBorder="1" applyAlignment="1">
      <alignment horizontal="center"/>
    </xf>
    <xf numFmtId="165" fontId="21" fillId="0" borderId="0" xfId="1" applyNumberFormat="1" applyFont="1" applyFill="1" applyBorder="1" applyAlignment="1">
      <alignment horizontal="center"/>
    </xf>
    <xf numFmtId="164" fontId="21" fillId="0" borderId="16" xfId="0" applyNumberFormat="1" applyFont="1" applyFill="1" applyBorder="1" applyAlignment="1">
      <alignment horizontal="center"/>
    </xf>
    <xf numFmtId="1" fontId="22" fillId="0" borderId="15" xfId="0" applyNumberFormat="1" applyFont="1" applyFill="1" applyBorder="1" applyAlignment="1">
      <alignment horizontal="center"/>
    </xf>
    <xf numFmtId="1" fontId="21" fillId="0" borderId="0" xfId="0" applyNumberFormat="1" applyFont="1" applyFill="1" applyBorder="1" applyAlignment="1">
      <alignment horizontal="center"/>
    </xf>
    <xf numFmtId="1" fontId="21" fillId="0" borderId="15" xfId="0"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0" fontId="21" fillId="0" borderId="0" xfId="0" applyFont="1" applyFill="1" applyBorder="1" applyAlignment="1">
      <alignment horizontal="center"/>
    </xf>
    <xf numFmtId="2" fontId="22" fillId="35" borderId="0" xfId="7" applyNumberFormat="1" applyFont="1" applyFill="1" applyBorder="1" applyAlignment="1">
      <alignment horizontal="center"/>
    </xf>
    <xf numFmtId="2" fontId="22" fillId="0" borderId="0" xfId="7" applyNumberFormat="1" applyFont="1" applyFill="1" applyBorder="1" applyAlignment="1">
      <alignment horizontal="center"/>
    </xf>
    <xf numFmtId="2" fontId="22" fillId="36" borderId="0" xfId="7" applyNumberFormat="1" applyFont="1" applyFill="1" applyBorder="1" applyAlignment="1">
      <alignment horizontal="center"/>
    </xf>
    <xf numFmtId="2" fontId="22" fillId="34" borderId="0" xfId="7" applyNumberFormat="1" applyFont="1" applyFill="1" applyBorder="1" applyAlignment="1">
      <alignment horizontal="center"/>
    </xf>
    <xf numFmtId="0" fontId="21" fillId="0" borderId="14" xfId="0" applyFont="1" applyFill="1" applyBorder="1" applyAlignment="1">
      <alignment horizontal="left"/>
    </xf>
    <xf numFmtId="0" fontId="22" fillId="0" borderId="0" xfId="7" applyFont="1" applyFill="1" applyAlignment="1">
      <alignment horizontal="center"/>
    </xf>
    <xf numFmtId="0" fontId="22" fillId="0" borderId="16" xfId="7" applyFont="1" applyFill="1" applyBorder="1" applyAlignment="1">
      <alignment horizontal="center"/>
    </xf>
    <xf numFmtId="165" fontId="22" fillId="0" borderId="14" xfId="7" applyNumberFormat="1" applyFont="1" applyFill="1" applyBorder="1" applyAlignment="1">
      <alignment horizontal="left"/>
    </xf>
    <xf numFmtId="0" fontId="21" fillId="0" borderId="11" xfId="0" applyFont="1" applyFill="1" applyBorder="1" applyAlignment="1">
      <alignment horizontal="center"/>
    </xf>
    <xf numFmtId="165" fontId="21" fillId="0" borderId="15" xfId="1" applyNumberFormat="1" applyFont="1" applyFill="1" applyBorder="1" applyAlignment="1">
      <alignment horizontal="center"/>
    </xf>
    <xf numFmtId="165" fontId="22" fillId="0" borderId="15" xfId="1" applyNumberFormat="1" applyFont="1" applyFill="1" applyBorder="1" applyAlignment="1">
      <alignment horizontal="center"/>
    </xf>
    <xf numFmtId="1" fontId="20" fillId="0" borderId="15" xfId="0" applyNumberFormat="1" applyFont="1" applyFill="1" applyBorder="1" applyAlignment="1">
      <alignment horizontal="center"/>
    </xf>
    <xf numFmtId="165" fontId="21" fillId="34" borderId="15" xfId="1" applyNumberFormat="1" applyFont="1" applyFill="1" applyBorder="1" applyAlignment="1">
      <alignment horizontal="center"/>
    </xf>
    <xf numFmtId="165" fontId="21" fillId="36" borderId="15" xfId="1" applyNumberFormat="1" applyFont="1" applyFill="1" applyBorder="1" applyAlignment="1">
      <alignment horizontal="center"/>
    </xf>
    <xf numFmtId="165" fontId="21" fillId="35" borderId="15" xfId="1" applyNumberFormat="1" applyFont="1" applyFill="1" applyBorder="1" applyAlignment="1">
      <alignment horizontal="center"/>
    </xf>
    <xf numFmtId="0" fontId="22" fillId="38" borderId="14" xfId="7" applyFont="1" applyFill="1" applyBorder="1" applyAlignment="1">
      <alignment horizontal="center"/>
    </xf>
    <xf numFmtId="2" fontId="22" fillId="38" borderId="14" xfId="7" applyNumberFormat="1" applyFont="1" applyFill="1" applyBorder="1" applyAlignment="1">
      <alignment horizontal="center"/>
    </xf>
    <xf numFmtId="2" fontId="22" fillId="38" borderId="0" xfId="7" applyNumberFormat="1" applyFont="1" applyFill="1" applyBorder="1" applyAlignment="1">
      <alignment horizontal="center"/>
    </xf>
    <xf numFmtId="167" fontId="22" fillId="38" borderId="0" xfId="7" applyNumberFormat="1" applyFont="1" applyFill="1" applyBorder="1" applyAlignment="1">
      <alignment horizontal="center"/>
    </xf>
    <xf numFmtId="3" fontId="22" fillId="38" borderId="0" xfId="7" applyNumberFormat="1" applyFont="1" applyFill="1" applyBorder="1" applyAlignment="1">
      <alignment horizontal="center"/>
    </xf>
    <xf numFmtId="3" fontId="22" fillId="38" borderId="15" xfId="7" applyNumberFormat="1" applyFont="1" applyFill="1" applyBorder="1" applyAlignment="1">
      <alignment horizontal="center"/>
    </xf>
    <xf numFmtId="2" fontId="22" fillId="38" borderId="0" xfId="7" quotePrefix="1" applyNumberFormat="1" applyFont="1" applyFill="1" applyAlignment="1">
      <alignment horizontal="center" wrapText="1"/>
    </xf>
    <xf numFmtId="0" fontId="22" fillId="38" borderId="16" xfId="7" applyFont="1" applyFill="1" applyBorder="1" applyAlignment="1">
      <alignment horizontal="center"/>
    </xf>
    <xf numFmtId="1" fontId="22" fillId="38" borderId="15" xfId="7" applyNumberFormat="1" applyFont="1" applyFill="1" applyBorder="1" applyAlignment="1">
      <alignment horizontal="center"/>
    </xf>
    <xf numFmtId="3" fontId="22" fillId="38" borderId="16" xfId="7" applyNumberFormat="1" applyFont="1" applyFill="1" applyBorder="1" applyAlignment="1">
      <alignment horizontal="center"/>
    </xf>
    <xf numFmtId="3" fontId="22" fillId="38" borderId="0" xfId="7" quotePrefix="1" applyNumberFormat="1" applyFont="1" applyFill="1" applyBorder="1" applyAlignment="1">
      <alignment horizontal="center" wrapText="1"/>
    </xf>
    <xf numFmtId="165" fontId="22" fillId="38" borderId="0" xfId="7" applyNumberFormat="1" applyFont="1" applyFill="1" applyBorder="1" applyAlignment="1">
      <alignment horizontal="center"/>
    </xf>
    <xf numFmtId="0" fontId="22" fillId="38" borderId="15" xfId="7" applyFont="1" applyFill="1" applyBorder="1" applyAlignment="1">
      <alignment horizontal="center"/>
    </xf>
    <xf numFmtId="165" fontId="22" fillId="38" borderId="15" xfId="7" applyNumberFormat="1" applyFont="1" applyFill="1" applyBorder="1" applyAlignment="1">
      <alignment horizontal="center"/>
    </xf>
    <xf numFmtId="3" fontId="22" fillId="38" borderId="0" xfId="7" applyNumberFormat="1" applyFont="1" applyFill="1" applyAlignment="1">
      <alignment horizontal="center"/>
    </xf>
    <xf numFmtId="3" fontId="22" fillId="38" borderId="0" xfId="7" quotePrefix="1" applyNumberFormat="1" applyFont="1" applyFill="1" applyAlignment="1">
      <alignment horizontal="center" wrapText="1"/>
    </xf>
    <xf numFmtId="164" fontId="22" fillId="38" borderId="31" xfId="7" applyNumberFormat="1" applyFont="1" applyFill="1" applyBorder="1" applyAlignment="1">
      <alignment horizontal="center"/>
    </xf>
    <xf numFmtId="3" fontId="22" fillId="38" borderId="10" xfId="7" applyNumberFormat="1" applyFont="1" applyFill="1" applyBorder="1" applyAlignment="1">
      <alignment horizontal="center"/>
    </xf>
    <xf numFmtId="2" fontId="22" fillId="38" borderId="11" xfId="7" applyNumberFormat="1" applyFont="1" applyFill="1" applyBorder="1" applyAlignment="1">
      <alignment horizontal="center"/>
    </xf>
    <xf numFmtId="10" fontId="22" fillId="38" borderId="0" xfId="7" applyNumberFormat="1" applyFont="1" applyFill="1" applyBorder="1" applyAlignment="1">
      <alignment horizontal="center"/>
    </xf>
    <xf numFmtId="0" fontId="22" fillId="38" borderId="0" xfId="7" applyFont="1" applyFill="1" applyAlignment="1">
      <alignment horizontal="center"/>
    </xf>
    <xf numFmtId="166" fontId="21" fillId="34" borderId="38" xfId="43" applyNumberFormat="1" applyFont="1" applyFill="1" applyBorder="1" applyAlignment="1">
      <alignment horizontal="center"/>
    </xf>
    <xf numFmtId="166" fontId="21" fillId="36" borderId="42" xfId="43" applyNumberFormat="1" applyFont="1" applyFill="1" applyBorder="1" applyAlignment="1">
      <alignment horizontal="center"/>
    </xf>
    <xf numFmtId="166" fontId="21" fillId="35" borderId="42" xfId="43" applyNumberFormat="1" applyFont="1" applyFill="1" applyBorder="1" applyAlignment="1">
      <alignment horizontal="center"/>
    </xf>
    <xf numFmtId="166" fontId="21" fillId="0" borderId="45" xfId="43" applyNumberFormat="1" applyFont="1" applyBorder="1" applyAlignment="1">
      <alignment horizontal="center"/>
    </xf>
    <xf numFmtId="166" fontId="20" fillId="0" borderId="34" xfId="43" applyNumberFormat="1" applyFont="1" applyBorder="1" applyAlignment="1">
      <alignment horizontal="center"/>
    </xf>
    <xf numFmtId="0" fontId="21" fillId="0" borderId="0" xfId="0" applyFont="1" applyFill="1"/>
    <xf numFmtId="0" fontId="21" fillId="39" borderId="14" xfId="0" applyFont="1" applyFill="1" applyBorder="1" applyAlignment="1">
      <alignment horizontal="center"/>
    </xf>
    <xf numFmtId="2" fontId="21" fillId="39" borderId="14" xfId="0" applyNumberFormat="1" applyFont="1" applyFill="1" applyBorder="1" applyAlignment="1">
      <alignment horizontal="center"/>
    </xf>
    <xf numFmtId="2" fontId="21" fillId="39" borderId="0" xfId="0" applyNumberFormat="1" applyFont="1" applyFill="1" applyBorder="1" applyAlignment="1">
      <alignment horizontal="center"/>
    </xf>
    <xf numFmtId="167" fontId="21" fillId="39" borderId="0" xfId="0" applyNumberFormat="1" applyFont="1" applyFill="1" applyBorder="1" applyAlignment="1">
      <alignment horizontal="center"/>
    </xf>
    <xf numFmtId="3" fontId="21" fillId="39" borderId="0" xfId="0" applyNumberFormat="1" applyFont="1" applyFill="1" applyBorder="1" applyAlignment="1">
      <alignment horizontal="center"/>
    </xf>
    <xf numFmtId="3" fontId="21" fillId="39" borderId="15" xfId="0" applyNumberFormat="1" applyFont="1" applyFill="1" applyBorder="1" applyAlignment="1">
      <alignment horizontal="center"/>
    </xf>
    <xf numFmtId="2" fontId="19" fillId="39" borderId="0" xfId="0" quotePrefix="1" applyNumberFormat="1" applyFont="1" applyFill="1" applyAlignment="1">
      <alignment horizontal="center"/>
    </xf>
    <xf numFmtId="0" fontId="21" fillId="39" borderId="16" xfId="0" applyFont="1" applyFill="1" applyBorder="1" applyAlignment="1">
      <alignment horizontal="center"/>
    </xf>
    <xf numFmtId="1" fontId="22" fillId="39" borderId="15" xfId="7" applyNumberFormat="1" applyFont="1" applyFill="1" applyBorder="1" applyAlignment="1">
      <alignment horizontal="center"/>
    </xf>
    <xf numFmtId="3" fontId="21" fillId="39" borderId="16" xfId="0" applyNumberFormat="1" applyFont="1" applyFill="1" applyBorder="1" applyAlignment="1">
      <alignment horizontal="center"/>
    </xf>
    <xf numFmtId="3" fontId="19" fillId="39" borderId="0" xfId="0" quotePrefix="1" applyNumberFormat="1" applyFont="1" applyFill="1" applyBorder="1" applyAlignment="1">
      <alignment horizontal="center"/>
    </xf>
    <xf numFmtId="3" fontId="22" fillId="39" borderId="0" xfId="7" applyNumberFormat="1" applyFont="1" applyFill="1" applyBorder="1" applyAlignment="1">
      <alignment horizontal="center"/>
    </xf>
    <xf numFmtId="0" fontId="21" fillId="39" borderId="15" xfId="0" applyFont="1" applyFill="1" applyBorder="1" applyAlignment="1">
      <alignment horizontal="center"/>
    </xf>
    <xf numFmtId="165" fontId="21" fillId="39" borderId="15" xfId="1" applyNumberFormat="1" applyFont="1" applyFill="1" applyBorder="1" applyAlignment="1">
      <alignment horizontal="center"/>
    </xf>
    <xf numFmtId="3" fontId="21" fillId="39" borderId="0" xfId="0" applyNumberFormat="1" applyFont="1" applyFill="1" applyAlignment="1">
      <alignment horizontal="center"/>
    </xf>
    <xf numFmtId="3" fontId="19" fillId="39" borderId="0" xfId="0" quotePrefix="1" applyNumberFormat="1" applyFont="1" applyFill="1" applyAlignment="1">
      <alignment horizontal="center"/>
    </xf>
    <xf numFmtId="165" fontId="22" fillId="39" borderId="0" xfId="7" applyNumberFormat="1" applyFont="1" applyFill="1" applyBorder="1" applyAlignment="1">
      <alignment horizontal="center"/>
    </xf>
    <xf numFmtId="164" fontId="22" fillId="39" borderId="31" xfId="7" applyNumberFormat="1" applyFont="1" applyFill="1" applyBorder="1" applyAlignment="1">
      <alignment horizontal="center"/>
    </xf>
    <xf numFmtId="3" fontId="21" fillId="39" borderId="10" xfId="0" applyNumberFormat="1" applyFont="1" applyFill="1" applyBorder="1" applyAlignment="1">
      <alignment horizontal="center"/>
    </xf>
    <xf numFmtId="165" fontId="22" fillId="39" borderId="0" xfId="1" applyNumberFormat="1" applyFont="1" applyFill="1" applyBorder="1" applyAlignment="1">
      <alignment horizontal="center"/>
    </xf>
    <xf numFmtId="165" fontId="22" fillId="39" borderId="11" xfId="1" applyNumberFormat="1" applyFont="1" applyFill="1" applyBorder="1" applyAlignment="1">
      <alignment horizontal="center"/>
    </xf>
    <xf numFmtId="0" fontId="21" fillId="39" borderId="0" xfId="0" applyFont="1" applyFill="1" applyAlignment="1">
      <alignment horizontal="center"/>
    </xf>
    <xf numFmtId="0" fontId="21" fillId="39" borderId="57" xfId="0" applyFont="1" applyFill="1" applyBorder="1"/>
    <xf numFmtId="166" fontId="21" fillId="39" borderId="58" xfId="43" applyNumberFormat="1" applyFont="1" applyFill="1" applyBorder="1" applyAlignment="1">
      <alignment horizontal="center"/>
    </xf>
    <xf numFmtId="165" fontId="21" fillId="39" borderId="59" xfId="0" applyNumberFormat="1" applyFont="1" applyFill="1" applyBorder="1" applyAlignment="1">
      <alignment horizontal="center"/>
    </xf>
    <xf numFmtId="165" fontId="21" fillId="39" borderId="59" xfId="1" applyNumberFormat="1" applyFont="1" applyFill="1" applyBorder="1" applyAlignment="1">
      <alignment horizontal="center"/>
    </xf>
    <xf numFmtId="166" fontId="21" fillId="39" borderId="58" xfId="0" applyNumberFormat="1" applyFont="1" applyFill="1" applyBorder="1" applyAlignment="1">
      <alignment horizontal="center"/>
    </xf>
    <xf numFmtId="165" fontId="21" fillId="39" borderId="56" xfId="1" applyNumberFormat="1" applyFont="1" applyFill="1" applyBorder="1" applyAlignment="1">
      <alignment horizontal="center"/>
    </xf>
    <xf numFmtId="2" fontId="19" fillId="0" borderId="0" xfId="0" quotePrefix="1" applyNumberFormat="1" applyFont="1" applyAlignment="1">
      <alignment horizontal="center" wrapText="1"/>
    </xf>
    <xf numFmtId="0" fontId="19" fillId="0" borderId="0" xfId="0" quotePrefix="1" applyNumberFormat="1" applyFont="1" applyAlignment="1">
      <alignment horizontal="center" wrapText="1"/>
    </xf>
    <xf numFmtId="0" fontId="21" fillId="0" borderId="0" xfId="0" applyFont="1" applyAlignment="1">
      <alignment horizontal="center" wrapText="1"/>
    </xf>
    <xf numFmtId="10" fontId="21" fillId="0" borderId="0" xfId="1" applyNumberFormat="1" applyFont="1" applyAlignment="1">
      <alignment horizontal="center" wrapText="1"/>
    </xf>
    <xf numFmtId="2" fontId="19" fillId="0" borderId="0" xfId="0" quotePrefix="1" applyNumberFormat="1" applyFont="1" applyAlignment="1">
      <alignment horizontal="center"/>
    </xf>
    <xf numFmtId="0" fontId="19" fillId="0" borderId="0" xfId="0" quotePrefix="1" applyNumberFormat="1" applyFont="1" applyAlignment="1">
      <alignment horizontal="center"/>
    </xf>
    <xf numFmtId="10" fontId="21" fillId="0" borderId="0" xfId="1" applyNumberFormat="1" applyFont="1" applyAlignment="1">
      <alignment horizontal="center"/>
    </xf>
    <xf numFmtId="2" fontId="19" fillId="38" borderId="0" xfId="0" quotePrefix="1" applyNumberFormat="1" applyFont="1" applyFill="1" applyAlignment="1">
      <alignment horizontal="center" wrapText="1"/>
    </xf>
    <xf numFmtId="0" fontId="19" fillId="38" borderId="0" xfId="0" quotePrefix="1" applyNumberFormat="1" applyFont="1" applyFill="1" applyAlignment="1">
      <alignment horizontal="center" wrapText="1"/>
    </xf>
    <xf numFmtId="0" fontId="21" fillId="38" borderId="0" xfId="0" applyFont="1" applyFill="1" applyAlignment="1">
      <alignment horizontal="center"/>
    </xf>
    <xf numFmtId="10" fontId="21" fillId="38" borderId="0" xfId="1" applyNumberFormat="1" applyFont="1" applyFill="1" applyAlignment="1">
      <alignment horizontal="center"/>
    </xf>
    <xf numFmtId="0" fontId="21" fillId="38" borderId="0" xfId="0" applyFont="1" applyFill="1" applyAlignment="1">
      <alignment horizontal="center" wrapText="1"/>
    </xf>
    <xf numFmtId="0" fontId="19" fillId="0" borderId="0" xfId="0" applyNumberFormat="1" applyFont="1" applyAlignment="1">
      <alignment horizontal="center"/>
    </xf>
    <xf numFmtId="2" fontId="21" fillId="0" borderId="0" xfId="0" applyNumberFormat="1" applyFont="1" applyAlignment="1">
      <alignment horizontal="center"/>
    </xf>
    <xf numFmtId="10" fontId="21" fillId="38" borderId="0" xfId="1" applyNumberFormat="1" applyFont="1" applyFill="1" applyAlignment="1">
      <alignment horizontal="center" wrapText="1"/>
    </xf>
    <xf numFmtId="0" fontId="19" fillId="34" borderId="0" xfId="0" quotePrefix="1" applyNumberFormat="1" applyFont="1" applyFill="1" applyAlignment="1">
      <alignment horizontal="center"/>
    </xf>
    <xf numFmtId="10" fontId="21" fillId="34" borderId="0" xfId="1" applyNumberFormat="1" applyFont="1" applyFill="1" applyAlignment="1">
      <alignment horizontal="center"/>
    </xf>
    <xf numFmtId="0" fontId="19" fillId="35" borderId="0" xfId="0" quotePrefix="1" applyNumberFormat="1" applyFont="1" applyFill="1" applyAlignment="1">
      <alignment horizontal="center"/>
    </xf>
    <xf numFmtId="10" fontId="21" fillId="35" borderId="0" xfId="1" applyNumberFormat="1" applyFont="1" applyFill="1" applyAlignment="1">
      <alignment horizontal="center"/>
    </xf>
    <xf numFmtId="0" fontId="25" fillId="33" borderId="14" xfId="7" applyFont="1" applyFill="1" applyBorder="1" applyAlignment="1">
      <alignment horizontal="center"/>
    </xf>
    <xf numFmtId="0" fontId="21" fillId="39" borderId="22" xfId="0" applyFont="1" applyFill="1" applyBorder="1"/>
    <xf numFmtId="166" fontId="21" fillId="39" borderId="45" xfId="43" applyNumberFormat="1" applyFont="1" applyFill="1" applyBorder="1" applyAlignment="1">
      <alignment horizontal="center"/>
    </xf>
    <xf numFmtId="165" fontId="21" fillId="39" borderId="23" xfId="0" applyNumberFormat="1" applyFont="1" applyFill="1" applyBorder="1" applyAlignment="1">
      <alignment horizontal="center"/>
    </xf>
    <xf numFmtId="165" fontId="21" fillId="39" borderId="23" xfId="1" applyNumberFormat="1" applyFont="1" applyFill="1" applyBorder="1" applyAlignment="1">
      <alignment horizontal="center"/>
    </xf>
    <xf numFmtId="166" fontId="21" fillId="39" borderId="45" xfId="0" applyNumberFormat="1" applyFont="1" applyFill="1" applyBorder="1" applyAlignment="1">
      <alignment horizontal="center"/>
    </xf>
    <xf numFmtId="165" fontId="21" fillId="39" borderId="46" xfId="1" applyNumberFormat="1" applyFont="1" applyFill="1" applyBorder="1" applyAlignment="1">
      <alignment horizontal="center"/>
    </xf>
    <xf numFmtId="0" fontId="22" fillId="38" borderId="14" xfId="7" applyFont="1" applyFill="1" applyBorder="1" applyAlignment="1">
      <alignment horizontal="left"/>
    </xf>
    <xf numFmtId="0" fontId="21" fillId="35" borderId="14" xfId="0" applyFont="1" applyFill="1" applyBorder="1" applyAlignment="1">
      <alignment horizontal="left"/>
    </xf>
    <xf numFmtId="0" fontId="21" fillId="34" borderId="14" xfId="0" applyFont="1" applyFill="1" applyBorder="1" applyAlignment="1">
      <alignment horizontal="left"/>
    </xf>
    <xf numFmtId="0" fontId="21" fillId="36" borderId="14" xfId="0" applyFont="1" applyFill="1" applyBorder="1" applyAlignment="1">
      <alignment horizontal="left"/>
    </xf>
    <xf numFmtId="0" fontId="21" fillId="39" borderId="14" xfId="0" applyFont="1" applyFill="1" applyBorder="1" applyAlignment="1">
      <alignment horizontal="left"/>
    </xf>
    <xf numFmtId="0" fontId="20" fillId="33" borderId="33" xfId="0" applyFont="1" applyFill="1" applyBorder="1"/>
    <xf numFmtId="166" fontId="20" fillId="33" borderId="55" xfId="43" applyNumberFormat="1" applyFont="1" applyFill="1" applyBorder="1" applyAlignment="1">
      <alignment horizontal="center"/>
    </xf>
    <xf numFmtId="10" fontId="21" fillId="33" borderId="55" xfId="0" applyNumberFormat="1" applyFont="1" applyFill="1" applyBorder="1" applyAlignment="1">
      <alignment horizontal="center"/>
    </xf>
    <xf numFmtId="0" fontId="20" fillId="33" borderId="55" xfId="0" applyFont="1" applyFill="1" applyBorder="1" applyAlignment="1">
      <alignment horizontal="center"/>
    </xf>
    <xf numFmtId="166" fontId="20" fillId="33" borderId="55" xfId="0" applyNumberFormat="1" applyFont="1" applyFill="1" applyBorder="1" applyAlignment="1">
      <alignment horizontal="center"/>
    </xf>
    <xf numFmtId="165" fontId="20" fillId="33" borderId="55" xfId="1" applyNumberFormat="1" applyFont="1" applyFill="1" applyBorder="1" applyAlignment="1">
      <alignment horizontal="center"/>
    </xf>
    <xf numFmtId="165" fontId="20" fillId="33" borderId="54" xfId="0" applyNumberFormat="1" applyFont="1" applyFill="1" applyBorder="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26" fillId="39" borderId="60" xfId="0" applyFont="1" applyFill="1" applyBorder="1" applyAlignment="1">
      <alignment horizontal="left" vertical="center" wrapText="1"/>
    </xf>
    <xf numFmtId="0" fontId="26" fillId="39" borderId="61" xfId="0" applyFont="1" applyFill="1" applyBorder="1" applyAlignment="1">
      <alignment horizontal="left" vertical="center" wrapText="1"/>
    </xf>
    <xf numFmtId="0" fontId="26" fillId="39" borderId="62" xfId="0" applyFont="1" applyFill="1" applyBorder="1" applyAlignment="1">
      <alignment horizontal="left" vertical="center" wrapText="1"/>
    </xf>
    <xf numFmtId="0" fontId="26" fillId="39" borderId="10" xfId="0" applyFont="1" applyFill="1" applyBorder="1" applyAlignment="1">
      <alignment horizontal="left" vertical="center" wrapText="1"/>
    </xf>
    <xf numFmtId="0" fontId="26" fillId="39" borderId="0" xfId="0" applyFont="1" applyFill="1" applyBorder="1" applyAlignment="1">
      <alignment horizontal="left" vertical="center" wrapText="1"/>
    </xf>
    <xf numFmtId="0" fontId="26" fillId="39" borderId="11" xfId="0" applyFont="1" applyFill="1" applyBorder="1" applyAlignment="1">
      <alignment horizontal="left" vertical="center" wrapText="1"/>
    </xf>
    <xf numFmtId="0" fontId="26" fillId="39" borderId="63" xfId="0" applyFont="1" applyFill="1" applyBorder="1" applyAlignment="1">
      <alignment horizontal="left" vertical="center" wrapText="1"/>
    </xf>
    <xf numFmtId="0" fontId="26" fillId="39" borderId="64" xfId="0" applyFont="1" applyFill="1" applyBorder="1" applyAlignment="1">
      <alignment horizontal="left" vertical="center" wrapText="1"/>
    </xf>
    <xf numFmtId="0" fontId="26" fillId="39" borderId="65" xfId="0" applyFont="1" applyFill="1" applyBorder="1" applyAlignment="1">
      <alignment horizontal="left" vertical="center" wrapText="1"/>
    </xf>
    <xf numFmtId="0" fontId="20" fillId="40" borderId="33"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28" fillId="33" borderId="0" xfId="0" applyFont="1" applyFill="1"/>
    <xf numFmtId="0" fontId="21" fillId="33" borderId="0" xfId="0" applyFont="1" applyFill="1"/>
    <xf numFmtId="0" fontId="21" fillId="0" borderId="0" xfId="0" applyFont="1"/>
    <xf numFmtId="0" fontId="22" fillId="0" borderId="0" xfId="44" applyFont="1"/>
    <xf numFmtId="0" fontId="21" fillId="0" borderId="0" xfId="0" applyFont="1" applyAlignment="1">
      <alignment vertical="center"/>
    </xf>
    <xf numFmtId="0" fontId="30" fillId="0" borderId="0" xfId="0" applyFont="1" applyAlignment="1">
      <alignment vertical="center"/>
    </xf>
    <xf numFmtId="0" fontId="29" fillId="0" borderId="0" xfId="0" applyFont="1"/>
    <xf numFmtId="0" fontId="30" fillId="0" borderId="0" xfId="0" applyFont="1" applyAlignment="1">
      <alignment horizontal="center" vertical="center"/>
    </xf>
    <xf numFmtId="0" fontId="21" fillId="0" borderId="0" xfId="0" applyFont="1" applyAlignment="1">
      <alignment horizontal="right"/>
    </xf>
    <xf numFmtId="0" fontId="20" fillId="0" borderId="24" xfId="0" applyFont="1" applyFill="1" applyBorder="1" applyAlignment="1">
      <alignment vertical="center" wrapText="1"/>
    </xf>
    <xf numFmtId="2" fontId="20" fillId="0" borderId="24" xfId="0" applyNumberFormat="1" applyFont="1" applyFill="1" applyBorder="1" applyAlignment="1">
      <alignment horizontal="center" vertical="center" wrapText="1"/>
    </xf>
    <xf numFmtId="1" fontId="20" fillId="0" borderId="26" xfId="0" applyNumberFormat="1" applyFont="1" applyFill="1" applyBorder="1" applyAlignment="1">
      <alignment horizontal="center" vertical="center" wrapText="1"/>
    </xf>
    <xf numFmtId="1" fontId="20" fillId="0" borderId="29" xfId="0" applyNumberFormat="1" applyFont="1" applyFill="1" applyBorder="1" applyAlignment="1">
      <alignment horizontal="center" vertical="center" wrapText="1"/>
    </xf>
    <xf numFmtId="3" fontId="20" fillId="0" borderId="28" xfId="0" applyNumberFormat="1" applyFont="1" applyFill="1" applyBorder="1" applyAlignment="1">
      <alignment horizontal="center" vertical="center" wrapText="1"/>
    </xf>
    <xf numFmtId="0" fontId="20" fillId="0" borderId="26" xfId="0" applyFont="1" applyFill="1" applyBorder="1" applyAlignment="1">
      <alignment vertical="center" wrapText="1"/>
    </xf>
    <xf numFmtId="49" fontId="21" fillId="0" borderId="0" xfId="0" applyNumberFormat="1" applyFont="1" applyAlignment="1">
      <alignment vertical="center"/>
    </xf>
    <xf numFmtId="49" fontId="22" fillId="0" borderId="0" xfId="44" applyNumberFormat="1" applyFont="1"/>
    <xf numFmtId="0" fontId="32" fillId="0" borderId="33" xfId="0" applyFont="1" applyFill="1" applyBorder="1" applyAlignment="1">
      <alignmen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A8A800"/>
      <color rgb="FFC8F0C8"/>
      <color rgb="FFE6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FB1CD-865E-4B9D-99DD-A6C18925ECCF}">
  <dimension ref="A1:R46"/>
  <sheetViews>
    <sheetView workbookViewId="0">
      <selection activeCell="B7" sqref="B7"/>
    </sheetView>
  </sheetViews>
  <sheetFormatPr defaultColWidth="12.5703125" defaultRowHeight="12.75" x14ac:dyDescent="0.2"/>
  <cols>
    <col min="1" max="1" width="15.5703125" style="310" customWidth="1"/>
    <col min="2" max="2" width="20.28515625" style="310" customWidth="1"/>
    <col min="3" max="16384" width="12.5703125" style="310"/>
  </cols>
  <sheetData>
    <row r="1" spans="1:18" x14ac:dyDescent="0.2">
      <c r="A1" s="308" t="s">
        <v>95</v>
      </c>
      <c r="B1" s="309"/>
    </row>
    <row r="2" spans="1:18" x14ac:dyDescent="0.2">
      <c r="A2" s="311" t="s">
        <v>96</v>
      </c>
    </row>
    <row r="3" spans="1:18" x14ac:dyDescent="0.2">
      <c r="A3" s="310" t="s">
        <v>97</v>
      </c>
    </row>
    <row r="4" spans="1:18" x14ac:dyDescent="0.2">
      <c r="A4" s="310" t="s">
        <v>98</v>
      </c>
    </row>
    <row r="5" spans="1:18" x14ac:dyDescent="0.2">
      <c r="A5" s="310" t="s">
        <v>99</v>
      </c>
    </row>
    <row r="8" spans="1:18" x14ac:dyDescent="0.2">
      <c r="A8" s="308" t="s">
        <v>100</v>
      </c>
      <c r="B8" s="309"/>
    </row>
    <row r="9" spans="1:18" x14ac:dyDescent="0.2">
      <c r="A9" s="312" t="s">
        <v>101</v>
      </c>
      <c r="B9" s="313"/>
      <c r="C9" s="313"/>
      <c r="D9" s="313"/>
      <c r="E9" s="313"/>
      <c r="F9" s="313"/>
      <c r="G9" s="313"/>
      <c r="H9" s="313"/>
      <c r="I9" s="313"/>
      <c r="J9" s="313"/>
    </row>
    <row r="10" spans="1:18" x14ac:dyDescent="0.2">
      <c r="A10" s="312" t="s">
        <v>102</v>
      </c>
      <c r="B10" s="313"/>
      <c r="C10" s="313"/>
      <c r="D10" s="313"/>
      <c r="E10" s="313"/>
      <c r="F10" s="313"/>
      <c r="G10" s="313"/>
      <c r="H10" s="313"/>
      <c r="I10" s="313"/>
      <c r="J10" s="313"/>
      <c r="K10" s="313"/>
      <c r="L10" s="313"/>
      <c r="M10" s="313"/>
    </row>
    <row r="11" spans="1:18" x14ac:dyDescent="0.2">
      <c r="A11" s="312" t="s">
        <v>103</v>
      </c>
      <c r="B11" s="313"/>
      <c r="C11" s="313"/>
      <c r="D11" s="313"/>
      <c r="E11" s="313"/>
      <c r="F11" s="313"/>
      <c r="G11" s="313"/>
      <c r="H11" s="313"/>
      <c r="I11" s="313"/>
      <c r="J11" s="313"/>
      <c r="K11" s="313"/>
      <c r="L11" s="313"/>
      <c r="M11" s="313"/>
      <c r="N11" s="313"/>
      <c r="O11" s="313"/>
      <c r="P11" s="313"/>
      <c r="Q11" s="313"/>
      <c r="R11" s="313"/>
    </row>
    <row r="12" spans="1:18" x14ac:dyDescent="0.2">
      <c r="A12" s="312" t="s">
        <v>104</v>
      </c>
      <c r="B12" s="313"/>
      <c r="C12" s="313"/>
      <c r="D12" s="313"/>
      <c r="E12" s="313"/>
      <c r="F12" s="313"/>
      <c r="G12" s="313"/>
      <c r="H12" s="313"/>
      <c r="I12" s="313"/>
      <c r="J12" s="313"/>
      <c r="K12" s="313"/>
      <c r="L12" s="313"/>
      <c r="M12" s="313"/>
      <c r="N12" s="313"/>
      <c r="O12" s="313"/>
      <c r="P12" s="313"/>
      <c r="Q12" s="313"/>
    </row>
    <row r="13" spans="1:18" x14ac:dyDescent="0.2">
      <c r="A13" s="314" t="s">
        <v>105</v>
      </c>
      <c r="B13" s="315"/>
      <c r="C13" s="315"/>
      <c r="D13" s="315"/>
      <c r="E13" s="315"/>
      <c r="F13" s="315"/>
      <c r="G13" s="315"/>
      <c r="H13" s="315"/>
      <c r="I13" s="315"/>
      <c r="J13" s="315"/>
      <c r="K13" s="315"/>
      <c r="L13" s="315"/>
      <c r="M13" s="315"/>
      <c r="N13" s="315"/>
      <c r="O13" s="315"/>
      <c r="P13" s="315"/>
      <c r="Q13" s="315"/>
      <c r="R13" s="315"/>
    </row>
    <row r="15" spans="1:18" x14ac:dyDescent="0.2">
      <c r="E15" s="310" t="s">
        <v>106</v>
      </c>
    </row>
    <row r="16" spans="1:18" x14ac:dyDescent="0.2">
      <c r="A16" s="308" t="s">
        <v>107</v>
      </c>
      <c r="B16" s="309"/>
    </row>
    <row r="17" spans="1:2" x14ac:dyDescent="0.2">
      <c r="A17" s="310" t="s">
        <v>108</v>
      </c>
      <c r="B17" s="310" t="s">
        <v>109</v>
      </c>
    </row>
    <row r="19" spans="1:2" x14ac:dyDescent="0.2">
      <c r="A19" s="310" t="s">
        <v>110</v>
      </c>
      <c r="B19" s="311" t="s">
        <v>111</v>
      </c>
    </row>
    <row r="21" spans="1:2" x14ac:dyDescent="0.2">
      <c r="A21" s="310" t="s">
        <v>112</v>
      </c>
      <c r="B21" s="310" t="s">
        <v>113</v>
      </c>
    </row>
    <row r="22" spans="1:2" x14ac:dyDescent="0.2">
      <c r="B22" s="310" t="s">
        <v>114</v>
      </c>
    </row>
    <row r="23" spans="1:2" x14ac:dyDescent="0.2">
      <c r="B23" s="310" t="s">
        <v>115</v>
      </c>
    </row>
    <row r="25" spans="1:2" x14ac:dyDescent="0.2">
      <c r="A25" s="310" t="s">
        <v>116</v>
      </c>
      <c r="B25" s="310" t="s">
        <v>117</v>
      </c>
    </row>
    <row r="27" spans="1:2" x14ac:dyDescent="0.2">
      <c r="A27" s="310" t="s">
        <v>118</v>
      </c>
      <c r="B27" s="310" t="s">
        <v>119</v>
      </c>
    </row>
    <row r="30" spans="1:2" x14ac:dyDescent="0.2">
      <c r="A30" s="308" t="s">
        <v>120</v>
      </c>
      <c r="B30" s="309"/>
    </row>
    <row r="31" spans="1:2" x14ac:dyDescent="0.2">
      <c r="A31" s="310" t="s">
        <v>121</v>
      </c>
    </row>
    <row r="32" spans="1:2" x14ac:dyDescent="0.2">
      <c r="A32" s="311" t="s">
        <v>122</v>
      </c>
    </row>
    <row r="46" spans="1:1" x14ac:dyDescent="0.2">
      <c r="A46" s="316"/>
    </row>
  </sheetData>
  <hyperlinks>
    <hyperlink ref="B19" r:id="rId1" xr:uid="{2A61B0B7-2505-4C53-B738-6DA3108A6FD9}"/>
    <hyperlink ref="A2" r:id="rId2" xr:uid="{BBF925DD-4627-4E9D-B47A-EA4C8DDA4D68}"/>
    <hyperlink ref="A32" r:id="rId3" xr:uid="{6EDBCC7C-E755-414F-B222-EEC2012F34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opLeftCell="E1" workbookViewId="0">
      <selection activeCell="R1" sqref="R1"/>
    </sheetView>
  </sheetViews>
  <sheetFormatPr defaultRowHeight="12.75" x14ac:dyDescent="0.2"/>
  <cols>
    <col min="1" max="1" width="12.42578125" style="266" bestFit="1" customWidth="1"/>
    <col min="2" max="11" width="9.140625" style="103"/>
    <col min="12" max="12" width="9.140625" style="259"/>
    <col min="13" max="17" width="9.140625" style="103"/>
    <col min="18" max="18" width="9.140625" style="259"/>
    <col min="19" max="21" width="9.140625" style="103"/>
    <col min="22" max="22" width="10.5703125" style="103" bestFit="1" customWidth="1"/>
    <col min="23" max="23" width="11.42578125" style="263" bestFit="1" customWidth="1"/>
    <col min="24" max="26" width="9.140625" style="263"/>
    <col min="27" max="16384" width="9.140625" style="103"/>
  </cols>
  <sheetData>
    <row r="1" spans="1:26" s="255" customFormat="1" ht="76.5" x14ac:dyDescent="0.2">
      <c r="A1" s="253" t="s">
        <v>16</v>
      </c>
      <c r="B1" s="254" t="s">
        <v>3</v>
      </c>
      <c r="C1" s="254" t="s">
        <v>17</v>
      </c>
      <c r="D1" s="254" t="s">
        <v>18</v>
      </c>
      <c r="E1" s="254" t="s">
        <v>19</v>
      </c>
      <c r="F1" s="254" t="s">
        <v>20</v>
      </c>
      <c r="G1" s="254" t="s">
        <v>21</v>
      </c>
      <c r="H1" s="255" t="s">
        <v>78</v>
      </c>
      <c r="I1" s="255" t="s">
        <v>79</v>
      </c>
      <c r="J1" s="255" t="s">
        <v>80</v>
      </c>
      <c r="K1" s="255" t="s">
        <v>85</v>
      </c>
      <c r="L1" s="256" t="s">
        <v>86</v>
      </c>
      <c r="M1" s="255" t="s">
        <v>81</v>
      </c>
      <c r="N1" s="255" t="s">
        <v>87</v>
      </c>
      <c r="O1" s="255" t="s">
        <v>11</v>
      </c>
      <c r="P1" s="255" t="s">
        <v>12</v>
      </c>
      <c r="Q1" s="255" t="s">
        <v>88</v>
      </c>
      <c r="R1" s="256" t="s">
        <v>89</v>
      </c>
      <c r="S1" s="255" t="s">
        <v>82</v>
      </c>
      <c r="T1" s="255" t="s">
        <v>83</v>
      </c>
      <c r="U1" s="255" t="s">
        <v>84</v>
      </c>
      <c r="V1" s="255" t="s">
        <v>72</v>
      </c>
      <c r="W1" s="267" t="s">
        <v>90</v>
      </c>
      <c r="X1" s="267" t="s">
        <v>91</v>
      </c>
      <c r="Y1" s="267" t="s">
        <v>92</v>
      </c>
      <c r="Z1" s="267" t="s">
        <v>93</v>
      </c>
    </row>
    <row r="2" spans="1:26" s="255" customFormat="1" x14ac:dyDescent="0.2">
      <c r="A2" s="260">
        <v>355220000</v>
      </c>
      <c r="B2" s="261">
        <v>91518</v>
      </c>
      <c r="C2" s="261">
        <v>38851</v>
      </c>
      <c r="D2" s="261">
        <v>37243</v>
      </c>
      <c r="E2" s="261"/>
      <c r="F2" s="261"/>
      <c r="G2" s="261"/>
      <c r="H2" s="262">
        <v>41890</v>
      </c>
      <c r="I2" s="262">
        <v>32605</v>
      </c>
      <c r="J2" s="262">
        <v>4285</v>
      </c>
      <c r="K2" s="262">
        <f t="shared" ref="K2:K11" si="0">I2+J2</f>
        <v>36890</v>
      </c>
      <c r="L2" s="263">
        <f t="shared" ref="L2:L11" si="1">K2/H2</f>
        <v>0.88063977082835998</v>
      </c>
      <c r="M2" s="262">
        <v>995</v>
      </c>
      <c r="N2" s="263">
        <f t="shared" ref="N2:N11" si="2">M2/H2</f>
        <v>2.3752685605156362E-2</v>
      </c>
      <c r="O2" s="262">
        <v>2695</v>
      </c>
      <c r="P2" s="262">
        <v>680</v>
      </c>
      <c r="Q2" s="262">
        <f t="shared" ref="Q2:Q11" si="3">O2+P2</f>
        <v>3375</v>
      </c>
      <c r="R2" s="263">
        <f t="shared" ref="R2:R11" si="4">Q2/H2</f>
        <v>8.0568154690857E-2</v>
      </c>
      <c r="S2" s="262">
        <v>85</v>
      </c>
      <c r="T2" s="262">
        <v>210</v>
      </c>
      <c r="U2" s="262">
        <v>330</v>
      </c>
      <c r="V2" s="264" t="s">
        <v>32</v>
      </c>
      <c r="W2" s="267">
        <f>R2*1.5</f>
        <v>0.12085223203628551</v>
      </c>
      <c r="X2" s="267">
        <v>0.12089999999999999</v>
      </c>
      <c r="Y2" s="267">
        <f>N2*1.5</f>
        <v>3.5629028407734541E-2</v>
      </c>
      <c r="Z2" s="267">
        <v>7.4999999999999997E-2</v>
      </c>
    </row>
    <row r="3" spans="1:26" x14ac:dyDescent="0.2">
      <c r="A3" s="48">
        <v>355220001</v>
      </c>
      <c r="B3" s="270">
        <v>1155</v>
      </c>
      <c r="C3" s="270">
        <v>457</v>
      </c>
      <c r="D3" s="270">
        <v>455</v>
      </c>
      <c r="E3" s="270">
        <v>4.1051000976562504</v>
      </c>
      <c r="F3" s="270">
        <v>281.35732930347575</v>
      </c>
      <c r="G3" s="270">
        <v>111.32493462483845</v>
      </c>
      <c r="H3" s="63">
        <v>530</v>
      </c>
      <c r="I3" s="63">
        <v>445</v>
      </c>
      <c r="J3" s="63">
        <v>55</v>
      </c>
      <c r="K3" s="63">
        <f t="shared" si="0"/>
        <v>500</v>
      </c>
      <c r="L3" s="271">
        <f t="shared" si="1"/>
        <v>0.94339622641509435</v>
      </c>
      <c r="M3" s="63">
        <v>15</v>
      </c>
      <c r="N3" s="271">
        <f t="shared" si="2"/>
        <v>2.8301886792452831E-2</v>
      </c>
      <c r="O3" s="63">
        <v>10</v>
      </c>
      <c r="P3" s="63">
        <v>0</v>
      </c>
      <c r="Q3" s="63">
        <f t="shared" si="3"/>
        <v>10</v>
      </c>
      <c r="R3" s="271">
        <f t="shared" si="4"/>
        <v>1.8867924528301886E-2</v>
      </c>
      <c r="S3" s="63">
        <v>0</v>
      </c>
      <c r="T3" s="63">
        <v>0</v>
      </c>
      <c r="U3" s="63">
        <v>0</v>
      </c>
      <c r="V3" s="63" t="s">
        <v>6</v>
      </c>
    </row>
    <row r="4" spans="1:26" x14ac:dyDescent="0.2">
      <c r="A4" s="48">
        <v>355220002</v>
      </c>
      <c r="B4" s="270">
        <v>3037</v>
      </c>
      <c r="C4" s="270">
        <v>1393</v>
      </c>
      <c r="D4" s="270">
        <v>1364</v>
      </c>
      <c r="E4" s="270">
        <v>1.8817999267578125</v>
      </c>
      <c r="F4" s="270">
        <v>1613.8803901605538</v>
      </c>
      <c r="G4" s="270">
        <v>740.24872686652998</v>
      </c>
      <c r="H4" s="63">
        <v>1200</v>
      </c>
      <c r="I4" s="63">
        <v>915</v>
      </c>
      <c r="J4" s="63">
        <v>115</v>
      </c>
      <c r="K4" s="63">
        <f t="shared" si="0"/>
        <v>1030</v>
      </c>
      <c r="L4" s="271">
        <f t="shared" si="1"/>
        <v>0.85833333333333328</v>
      </c>
      <c r="M4" s="63">
        <v>45</v>
      </c>
      <c r="N4" s="271">
        <f t="shared" si="2"/>
        <v>3.7499999999999999E-2</v>
      </c>
      <c r="O4" s="63">
        <v>100</v>
      </c>
      <c r="P4" s="63">
        <v>10</v>
      </c>
      <c r="Q4" s="63">
        <f t="shared" si="3"/>
        <v>110</v>
      </c>
      <c r="R4" s="271">
        <f t="shared" si="4"/>
        <v>9.166666666666666E-2</v>
      </c>
      <c r="S4" s="63">
        <v>0</v>
      </c>
      <c r="T4" s="63">
        <v>0</v>
      </c>
      <c r="U4" s="63">
        <v>0</v>
      </c>
      <c r="V4" s="63" t="s">
        <v>6</v>
      </c>
    </row>
    <row r="5" spans="1:26" x14ac:dyDescent="0.2">
      <c r="A5" s="26">
        <v>355220003</v>
      </c>
      <c r="B5" s="268">
        <v>2389</v>
      </c>
      <c r="C5" s="268">
        <v>1150</v>
      </c>
      <c r="D5" s="268">
        <v>1114</v>
      </c>
      <c r="E5" s="268">
        <v>1.3122000122070312</v>
      </c>
      <c r="F5" s="268">
        <v>1820.6065979087018</v>
      </c>
      <c r="G5" s="268">
        <v>876.39078593344789</v>
      </c>
      <c r="H5" s="41">
        <v>1155</v>
      </c>
      <c r="I5" s="41">
        <v>880</v>
      </c>
      <c r="J5" s="41">
        <v>65</v>
      </c>
      <c r="K5" s="41">
        <f t="shared" si="0"/>
        <v>945</v>
      </c>
      <c r="L5" s="269">
        <f t="shared" si="1"/>
        <v>0.81818181818181823</v>
      </c>
      <c r="M5" s="41">
        <v>15</v>
      </c>
      <c r="N5" s="269">
        <f t="shared" si="2"/>
        <v>1.2987012987012988E-2</v>
      </c>
      <c r="O5" s="41">
        <v>175</v>
      </c>
      <c r="P5" s="41">
        <v>10</v>
      </c>
      <c r="Q5" s="41">
        <f t="shared" si="3"/>
        <v>185</v>
      </c>
      <c r="R5" s="269">
        <f t="shared" si="4"/>
        <v>0.16017316017316016</v>
      </c>
      <c r="S5" s="41">
        <v>0</v>
      </c>
      <c r="T5" s="41">
        <v>0</v>
      </c>
      <c r="U5" s="41">
        <v>10</v>
      </c>
      <c r="V5" s="41" t="s">
        <v>4</v>
      </c>
    </row>
    <row r="6" spans="1:26" x14ac:dyDescent="0.2">
      <c r="A6" s="48">
        <v>355220004</v>
      </c>
      <c r="B6" s="270">
        <v>4393</v>
      </c>
      <c r="C6" s="270">
        <v>2214</v>
      </c>
      <c r="D6" s="270">
        <v>2100</v>
      </c>
      <c r="E6" s="270">
        <v>1.6988999938964844</v>
      </c>
      <c r="F6" s="270">
        <v>2585.790815105312</v>
      </c>
      <c r="G6" s="270">
        <v>1303.1961904491602</v>
      </c>
      <c r="H6" s="63">
        <v>1965</v>
      </c>
      <c r="I6" s="63">
        <v>1375</v>
      </c>
      <c r="J6" s="63">
        <v>190</v>
      </c>
      <c r="K6" s="63">
        <f t="shared" si="0"/>
        <v>1565</v>
      </c>
      <c r="L6" s="271">
        <f t="shared" si="1"/>
        <v>0.79643765903307884</v>
      </c>
      <c r="M6" s="63">
        <v>145</v>
      </c>
      <c r="N6" s="271">
        <f t="shared" si="2"/>
        <v>7.3791348600508899E-2</v>
      </c>
      <c r="O6" s="63">
        <v>200</v>
      </c>
      <c r="P6" s="63">
        <v>20</v>
      </c>
      <c r="Q6" s="63">
        <f t="shared" si="3"/>
        <v>220</v>
      </c>
      <c r="R6" s="271">
        <f t="shared" si="4"/>
        <v>0.11195928753180662</v>
      </c>
      <c r="S6" s="63">
        <v>0</v>
      </c>
      <c r="T6" s="63">
        <v>10</v>
      </c>
      <c r="U6" s="63">
        <v>25</v>
      </c>
      <c r="V6" s="63" t="s">
        <v>6</v>
      </c>
    </row>
    <row r="7" spans="1:26" x14ac:dyDescent="0.2">
      <c r="A7" s="26">
        <v>355220005</v>
      </c>
      <c r="B7" s="268">
        <v>1138</v>
      </c>
      <c r="C7" s="268">
        <v>748</v>
      </c>
      <c r="D7" s="268">
        <v>679</v>
      </c>
      <c r="E7" s="268">
        <v>0.97750000000000004</v>
      </c>
      <c r="F7" s="268">
        <v>1164.1943734015344</v>
      </c>
      <c r="G7" s="268">
        <v>765.21739130434776</v>
      </c>
      <c r="H7" s="41">
        <v>470</v>
      </c>
      <c r="I7" s="41">
        <v>245</v>
      </c>
      <c r="J7" s="41">
        <v>70</v>
      </c>
      <c r="K7" s="41">
        <f t="shared" si="0"/>
        <v>315</v>
      </c>
      <c r="L7" s="269">
        <f t="shared" si="1"/>
        <v>0.67021276595744683</v>
      </c>
      <c r="M7" s="41">
        <v>35</v>
      </c>
      <c r="N7" s="269">
        <f t="shared" si="2"/>
        <v>7.4468085106382975E-2</v>
      </c>
      <c r="O7" s="41">
        <v>95</v>
      </c>
      <c r="P7" s="41">
        <v>10</v>
      </c>
      <c r="Q7" s="41">
        <f t="shared" si="3"/>
        <v>105</v>
      </c>
      <c r="R7" s="269">
        <f t="shared" si="4"/>
        <v>0.22340425531914893</v>
      </c>
      <c r="S7" s="41">
        <v>0</v>
      </c>
      <c r="T7" s="41">
        <v>10</v>
      </c>
      <c r="U7" s="41">
        <v>10</v>
      </c>
      <c r="V7" s="41" t="s">
        <v>4</v>
      </c>
    </row>
    <row r="8" spans="1:26" x14ac:dyDescent="0.2">
      <c r="A8" s="26">
        <v>355220006</v>
      </c>
      <c r="B8" s="268">
        <v>5962</v>
      </c>
      <c r="C8" s="268">
        <v>2913</v>
      </c>
      <c r="D8" s="268">
        <v>2756</v>
      </c>
      <c r="E8" s="268">
        <v>2.1128999328613283</v>
      </c>
      <c r="F8" s="268">
        <v>2821.7143212864553</v>
      </c>
      <c r="G8" s="268">
        <v>1378.6739043789742</v>
      </c>
      <c r="H8" s="41">
        <v>3010</v>
      </c>
      <c r="I8" s="41">
        <v>2040</v>
      </c>
      <c r="J8" s="41">
        <v>325</v>
      </c>
      <c r="K8" s="41">
        <f t="shared" si="0"/>
        <v>2365</v>
      </c>
      <c r="L8" s="269">
        <f t="shared" si="1"/>
        <v>0.7857142857142857</v>
      </c>
      <c r="M8" s="41">
        <v>160</v>
      </c>
      <c r="N8" s="269">
        <f t="shared" si="2"/>
        <v>5.3156146179401995E-2</v>
      </c>
      <c r="O8" s="41">
        <v>365</v>
      </c>
      <c r="P8" s="41">
        <v>65</v>
      </c>
      <c r="Q8" s="41">
        <f t="shared" si="3"/>
        <v>430</v>
      </c>
      <c r="R8" s="269">
        <f t="shared" si="4"/>
        <v>0.14285714285714285</v>
      </c>
      <c r="S8" s="41">
        <v>10</v>
      </c>
      <c r="T8" s="41">
        <v>15</v>
      </c>
      <c r="U8" s="41">
        <v>45</v>
      </c>
      <c r="V8" s="41" t="s">
        <v>4</v>
      </c>
    </row>
    <row r="9" spans="1:26" x14ac:dyDescent="0.2">
      <c r="A9" s="48">
        <v>355220007</v>
      </c>
      <c r="B9" s="270">
        <v>6072</v>
      </c>
      <c r="C9" s="270">
        <v>2528</v>
      </c>
      <c r="D9" s="270">
        <v>2441</v>
      </c>
      <c r="E9" s="270">
        <v>7.6809002685546872</v>
      </c>
      <c r="F9" s="270">
        <v>790.53233184898079</v>
      </c>
      <c r="G9" s="270">
        <v>329.12808546018175</v>
      </c>
      <c r="H9" s="63">
        <v>2340</v>
      </c>
      <c r="I9" s="63">
        <v>1680</v>
      </c>
      <c r="J9" s="63">
        <v>270</v>
      </c>
      <c r="K9" s="63">
        <f t="shared" si="0"/>
        <v>1950</v>
      </c>
      <c r="L9" s="271">
        <f t="shared" si="1"/>
        <v>0.83333333333333337</v>
      </c>
      <c r="M9" s="63">
        <v>110</v>
      </c>
      <c r="N9" s="271">
        <f t="shared" si="2"/>
        <v>4.7008547008547008E-2</v>
      </c>
      <c r="O9" s="63">
        <v>175</v>
      </c>
      <c r="P9" s="63">
        <v>90</v>
      </c>
      <c r="Q9" s="63">
        <f t="shared" si="3"/>
        <v>265</v>
      </c>
      <c r="R9" s="271">
        <f t="shared" si="4"/>
        <v>0.11324786324786325</v>
      </c>
      <c r="S9" s="63">
        <v>10</v>
      </c>
      <c r="T9" s="63">
        <v>10</v>
      </c>
      <c r="U9" s="63">
        <v>15</v>
      </c>
      <c r="V9" s="63" t="s">
        <v>6</v>
      </c>
    </row>
    <row r="10" spans="1:26" x14ac:dyDescent="0.2">
      <c r="A10" s="26">
        <v>355220008</v>
      </c>
      <c r="B10" s="268">
        <v>3340</v>
      </c>
      <c r="C10" s="268">
        <v>1416</v>
      </c>
      <c r="D10" s="268">
        <v>1384</v>
      </c>
      <c r="E10" s="268">
        <v>1.5047999572753907</v>
      </c>
      <c r="F10" s="268">
        <v>2219.5641246876726</v>
      </c>
      <c r="G10" s="268">
        <v>940.98886244243852</v>
      </c>
      <c r="H10" s="41">
        <v>1450</v>
      </c>
      <c r="I10" s="41">
        <v>985</v>
      </c>
      <c r="J10" s="41">
        <v>140</v>
      </c>
      <c r="K10" s="41">
        <f t="shared" si="0"/>
        <v>1125</v>
      </c>
      <c r="L10" s="269">
        <f t="shared" si="1"/>
        <v>0.77586206896551724</v>
      </c>
      <c r="M10" s="41">
        <v>90</v>
      </c>
      <c r="N10" s="269">
        <f t="shared" si="2"/>
        <v>6.2068965517241378E-2</v>
      </c>
      <c r="O10" s="41">
        <v>125</v>
      </c>
      <c r="P10" s="41">
        <v>85</v>
      </c>
      <c r="Q10" s="41">
        <f t="shared" si="3"/>
        <v>210</v>
      </c>
      <c r="R10" s="269">
        <f t="shared" si="4"/>
        <v>0.14482758620689656</v>
      </c>
      <c r="S10" s="41">
        <v>0</v>
      </c>
      <c r="T10" s="41">
        <v>0</v>
      </c>
      <c r="U10" s="41">
        <v>15</v>
      </c>
      <c r="V10" s="41" t="s">
        <v>4</v>
      </c>
    </row>
    <row r="11" spans="1:26" x14ac:dyDescent="0.2">
      <c r="A11" s="48">
        <v>355220009</v>
      </c>
      <c r="B11" s="270">
        <v>2111</v>
      </c>
      <c r="C11" s="270">
        <v>789</v>
      </c>
      <c r="D11" s="270">
        <v>783</v>
      </c>
      <c r="E11" s="270">
        <v>1.5347999572753905</v>
      </c>
      <c r="F11" s="270">
        <v>1375.4235462369259</v>
      </c>
      <c r="G11" s="270">
        <v>514.07350922829676</v>
      </c>
      <c r="H11" s="63">
        <v>940</v>
      </c>
      <c r="I11" s="63">
        <v>710</v>
      </c>
      <c r="J11" s="63">
        <v>130</v>
      </c>
      <c r="K11" s="63">
        <f t="shared" si="0"/>
        <v>840</v>
      </c>
      <c r="L11" s="271">
        <f t="shared" si="1"/>
        <v>0.8936170212765957</v>
      </c>
      <c r="M11" s="63">
        <v>40</v>
      </c>
      <c r="N11" s="271">
        <f t="shared" si="2"/>
        <v>4.2553191489361701E-2</v>
      </c>
      <c r="O11" s="63">
        <v>20</v>
      </c>
      <c r="P11" s="63">
        <v>25</v>
      </c>
      <c r="Q11" s="63">
        <f t="shared" si="3"/>
        <v>45</v>
      </c>
      <c r="R11" s="271">
        <f t="shared" si="4"/>
        <v>4.7872340425531915E-2</v>
      </c>
      <c r="S11" s="63">
        <v>0</v>
      </c>
      <c r="T11" s="63">
        <v>0</v>
      </c>
      <c r="U11" s="63">
        <v>10</v>
      </c>
      <c r="V11" s="63" t="s">
        <v>6</v>
      </c>
    </row>
    <row r="12" spans="1:26" x14ac:dyDescent="0.2">
      <c r="A12" s="257">
        <v>355220010</v>
      </c>
      <c r="B12" s="258">
        <v>35</v>
      </c>
      <c r="C12" s="258">
        <v>14</v>
      </c>
      <c r="D12" s="258">
        <v>14</v>
      </c>
      <c r="E12" s="258">
        <v>8.3723999023437496</v>
      </c>
      <c r="F12" s="258">
        <v>4.1804023228993374</v>
      </c>
      <c r="G12" s="258">
        <v>1.672160929159735</v>
      </c>
      <c r="H12" s="265"/>
      <c r="I12" s="265"/>
      <c r="J12" s="265"/>
      <c r="M12" s="265"/>
      <c r="N12" s="259"/>
      <c r="O12" s="265"/>
      <c r="P12" s="265"/>
      <c r="S12" s="265"/>
      <c r="T12" s="265"/>
      <c r="U12" s="265"/>
      <c r="V12" s="103" t="s">
        <v>2</v>
      </c>
    </row>
    <row r="13" spans="1:26" x14ac:dyDescent="0.2">
      <c r="A13" s="48">
        <v>355220011</v>
      </c>
      <c r="B13" s="270">
        <v>3936</v>
      </c>
      <c r="C13" s="270">
        <v>1719</v>
      </c>
      <c r="D13" s="270">
        <v>1672</v>
      </c>
      <c r="E13" s="270">
        <v>2.3977000427246096</v>
      </c>
      <c r="F13" s="270">
        <v>1641.5731450408425</v>
      </c>
      <c r="G13" s="270">
        <v>716.93705191189235</v>
      </c>
      <c r="H13" s="63">
        <v>1930</v>
      </c>
      <c r="I13" s="63">
        <v>1335</v>
      </c>
      <c r="J13" s="63">
        <v>290</v>
      </c>
      <c r="K13" s="63">
        <f>I13+J13</f>
        <v>1625</v>
      </c>
      <c r="L13" s="271">
        <f>K13/H13</f>
        <v>0.84196891191709844</v>
      </c>
      <c r="M13" s="63">
        <v>70</v>
      </c>
      <c r="N13" s="271">
        <f>M13/H13</f>
        <v>3.6269430051813469E-2</v>
      </c>
      <c r="O13" s="63">
        <v>145</v>
      </c>
      <c r="P13" s="63">
        <v>45</v>
      </c>
      <c r="Q13" s="63">
        <f>O13+P13</f>
        <v>190</v>
      </c>
      <c r="R13" s="271">
        <f>Q13/H13</f>
        <v>9.8445595854922283E-2</v>
      </c>
      <c r="S13" s="63">
        <v>10</v>
      </c>
      <c r="T13" s="63">
        <v>10</v>
      </c>
      <c r="U13" s="63">
        <v>15</v>
      </c>
      <c r="V13" s="63" t="s">
        <v>6</v>
      </c>
    </row>
    <row r="14" spans="1:26" x14ac:dyDescent="0.2">
      <c r="A14" s="48">
        <v>355220012</v>
      </c>
      <c r="B14" s="270">
        <v>6893</v>
      </c>
      <c r="C14" s="270">
        <v>2789</v>
      </c>
      <c r="D14" s="270">
        <v>2705</v>
      </c>
      <c r="E14" s="270">
        <v>2.9588000488281252</v>
      </c>
      <c r="F14" s="270">
        <v>2329.6606348002701</v>
      </c>
      <c r="G14" s="270">
        <v>942.61185412127566</v>
      </c>
      <c r="H14" s="63">
        <v>3110</v>
      </c>
      <c r="I14" s="63">
        <v>2280</v>
      </c>
      <c r="J14" s="63">
        <v>425</v>
      </c>
      <c r="K14" s="63">
        <f>I14+J14</f>
        <v>2705</v>
      </c>
      <c r="L14" s="271">
        <f>K14/H14</f>
        <v>0.86977491961414788</v>
      </c>
      <c r="M14" s="63">
        <v>120</v>
      </c>
      <c r="N14" s="271">
        <f>M14/H14</f>
        <v>3.8585209003215437E-2</v>
      </c>
      <c r="O14" s="63">
        <v>195</v>
      </c>
      <c r="P14" s="63">
        <v>45</v>
      </c>
      <c r="Q14" s="63">
        <f>O14+P14</f>
        <v>240</v>
      </c>
      <c r="R14" s="271">
        <f>Q14/H14</f>
        <v>7.7170418006430874E-2</v>
      </c>
      <c r="S14" s="63">
        <v>0</v>
      </c>
      <c r="T14" s="63">
        <v>15</v>
      </c>
      <c r="U14" s="63">
        <v>20</v>
      </c>
      <c r="V14" s="63" t="s">
        <v>6</v>
      </c>
    </row>
    <row r="15" spans="1:26" x14ac:dyDescent="0.2">
      <c r="A15" s="257">
        <v>355220013</v>
      </c>
      <c r="B15" s="258">
        <v>10</v>
      </c>
      <c r="C15" s="258">
        <v>7</v>
      </c>
      <c r="D15" s="258">
        <v>8</v>
      </c>
      <c r="E15" s="258">
        <v>2.7185998535156251</v>
      </c>
      <c r="F15" s="258">
        <v>3.6783640619520566</v>
      </c>
      <c r="G15" s="258">
        <v>2.5748548433664395</v>
      </c>
      <c r="N15" s="259"/>
      <c r="V15" s="103" t="s">
        <v>2</v>
      </c>
    </row>
    <row r="16" spans="1:26" x14ac:dyDescent="0.2">
      <c r="A16" s="257">
        <v>355220014</v>
      </c>
      <c r="B16" s="258">
        <v>36</v>
      </c>
      <c r="C16" s="258">
        <v>13</v>
      </c>
      <c r="D16" s="258">
        <v>14</v>
      </c>
      <c r="E16" s="258">
        <v>2.2430000305175781</v>
      </c>
      <c r="F16" s="258">
        <v>16.049932906908122</v>
      </c>
      <c r="G16" s="258">
        <v>5.7958091052723777</v>
      </c>
      <c r="N16" s="259"/>
      <c r="V16" s="103" t="s">
        <v>2</v>
      </c>
    </row>
    <row r="17" spans="1:22" x14ac:dyDescent="0.2">
      <c r="A17" s="257">
        <v>355220015</v>
      </c>
      <c r="B17" s="258">
        <v>42</v>
      </c>
      <c r="C17" s="258">
        <v>20</v>
      </c>
      <c r="D17" s="258">
        <v>20</v>
      </c>
      <c r="E17" s="258">
        <v>1.3424000549316406</v>
      </c>
      <c r="F17" s="258">
        <v>31.287245441999612</v>
      </c>
      <c r="G17" s="258">
        <v>14.898688305714101</v>
      </c>
      <c r="H17" s="103">
        <v>35</v>
      </c>
      <c r="I17" s="103">
        <v>25</v>
      </c>
      <c r="J17" s="103">
        <v>10</v>
      </c>
      <c r="K17" s="103">
        <f t="shared" ref="K17:K30" si="5">I17+J17</f>
        <v>35</v>
      </c>
      <c r="L17" s="259">
        <f t="shared" ref="L17:L30" si="6">K17/H17</f>
        <v>1</v>
      </c>
      <c r="M17" s="103">
        <v>0</v>
      </c>
      <c r="N17" s="259">
        <f t="shared" ref="N17:N30" si="7">M17/H17</f>
        <v>0</v>
      </c>
      <c r="O17" s="103">
        <v>0</v>
      </c>
      <c r="P17" s="103">
        <v>0</v>
      </c>
      <c r="Q17" s="103">
        <f t="shared" ref="Q17:Q30" si="8">O17+P17</f>
        <v>0</v>
      </c>
      <c r="R17" s="259">
        <f t="shared" ref="R17:R30" si="9">Q17/H17</f>
        <v>0</v>
      </c>
      <c r="S17" s="103">
        <v>0</v>
      </c>
      <c r="T17" s="103">
        <v>0</v>
      </c>
      <c r="U17" s="103">
        <v>0</v>
      </c>
      <c r="V17" s="103" t="s">
        <v>2</v>
      </c>
    </row>
    <row r="18" spans="1:22" x14ac:dyDescent="0.2">
      <c r="A18" s="257">
        <v>355220200</v>
      </c>
      <c r="B18" s="258">
        <v>2396</v>
      </c>
      <c r="C18" s="258">
        <v>871</v>
      </c>
      <c r="D18" s="258">
        <v>851</v>
      </c>
      <c r="E18" s="258">
        <v>88.052099609375006</v>
      </c>
      <c r="F18" s="258">
        <v>27.211162602928951</v>
      </c>
      <c r="G18" s="258">
        <v>9.8918708794453742</v>
      </c>
      <c r="H18" s="103">
        <v>1115</v>
      </c>
      <c r="I18" s="103">
        <v>995</v>
      </c>
      <c r="J18" s="103">
        <v>90</v>
      </c>
      <c r="K18" s="103">
        <f t="shared" si="5"/>
        <v>1085</v>
      </c>
      <c r="L18" s="259">
        <f t="shared" si="6"/>
        <v>0.97309417040358748</v>
      </c>
      <c r="M18" s="103">
        <v>15</v>
      </c>
      <c r="N18" s="259">
        <f t="shared" si="7"/>
        <v>1.3452914798206279E-2</v>
      </c>
      <c r="O18" s="103">
        <v>15</v>
      </c>
      <c r="P18" s="103">
        <v>0</v>
      </c>
      <c r="Q18" s="103">
        <f t="shared" si="8"/>
        <v>15</v>
      </c>
      <c r="R18" s="259">
        <f t="shared" si="9"/>
        <v>1.3452914798206279E-2</v>
      </c>
      <c r="S18" s="103">
        <v>0</v>
      </c>
      <c r="T18" s="103">
        <v>0</v>
      </c>
      <c r="U18" s="103">
        <v>0</v>
      </c>
      <c r="V18" s="103" t="s">
        <v>2</v>
      </c>
    </row>
    <row r="19" spans="1:22" x14ac:dyDescent="0.2">
      <c r="A19" s="257">
        <v>355220201</v>
      </c>
      <c r="B19" s="258">
        <v>3001</v>
      </c>
      <c r="C19" s="258">
        <v>1171</v>
      </c>
      <c r="D19" s="258">
        <v>1147</v>
      </c>
      <c r="E19" s="258">
        <v>25.494199218750001</v>
      </c>
      <c r="F19" s="258">
        <v>117.7130520653059</v>
      </c>
      <c r="G19" s="258">
        <v>45.93201731705205</v>
      </c>
      <c r="H19" s="103">
        <v>1530</v>
      </c>
      <c r="I19" s="103">
        <v>1305</v>
      </c>
      <c r="J19" s="103">
        <v>150</v>
      </c>
      <c r="K19" s="103">
        <f t="shared" si="5"/>
        <v>1455</v>
      </c>
      <c r="L19" s="259">
        <f t="shared" si="6"/>
        <v>0.9509803921568627</v>
      </c>
      <c r="M19" s="103">
        <v>15</v>
      </c>
      <c r="N19" s="259">
        <f t="shared" si="7"/>
        <v>9.8039215686274508E-3</v>
      </c>
      <c r="O19" s="103">
        <v>50</v>
      </c>
      <c r="P19" s="103">
        <v>0</v>
      </c>
      <c r="Q19" s="103">
        <f t="shared" si="8"/>
        <v>50</v>
      </c>
      <c r="R19" s="259">
        <f t="shared" si="9"/>
        <v>3.2679738562091505E-2</v>
      </c>
      <c r="S19" s="103">
        <v>0</v>
      </c>
      <c r="T19" s="103">
        <v>0</v>
      </c>
      <c r="U19" s="103">
        <v>10</v>
      </c>
      <c r="V19" s="103" t="s">
        <v>2</v>
      </c>
    </row>
    <row r="20" spans="1:22" x14ac:dyDescent="0.2">
      <c r="A20" s="257">
        <v>355220202</v>
      </c>
      <c r="B20" s="258">
        <v>2875</v>
      </c>
      <c r="C20" s="258">
        <v>1027</v>
      </c>
      <c r="D20" s="258">
        <v>1006</v>
      </c>
      <c r="E20" s="258">
        <v>90.372900390625006</v>
      </c>
      <c r="F20" s="258">
        <v>31.812633959662573</v>
      </c>
      <c r="G20" s="258">
        <v>11.36402611359077</v>
      </c>
      <c r="H20" s="103">
        <v>1505</v>
      </c>
      <c r="I20" s="103">
        <v>1350</v>
      </c>
      <c r="J20" s="103">
        <v>90</v>
      </c>
      <c r="K20" s="103">
        <f t="shared" si="5"/>
        <v>1440</v>
      </c>
      <c r="L20" s="259">
        <f t="shared" si="6"/>
        <v>0.95681063122923593</v>
      </c>
      <c r="M20" s="103">
        <v>25</v>
      </c>
      <c r="N20" s="259">
        <f t="shared" si="7"/>
        <v>1.6611295681063124E-2</v>
      </c>
      <c r="O20" s="103">
        <v>15</v>
      </c>
      <c r="P20" s="103">
        <v>15</v>
      </c>
      <c r="Q20" s="103">
        <f t="shared" si="8"/>
        <v>30</v>
      </c>
      <c r="R20" s="259">
        <f t="shared" si="9"/>
        <v>1.9933554817275746E-2</v>
      </c>
      <c r="S20" s="103">
        <v>0</v>
      </c>
      <c r="T20" s="103">
        <v>0</v>
      </c>
      <c r="U20" s="103">
        <v>10</v>
      </c>
      <c r="V20" s="103" t="s">
        <v>2</v>
      </c>
    </row>
    <row r="21" spans="1:22" x14ac:dyDescent="0.2">
      <c r="A21" s="48">
        <v>355220300</v>
      </c>
      <c r="B21" s="270">
        <v>4026</v>
      </c>
      <c r="C21" s="270">
        <v>1795</v>
      </c>
      <c r="D21" s="270">
        <v>1734</v>
      </c>
      <c r="E21" s="270">
        <v>14.805799560546875</v>
      </c>
      <c r="F21" s="270">
        <v>271.92047167301337</v>
      </c>
      <c r="G21" s="270">
        <v>121.23627587010903</v>
      </c>
      <c r="H21" s="63">
        <v>1805</v>
      </c>
      <c r="I21" s="63">
        <v>1605</v>
      </c>
      <c r="J21" s="63">
        <v>95</v>
      </c>
      <c r="K21" s="63">
        <f t="shared" si="5"/>
        <v>1700</v>
      </c>
      <c r="L21" s="271">
        <f t="shared" si="6"/>
        <v>0.94182825484764543</v>
      </c>
      <c r="M21" s="63">
        <v>10</v>
      </c>
      <c r="N21" s="271">
        <f t="shared" si="7"/>
        <v>5.5401662049861496E-3</v>
      </c>
      <c r="O21" s="63">
        <v>60</v>
      </c>
      <c r="P21" s="63">
        <v>20</v>
      </c>
      <c r="Q21" s="63">
        <f t="shared" si="8"/>
        <v>80</v>
      </c>
      <c r="R21" s="271">
        <f t="shared" si="9"/>
        <v>4.4321329639889197E-2</v>
      </c>
      <c r="S21" s="63">
        <v>0</v>
      </c>
      <c r="T21" s="63">
        <v>0</v>
      </c>
      <c r="U21" s="63">
        <v>0</v>
      </c>
      <c r="V21" s="63" t="s">
        <v>6</v>
      </c>
    </row>
    <row r="22" spans="1:22" x14ac:dyDescent="0.2">
      <c r="A22" s="26">
        <v>355220301</v>
      </c>
      <c r="B22" s="268">
        <v>1483</v>
      </c>
      <c r="C22" s="268">
        <v>674</v>
      </c>
      <c r="D22" s="268">
        <v>495</v>
      </c>
      <c r="E22" s="268">
        <v>7.6645001220703124</v>
      </c>
      <c r="F22" s="268">
        <v>193.48946133220446</v>
      </c>
      <c r="G22" s="268">
        <v>87.937894091642477</v>
      </c>
      <c r="H22" s="41">
        <v>790</v>
      </c>
      <c r="I22" s="41">
        <v>540</v>
      </c>
      <c r="J22" s="41">
        <v>70</v>
      </c>
      <c r="K22" s="41">
        <f t="shared" si="5"/>
        <v>610</v>
      </c>
      <c r="L22" s="269">
        <f t="shared" si="6"/>
        <v>0.77215189873417722</v>
      </c>
      <c r="M22" s="41">
        <v>0</v>
      </c>
      <c r="N22" s="269">
        <f t="shared" si="7"/>
        <v>0</v>
      </c>
      <c r="O22" s="41">
        <v>95</v>
      </c>
      <c r="P22" s="41">
        <v>65</v>
      </c>
      <c r="Q22" s="41">
        <f t="shared" si="8"/>
        <v>160</v>
      </c>
      <c r="R22" s="269">
        <f t="shared" si="9"/>
        <v>0.20253164556962025</v>
      </c>
      <c r="S22" s="41">
        <v>0</v>
      </c>
      <c r="T22" s="41">
        <v>0</v>
      </c>
      <c r="U22" s="41">
        <v>10</v>
      </c>
      <c r="V22" s="41" t="s">
        <v>4</v>
      </c>
    </row>
    <row r="23" spans="1:22" x14ac:dyDescent="0.2">
      <c r="A23" s="257">
        <v>355220302</v>
      </c>
      <c r="B23" s="258">
        <v>4261</v>
      </c>
      <c r="C23" s="258">
        <v>1573</v>
      </c>
      <c r="D23" s="258">
        <v>1536</v>
      </c>
      <c r="E23" s="258">
        <v>113.14299804687499</v>
      </c>
      <c r="F23" s="258">
        <v>37.660306634571178</v>
      </c>
      <c r="G23" s="258">
        <v>13.902760463783258</v>
      </c>
      <c r="H23" s="103">
        <v>2055</v>
      </c>
      <c r="I23" s="103">
        <v>1730</v>
      </c>
      <c r="J23" s="103">
        <v>245</v>
      </c>
      <c r="K23" s="103">
        <f t="shared" si="5"/>
        <v>1975</v>
      </c>
      <c r="L23" s="259">
        <f t="shared" si="6"/>
        <v>0.96107055961070564</v>
      </c>
      <c r="M23" s="103">
        <v>10</v>
      </c>
      <c r="N23" s="259">
        <f t="shared" si="7"/>
        <v>4.8661800486618006E-3</v>
      </c>
      <c r="O23" s="103">
        <v>50</v>
      </c>
      <c r="P23" s="103">
        <v>0</v>
      </c>
      <c r="Q23" s="103">
        <f t="shared" si="8"/>
        <v>50</v>
      </c>
      <c r="R23" s="259">
        <f t="shared" si="9"/>
        <v>2.4330900243309004E-2</v>
      </c>
      <c r="S23" s="103">
        <v>10</v>
      </c>
      <c r="T23" s="103">
        <v>0</v>
      </c>
      <c r="U23" s="103">
        <v>10</v>
      </c>
      <c r="V23" s="103" t="s">
        <v>2</v>
      </c>
    </row>
    <row r="24" spans="1:22" x14ac:dyDescent="0.2">
      <c r="A24" s="257">
        <v>355220303</v>
      </c>
      <c r="B24" s="258">
        <v>3365</v>
      </c>
      <c r="C24" s="258">
        <v>1364</v>
      </c>
      <c r="D24" s="258">
        <v>1247</v>
      </c>
      <c r="E24" s="258">
        <v>109.326298828125</v>
      </c>
      <c r="F24" s="258">
        <v>30.779419371822076</v>
      </c>
      <c r="G24" s="258">
        <v>12.476412488310643</v>
      </c>
      <c r="H24" s="103">
        <v>1590</v>
      </c>
      <c r="I24" s="103">
        <v>1435</v>
      </c>
      <c r="J24" s="103">
        <v>100</v>
      </c>
      <c r="K24" s="103">
        <f t="shared" si="5"/>
        <v>1535</v>
      </c>
      <c r="L24" s="259">
        <f t="shared" si="6"/>
        <v>0.96540880503144655</v>
      </c>
      <c r="M24" s="103">
        <v>20</v>
      </c>
      <c r="N24" s="259">
        <f t="shared" si="7"/>
        <v>1.2578616352201259E-2</v>
      </c>
      <c r="O24" s="103">
        <v>20</v>
      </c>
      <c r="P24" s="103">
        <v>0</v>
      </c>
      <c r="Q24" s="103">
        <f t="shared" si="8"/>
        <v>20</v>
      </c>
      <c r="R24" s="259">
        <f t="shared" si="9"/>
        <v>1.2578616352201259E-2</v>
      </c>
      <c r="S24" s="103">
        <v>0</v>
      </c>
      <c r="T24" s="103">
        <v>0</v>
      </c>
      <c r="U24" s="103">
        <v>10</v>
      </c>
      <c r="V24" s="103" t="s">
        <v>2</v>
      </c>
    </row>
    <row r="25" spans="1:22" x14ac:dyDescent="0.2">
      <c r="A25" s="257">
        <v>355220304</v>
      </c>
      <c r="B25" s="258">
        <v>4225</v>
      </c>
      <c r="C25" s="258">
        <v>1686</v>
      </c>
      <c r="D25" s="258">
        <v>1613</v>
      </c>
      <c r="E25" s="258">
        <v>54.319301757812497</v>
      </c>
      <c r="F25" s="258">
        <v>77.780823082696159</v>
      </c>
      <c r="G25" s="258">
        <v>31.038690584006087</v>
      </c>
      <c r="H25" s="103">
        <v>1925</v>
      </c>
      <c r="I25" s="103">
        <v>1660</v>
      </c>
      <c r="J25" s="103">
        <v>120</v>
      </c>
      <c r="K25" s="103">
        <f t="shared" si="5"/>
        <v>1780</v>
      </c>
      <c r="L25" s="259">
        <f t="shared" si="6"/>
        <v>0.92467532467532465</v>
      </c>
      <c r="M25" s="103">
        <v>0</v>
      </c>
      <c r="N25" s="259">
        <f t="shared" si="7"/>
        <v>0</v>
      </c>
      <c r="O25" s="103">
        <v>70</v>
      </c>
      <c r="P25" s="103">
        <v>25</v>
      </c>
      <c r="Q25" s="103">
        <f t="shared" si="8"/>
        <v>95</v>
      </c>
      <c r="R25" s="259">
        <f t="shared" si="9"/>
        <v>4.9350649350649353E-2</v>
      </c>
      <c r="S25" s="103">
        <v>10</v>
      </c>
      <c r="T25" s="103">
        <v>10</v>
      </c>
      <c r="U25" s="103">
        <v>25</v>
      </c>
      <c r="V25" s="103" t="s">
        <v>2</v>
      </c>
    </row>
    <row r="26" spans="1:22" x14ac:dyDescent="0.2">
      <c r="A26" s="26">
        <v>355220400</v>
      </c>
      <c r="B26" s="268">
        <v>2444</v>
      </c>
      <c r="C26" s="268">
        <v>1133</v>
      </c>
      <c r="D26" s="268">
        <v>1086</v>
      </c>
      <c r="E26" s="268">
        <v>2.7839001464843749</v>
      </c>
      <c r="F26" s="268">
        <v>877.90505097188384</v>
      </c>
      <c r="G26" s="268">
        <v>406.98298803238316</v>
      </c>
      <c r="H26" s="41">
        <v>1085</v>
      </c>
      <c r="I26" s="41">
        <v>755</v>
      </c>
      <c r="J26" s="41">
        <v>120</v>
      </c>
      <c r="K26" s="41">
        <f t="shared" si="5"/>
        <v>875</v>
      </c>
      <c r="L26" s="269">
        <f t="shared" si="6"/>
        <v>0.80645161290322576</v>
      </c>
      <c r="M26" s="41">
        <v>10</v>
      </c>
      <c r="N26" s="269">
        <f t="shared" si="7"/>
        <v>9.2165898617511521E-3</v>
      </c>
      <c r="O26" s="41">
        <v>160</v>
      </c>
      <c r="P26" s="41">
        <v>30</v>
      </c>
      <c r="Q26" s="41">
        <f t="shared" si="8"/>
        <v>190</v>
      </c>
      <c r="R26" s="269">
        <f t="shared" si="9"/>
        <v>0.17511520737327188</v>
      </c>
      <c r="S26" s="41">
        <v>0</v>
      </c>
      <c r="T26" s="41">
        <v>0</v>
      </c>
      <c r="U26" s="41">
        <v>0</v>
      </c>
      <c r="V26" s="41" t="s">
        <v>4</v>
      </c>
    </row>
    <row r="27" spans="1:22" x14ac:dyDescent="0.2">
      <c r="A27" s="48">
        <v>355220401</v>
      </c>
      <c r="B27" s="270">
        <v>5159</v>
      </c>
      <c r="C27" s="270">
        <v>2307</v>
      </c>
      <c r="D27" s="270">
        <v>2199</v>
      </c>
      <c r="E27" s="270">
        <v>2.5970001220703125</v>
      </c>
      <c r="F27" s="270">
        <v>1986.5228176759872</v>
      </c>
      <c r="G27" s="270">
        <v>888.33264981168884</v>
      </c>
      <c r="H27" s="63">
        <v>2085</v>
      </c>
      <c r="I27" s="63">
        <v>1500</v>
      </c>
      <c r="J27" s="63">
        <v>250</v>
      </c>
      <c r="K27" s="63">
        <f t="shared" si="5"/>
        <v>1750</v>
      </c>
      <c r="L27" s="271">
        <f t="shared" si="6"/>
        <v>0.83932853717026379</v>
      </c>
      <c r="M27" s="63">
        <v>15</v>
      </c>
      <c r="N27" s="271">
        <f t="shared" si="7"/>
        <v>7.1942446043165471E-3</v>
      </c>
      <c r="O27" s="63">
        <v>225</v>
      </c>
      <c r="P27" s="63">
        <v>25</v>
      </c>
      <c r="Q27" s="63">
        <f t="shared" si="8"/>
        <v>250</v>
      </c>
      <c r="R27" s="271">
        <f t="shared" si="9"/>
        <v>0.11990407673860912</v>
      </c>
      <c r="S27" s="63">
        <v>20</v>
      </c>
      <c r="T27" s="63">
        <v>30</v>
      </c>
      <c r="U27" s="63">
        <v>15</v>
      </c>
      <c r="V27" s="63" t="s">
        <v>6</v>
      </c>
    </row>
    <row r="28" spans="1:22" x14ac:dyDescent="0.2">
      <c r="A28" s="26">
        <v>355220402</v>
      </c>
      <c r="B28" s="268">
        <v>257</v>
      </c>
      <c r="C28" s="268">
        <v>163</v>
      </c>
      <c r="D28" s="268">
        <v>148</v>
      </c>
      <c r="E28" s="268">
        <v>0.33349998474121095</v>
      </c>
      <c r="F28" s="268">
        <v>770.61472791198673</v>
      </c>
      <c r="G28" s="268">
        <v>488.75564455118223</v>
      </c>
      <c r="H28" s="41">
        <v>85</v>
      </c>
      <c r="I28" s="41">
        <v>25</v>
      </c>
      <c r="J28" s="41">
        <v>15</v>
      </c>
      <c r="K28" s="41">
        <f t="shared" si="5"/>
        <v>40</v>
      </c>
      <c r="L28" s="269">
        <f t="shared" si="6"/>
        <v>0.47058823529411764</v>
      </c>
      <c r="M28" s="41">
        <v>0</v>
      </c>
      <c r="N28" s="269">
        <f t="shared" si="7"/>
        <v>0</v>
      </c>
      <c r="O28" s="41">
        <v>30</v>
      </c>
      <c r="P28" s="41">
        <v>0</v>
      </c>
      <c r="Q28" s="41">
        <f t="shared" si="8"/>
        <v>30</v>
      </c>
      <c r="R28" s="269">
        <f t="shared" si="9"/>
        <v>0.35294117647058826</v>
      </c>
      <c r="S28" s="41">
        <v>0</v>
      </c>
      <c r="T28" s="41">
        <v>0</v>
      </c>
      <c r="U28" s="41">
        <v>0</v>
      </c>
      <c r="V28" s="41" t="s">
        <v>4</v>
      </c>
    </row>
    <row r="29" spans="1:22" x14ac:dyDescent="0.2">
      <c r="A29" s="48">
        <v>355220403</v>
      </c>
      <c r="B29" s="270">
        <v>3638</v>
      </c>
      <c r="C29" s="270">
        <v>1561</v>
      </c>
      <c r="D29" s="270">
        <v>1515</v>
      </c>
      <c r="E29" s="270">
        <v>2.5829000854492188</v>
      </c>
      <c r="F29" s="270">
        <v>1408.4942814840931</v>
      </c>
      <c r="G29" s="270">
        <v>604.35942094465895</v>
      </c>
      <c r="H29" s="63">
        <v>1555</v>
      </c>
      <c r="I29" s="63">
        <v>1245</v>
      </c>
      <c r="J29" s="63">
        <v>115</v>
      </c>
      <c r="K29" s="63">
        <f t="shared" si="5"/>
        <v>1360</v>
      </c>
      <c r="L29" s="271">
        <f t="shared" si="6"/>
        <v>0.87459807073954987</v>
      </c>
      <c r="M29" s="63">
        <v>15</v>
      </c>
      <c r="N29" s="271">
        <f t="shared" si="7"/>
        <v>9.6463022508038593E-3</v>
      </c>
      <c r="O29" s="63">
        <v>95</v>
      </c>
      <c r="P29" s="63">
        <v>25</v>
      </c>
      <c r="Q29" s="63">
        <f t="shared" si="8"/>
        <v>120</v>
      </c>
      <c r="R29" s="271">
        <f t="shared" si="9"/>
        <v>7.7170418006430874E-2</v>
      </c>
      <c r="S29" s="63">
        <v>0</v>
      </c>
      <c r="T29" s="63">
        <v>30</v>
      </c>
      <c r="U29" s="63">
        <v>30</v>
      </c>
      <c r="V29" s="63" t="s">
        <v>6</v>
      </c>
    </row>
    <row r="30" spans="1:22" x14ac:dyDescent="0.2">
      <c r="A30" s="48">
        <v>355220404</v>
      </c>
      <c r="B30" s="270">
        <v>2044</v>
      </c>
      <c r="C30" s="270">
        <v>783</v>
      </c>
      <c r="D30" s="270">
        <v>767</v>
      </c>
      <c r="E30" s="270">
        <v>1.9741999816894531</v>
      </c>
      <c r="F30" s="270">
        <v>1035.3561032103821</v>
      </c>
      <c r="G30" s="270">
        <v>396.61635460554271</v>
      </c>
      <c r="H30" s="63">
        <v>1015</v>
      </c>
      <c r="I30" s="63">
        <v>715</v>
      </c>
      <c r="J30" s="63">
        <v>180</v>
      </c>
      <c r="K30" s="63">
        <f t="shared" si="5"/>
        <v>895</v>
      </c>
      <c r="L30" s="271">
        <f t="shared" si="6"/>
        <v>0.88177339901477836</v>
      </c>
      <c r="M30" s="63">
        <v>10</v>
      </c>
      <c r="N30" s="271">
        <f t="shared" si="7"/>
        <v>9.852216748768473E-3</v>
      </c>
      <c r="O30" s="63">
        <v>55</v>
      </c>
      <c r="P30" s="63">
        <v>25</v>
      </c>
      <c r="Q30" s="63">
        <f t="shared" si="8"/>
        <v>80</v>
      </c>
      <c r="R30" s="271">
        <f t="shared" si="9"/>
        <v>7.8817733990147784E-2</v>
      </c>
      <c r="S30" s="63">
        <v>10</v>
      </c>
      <c r="T30" s="63">
        <v>20</v>
      </c>
      <c r="U30" s="63">
        <v>0</v>
      </c>
      <c r="V30" s="63" t="s">
        <v>6</v>
      </c>
    </row>
    <row r="31" spans="1:22" x14ac:dyDescent="0.2">
      <c r="A31" s="257">
        <v>355220405</v>
      </c>
      <c r="B31" s="258">
        <v>0</v>
      </c>
      <c r="C31" s="258">
        <v>0</v>
      </c>
      <c r="D31" s="258">
        <v>0</v>
      </c>
      <c r="E31" s="258">
        <v>2.0983999633789061</v>
      </c>
      <c r="F31" s="258">
        <v>0</v>
      </c>
      <c r="G31" s="258">
        <v>0</v>
      </c>
      <c r="N31" s="259"/>
      <c r="V31" s="103" t="s">
        <v>2</v>
      </c>
    </row>
    <row r="32" spans="1:22" x14ac:dyDescent="0.2">
      <c r="A32" s="48">
        <v>355220406</v>
      </c>
      <c r="B32" s="270">
        <v>4539</v>
      </c>
      <c r="C32" s="270">
        <v>1870</v>
      </c>
      <c r="D32" s="270">
        <v>1818</v>
      </c>
      <c r="E32" s="270">
        <v>1.8600999450683593</v>
      </c>
      <c r="F32" s="270">
        <v>2440.1914596224506</v>
      </c>
      <c r="G32" s="270">
        <v>1005.3223241890246</v>
      </c>
      <c r="H32" s="63">
        <v>2185</v>
      </c>
      <c r="I32" s="63">
        <v>1755</v>
      </c>
      <c r="J32" s="63">
        <v>285</v>
      </c>
      <c r="K32" s="63">
        <f>I32+J32</f>
        <v>2040</v>
      </c>
      <c r="L32" s="271">
        <f>K32/H32</f>
        <v>0.93363844393592677</v>
      </c>
      <c r="M32" s="63">
        <v>0</v>
      </c>
      <c r="N32" s="271">
        <f>M32/H32</f>
        <v>0</v>
      </c>
      <c r="O32" s="63">
        <v>90</v>
      </c>
      <c r="P32" s="63">
        <v>25</v>
      </c>
      <c r="Q32" s="63">
        <f>O32+P32</f>
        <v>115</v>
      </c>
      <c r="R32" s="271">
        <f>Q32/H32</f>
        <v>5.2631578947368418E-2</v>
      </c>
      <c r="S32" s="63">
        <v>0</v>
      </c>
      <c r="T32" s="63">
        <v>15</v>
      </c>
      <c r="U32" s="63">
        <v>15</v>
      </c>
      <c r="V32" s="63" t="s">
        <v>6</v>
      </c>
    </row>
    <row r="33" spans="1:22" x14ac:dyDescent="0.2">
      <c r="A33" s="257">
        <v>355220407</v>
      </c>
      <c r="B33" s="258">
        <v>5</v>
      </c>
      <c r="C33" s="258">
        <v>1</v>
      </c>
      <c r="D33" s="258">
        <v>2</v>
      </c>
      <c r="E33" s="258">
        <v>0.95099998474121095</v>
      </c>
      <c r="F33" s="258">
        <v>5.2576236385120607</v>
      </c>
      <c r="G33" s="258">
        <v>1.0515247277024122</v>
      </c>
      <c r="N33" s="259"/>
      <c r="V33" s="103" t="s">
        <v>2</v>
      </c>
    </row>
    <row r="34" spans="1:22" x14ac:dyDescent="0.2">
      <c r="A34" s="257">
        <v>355220500</v>
      </c>
      <c r="B34" s="258">
        <v>4066</v>
      </c>
      <c r="C34" s="258">
        <v>1580</v>
      </c>
      <c r="D34" s="258">
        <v>1475</v>
      </c>
      <c r="E34" s="258">
        <v>62.645400390624999</v>
      </c>
      <c r="F34" s="258">
        <v>64.90500459166168</v>
      </c>
      <c r="G34" s="258">
        <v>25.22132495199839</v>
      </c>
      <c r="H34" s="103">
        <v>1895</v>
      </c>
      <c r="I34" s="103">
        <v>1660</v>
      </c>
      <c r="J34" s="103">
        <v>180</v>
      </c>
      <c r="K34" s="103">
        <f>I34+J34</f>
        <v>1840</v>
      </c>
      <c r="L34" s="259">
        <f>K34/H34</f>
        <v>0.97097625329815307</v>
      </c>
      <c r="M34" s="103">
        <v>0</v>
      </c>
      <c r="N34" s="259">
        <f>M34/H34</f>
        <v>0</v>
      </c>
      <c r="O34" s="103">
        <v>15</v>
      </c>
      <c r="P34" s="103">
        <v>10</v>
      </c>
      <c r="Q34" s="103">
        <f>O34+P34</f>
        <v>25</v>
      </c>
      <c r="R34" s="259">
        <f>Q34/H34</f>
        <v>1.3192612137203167E-2</v>
      </c>
      <c r="S34" s="103">
        <v>0</v>
      </c>
      <c r="T34" s="103">
        <v>10</v>
      </c>
      <c r="U34" s="103">
        <v>10</v>
      </c>
      <c r="V34" s="103" t="s">
        <v>2</v>
      </c>
    </row>
    <row r="35" spans="1:22" x14ac:dyDescent="0.2">
      <c r="A35" s="257">
        <v>355220501</v>
      </c>
      <c r="B35" s="258">
        <v>3185</v>
      </c>
      <c r="C35" s="258">
        <v>1122</v>
      </c>
      <c r="D35" s="258">
        <v>1095</v>
      </c>
      <c r="E35" s="258">
        <v>116.765595703125</v>
      </c>
      <c r="F35" s="258">
        <v>27.276870218671437</v>
      </c>
      <c r="G35" s="258">
        <v>9.6089947834691856</v>
      </c>
      <c r="H35" s="103">
        <v>1515</v>
      </c>
      <c r="I35" s="103">
        <v>1390</v>
      </c>
      <c r="J35" s="103">
        <v>90</v>
      </c>
      <c r="K35" s="103">
        <f>I35+J35</f>
        <v>1480</v>
      </c>
      <c r="M35" s="103">
        <v>0</v>
      </c>
      <c r="N35" s="259">
        <f>M35/H35</f>
        <v>0</v>
      </c>
      <c r="O35" s="103">
        <v>30</v>
      </c>
      <c r="P35" s="103">
        <v>0</v>
      </c>
      <c r="Q35" s="103">
        <f>O35+P35</f>
        <v>30</v>
      </c>
      <c r="R35" s="259">
        <f>Q35/H35</f>
        <v>1.9801980198019802E-2</v>
      </c>
      <c r="S35" s="103">
        <v>0</v>
      </c>
      <c r="T35" s="103">
        <v>0</v>
      </c>
      <c r="U35" s="103">
        <v>0</v>
      </c>
      <c r="V35" s="103" t="s">
        <v>2</v>
      </c>
    </row>
  </sheetData>
  <sortState ref="A2:AA35">
    <sortCondition ref="A2:A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A2" sqref="A2"/>
    </sheetView>
  </sheetViews>
  <sheetFormatPr defaultRowHeight="15" x14ac:dyDescent="0.25"/>
  <cols>
    <col min="1" max="1" width="12.28515625" style="4" bestFit="1" customWidth="1"/>
    <col min="2" max="3" width="8.85546875" customWidth="1"/>
    <col min="4" max="4" width="8.42578125" customWidth="1"/>
    <col min="5" max="5" width="8.28515625" customWidth="1"/>
    <col min="6" max="6" width="13.140625" bestFit="1" customWidth="1"/>
    <col min="7" max="7" width="10.140625" bestFit="1" customWidth="1"/>
    <col min="8" max="8" width="14.7109375" bestFit="1" customWidth="1"/>
    <col min="9" max="9" width="6.42578125" customWidth="1"/>
    <col min="10" max="10" width="10" bestFit="1" customWidth="1"/>
    <col min="11" max="11" width="7" customWidth="1"/>
    <col min="12" max="12" width="5.42578125" customWidth="1"/>
    <col min="13" max="13" width="4.85546875" customWidth="1"/>
    <col min="14" max="14" width="6.140625" customWidth="1"/>
  </cols>
  <sheetData>
    <row r="1" spans="1:14" x14ac:dyDescent="0.25">
      <c r="A1" s="4" t="s">
        <v>22</v>
      </c>
      <c r="B1" t="s">
        <v>23</v>
      </c>
      <c r="C1" t="s">
        <v>24</v>
      </c>
      <c r="D1" t="s">
        <v>25</v>
      </c>
      <c r="E1" t="s">
        <v>26</v>
      </c>
      <c r="F1" t="s">
        <v>27</v>
      </c>
      <c r="G1" t="s">
        <v>28</v>
      </c>
      <c r="H1" t="s">
        <v>29</v>
      </c>
      <c r="I1" t="s">
        <v>9</v>
      </c>
      <c r="J1" t="s">
        <v>10</v>
      </c>
      <c r="K1" t="s">
        <v>30</v>
      </c>
      <c r="L1" t="s">
        <v>11</v>
      </c>
      <c r="M1" t="s">
        <v>12</v>
      </c>
      <c r="N1" t="s">
        <v>13</v>
      </c>
    </row>
    <row r="2" spans="1:14" x14ac:dyDescent="0.25">
      <c r="A2" s="4">
        <v>5220000</v>
      </c>
      <c r="B2">
        <v>103472</v>
      </c>
      <c r="C2">
        <v>101668</v>
      </c>
      <c r="D2">
        <v>45050</v>
      </c>
      <c r="E2">
        <v>43002</v>
      </c>
      <c r="F2">
        <v>77.400000000000006</v>
      </c>
      <c r="G2">
        <v>1336.52</v>
      </c>
      <c r="H2">
        <v>44880</v>
      </c>
      <c r="I2">
        <v>37440</v>
      </c>
      <c r="J2">
        <v>3160</v>
      </c>
      <c r="K2">
        <v>1045</v>
      </c>
      <c r="L2">
        <v>2340</v>
      </c>
      <c r="M2">
        <v>445</v>
      </c>
      <c r="N2">
        <v>455</v>
      </c>
    </row>
    <row r="3" spans="1:14" x14ac:dyDescent="0.25">
      <c r="A3" s="4">
        <v>5220001</v>
      </c>
      <c r="B3">
        <v>1125</v>
      </c>
      <c r="C3">
        <v>1014</v>
      </c>
      <c r="D3">
        <v>483</v>
      </c>
      <c r="E3">
        <v>471</v>
      </c>
      <c r="F3">
        <v>274.2</v>
      </c>
      <c r="G3">
        <v>4.0999999999999996</v>
      </c>
      <c r="H3">
        <v>530</v>
      </c>
      <c r="I3">
        <v>465</v>
      </c>
      <c r="J3">
        <v>30</v>
      </c>
      <c r="K3">
        <v>10</v>
      </c>
      <c r="L3">
        <v>35</v>
      </c>
      <c r="M3">
        <v>0</v>
      </c>
      <c r="N3">
        <v>0</v>
      </c>
    </row>
    <row r="4" spans="1:14" x14ac:dyDescent="0.25">
      <c r="A4" s="4">
        <v>5220002</v>
      </c>
      <c r="B4">
        <v>3110</v>
      </c>
      <c r="C4">
        <v>3001</v>
      </c>
      <c r="D4">
        <v>1409</v>
      </c>
      <c r="E4">
        <v>1379</v>
      </c>
      <c r="F4">
        <v>1649.8</v>
      </c>
      <c r="G4">
        <v>1.89</v>
      </c>
      <c r="H4">
        <v>1180</v>
      </c>
      <c r="I4">
        <v>920</v>
      </c>
      <c r="J4">
        <v>80</v>
      </c>
      <c r="K4">
        <v>60</v>
      </c>
      <c r="L4">
        <v>105</v>
      </c>
      <c r="M4">
        <v>15</v>
      </c>
      <c r="N4">
        <v>0</v>
      </c>
    </row>
    <row r="5" spans="1:14" x14ac:dyDescent="0.25">
      <c r="A5" s="4">
        <v>5220003</v>
      </c>
      <c r="B5">
        <v>2308</v>
      </c>
      <c r="C5">
        <v>2406</v>
      </c>
      <c r="D5">
        <v>1129</v>
      </c>
      <c r="E5">
        <v>1080</v>
      </c>
      <c r="F5">
        <v>1758.1</v>
      </c>
      <c r="G5">
        <v>1.31</v>
      </c>
      <c r="H5">
        <v>1065</v>
      </c>
      <c r="I5">
        <v>740</v>
      </c>
      <c r="J5">
        <v>70</v>
      </c>
      <c r="K5">
        <v>40</v>
      </c>
      <c r="L5">
        <v>160</v>
      </c>
      <c r="M5">
        <v>30</v>
      </c>
      <c r="N5">
        <v>25</v>
      </c>
    </row>
    <row r="6" spans="1:14" x14ac:dyDescent="0.25">
      <c r="A6" s="4">
        <v>5220004</v>
      </c>
      <c r="B6">
        <v>4264</v>
      </c>
      <c r="C6">
        <v>4279</v>
      </c>
      <c r="D6">
        <v>2273</v>
      </c>
      <c r="E6">
        <v>2105</v>
      </c>
      <c r="F6">
        <v>2521.3000000000002</v>
      </c>
      <c r="G6">
        <v>1.69</v>
      </c>
      <c r="H6">
        <v>1735</v>
      </c>
      <c r="I6">
        <v>1175</v>
      </c>
      <c r="J6">
        <v>190</v>
      </c>
      <c r="K6">
        <v>95</v>
      </c>
      <c r="L6">
        <v>205</v>
      </c>
      <c r="M6">
        <v>50</v>
      </c>
      <c r="N6">
        <v>20</v>
      </c>
    </row>
    <row r="7" spans="1:14" x14ac:dyDescent="0.25">
      <c r="A7" s="4">
        <v>5220005</v>
      </c>
      <c r="B7">
        <v>1042</v>
      </c>
      <c r="C7">
        <v>1084</v>
      </c>
      <c r="D7">
        <v>779</v>
      </c>
      <c r="E7">
        <v>650</v>
      </c>
      <c r="F7">
        <v>1079.8</v>
      </c>
      <c r="G7">
        <v>0.97</v>
      </c>
      <c r="H7">
        <v>430</v>
      </c>
      <c r="I7">
        <v>275</v>
      </c>
      <c r="J7">
        <v>25</v>
      </c>
      <c r="K7">
        <v>70</v>
      </c>
      <c r="L7">
        <v>65</v>
      </c>
      <c r="M7">
        <v>0</v>
      </c>
      <c r="N7">
        <v>0</v>
      </c>
    </row>
    <row r="8" spans="1:14" x14ac:dyDescent="0.25">
      <c r="A8" s="4">
        <v>5220006</v>
      </c>
      <c r="B8">
        <v>5604</v>
      </c>
      <c r="C8">
        <v>5742</v>
      </c>
      <c r="D8">
        <v>2919</v>
      </c>
      <c r="E8">
        <v>2686</v>
      </c>
      <c r="F8">
        <v>2641.3</v>
      </c>
      <c r="G8">
        <v>2.12</v>
      </c>
      <c r="H8">
        <v>2385</v>
      </c>
      <c r="I8">
        <v>1695</v>
      </c>
      <c r="J8">
        <v>185</v>
      </c>
      <c r="K8">
        <v>230</v>
      </c>
      <c r="L8">
        <v>190</v>
      </c>
      <c r="M8">
        <v>50</v>
      </c>
      <c r="N8">
        <v>40</v>
      </c>
    </row>
    <row r="9" spans="1:14" x14ac:dyDescent="0.25">
      <c r="A9" s="4">
        <v>5220007</v>
      </c>
      <c r="B9">
        <v>6479</v>
      </c>
      <c r="C9">
        <v>6098</v>
      </c>
      <c r="D9">
        <v>2783</v>
      </c>
      <c r="E9">
        <v>2693</v>
      </c>
      <c r="F9">
        <v>846</v>
      </c>
      <c r="G9">
        <v>7.66</v>
      </c>
      <c r="H9">
        <v>2370</v>
      </c>
      <c r="I9">
        <v>1895</v>
      </c>
      <c r="J9">
        <v>185</v>
      </c>
      <c r="K9">
        <v>85</v>
      </c>
      <c r="L9">
        <v>130</v>
      </c>
      <c r="M9">
        <v>45</v>
      </c>
      <c r="N9">
        <v>20</v>
      </c>
    </row>
    <row r="10" spans="1:14" x14ac:dyDescent="0.25">
      <c r="A10" s="4">
        <v>5220008</v>
      </c>
      <c r="B10">
        <v>3180</v>
      </c>
      <c r="C10">
        <v>3306</v>
      </c>
      <c r="D10">
        <v>1464</v>
      </c>
      <c r="E10">
        <v>1396</v>
      </c>
      <c r="F10">
        <v>2120.3000000000002</v>
      </c>
      <c r="G10">
        <v>1.5</v>
      </c>
      <c r="H10">
        <v>1220</v>
      </c>
      <c r="I10">
        <v>895</v>
      </c>
      <c r="J10">
        <v>115</v>
      </c>
      <c r="K10">
        <v>75</v>
      </c>
      <c r="L10">
        <v>85</v>
      </c>
      <c r="M10">
        <v>35</v>
      </c>
      <c r="N10">
        <v>15</v>
      </c>
    </row>
    <row r="11" spans="1:14" x14ac:dyDescent="0.25">
      <c r="A11" s="4">
        <v>5220009</v>
      </c>
      <c r="B11">
        <v>2203</v>
      </c>
      <c r="C11">
        <v>2080</v>
      </c>
      <c r="D11">
        <v>858</v>
      </c>
      <c r="E11">
        <v>852</v>
      </c>
      <c r="F11">
        <v>1432.9</v>
      </c>
      <c r="G11">
        <v>1.54</v>
      </c>
      <c r="H11">
        <v>1020</v>
      </c>
      <c r="I11">
        <v>845</v>
      </c>
      <c r="J11">
        <v>80</v>
      </c>
      <c r="K11">
        <v>20</v>
      </c>
      <c r="L11">
        <v>65</v>
      </c>
      <c r="M11">
        <v>0</v>
      </c>
      <c r="N11">
        <v>15</v>
      </c>
    </row>
    <row r="12" spans="1:14" x14ac:dyDescent="0.25">
      <c r="A12" s="4">
        <v>5220010</v>
      </c>
      <c r="B12">
        <v>20</v>
      </c>
      <c r="C12">
        <v>43</v>
      </c>
      <c r="D12">
        <v>11</v>
      </c>
      <c r="E12">
        <v>8</v>
      </c>
      <c r="F12">
        <v>2.4</v>
      </c>
      <c r="G12">
        <v>8.3800000000000008</v>
      </c>
    </row>
    <row r="13" spans="1:14" x14ac:dyDescent="0.25">
      <c r="A13" s="4">
        <v>5220011</v>
      </c>
      <c r="B13">
        <v>4060</v>
      </c>
      <c r="C13">
        <v>3952</v>
      </c>
      <c r="D13">
        <v>1793</v>
      </c>
      <c r="E13">
        <v>1723</v>
      </c>
      <c r="F13">
        <v>1673.1</v>
      </c>
      <c r="G13">
        <v>2.4300000000000002</v>
      </c>
      <c r="H13">
        <v>1715</v>
      </c>
      <c r="I13">
        <v>1270</v>
      </c>
      <c r="J13">
        <v>195</v>
      </c>
      <c r="K13">
        <v>55</v>
      </c>
      <c r="L13">
        <v>155</v>
      </c>
      <c r="M13">
        <v>10</v>
      </c>
      <c r="N13">
        <v>35</v>
      </c>
    </row>
    <row r="14" spans="1:14" x14ac:dyDescent="0.25">
      <c r="A14" s="4">
        <v>5220012</v>
      </c>
      <c r="B14">
        <v>7054</v>
      </c>
      <c r="C14">
        <v>7157</v>
      </c>
      <c r="D14">
        <v>2931</v>
      </c>
      <c r="E14">
        <v>2861</v>
      </c>
      <c r="F14">
        <v>2385</v>
      </c>
      <c r="G14">
        <v>2.96</v>
      </c>
      <c r="H14">
        <v>3000</v>
      </c>
      <c r="I14">
        <v>2395</v>
      </c>
      <c r="J14">
        <v>240</v>
      </c>
      <c r="K14">
        <v>145</v>
      </c>
      <c r="L14">
        <v>180</v>
      </c>
      <c r="M14">
        <v>15</v>
      </c>
      <c r="N14">
        <v>25</v>
      </c>
    </row>
    <row r="15" spans="1:14" x14ac:dyDescent="0.25">
      <c r="A15" s="4">
        <v>5220013</v>
      </c>
      <c r="B15">
        <v>15</v>
      </c>
      <c r="C15">
        <v>10</v>
      </c>
      <c r="D15">
        <v>7</v>
      </c>
      <c r="E15">
        <v>7</v>
      </c>
      <c r="F15">
        <v>5.5</v>
      </c>
      <c r="G15">
        <v>2.74</v>
      </c>
    </row>
    <row r="16" spans="1:14" x14ac:dyDescent="0.25">
      <c r="A16" s="4">
        <v>5220014</v>
      </c>
      <c r="B16">
        <v>34</v>
      </c>
      <c r="C16">
        <v>39</v>
      </c>
      <c r="D16">
        <v>12</v>
      </c>
      <c r="E16">
        <v>12</v>
      </c>
      <c r="F16">
        <v>15.2</v>
      </c>
      <c r="G16">
        <v>2.2400000000000002</v>
      </c>
    </row>
    <row r="17" spans="1:14" x14ac:dyDescent="0.25">
      <c r="A17" s="4">
        <v>5220015</v>
      </c>
      <c r="B17">
        <v>84</v>
      </c>
      <c r="C17">
        <v>52</v>
      </c>
      <c r="D17">
        <v>42</v>
      </c>
      <c r="E17">
        <v>42</v>
      </c>
      <c r="F17">
        <v>63.2</v>
      </c>
      <c r="G17">
        <v>1.33</v>
      </c>
      <c r="H17">
        <v>30</v>
      </c>
      <c r="I17">
        <v>25</v>
      </c>
      <c r="J17">
        <v>0</v>
      </c>
      <c r="K17">
        <v>0</v>
      </c>
      <c r="L17">
        <v>0</v>
      </c>
      <c r="M17">
        <v>0</v>
      </c>
      <c r="N17">
        <v>0</v>
      </c>
    </row>
    <row r="18" spans="1:14" x14ac:dyDescent="0.25">
      <c r="A18" s="4">
        <v>5220200</v>
      </c>
      <c r="B18">
        <v>2366</v>
      </c>
      <c r="C18">
        <v>2411</v>
      </c>
      <c r="D18">
        <v>902</v>
      </c>
      <c r="E18">
        <v>877</v>
      </c>
      <c r="F18">
        <v>26.8</v>
      </c>
      <c r="G18">
        <v>88.28</v>
      </c>
      <c r="H18">
        <v>1190</v>
      </c>
      <c r="I18">
        <v>1105</v>
      </c>
      <c r="J18">
        <v>50</v>
      </c>
      <c r="K18">
        <v>10</v>
      </c>
      <c r="L18">
        <v>15</v>
      </c>
      <c r="M18">
        <v>15</v>
      </c>
      <c r="N18">
        <v>0</v>
      </c>
    </row>
    <row r="19" spans="1:14" x14ac:dyDescent="0.25">
      <c r="A19" s="4">
        <v>5220201</v>
      </c>
      <c r="B19">
        <v>4822</v>
      </c>
      <c r="C19">
        <v>3832</v>
      </c>
      <c r="D19">
        <v>1809</v>
      </c>
      <c r="E19">
        <v>1779</v>
      </c>
      <c r="F19">
        <v>188</v>
      </c>
      <c r="G19">
        <v>25.65</v>
      </c>
      <c r="H19">
        <v>2225</v>
      </c>
      <c r="I19">
        <v>1990</v>
      </c>
      <c r="J19">
        <v>140</v>
      </c>
      <c r="K19">
        <v>10</v>
      </c>
      <c r="L19">
        <v>30</v>
      </c>
      <c r="M19">
        <v>35</v>
      </c>
      <c r="N19">
        <v>15</v>
      </c>
    </row>
    <row r="20" spans="1:14" x14ac:dyDescent="0.25">
      <c r="A20" s="4">
        <v>5220202</v>
      </c>
      <c r="B20">
        <v>2946</v>
      </c>
      <c r="C20">
        <v>2948</v>
      </c>
      <c r="D20">
        <v>1140</v>
      </c>
      <c r="E20">
        <v>1111</v>
      </c>
      <c r="F20">
        <v>32.6</v>
      </c>
      <c r="G20">
        <v>90.48</v>
      </c>
      <c r="H20">
        <v>1410</v>
      </c>
      <c r="I20">
        <v>1320</v>
      </c>
      <c r="J20">
        <v>55</v>
      </c>
      <c r="K20">
        <v>0</v>
      </c>
      <c r="L20">
        <v>0</v>
      </c>
      <c r="M20">
        <v>0</v>
      </c>
      <c r="N20">
        <v>20</v>
      </c>
    </row>
    <row r="21" spans="1:14" x14ac:dyDescent="0.25">
      <c r="A21" s="4">
        <v>5220300</v>
      </c>
      <c r="B21">
        <v>3823</v>
      </c>
      <c r="C21">
        <v>4079</v>
      </c>
      <c r="D21">
        <v>1820</v>
      </c>
      <c r="E21">
        <v>1749</v>
      </c>
      <c r="F21">
        <v>258.3</v>
      </c>
      <c r="G21">
        <v>14.8</v>
      </c>
      <c r="H21">
        <v>1590</v>
      </c>
      <c r="I21">
        <v>1460</v>
      </c>
      <c r="J21">
        <v>115</v>
      </c>
      <c r="K21">
        <v>0</v>
      </c>
      <c r="L21">
        <v>10</v>
      </c>
      <c r="M21">
        <v>0</v>
      </c>
      <c r="N21">
        <v>0</v>
      </c>
    </row>
    <row r="22" spans="1:14" x14ac:dyDescent="0.25">
      <c r="A22" s="4">
        <v>5220301</v>
      </c>
      <c r="B22">
        <v>1448</v>
      </c>
      <c r="C22">
        <v>1428</v>
      </c>
      <c r="D22">
        <v>543</v>
      </c>
      <c r="E22">
        <v>516</v>
      </c>
      <c r="F22">
        <v>188.9</v>
      </c>
      <c r="G22">
        <v>7.66</v>
      </c>
      <c r="H22">
        <v>705</v>
      </c>
      <c r="I22">
        <v>575</v>
      </c>
      <c r="J22">
        <v>25</v>
      </c>
      <c r="K22">
        <v>0</v>
      </c>
      <c r="L22">
        <v>60</v>
      </c>
      <c r="M22">
        <v>35</v>
      </c>
      <c r="N22">
        <v>10</v>
      </c>
    </row>
    <row r="23" spans="1:14" x14ac:dyDescent="0.25">
      <c r="A23" s="4">
        <v>5220302</v>
      </c>
      <c r="B23">
        <v>4748</v>
      </c>
      <c r="C23">
        <v>4598</v>
      </c>
      <c r="D23">
        <v>1831</v>
      </c>
      <c r="E23">
        <v>1809</v>
      </c>
      <c r="F23">
        <v>41.9</v>
      </c>
      <c r="G23">
        <v>113.35</v>
      </c>
      <c r="H23">
        <v>2255</v>
      </c>
      <c r="I23">
        <v>2090</v>
      </c>
      <c r="J23">
        <v>90</v>
      </c>
      <c r="K23">
        <v>10</v>
      </c>
      <c r="L23">
        <v>35</v>
      </c>
      <c r="M23">
        <v>10</v>
      </c>
      <c r="N23">
        <v>25</v>
      </c>
    </row>
    <row r="24" spans="1:14" x14ac:dyDescent="0.25">
      <c r="A24" s="4">
        <v>5220303</v>
      </c>
      <c r="B24">
        <v>3617</v>
      </c>
      <c r="C24">
        <v>3549</v>
      </c>
      <c r="D24">
        <v>1517</v>
      </c>
      <c r="E24">
        <v>1368</v>
      </c>
      <c r="F24">
        <v>33.1</v>
      </c>
      <c r="G24">
        <v>109.25</v>
      </c>
      <c r="H24">
        <v>1410</v>
      </c>
      <c r="I24">
        <v>1310</v>
      </c>
      <c r="J24">
        <v>65</v>
      </c>
      <c r="K24">
        <v>10</v>
      </c>
      <c r="L24">
        <v>25</v>
      </c>
      <c r="M24">
        <v>0</v>
      </c>
      <c r="N24">
        <v>10</v>
      </c>
    </row>
    <row r="25" spans="1:14" x14ac:dyDescent="0.25">
      <c r="A25" s="4">
        <v>5220304</v>
      </c>
      <c r="B25">
        <v>4322</v>
      </c>
      <c r="C25">
        <v>4205</v>
      </c>
      <c r="D25">
        <v>1859</v>
      </c>
      <c r="E25">
        <v>1747</v>
      </c>
      <c r="F25">
        <v>79.5</v>
      </c>
      <c r="G25">
        <v>54.37</v>
      </c>
      <c r="H25">
        <v>2105</v>
      </c>
      <c r="I25">
        <v>1890</v>
      </c>
      <c r="J25">
        <v>125</v>
      </c>
      <c r="K25">
        <v>15</v>
      </c>
      <c r="L25">
        <v>55</v>
      </c>
      <c r="M25">
        <v>0</v>
      </c>
      <c r="N25">
        <v>20</v>
      </c>
    </row>
    <row r="26" spans="1:14" x14ac:dyDescent="0.25">
      <c r="A26" s="4">
        <v>5220400</v>
      </c>
      <c r="B26">
        <v>2482</v>
      </c>
      <c r="C26">
        <v>2393</v>
      </c>
      <c r="D26">
        <v>1168</v>
      </c>
      <c r="E26">
        <v>1119</v>
      </c>
      <c r="F26">
        <v>889.7</v>
      </c>
      <c r="G26">
        <v>2.79</v>
      </c>
      <c r="H26">
        <v>905</v>
      </c>
      <c r="I26">
        <v>670</v>
      </c>
      <c r="J26">
        <v>140</v>
      </c>
      <c r="K26">
        <v>0</v>
      </c>
      <c r="L26">
        <v>85</v>
      </c>
      <c r="M26">
        <v>0</v>
      </c>
      <c r="N26">
        <v>10</v>
      </c>
    </row>
    <row r="27" spans="1:14" x14ac:dyDescent="0.25">
      <c r="A27" s="4">
        <v>5220401</v>
      </c>
      <c r="B27">
        <v>5060</v>
      </c>
      <c r="C27">
        <v>5140</v>
      </c>
      <c r="D27">
        <v>2340</v>
      </c>
      <c r="E27">
        <v>2210</v>
      </c>
      <c r="F27">
        <v>1952.9</v>
      </c>
      <c r="G27">
        <v>2.59</v>
      </c>
      <c r="H27">
        <v>1890</v>
      </c>
      <c r="I27">
        <v>1505</v>
      </c>
      <c r="J27">
        <v>160</v>
      </c>
      <c r="K27">
        <v>10</v>
      </c>
      <c r="L27">
        <v>175</v>
      </c>
      <c r="M27">
        <v>15</v>
      </c>
      <c r="N27">
        <v>20</v>
      </c>
    </row>
    <row r="28" spans="1:14" x14ac:dyDescent="0.25">
      <c r="A28" s="4">
        <v>5220402</v>
      </c>
      <c r="B28">
        <v>190</v>
      </c>
      <c r="C28">
        <v>227</v>
      </c>
      <c r="D28">
        <v>144</v>
      </c>
      <c r="E28">
        <v>134</v>
      </c>
      <c r="F28">
        <v>570.20000000000005</v>
      </c>
      <c r="G28">
        <v>0.33</v>
      </c>
      <c r="H28">
        <v>60</v>
      </c>
      <c r="I28">
        <v>0</v>
      </c>
      <c r="J28">
        <v>20</v>
      </c>
      <c r="K28">
        <v>0</v>
      </c>
      <c r="L28">
        <v>30</v>
      </c>
      <c r="M28">
        <v>0</v>
      </c>
      <c r="N28">
        <v>0</v>
      </c>
    </row>
    <row r="29" spans="1:14" x14ac:dyDescent="0.25">
      <c r="A29" s="4">
        <v>5220403</v>
      </c>
      <c r="B29">
        <v>3651</v>
      </c>
      <c r="C29">
        <v>3700</v>
      </c>
      <c r="D29">
        <v>1613</v>
      </c>
      <c r="E29">
        <v>1587</v>
      </c>
      <c r="F29">
        <v>1417.3</v>
      </c>
      <c r="G29">
        <v>2.58</v>
      </c>
      <c r="H29">
        <v>1425</v>
      </c>
      <c r="I29">
        <v>1210</v>
      </c>
      <c r="J29">
        <v>100</v>
      </c>
      <c r="K29">
        <v>10</v>
      </c>
      <c r="L29">
        <v>70</v>
      </c>
      <c r="M29">
        <v>20</v>
      </c>
      <c r="N29">
        <v>20</v>
      </c>
    </row>
    <row r="30" spans="1:14" x14ac:dyDescent="0.25">
      <c r="A30" s="4">
        <v>5220404</v>
      </c>
      <c r="B30">
        <v>2076</v>
      </c>
      <c r="C30">
        <v>2078</v>
      </c>
      <c r="D30">
        <v>854</v>
      </c>
      <c r="E30">
        <v>819</v>
      </c>
      <c r="F30">
        <v>1052.4000000000001</v>
      </c>
      <c r="G30">
        <v>1.97</v>
      </c>
      <c r="H30">
        <v>930</v>
      </c>
      <c r="I30">
        <v>770</v>
      </c>
      <c r="J30">
        <v>90</v>
      </c>
      <c r="K30">
        <v>0</v>
      </c>
      <c r="L30">
        <v>40</v>
      </c>
      <c r="M30">
        <v>15</v>
      </c>
      <c r="N30">
        <v>10</v>
      </c>
    </row>
    <row r="31" spans="1:14" x14ac:dyDescent="0.25">
      <c r="A31" s="4">
        <v>5220405</v>
      </c>
      <c r="B31">
        <v>0</v>
      </c>
      <c r="C31">
        <v>5</v>
      </c>
      <c r="D31">
        <v>2</v>
      </c>
      <c r="E31">
        <v>2</v>
      </c>
      <c r="F31">
        <v>0</v>
      </c>
      <c r="G31">
        <v>2.09</v>
      </c>
    </row>
    <row r="32" spans="1:14" x14ac:dyDescent="0.25">
      <c r="A32" s="4">
        <v>5220406</v>
      </c>
      <c r="B32">
        <v>4330</v>
      </c>
      <c r="C32">
        <v>4307</v>
      </c>
      <c r="D32">
        <v>1893</v>
      </c>
      <c r="E32">
        <v>1856</v>
      </c>
      <c r="F32">
        <v>2329.8000000000002</v>
      </c>
      <c r="G32">
        <v>1.86</v>
      </c>
      <c r="H32">
        <v>2125</v>
      </c>
      <c r="I32">
        <v>1770</v>
      </c>
      <c r="J32">
        <v>165</v>
      </c>
      <c r="K32">
        <v>15</v>
      </c>
      <c r="L32">
        <v>140</v>
      </c>
      <c r="M32">
        <v>25</v>
      </c>
      <c r="N32">
        <v>15</v>
      </c>
    </row>
    <row r="33" spans="1:14" x14ac:dyDescent="0.25">
      <c r="A33" s="4">
        <v>5220407</v>
      </c>
      <c r="B33">
        <v>0</v>
      </c>
      <c r="C33">
        <v>5</v>
      </c>
      <c r="D33">
        <v>1</v>
      </c>
      <c r="E33">
        <v>1</v>
      </c>
      <c r="F33">
        <v>0</v>
      </c>
      <c r="G33">
        <v>0.95</v>
      </c>
    </row>
    <row r="34" spans="1:14" x14ac:dyDescent="0.25">
      <c r="A34" s="4">
        <v>5220500</v>
      </c>
      <c r="B34">
        <v>4542</v>
      </c>
      <c r="C34">
        <v>4159</v>
      </c>
      <c r="D34">
        <v>1833</v>
      </c>
      <c r="E34">
        <v>1731</v>
      </c>
      <c r="F34">
        <v>72.5</v>
      </c>
      <c r="G34">
        <v>62.62</v>
      </c>
      <c r="H34">
        <v>2200</v>
      </c>
      <c r="I34">
        <v>1985</v>
      </c>
      <c r="J34">
        <v>150</v>
      </c>
      <c r="K34">
        <v>10</v>
      </c>
      <c r="L34">
        <v>45</v>
      </c>
      <c r="M34">
        <v>0</v>
      </c>
      <c r="N34">
        <v>10</v>
      </c>
    </row>
    <row r="35" spans="1:14" x14ac:dyDescent="0.25">
      <c r="A35" s="4">
        <v>5220501</v>
      </c>
      <c r="B35">
        <v>3288</v>
      </c>
      <c r="C35">
        <v>3213</v>
      </c>
      <c r="D35">
        <v>1228</v>
      </c>
      <c r="E35">
        <v>1180</v>
      </c>
      <c r="F35">
        <v>28.2</v>
      </c>
      <c r="G35">
        <v>116.79</v>
      </c>
      <c r="H35">
        <v>1525</v>
      </c>
      <c r="I35">
        <v>1380</v>
      </c>
      <c r="J35">
        <v>100</v>
      </c>
      <c r="K35">
        <v>10</v>
      </c>
      <c r="L35">
        <v>20</v>
      </c>
      <c r="M35">
        <v>0</v>
      </c>
      <c r="N35">
        <v>15</v>
      </c>
    </row>
    <row r="36" spans="1:14" x14ac:dyDescent="0.25">
      <c r="A36" s="4">
        <v>5220600</v>
      </c>
      <c r="B36">
        <v>4297</v>
      </c>
      <c r="C36">
        <v>4150</v>
      </c>
      <c r="D36">
        <v>1631</v>
      </c>
      <c r="E36">
        <v>1546</v>
      </c>
      <c r="F36">
        <v>13.7</v>
      </c>
      <c r="G36">
        <v>312.92</v>
      </c>
      <c r="H36">
        <v>2050</v>
      </c>
      <c r="I36">
        <v>1840</v>
      </c>
      <c r="J36">
        <v>105</v>
      </c>
      <c r="K36">
        <v>20</v>
      </c>
      <c r="L36">
        <v>40</v>
      </c>
      <c r="M36">
        <v>0</v>
      </c>
      <c r="N36">
        <v>40</v>
      </c>
    </row>
    <row r="37" spans="1:14" x14ac:dyDescent="0.25">
      <c r="A37" s="4">
        <v>5220700</v>
      </c>
      <c r="B37">
        <v>4882</v>
      </c>
      <c r="C37">
        <v>4978</v>
      </c>
      <c r="D37">
        <v>2029</v>
      </c>
      <c r="E37">
        <v>1896</v>
      </c>
      <c r="F37">
        <v>17.3</v>
      </c>
      <c r="G37">
        <v>282.33</v>
      </c>
      <c r="H37">
        <v>2195</v>
      </c>
      <c r="I37">
        <v>1965</v>
      </c>
      <c r="J37">
        <v>80</v>
      </c>
      <c r="K37">
        <v>35</v>
      </c>
      <c r="L37">
        <v>90</v>
      </c>
      <c r="M37">
        <v>0</v>
      </c>
      <c r="N37">
        <v>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84"/>
  <sheetViews>
    <sheetView zoomScaleNormal="100" workbookViewId="0">
      <pane ySplit="1" topLeftCell="A2" activePane="bottomLeft" state="frozen"/>
      <selection pane="bottomLeft" activeCell="A3" sqref="A3"/>
    </sheetView>
  </sheetViews>
  <sheetFormatPr defaultColWidth="11.7109375" defaultRowHeight="12.75" x14ac:dyDescent="0.2"/>
  <cols>
    <col min="1" max="1" width="16.85546875" style="187" customWidth="1"/>
    <col min="2" max="2" width="11.85546875" style="86" bestFit="1" customWidth="1"/>
    <col min="3" max="3" width="11.7109375" style="87"/>
    <col min="4" max="4" width="11.7109375" style="88"/>
    <col min="5" max="6" width="11.7109375" style="89"/>
    <col min="7" max="7" width="11.7109375" style="90"/>
    <col min="8" max="8" width="12.42578125" style="87" bestFit="1" customWidth="1"/>
    <col min="9" max="9" width="11.85546875" style="176" bestFit="1" customWidth="1"/>
    <col min="10" max="10" width="11.85546875" style="177" bestFit="1" customWidth="1"/>
    <col min="11" max="11" width="11.85546875" style="93" bestFit="1" customWidth="1"/>
    <col min="12" max="14" width="11.85546875" style="89" bestFit="1" customWidth="1"/>
    <col min="15" max="15" width="11.85546875" style="178" bestFit="1" customWidth="1"/>
    <col min="16" max="16" width="11.85546875" style="179" bestFit="1" customWidth="1"/>
    <col min="17" max="17" width="11.85546875" style="180" bestFit="1" customWidth="1"/>
    <col min="18" max="19" width="11.85546875" style="181" bestFit="1" customWidth="1"/>
    <col min="20" max="20" width="11.85546875" style="194" bestFit="1" customWidth="1"/>
    <col min="21" max="23" width="11.85546875" style="89" bestFit="1" customWidth="1"/>
    <col min="24" max="24" width="11.85546875" style="182" bestFit="1" customWidth="1"/>
    <col min="25" max="25" width="11.85546875" style="172" bestFit="1" customWidth="1"/>
    <col min="26" max="26" width="11.85546875" style="173" bestFit="1" customWidth="1"/>
    <col min="27" max="27" width="11.85546875" style="98" bestFit="1" customWidth="1"/>
    <col min="28" max="29" width="11.85546875" style="89" bestFit="1" customWidth="1"/>
    <col min="30" max="30" width="11.85546875" style="182" bestFit="1" customWidth="1"/>
    <col min="31" max="31" width="11.85546875" style="191" bestFit="1" customWidth="1"/>
    <col min="32" max="32" width="11.85546875" style="89" bestFit="1" customWidth="1"/>
    <col min="33" max="34" width="11.85546875" style="182" bestFit="1" customWidth="1"/>
    <col min="35" max="35" width="11.85546875" style="98" bestFit="1" customWidth="1"/>
    <col min="36" max="37" width="11.85546875" style="89" bestFit="1" customWidth="1"/>
    <col min="38" max="38" width="11.85546875" style="175" bestFit="1" customWidth="1"/>
    <col min="39" max="39" width="11.85546875" style="191" bestFit="1" customWidth="1"/>
    <col min="40" max="40" width="11.85546875" style="182" bestFit="1" customWidth="1"/>
    <col min="41" max="42" width="11.7109375" style="7"/>
    <col min="43" max="43" width="11.7109375" style="187"/>
    <col min="44" max="44" width="11.7109375" style="92"/>
    <col min="45" max="45" width="11.7109375" style="167"/>
    <col min="46" max="16384" width="11.7109375" style="99"/>
  </cols>
  <sheetData>
    <row r="1" spans="1:45" s="322" customFormat="1" ht="78" customHeight="1" thickTop="1" thickBot="1" x14ac:dyDescent="0.3">
      <c r="A1" s="317" t="s">
        <v>34</v>
      </c>
      <c r="B1" s="318" t="s">
        <v>123</v>
      </c>
      <c r="C1" s="100" t="s">
        <v>124</v>
      </c>
      <c r="D1" s="12" t="s">
        <v>125</v>
      </c>
      <c r="E1" s="10" t="s">
        <v>126</v>
      </c>
      <c r="F1" s="10" t="s">
        <v>127</v>
      </c>
      <c r="G1" s="10" t="s">
        <v>128</v>
      </c>
      <c r="H1" s="318" t="s">
        <v>129</v>
      </c>
      <c r="I1" s="9" t="s">
        <v>130</v>
      </c>
      <c r="J1" s="101" t="s">
        <v>131</v>
      </c>
      <c r="K1" s="319" t="s">
        <v>45</v>
      </c>
      <c r="L1" s="319" t="s">
        <v>132</v>
      </c>
      <c r="M1" s="319" t="s">
        <v>43</v>
      </c>
      <c r="N1" s="10" t="s">
        <v>133</v>
      </c>
      <c r="O1" s="319" t="s">
        <v>134</v>
      </c>
      <c r="P1" s="10" t="s">
        <v>135</v>
      </c>
      <c r="Q1" s="320" t="s">
        <v>52</v>
      </c>
      <c r="R1" s="319" t="s">
        <v>50</v>
      </c>
      <c r="S1" s="10" t="s">
        <v>136</v>
      </c>
      <c r="T1" s="319" t="s">
        <v>137</v>
      </c>
      <c r="U1" s="320" t="s">
        <v>59</v>
      </c>
      <c r="V1" s="319" t="s">
        <v>138</v>
      </c>
      <c r="W1" s="10" t="s">
        <v>139</v>
      </c>
      <c r="X1" s="12" t="s">
        <v>140</v>
      </c>
      <c r="Y1" s="13" t="s">
        <v>141</v>
      </c>
      <c r="Z1" s="10" t="s">
        <v>142</v>
      </c>
      <c r="AA1" s="11" t="s">
        <v>143</v>
      </c>
      <c r="AB1" s="10" t="s">
        <v>144</v>
      </c>
      <c r="AC1" s="10" t="s">
        <v>145</v>
      </c>
      <c r="AD1" s="12" t="s">
        <v>146</v>
      </c>
      <c r="AE1" s="14" t="s">
        <v>147</v>
      </c>
      <c r="AF1" s="11" t="s">
        <v>148</v>
      </c>
      <c r="AG1" s="12" t="s">
        <v>149</v>
      </c>
      <c r="AH1" s="14" t="s">
        <v>150</v>
      </c>
      <c r="AI1" s="10" t="s">
        <v>151</v>
      </c>
      <c r="AJ1" s="10" t="s">
        <v>152</v>
      </c>
      <c r="AK1" s="10" t="s">
        <v>33</v>
      </c>
      <c r="AL1" s="12" t="s">
        <v>153</v>
      </c>
      <c r="AM1" s="12" t="s">
        <v>154</v>
      </c>
      <c r="AN1" s="321" t="s">
        <v>155</v>
      </c>
      <c r="AO1" s="8" t="s">
        <v>156</v>
      </c>
      <c r="AP1" s="102" t="s">
        <v>157</v>
      </c>
      <c r="AQ1" s="317" t="s">
        <v>8</v>
      </c>
    </row>
    <row r="2" spans="1:45" s="188" customFormat="1" ht="13.5" thickTop="1" x14ac:dyDescent="0.2">
      <c r="A2" s="279"/>
      <c r="B2" s="199">
        <v>5220000</v>
      </c>
      <c r="C2" s="200"/>
      <c r="D2" s="201"/>
      <c r="E2" s="202"/>
      <c r="F2" s="202"/>
      <c r="G2" s="203"/>
      <c r="H2" s="204">
        <v>355220000</v>
      </c>
      <c r="I2" s="205">
        <v>1336.52</v>
      </c>
      <c r="J2" s="206">
        <f t="shared" ref="J2:J37" si="0">I2*100</f>
        <v>133652</v>
      </c>
      <c r="K2" s="207">
        <v>103472</v>
      </c>
      <c r="L2" s="202">
        <v>101668</v>
      </c>
      <c r="M2" s="208">
        <v>91518</v>
      </c>
      <c r="N2" s="202">
        <f t="shared" ref="N2:N35" si="1">K2-M2</f>
        <v>11954</v>
      </c>
      <c r="O2" s="209">
        <f t="shared" ref="O2:O30" si="2">(K2-M2)/M2</f>
        <v>0.13061911317992089</v>
      </c>
      <c r="P2" s="210">
        <v>77.400000000000006</v>
      </c>
      <c r="Q2" s="207">
        <v>45050</v>
      </c>
      <c r="R2" s="208">
        <v>38851</v>
      </c>
      <c r="S2" s="202">
        <f t="shared" ref="S2:S35" si="3">Q2-R2</f>
        <v>6199</v>
      </c>
      <c r="T2" s="211">
        <f t="shared" ref="T2:T30" si="4">S2/R2</f>
        <v>0.15955831252734806</v>
      </c>
      <c r="U2" s="212">
        <v>43002</v>
      </c>
      <c r="V2" s="213">
        <v>37243</v>
      </c>
      <c r="W2" s="202">
        <f t="shared" ref="W2:W35" si="5">U2-V2</f>
        <v>5759</v>
      </c>
      <c r="X2" s="209">
        <f t="shared" ref="X2:X30" si="6">(U2-V2)/V2</f>
        <v>0.15463308541202372</v>
      </c>
      <c r="Y2" s="214">
        <f t="shared" ref="Y2:Y37" si="7">U2/J2</f>
        <v>0.32174602699548083</v>
      </c>
      <c r="Z2" s="212">
        <v>44880</v>
      </c>
      <c r="AA2" s="215">
        <v>37440</v>
      </c>
      <c r="AB2" s="202">
        <v>3160</v>
      </c>
      <c r="AC2" s="202">
        <f t="shared" ref="AC2:AC37" si="8">AA2+AB2</f>
        <v>40600</v>
      </c>
      <c r="AD2" s="209">
        <f t="shared" ref="AD2:AD11" si="9">AC2/Z2</f>
        <v>0.90463458110516937</v>
      </c>
      <c r="AE2" s="216">
        <f t="shared" ref="AE2:AE11" si="10">AD2/0.904635</f>
        <v>0.99999953694602728</v>
      </c>
      <c r="AF2" s="212">
        <v>1045</v>
      </c>
      <c r="AG2" s="217">
        <f t="shared" ref="AG2:AG11" si="11">AF2/Z2</f>
        <v>2.3284313725490197E-2</v>
      </c>
      <c r="AH2" s="200">
        <f t="shared" ref="AH2:AH11" si="12">AG2/0.023284</f>
        <v>1.0000134738657531</v>
      </c>
      <c r="AI2" s="215">
        <v>2340</v>
      </c>
      <c r="AJ2" s="202">
        <v>445</v>
      </c>
      <c r="AK2" s="202">
        <f t="shared" ref="AK2:AK37" si="13">AI2+AJ2</f>
        <v>2785</v>
      </c>
      <c r="AL2" s="217">
        <f t="shared" ref="AL2:AL11" si="14">AK2/Z2</f>
        <v>6.2054367201426028E-2</v>
      </c>
      <c r="AM2" s="216">
        <f t="shared" ref="AM2:AM11" si="15">AL2/0.062054</f>
        <v>1.0000059174497378</v>
      </c>
      <c r="AN2" s="218">
        <v>455</v>
      </c>
      <c r="AO2" s="198" t="s">
        <v>32</v>
      </c>
      <c r="AP2" s="264" t="s">
        <v>32</v>
      </c>
      <c r="AQ2" s="190"/>
      <c r="AR2" s="189"/>
    </row>
    <row r="3" spans="1:45" x14ac:dyDescent="0.2">
      <c r="A3" s="280"/>
      <c r="B3" s="43">
        <v>5220001</v>
      </c>
      <c r="C3" s="44"/>
      <c r="D3" s="45"/>
      <c r="E3" s="46"/>
      <c r="F3" s="46"/>
      <c r="G3" s="47"/>
      <c r="H3" s="48">
        <v>355220001</v>
      </c>
      <c r="I3" s="49">
        <v>4.0999999999999996</v>
      </c>
      <c r="J3" s="50">
        <f t="shared" si="0"/>
        <v>409.99999999999994</v>
      </c>
      <c r="K3" s="51">
        <v>1125</v>
      </c>
      <c r="L3" s="46">
        <v>1014</v>
      </c>
      <c r="M3" s="52">
        <v>1155</v>
      </c>
      <c r="N3" s="53">
        <f t="shared" si="1"/>
        <v>-30</v>
      </c>
      <c r="O3" s="54">
        <f t="shared" si="2"/>
        <v>-2.5974025974025976E-2</v>
      </c>
      <c r="P3" s="55">
        <v>274.2</v>
      </c>
      <c r="Q3" s="51">
        <v>483</v>
      </c>
      <c r="R3" s="52">
        <v>457</v>
      </c>
      <c r="S3" s="46">
        <f t="shared" si="3"/>
        <v>26</v>
      </c>
      <c r="T3" s="197">
        <f t="shared" si="4"/>
        <v>5.689277899343545E-2</v>
      </c>
      <c r="U3" s="56">
        <v>471</v>
      </c>
      <c r="V3" s="57">
        <v>455</v>
      </c>
      <c r="W3" s="53">
        <f t="shared" si="5"/>
        <v>16</v>
      </c>
      <c r="X3" s="58">
        <f t="shared" si="6"/>
        <v>3.5164835164835165E-2</v>
      </c>
      <c r="Y3" s="59">
        <f t="shared" si="7"/>
        <v>1.1487804878048782</v>
      </c>
      <c r="Z3" s="56">
        <v>530</v>
      </c>
      <c r="AA3" s="60">
        <v>465</v>
      </c>
      <c r="AB3" s="46">
        <v>30</v>
      </c>
      <c r="AC3" s="53">
        <f t="shared" si="8"/>
        <v>495</v>
      </c>
      <c r="AD3" s="54">
        <f t="shared" si="9"/>
        <v>0.93396226415094341</v>
      </c>
      <c r="AE3" s="61">
        <f t="shared" si="10"/>
        <v>1.0324188917640191</v>
      </c>
      <c r="AF3" s="56">
        <v>10</v>
      </c>
      <c r="AG3" s="54">
        <f t="shared" si="11"/>
        <v>1.8867924528301886E-2</v>
      </c>
      <c r="AH3" s="183">
        <f t="shared" si="12"/>
        <v>0.81033862430432424</v>
      </c>
      <c r="AI3" s="60">
        <v>35</v>
      </c>
      <c r="AJ3" s="46">
        <v>0</v>
      </c>
      <c r="AK3" s="53">
        <f t="shared" si="13"/>
        <v>35</v>
      </c>
      <c r="AL3" s="54">
        <f t="shared" si="14"/>
        <v>6.6037735849056603E-2</v>
      </c>
      <c r="AM3" s="62">
        <f t="shared" si="15"/>
        <v>1.0641978897259903</v>
      </c>
      <c r="AN3" s="63">
        <v>0</v>
      </c>
      <c r="AO3" s="42" t="s">
        <v>6</v>
      </c>
      <c r="AP3" s="63" t="s">
        <v>6</v>
      </c>
      <c r="AS3" s="99"/>
    </row>
    <row r="4" spans="1:45" x14ac:dyDescent="0.2">
      <c r="A4" s="280"/>
      <c r="B4" s="43">
        <v>5220002</v>
      </c>
      <c r="C4" s="44"/>
      <c r="D4" s="45"/>
      <c r="E4" s="46"/>
      <c r="F4" s="46"/>
      <c r="G4" s="47"/>
      <c r="H4" s="48">
        <v>355220002</v>
      </c>
      <c r="I4" s="49">
        <v>1.89</v>
      </c>
      <c r="J4" s="50">
        <f t="shared" si="0"/>
        <v>189</v>
      </c>
      <c r="K4" s="51">
        <v>3110</v>
      </c>
      <c r="L4" s="46">
        <v>3001</v>
      </c>
      <c r="M4" s="52">
        <v>3037</v>
      </c>
      <c r="N4" s="53">
        <f t="shared" si="1"/>
        <v>73</v>
      </c>
      <c r="O4" s="54">
        <f t="shared" si="2"/>
        <v>2.4036878498518273E-2</v>
      </c>
      <c r="P4" s="55">
        <v>1649.8</v>
      </c>
      <c r="Q4" s="51">
        <v>1409</v>
      </c>
      <c r="R4" s="52">
        <v>1393</v>
      </c>
      <c r="S4" s="46">
        <f t="shared" si="3"/>
        <v>16</v>
      </c>
      <c r="T4" s="197">
        <f t="shared" si="4"/>
        <v>1.148600143575018E-2</v>
      </c>
      <c r="U4" s="56">
        <v>1379</v>
      </c>
      <c r="V4" s="57">
        <v>1364</v>
      </c>
      <c r="W4" s="53">
        <f t="shared" si="5"/>
        <v>15</v>
      </c>
      <c r="X4" s="58">
        <f t="shared" si="6"/>
        <v>1.0997067448680353E-2</v>
      </c>
      <c r="Y4" s="59">
        <f t="shared" si="7"/>
        <v>7.2962962962962967</v>
      </c>
      <c r="Z4" s="56">
        <v>1180</v>
      </c>
      <c r="AA4" s="60">
        <v>920</v>
      </c>
      <c r="AB4" s="46">
        <v>80</v>
      </c>
      <c r="AC4" s="53">
        <f t="shared" si="8"/>
        <v>1000</v>
      </c>
      <c r="AD4" s="54">
        <f t="shared" si="9"/>
        <v>0.84745762711864403</v>
      </c>
      <c r="AE4" s="61">
        <f t="shared" si="10"/>
        <v>0.93679509096889246</v>
      </c>
      <c r="AF4" s="56">
        <v>60</v>
      </c>
      <c r="AG4" s="54">
        <f t="shared" si="11"/>
        <v>5.0847457627118647E-2</v>
      </c>
      <c r="AH4" s="183">
        <f t="shared" si="12"/>
        <v>2.1837939197353826</v>
      </c>
      <c r="AI4" s="60">
        <v>105</v>
      </c>
      <c r="AJ4" s="46">
        <v>15</v>
      </c>
      <c r="AK4" s="53">
        <f t="shared" si="13"/>
        <v>120</v>
      </c>
      <c r="AL4" s="54">
        <f t="shared" si="14"/>
        <v>0.10169491525423729</v>
      </c>
      <c r="AM4" s="62">
        <f t="shared" si="15"/>
        <v>1.6388132151712589</v>
      </c>
      <c r="AN4" s="63">
        <v>0</v>
      </c>
      <c r="AO4" s="42" t="s">
        <v>6</v>
      </c>
      <c r="AP4" s="63" t="s">
        <v>6</v>
      </c>
      <c r="AS4" s="99"/>
    </row>
    <row r="5" spans="1:45" x14ac:dyDescent="0.2">
      <c r="A5" s="281"/>
      <c r="B5" s="21">
        <v>5220003</v>
      </c>
      <c r="C5" s="22"/>
      <c r="D5" s="23"/>
      <c r="E5" s="24"/>
      <c r="F5" s="24"/>
      <c r="G5" s="25"/>
      <c r="H5" s="26">
        <v>355220003</v>
      </c>
      <c r="I5" s="27">
        <v>1.31</v>
      </c>
      <c r="J5" s="28">
        <f t="shared" si="0"/>
        <v>131</v>
      </c>
      <c r="K5" s="29">
        <v>2308</v>
      </c>
      <c r="L5" s="24">
        <v>2406</v>
      </c>
      <c r="M5" s="30">
        <v>2389</v>
      </c>
      <c r="N5" s="31">
        <f t="shared" si="1"/>
        <v>-81</v>
      </c>
      <c r="O5" s="32">
        <f t="shared" si="2"/>
        <v>-3.3905399748848888E-2</v>
      </c>
      <c r="P5" s="33">
        <v>1758.1</v>
      </c>
      <c r="Q5" s="29">
        <v>1129</v>
      </c>
      <c r="R5" s="30">
        <v>1150</v>
      </c>
      <c r="S5" s="24">
        <f t="shared" si="3"/>
        <v>-21</v>
      </c>
      <c r="T5" s="195">
        <f t="shared" si="4"/>
        <v>-1.8260869565217393E-2</v>
      </c>
      <c r="U5" s="34">
        <v>1080</v>
      </c>
      <c r="V5" s="35">
        <v>1114</v>
      </c>
      <c r="W5" s="31">
        <f t="shared" si="5"/>
        <v>-34</v>
      </c>
      <c r="X5" s="36">
        <f t="shared" si="6"/>
        <v>-3.052064631956912E-2</v>
      </c>
      <c r="Y5" s="37">
        <f t="shared" si="7"/>
        <v>8.2442748091603058</v>
      </c>
      <c r="Z5" s="34">
        <v>1065</v>
      </c>
      <c r="AA5" s="38">
        <v>740</v>
      </c>
      <c r="AB5" s="24">
        <v>70</v>
      </c>
      <c r="AC5" s="31">
        <f t="shared" si="8"/>
        <v>810</v>
      </c>
      <c r="AD5" s="32">
        <f t="shared" si="9"/>
        <v>0.76056338028169013</v>
      </c>
      <c r="AE5" s="39">
        <f t="shared" si="10"/>
        <v>0.84074060840194131</v>
      </c>
      <c r="AF5" s="34">
        <v>40</v>
      </c>
      <c r="AG5" s="32">
        <f t="shared" si="11"/>
        <v>3.7558685446009391E-2</v>
      </c>
      <c r="AH5" s="186">
        <f t="shared" si="12"/>
        <v>1.6130684352348992</v>
      </c>
      <c r="AI5" s="38">
        <v>160</v>
      </c>
      <c r="AJ5" s="24">
        <v>30</v>
      </c>
      <c r="AK5" s="31">
        <f t="shared" si="13"/>
        <v>190</v>
      </c>
      <c r="AL5" s="32">
        <f t="shared" si="14"/>
        <v>0.17840375586854459</v>
      </c>
      <c r="AM5" s="40">
        <f t="shared" si="15"/>
        <v>2.8749759220766524</v>
      </c>
      <c r="AN5" s="41">
        <v>25</v>
      </c>
      <c r="AO5" s="20" t="s">
        <v>4</v>
      </c>
      <c r="AP5" s="41" t="s">
        <v>4</v>
      </c>
      <c r="AS5" s="99"/>
    </row>
    <row r="6" spans="1:45" x14ac:dyDescent="0.2">
      <c r="A6" s="281"/>
      <c r="B6" s="21">
        <v>5220004</v>
      </c>
      <c r="C6" s="22"/>
      <c r="D6" s="23"/>
      <c r="E6" s="24"/>
      <c r="F6" s="24"/>
      <c r="G6" s="25"/>
      <c r="H6" s="26">
        <v>355220004</v>
      </c>
      <c r="I6" s="27">
        <v>1.69</v>
      </c>
      <c r="J6" s="28">
        <f t="shared" si="0"/>
        <v>169</v>
      </c>
      <c r="K6" s="29">
        <v>4264</v>
      </c>
      <c r="L6" s="24">
        <v>4279</v>
      </c>
      <c r="M6" s="30">
        <v>4393</v>
      </c>
      <c r="N6" s="31">
        <f t="shared" si="1"/>
        <v>-129</v>
      </c>
      <c r="O6" s="32">
        <f t="shared" si="2"/>
        <v>-2.9364898702481219E-2</v>
      </c>
      <c r="P6" s="33">
        <v>2521.3000000000002</v>
      </c>
      <c r="Q6" s="29">
        <v>2273</v>
      </c>
      <c r="R6" s="30">
        <v>2214</v>
      </c>
      <c r="S6" s="24">
        <f t="shared" si="3"/>
        <v>59</v>
      </c>
      <c r="T6" s="195">
        <f t="shared" si="4"/>
        <v>2.6648599819331528E-2</v>
      </c>
      <c r="U6" s="34">
        <v>2105</v>
      </c>
      <c r="V6" s="35">
        <v>2100</v>
      </c>
      <c r="W6" s="31">
        <f t="shared" si="5"/>
        <v>5</v>
      </c>
      <c r="X6" s="36">
        <f t="shared" si="6"/>
        <v>2.3809523809523812E-3</v>
      </c>
      <c r="Y6" s="37">
        <f t="shared" si="7"/>
        <v>12.455621301775148</v>
      </c>
      <c r="Z6" s="34">
        <v>1735</v>
      </c>
      <c r="AA6" s="38">
        <v>1175</v>
      </c>
      <c r="AB6" s="24">
        <v>190</v>
      </c>
      <c r="AC6" s="31">
        <f t="shared" si="8"/>
        <v>1365</v>
      </c>
      <c r="AD6" s="32">
        <f t="shared" si="9"/>
        <v>0.78674351585014413</v>
      </c>
      <c r="AE6" s="39">
        <f t="shared" si="10"/>
        <v>0.86968060693002613</v>
      </c>
      <c r="AF6" s="34">
        <v>95</v>
      </c>
      <c r="AG6" s="32">
        <f t="shared" si="11"/>
        <v>5.4755043227665709E-2</v>
      </c>
      <c r="AH6" s="186">
        <f t="shared" si="12"/>
        <v>2.3516166993500134</v>
      </c>
      <c r="AI6" s="38">
        <v>205</v>
      </c>
      <c r="AJ6" s="24">
        <v>50</v>
      </c>
      <c r="AK6" s="31">
        <f t="shared" si="13"/>
        <v>255</v>
      </c>
      <c r="AL6" s="32">
        <f t="shared" si="14"/>
        <v>0.14697406340057637</v>
      </c>
      <c r="AM6" s="40">
        <f t="shared" si="15"/>
        <v>2.3684865343181158</v>
      </c>
      <c r="AN6" s="41">
        <v>20</v>
      </c>
      <c r="AO6" s="20" t="s">
        <v>4</v>
      </c>
      <c r="AP6" s="63" t="s">
        <v>6</v>
      </c>
      <c r="AQ6" s="187" t="s">
        <v>42</v>
      </c>
      <c r="AS6" s="99"/>
    </row>
    <row r="7" spans="1:45" x14ac:dyDescent="0.2">
      <c r="A7" s="281"/>
      <c r="B7" s="21">
        <v>5220005</v>
      </c>
      <c r="C7" s="22"/>
      <c r="D7" s="23"/>
      <c r="E7" s="24"/>
      <c r="F7" s="24"/>
      <c r="G7" s="25"/>
      <c r="H7" s="26">
        <v>355220005</v>
      </c>
      <c r="I7" s="27">
        <v>0.97</v>
      </c>
      <c r="J7" s="28">
        <f t="shared" si="0"/>
        <v>97</v>
      </c>
      <c r="K7" s="29">
        <v>1042</v>
      </c>
      <c r="L7" s="24">
        <v>1084</v>
      </c>
      <c r="M7" s="30">
        <v>1138</v>
      </c>
      <c r="N7" s="31">
        <f t="shared" si="1"/>
        <v>-96</v>
      </c>
      <c r="O7" s="32">
        <f t="shared" si="2"/>
        <v>-8.43585237258348E-2</v>
      </c>
      <c r="P7" s="33">
        <v>1079.8</v>
      </c>
      <c r="Q7" s="29">
        <v>779</v>
      </c>
      <c r="R7" s="30">
        <v>748</v>
      </c>
      <c r="S7" s="24">
        <f t="shared" si="3"/>
        <v>31</v>
      </c>
      <c r="T7" s="195">
        <f t="shared" si="4"/>
        <v>4.1443850267379678E-2</v>
      </c>
      <c r="U7" s="34">
        <v>650</v>
      </c>
      <c r="V7" s="35">
        <v>679</v>
      </c>
      <c r="W7" s="31">
        <f t="shared" si="5"/>
        <v>-29</v>
      </c>
      <c r="X7" s="36">
        <f t="shared" si="6"/>
        <v>-4.2709867452135494E-2</v>
      </c>
      <c r="Y7" s="37">
        <f t="shared" si="7"/>
        <v>6.7010309278350517</v>
      </c>
      <c r="Z7" s="34">
        <v>430</v>
      </c>
      <c r="AA7" s="38">
        <v>275</v>
      </c>
      <c r="AB7" s="24">
        <v>25</v>
      </c>
      <c r="AC7" s="31">
        <f t="shared" si="8"/>
        <v>300</v>
      </c>
      <c r="AD7" s="32">
        <f t="shared" si="9"/>
        <v>0.69767441860465118</v>
      </c>
      <c r="AE7" s="39">
        <f t="shared" si="10"/>
        <v>0.77122200512322781</v>
      </c>
      <c r="AF7" s="34">
        <v>70</v>
      </c>
      <c r="AG7" s="32">
        <f t="shared" si="11"/>
        <v>0.16279069767441862</v>
      </c>
      <c r="AH7" s="186">
        <f t="shared" si="12"/>
        <v>6.9915262701605663</v>
      </c>
      <c r="AI7" s="38">
        <v>65</v>
      </c>
      <c r="AJ7" s="24">
        <v>0</v>
      </c>
      <c r="AK7" s="31">
        <f t="shared" si="13"/>
        <v>65</v>
      </c>
      <c r="AL7" s="32">
        <f t="shared" si="14"/>
        <v>0.15116279069767441</v>
      </c>
      <c r="AM7" s="40">
        <f t="shared" si="15"/>
        <v>2.4359878605355725</v>
      </c>
      <c r="AN7" s="41">
        <v>0</v>
      </c>
      <c r="AO7" s="20" t="s">
        <v>4</v>
      </c>
      <c r="AP7" s="41" t="s">
        <v>4</v>
      </c>
      <c r="AS7" s="99"/>
    </row>
    <row r="8" spans="1:45" x14ac:dyDescent="0.2">
      <c r="A8" s="282" t="s">
        <v>40</v>
      </c>
      <c r="B8" s="65">
        <v>5220006</v>
      </c>
      <c r="C8" s="66"/>
      <c r="D8" s="67"/>
      <c r="E8" s="68"/>
      <c r="F8" s="68"/>
      <c r="G8" s="69"/>
      <c r="H8" s="70">
        <v>355220006</v>
      </c>
      <c r="I8" s="71">
        <v>2.12</v>
      </c>
      <c r="J8" s="72">
        <f t="shared" si="0"/>
        <v>212</v>
      </c>
      <c r="K8" s="73">
        <v>5604</v>
      </c>
      <c r="L8" s="68">
        <v>5742</v>
      </c>
      <c r="M8" s="74">
        <v>5962</v>
      </c>
      <c r="N8" s="75">
        <f t="shared" si="1"/>
        <v>-358</v>
      </c>
      <c r="O8" s="76">
        <f t="shared" si="2"/>
        <v>-6.0046964106004699E-2</v>
      </c>
      <c r="P8" s="77">
        <v>2641.3</v>
      </c>
      <c r="Q8" s="73">
        <v>2919</v>
      </c>
      <c r="R8" s="74">
        <v>2913</v>
      </c>
      <c r="S8" s="68">
        <f t="shared" si="3"/>
        <v>6</v>
      </c>
      <c r="T8" s="196">
        <f t="shared" si="4"/>
        <v>2.0597322348094747E-3</v>
      </c>
      <c r="U8" s="78">
        <v>2686</v>
      </c>
      <c r="V8" s="79">
        <v>2756</v>
      </c>
      <c r="W8" s="75">
        <f t="shared" si="5"/>
        <v>-70</v>
      </c>
      <c r="X8" s="80">
        <f t="shared" si="6"/>
        <v>-2.5399129172714079E-2</v>
      </c>
      <c r="Y8" s="81">
        <f t="shared" si="7"/>
        <v>12.669811320754716</v>
      </c>
      <c r="Z8" s="78">
        <v>2385</v>
      </c>
      <c r="AA8" s="82">
        <v>1695</v>
      </c>
      <c r="AB8" s="68">
        <v>185</v>
      </c>
      <c r="AC8" s="75">
        <f t="shared" si="8"/>
        <v>1880</v>
      </c>
      <c r="AD8" s="76">
        <f t="shared" si="9"/>
        <v>0.7882599580712788</v>
      </c>
      <c r="AE8" s="83">
        <f t="shared" si="10"/>
        <v>0.87135690977165248</v>
      </c>
      <c r="AF8" s="78">
        <v>230</v>
      </c>
      <c r="AG8" s="76">
        <f t="shared" si="11"/>
        <v>9.6436058700209645E-2</v>
      </c>
      <c r="AH8" s="185">
        <f t="shared" si="12"/>
        <v>4.141730746444324</v>
      </c>
      <c r="AI8" s="82">
        <v>190</v>
      </c>
      <c r="AJ8" s="68">
        <v>50</v>
      </c>
      <c r="AK8" s="75">
        <f t="shared" si="13"/>
        <v>240</v>
      </c>
      <c r="AL8" s="76">
        <f t="shared" si="14"/>
        <v>0.10062893081761007</v>
      </c>
      <c r="AM8" s="84">
        <f t="shared" si="15"/>
        <v>1.6216348795824616</v>
      </c>
      <c r="AN8" s="85">
        <v>40</v>
      </c>
      <c r="AO8" s="64" t="s">
        <v>5</v>
      </c>
      <c r="AP8" s="41" t="s">
        <v>4</v>
      </c>
      <c r="AQ8" s="187" t="s">
        <v>41</v>
      </c>
      <c r="AS8" s="99"/>
    </row>
    <row r="9" spans="1:45" x14ac:dyDescent="0.2">
      <c r="A9" s="280"/>
      <c r="B9" s="43">
        <v>5220007</v>
      </c>
      <c r="C9" s="44"/>
      <c r="D9" s="45"/>
      <c r="E9" s="46"/>
      <c r="F9" s="46"/>
      <c r="G9" s="47"/>
      <c r="H9" s="48">
        <v>355220007</v>
      </c>
      <c r="I9" s="49">
        <v>7.66</v>
      </c>
      <c r="J9" s="50">
        <f t="shared" si="0"/>
        <v>766</v>
      </c>
      <c r="K9" s="51">
        <v>6479</v>
      </c>
      <c r="L9" s="46">
        <v>6098</v>
      </c>
      <c r="M9" s="52">
        <v>6072</v>
      </c>
      <c r="N9" s="53">
        <f t="shared" si="1"/>
        <v>407</v>
      </c>
      <c r="O9" s="54">
        <f t="shared" si="2"/>
        <v>6.7028985507246383E-2</v>
      </c>
      <c r="P9" s="55">
        <v>846</v>
      </c>
      <c r="Q9" s="51">
        <v>2783</v>
      </c>
      <c r="R9" s="52">
        <v>2528</v>
      </c>
      <c r="S9" s="46">
        <f t="shared" si="3"/>
        <v>255</v>
      </c>
      <c r="T9" s="197">
        <f t="shared" si="4"/>
        <v>0.10087025316455696</v>
      </c>
      <c r="U9" s="56">
        <v>2693</v>
      </c>
      <c r="V9" s="57">
        <v>2441</v>
      </c>
      <c r="W9" s="53">
        <f t="shared" si="5"/>
        <v>252</v>
      </c>
      <c r="X9" s="58">
        <f t="shared" si="6"/>
        <v>0.10323637853338796</v>
      </c>
      <c r="Y9" s="59">
        <f t="shared" si="7"/>
        <v>3.5156657963446474</v>
      </c>
      <c r="Z9" s="56">
        <v>2370</v>
      </c>
      <c r="AA9" s="60">
        <v>1895</v>
      </c>
      <c r="AB9" s="46">
        <v>185</v>
      </c>
      <c r="AC9" s="53">
        <f t="shared" si="8"/>
        <v>2080</v>
      </c>
      <c r="AD9" s="54">
        <f t="shared" si="9"/>
        <v>0.87763713080168781</v>
      </c>
      <c r="AE9" s="61">
        <f t="shared" si="10"/>
        <v>0.97015606382871311</v>
      </c>
      <c r="AF9" s="56">
        <v>85</v>
      </c>
      <c r="AG9" s="54">
        <f t="shared" si="11"/>
        <v>3.5864978902953586E-2</v>
      </c>
      <c r="AH9" s="183">
        <f t="shared" si="12"/>
        <v>1.5403272162409203</v>
      </c>
      <c r="AI9" s="60">
        <v>130</v>
      </c>
      <c r="AJ9" s="46">
        <v>45</v>
      </c>
      <c r="AK9" s="53">
        <f t="shared" si="13"/>
        <v>175</v>
      </c>
      <c r="AL9" s="54">
        <f t="shared" si="14"/>
        <v>7.3839662447257384E-2</v>
      </c>
      <c r="AM9" s="62">
        <f t="shared" si="15"/>
        <v>1.1899259104531117</v>
      </c>
      <c r="AN9" s="63">
        <v>20</v>
      </c>
      <c r="AO9" s="42" t="s">
        <v>6</v>
      </c>
      <c r="AP9" s="63" t="s">
        <v>6</v>
      </c>
      <c r="AS9" s="99"/>
    </row>
    <row r="10" spans="1:45" x14ac:dyDescent="0.2">
      <c r="A10" s="280"/>
      <c r="B10" s="43">
        <v>5220008</v>
      </c>
      <c r="C10" s="44"/>
      <c r="D10" s="45"/>
      <c r="E10" s="46"/>
      <c r="F10" s="46"/>
      <c r="G10" s="47"/>
      <c r="H10" s="48">
        <v>355220008</v>
      </c>
      <c r="I10" s="49">
        <v>1.5</v>
      </c>
      <c r="J10" s="50">
        <f t="shared" si="0"/>
        <v>150</v>
      </c>
      <c r="K10" s="51">
        <v>3180</v>
      </c>
      <c r="L10" s="46">
        <v>3306</v>
      </c>
      <c r="M10" s="52">
        <v>3340</v>
      </c>
      <c r="N10" s="53">
        <f t="shared" si="1"/>
        <v>-160</v>
      </c>
      <c r="O10" s="54">
        <f t="shared" si="2"/>
        <v>-4.790419161676647E-2</v>
      </c>
      <c r="P10" s="55">
        <v>2120.3000000000002</v>
      </c>
      <c r="Q10" s="51">
        <v>1464</v>
      </c>
      <c r="R10" s="52">
        <v>1416</v>
      </c>
      <c r="S10" s="46">
        <f t="shared" si="3"/>
        <v>48</v>
      </c>
      <c r="T10" s="197">
        <f t="shared" si="4"/>
        <v>3.3898305084745763E-2</v>
      </c>
      <c r="U10" s="56">
        <v>1396</v>
      </c>
      <c r="V10" s="57">
        <v>1384</v>
      </c>
      <c r="W10" s="53">
        <f t="shared" si="5"/>
        <v>12</v>
      </c>
      <c r="X10" s="58">
        <f t="shared" si="6"/>
        <v>8.670520231213872E-3</v>
      </c>
      <c r="Y10" s="59">
        <f t="shared" si="7"/>
        <v>9.3066666666666666</v>
      </c>
      <c r="Z10" s="56">
        <v>1220</v>
      </c>
      <c r="AA10" s="60">
        <v>895</v>
      </c>
      <c r="AB10" s="46">
        <v>115</v>
      </c>
      <c r="AC10" s="53">
        <f t="shared" si="8"/>
        <v>1010</v>
      </c>
      <c r="AD10" s="54">
        <f t="shared" si="9"/>
        <v>0.82786885245901642</v>
      </c>
      <c r="AE10" s="61">
        <f t="shared" si="10"/>
        <v>0.91514130280059525</v>
      </c>
      <c r="AF10" s="56">
        <v>75</v>
      </c>
      <c r="AG10" s="54">
        <f t="shared" si="11"/>
        <v>6.1475409836065573E-2</v>
      </c>
      <c r="AH10" s="183">
        <f t="shared" si="12"/>
        <v>2.6402426488604007</v>
      </c>
      <c r="AI10" s="60">
        <v>85</v>
      </c>
      <c r="AJ10" s="46">
        <v>35</v>
      </c>
      <c r="AK10" s="53">
        <f t="shared" si="13"/>
        <v>120</v>
      </c>
      <c r="AL10" s="54">
        <f t="shared" si="14"/>
        <v>9.8360655737704916E-2</v>
      </c>
      <c r="AM10" s="62">
        <f t="shared" si="15"/>
        <v>1.5850816343459715</v>
      </c>
      <c r="AN10" s="63">
        <v>15</v>
      </c>
      <c r="AO10" s="42" t="s">
        <v>6</v>
      </c>
      <c r="AP10" s="41" t="s">
        <v>4</v>
      </c>
      <c r="AS10" s="99"/>
    </row>
    <row r="11" spans="1:45" x14ac:dyDescent="0.2">
      <c r="A11" s="280"/>
      <c r="B11" s="43">
        <v>5220009</v>
      </c>
      <c r="C11" s="44"/>
      <c r="D11" s="45"/>
      <c r="E11" s="46"/>
      <c r="F11" s="46"/>
      <c r="G11" s="47"/>
      <c r="H11" s="48">
        <v>355220009</v>
      </c>
      <c r="I11" s="49">
        <v>1.54</v>
      </c>
      <c r="J11" s="50">
        <f t="shared" si="0"/>
        <v>154</v>
      </c>
      <c r="K11" s="51">
        <v>2203</v>
      </c>
      <c r="L11" s="46">
        <v>2080</v>
      </c>
      <c r="M11" s="52">
        <v>2111</v>
      </c>
      <c r="N11" s="53">
        <f t="shared" si="1"/>
        <v>92</v>
      </c>
      <c r="O11" s="54">
        <f t="shared" si="2"/>
        <v>4.3581241117953577E-2</v>
      </c>
      <c r="P11" s="55">
        <v>1432.9</v>
      </c>
      <c r="Q11" s="51">
        <v>858</v>
      </c>
      <c r="R11" s="52">
        <v>789</v>
      </c>
      <c r="S11" s="46">
        <f t="shared" si="3"/>
        <v>69</v>
      </c>
      <c r="T11" s="197">
        <f t="shared" si="4"/>
        <v>8.7452471482889732E-2</v>
      </c>
      <c r="U11" s="56">
        <v>852</v>
      </c>
      <c r="V11" s="57">
        <v>783</v>
      </c>
      <c r="W11" s="53">
        <f t="shared" si="5"/>
        <v>69</v>
      </c>
      <c r="X11" s="58">
        <f t="shared" si="6"/>
        <v>8.8122605363984668E-2</v>
      </c>
      <c r="Y11" s="59">
        <f t="shared" si="7"/>
        <v>5.5324675324675328</v>
      </c>
      <c r="Z11" s="56">
        <v>1020</v>
      </c>
      <c r="AA11" s="60">
        <v>845</v>
      </c>
      <c r="AB11" s="46">
        <v>80</v>
      </c>
      <c r="AC11" s="53">
        <f t="shared" si="8"/>
        <v>925</v>
      </c>
      <c r="AD11" s="54">
        <f t="shared" si="9"/>
        <v>0.90686274509803921</v>
      </c>
      <c r="AE11" s="61">
        <f t="shared" si="10"/>
        <v>1.0024625899926924</v>
      </c>
      <c r="AF11" s="56">
        <v>20</v>
      </c>
      <c r="AG11" s="54">
        <f t="shared" si="11"/>
        <v>1.9607843137254902E-2</v>
      </c>
      <c r="AH11" s="183">
        <f t="shared" si="12"/>
        <v>0.84211660957116052</v>
      </c>
      <c r="AI11" s="60">
        <v>65</v>
      </c>
      <c r="AJ11" s="46">
        <v>0</v>
      </c>
      <c r="AK11" s="53">
        <f t="shared" si="13"/>
        <v>65</v>
      </c>
      <c r="AL11" s="54">
        <f t="shared" si="14"/>
        <v>6.3725490196078427E-2</v>
      </c>
      <c r="AM11" s="62">
        <f t="shared" si="15"/>
        <v>1.0269360588532315</v>
      </c>
      <c r="AN11" s="63">
        <v>15</v>
      </c>
      <c r="AO11" s="42" t="s">
        <v>6</v>
      </c>
      <c r="AP11" s="63" t="s">
        <v>6</v>
      </c>
      <c r="AS11" s="99"/>
    </row>
    <row r="12" spans="1:45" x14ac:dyDescent="0.2">
      <c r="A12" s="283"/>
      <c r="B12" s="226">
        <v>5220010</v>
      </c>
      <c r="C12" s="227"/>
      <c r="D12" s="228"/>
      <c r="E12" s="229"/>
      <c r="F12" s="229"/>
      <c r="G12" s="230"/>
      <c r="H12" s="231">
        <v>355220010</v>
      </c>
      <c r="I12" s="232">
        <v>8.3800000000000008</v>
      </c>
      <c r="J12" s="233">
        <f t="shared" si="0"/>
        <v>838.00000000000011</v>
      </c>
      <c r="K12" s="234">
        <v>20</v>
      </c>
      <c r="L12" s="229">
        <v>43</v>
      </c>
      <c r="M12" s="235">
        <v>35</v>
      </c>
      <c r="N12" s="236">
        <f t="shared" si="1"/>
        <v>-15</v>
      </c>
      <c r="O12" s="244">
        <f t="shared" si="2"/>
        <v>-0.42857142857142855</v>
      </c>
      <c r="P12" s="237">
        <v>2.4</v>
      </c>
      <c r="Q12" s="234">
        <v>11</v>
      </c>
      <c r="R12" s="235">
        <v>14</v>
      </c>
      <c r="S12" s="229">
        <f t="shared" si="3"/>
        <v>-3</v>
      </c>
      <c r="T12" s="238">
        <f t="shared" si="4"/>
        <v>-0.21428571428571427</v>
      </c>
      <c r="U12" s="239">
        <v>8</v>
      </c>
      <c r="V12" s="240">
        <v>14</v>
      </c>
      <c r="W12" s="236">
        <f t="shared" si="5"/>
        <v>-6</v>
      </c>
      <c r="X12" s="241">
        <f t="shared" si="6"/>
        <v>-0.42857142857142855</v>
      </c>
      <c r="Y12" s="242">
        <f t="shared" si="7"/>
        <v>9.546539379474939E-3</v>
      </c>
      <c r="Z12" s="239"/>
      <c r="AA12" s="243"/>
      <c r="AB12" s="229"/>
      <c r="AC12" s="236">
        <f t="shared" si="8"/>
        <v>0</v>
      </c>
      <c r="AD12" s="244" t="s">
        <v>31</v>
      </c>
      <c r="AE12" s="245" t="s">
        <v>31</v>
      </c>
      <c r="AF12" s="239"/>
      <c r="AG12" s="244" t="s">
        <v>31</v>
      </c>
      <c r="AH12" s="244" t="s">
        <v>31</v>
      </c>
      <c r="AI12" s="243"/>
      <c r="AJ12" s="229"/>
      <c r="AK12" s="236">
        <f t="shared" si="13"/>
        <v>0</v>
      </c>
      <c r="AL12" s="244" t="s">
        <v>31</v>
      </c>
      <c r="AM12" s="245" t="s">
        <v>31</v>
      </c>
      <c r="AN12" s="246"/>
      <c r="AO12" s="225" t="s">
        <v>74</v>
      </c>
      <c r="AP12" s="103" t="s">
        <v>2</v>
      </c>
      <c r="AQ12" s="187" t="s">
        <v>75</v>
      </c>
      <c r="AS12" s="99"/>
    </row>
    <row r="13" spans="1:45" x14ac:dyDescent="0.2">
      <c r="A13" s="280"/>
      <c r="B13" s="43">
        <v>5220011</v>
      </c>
      <c r="C13" s="44"/>
      <c r="D13" s="45"/>
      <c r="E13" s="46"/>
      <c r="F13" s="46"/>
      <c r="G13" s="47"/>
      <c r="H13" s="48">
        <v>355220011</v>
      </c>
      <c r="I13" s="49">
        <v>2.4300000000000002</v>
      </c>
      <c r="J13" s="50">
        <f t="shared" si="0"/>
        <v>243.00000000000003</v>
      </c>
      <c r="K13" s="51">
        <v>4060</v>
      </c>
      <c r="L13" s="46">
        <v>3952</v>
      </c>
      <c r="M13" s="52">
        <v>3936</v>
      </c>
      <c r="N13" s="53">
        <f t="shared" si="1"/>
        <v>124</v>
      </c>
      <c r="O13" s="54">
        <f t="shared" si="2"/>
        <v>3.1504065040650404E-2</v>
      </c>
      <c r="P13" s="55">
        <v>1673.1</v>
      </c>
      <c r="Q13" s="51">
        <v>1793</v>
      </c>
      <c r="R13" s="52">
        <v>1719</v>
      </c>
      <c r="S13" s="46">
        <f t="shared" si="3"/>
        <v>74</v>
      </c>
      <c r="T13" s="197">
        <f t="shared" si="4"/>
        <v>4.3048283885980219E-2</v>
      </c>
      <c r="U13" s="56">
        <v>1723</v>
      </c>
      <c r="V13" s="57">
        <v>1672</v>
      </c>
      <c r="W13" s="53">
        <f t="shared" si="5"/>
        <v>51</v>
      </c>
      <c r="X13" s="58">
        <f t="shared" si="6"/>
        <v>3.0502392344497607E-2</v>
      </c>
      <c r="Y13" s="59">
        <f t="shared" si="7"/>
        <v>7.0905349794238672</v>
      </c>
      <c r="Z13" s="56">
        <v>1715</v>
      </c>
      <c r="AA13" s="60">
        <v>1270</v>
      </c>
      <c r="AB13" s="46">
        <v>195</v>
      </c>
      <c r="AC13" s="53">
        <f t="shared" si="8"/>
        <v>1465</v>
      </c>
      <c r="AD13" s="54">
        <f>AC13/Z13</f>
        <v>0.85422740524781338</v>
      </c>
      <c r="AE13" s="61">
        <f>AD13/0.904635</f>
        <v>0.94427852697255066</v>
      </c>
      <c r="AF13" s="56">
        <v>55</v>
      </c>
      <c r="AG13" s="54">
        <f>AF13/Z13</f>
        <v>3.2069970845481049E-2</v>
      </c>
      <c r="AH13" s="183">
        <f>AG13/0.023284</f>
        <v>1.3773394109895658</v>
      </c>
      <c r="AI13" s="60">
        <v>155</v>
      </c>
      <c r="AJ13" s="46">
        <v>10</v>
      </c>
      <c r="AK13" s="53">
        <f t="shared" si="13"/>
        <v>165</v>
      </c>
      <c r="AL13" s="54">
        <f>AK13/Z13</f>
        <v>9.6209912536443148E-2</v>
      </c>
      <c r="AM13" s="62">
        <f>AL13/0.062054</f>
        <v>1.5504224149360744</v>
      </c>
      <c r="AN13" s="63">
        <v>35</v>
      </c>
      <c r="AO13" s="42" t="s">
        <v>6</v>
      </c>
      <c r="AP13" s="63" t="s">
        <v>6</v>
      </c>
      <c r="AS13" s="99"/>
    </row>
    <row r="14" spans="1:45" x14ac:dyDescent="0.2">
      <c r="A14" s="280"/>
      <c r="B14" s="43">
        <v>5220012</v>
      </c>
      <c r="C14" s="44"/>
      <c r="D14" s="45"/>
      <c r="E14" s="46"/>
      <c r="F14" s="46"/>
      <c r="G14" s="47"/>
      <c r="H14" s="48">
        <v>355220012</v>
      </c>
      <c r="I14" s="49">
        <v>2.96</v>
      </c>
      <c r="J14" s="50">
        <f t="shared" si="0"/>
        <v>296</v>
      </c>
      <c r="K14" s="51">
        <v>7054</v>
      </c>
      <c r="L14" s="46">
        <v>7157</v>
      </c>
      <c r="M14" s="52">
        <v>6893</v>
      </c>
      <c r="N14" s="53">
        <f t="shared" si="1"/>
        <v>161</v>
      </c>
      <c r="O14" s="54">
        <f t="shared" si="2"/>
        <v>2.3357028869867982E-2</v>
      </c>
      <c r="P14" s="55">
        <v>2385</v>
      </c>
      <c r="Q14" s="51">
        <v>2931</v>
      </c>
      <c r="R14" s="52">
        <v>2789</v>
      </c>
      <c r="S14" s="46">
        <f t="shared" si="3"/>
        <v>142</v>
      </c>
      <c r="T14" s="197">
        <f t="shared" si="4"/>
        <v>5.0914306202940122E-2</v>
      </c>
      <c r="U14" s="56">
        <v>2861</v>
      </c>
      <c r="V14" s="57">
        <v>2705</v>
      </c>
      <c r="W14" s="53">
        <f t="shared" si="5"/>
        <v>156</v>
      </c>
      <c r="X14" s="58">
        <f t="shared" si="6"/>
        <v>5.767097966728281E-2</v>
      </c>
      <c r="Y14" s="59">
        <f t="shared" si="7"/>
        <v>9.6655405405405403</v>
      </c>
      <c r="Z14" s="56">
        <v>3000</v>
      </c>
      <c r="AA14" s="60">
        <v>2395</v>
      </c>
      <c r="AB14" s="46">
        <v>240</v>
      </c>
      <c r="AC14" s="53">
        <f t="shared" si="8"/>
        <v>2635</v>
      </c>
      <c r="AD14" s="54">
        <f>AC14/Z14</f>
        <v>0.8783333333333333</v>
      </c>
      <c r="AE14" s="61">
        <f>AD14/0.904635</f>
        <v>0.97092565878319248</v>
      </c>
      <c r="AF14" s="56">
        <v>145</v>
      </c>
      <c r="AG14" s="54">
        <f>AF14/Z14</f>
        <v>4.8333333333333332E-2</v>
      </c>
      <c r="AH14" s="183">
        <f>AG14/0.023284</f>
        <v>2.0758174425929106</v>
      </c>
      <c r="AI14" s="60">
        <v>180</v>
      </c>
      <c r="AJ14" s="46">
        <v>15</v>
      </c>
      <c r="AK14" s="53">
        <f t="shared" si="13"/>
        <v>195</v>
      </c>
      <c r="AL14" s="54">
        <f>AK14/Z14</f>
        <v>6.5000000000000002E-2</v>
      </c>
      <c r="AM14" s="62">
        <f>AL14/0.062054</f>
        <v>1.0474747800302964</v>
      </c>
      <c r="AN14" s="63">
        <v>25</v>
      </c>
      <c r="AO14" s="42" t="s">
        <v>6</v>
      </c>
      <c r="AP14" s="63" t="s">
        <v>6</v>
      </c>
      <c r="AS14" s="99"/>
    </row>
    <row r="15" spans="1:45" x14ac:dyDescent="0.2">
      <c r="A15" s="283"/>
      <c r="B15" s="226">
        <v>5220013</v>
      </c>
      <c r="C15" s="227"/>
      <c r="D15" s="228"/>
      <c r="E15" s="229"/>
      <c r="F15" s="229"/>
      <c r="G15" s="230"/>
      <c r="H15" s="231">
        <v>355220013</v>
      </c>
      <c r="I15" s="232">
        <v>2.74</v>
      </c>
      <c r="J15" s="233">
        <f t="shared" si="0"/>
        <v>274</v>
      </c>
      <c r="K15" s="234">
        <v>15</v>
      </c>
      <c r="L15" s="229">
        <v>10</v>
      </c>
      <c r="M15" s="235">
        <v>10</v>
      </c>
      <c r="N15" s="236">
        <f t="shared" si="1"/>
        <v>5</v>
      </c>
      <c r="O15" s="244">
        <f t="shared" si="2"/>
        <v>0.5</v>
      </c>
      <c r="P15" s="237">
        <v>5.5</v>
      </c>
      <c r="Q15" s="234">
        <v>7</v>
      </c>
      <c r="R15" s="235">
        <v>7</v>
      </c>
      <c r="S15" s="229">
        <f t="shared" si="3"/>
        <v>0</v>
      </c>
      <c r="T15" s="238">
        <f t="shared" si="4"/>
        <v>0</v>
      </c>
      <c r="U15" s="239">
        <v>7</v>
      </c>
      <c r="V15" s="240">
        <v>8</v>
      </c>
      <c r="W15" s="236">
        <f t="shared" si="5"/>
        <v>-1</v>
      </c>
      <c r="X15" s="241">
        <f t="shared" si="6"/>
        <v>-0.125</v>
      </c>
      <c r="Y15" s="242">
        <f t="shared" si="7"/>
        <v>2.5547445255474453E-2</v>
      </c>
      <c r="Z15" s="239"/>
      <c r="AA15" s="243"/>
      <c r="AB15" s="229"/>
      <c r="AC15" s="236">
        <f t="shared" si="8"/>
        <v>0</v>
      </c>
      <c r="AD15" s="244" t="s">
        <v>31</v>
      </c>
      <c r="AE15" s="245" t="s">
        <v>31</v>
      </c>
      <c r="AF15" s="239"/>
      <c r="AG15" s="244" t="s">
        <v>31</v>
      </c>
      <c r="AH15" s="244" t="s">
        <v>31</v>
      </c>
      <c r="AI15" s="243"/>
      <c r="AJ15" s="229"/>
      <c r="AK15" s="236">
        <f t="shared" si="13"/>
        <v>0</v>
      </c>
      <c r="AL15" s="244" t="s">
        <v>31</v>
      </c>
      <c r="AM15" s="245" t="s">
        <v>31</v>
      </c>
      <c r="AN15" s="246"/>
      <c r="AO15" s="225" t="s">
        <v>74</v>
      </c>
      <c r="AP15" s="103" t="s">
        <v>2</v>
      </c>
      <c r="AQ15" s="187" t="s">
        <v>76</v>
      </c>
      <c r="AS15" s="99"/>
    </row>
    <row r="16" spans="1:45" x14ac:dyDescent="0.2">
      <c r="A16" s="283"/>
      <c r="B16" s="226">
        <v>5220014</v>
      </c>
      <c r="C16" s="227"/>
      <c r="D16" s="228"/>
      <c r="E16" s="229"/>
      <c r="F16" s="229"/>
      <c r="G16" s="230"/>
      <c r="H16" s="231">
        <v>355220014</v>
      </c>
      <c r="I16" s="232">
        <v>2.2400000000000002</v>
      </c>
      <c r="J16" s="233">
        <f t="shared" si="0"/>
        <v>224.00000000000003</v>
      </c>
      <c r="K16" s="234">
        <v>34</v>
      </c>
      <c r="L16" s="229">
        <v>39</v>
      </c>
      <c r="M16" s="235">
        <v>36</v>
      </c>
      <c r="N16" s="236">
        <f t="shared" si="1"/>
        <v>-2</v>
      </c>
      <c r="O16" s="244">
        <f t="shared" si="2"/>
        <v>-5.5555555555555552E-2</v>
      </c>
      <c r="P16" s="237">
        <v>15.2</v>
      </c>
      <c r="Q16" s="234">
        <v>12</v>
      </c>
      <c r="R16" s="235">
        <v>13</v>
      </c>
      <c r="S16" s="229">
        <f t="shared" si="3"/>
        <v>-1</v>
      </c>
      <c r="T16" s="238">
        <f t="shared" si="4"/>
        <v>-7.6923076923076927E-2</v>
      </c>
      <c r="U16" s="239">
        <v>12</v>
      </c>
      <c r="V16" s="240">
        <v>14</v>
      </c>
      <c r="W16" s="236">
        <f t="shared" si="5"/>
        <v>-2</v>
      </c>
      <c r="X16" s="241">
        <f t="shared" si="6"/>
        <v>-0.14285714285714285</v>
      </c>
      <c r="Y16" s="242">
        <f t="shared" si="7"/>
        <v>5.3571428571428562E-2</v>
      </c>
      <c r="Z16" s="239"/>
      <c r="AA16" s="243"/>
      <c r="AB16" s="229"/>
      <c r="AC16" s="236">
        <f t="shared" si="8"/>
        <v>0</v>
      </c>
      <c r="AD16" s="244" t="s">
        <v>31</v>
      </c>
      <c r="AE16" s="245" t="s">
        <v>31</v>
      </c>
      <c r="AF16" s="239"/>
      <c r="AG16" s="244" t="s">
        <v>31</v>
      </c>
      <c r="AH16" s="244" t="s">
        <v>31</v>
      </c>
      <c r="AI16" s="243"/>
      <c r="AJ16" s="229"/>
      <c r="AK16" s="236">
        <f t="shared" si="13"/>
        <v>0</v>
      </c>
      <c r="AL16" s="244" t="s">
        <v>31</v>
      </c>
      <c r="AM16" s="245" t="s">
        <v>31</v>
      </c>
      <c r="AN16" s="246"/>
      <c r="AO16" s="225" t="s">
        <v>74</v>
      </c>
      <c r="AP16" s="103" t="s">
        <v>2</v>
      </c>
      <c r="AQ16" s="187" t="s">
        <v>76</v>
      </c>
      <c r="AS16" s="99"/>
    </row>
    <row r="17" spans="1:45" x14ac:dyDescent="0.2">
      <c r="B17" s="86">
        <v>5220015</v>
      </c>
      <c r="H17" s="91">
        <v>355220015</v>
      </c>
      <c r="I17" s="92">
        <v>1.33</v>
      </c>
      <c r="J17" s="15">
        <f t="shared" si="0"/>
        <v>133</v>
      </c>
      <c r="K17" s="93">
        <v>84</v>
      </c>
      <c r="L17" s="89">
        <v>52</v>
      </c>
      <c r="M17" s="94">
        <v>42</v>
      </c>
      <c r="N17" s="18">
        <f t="shared" si="1"/>
        <v>42</v>
      </c>
      <c r="O17" s="17">
        <f t="shared" si="2"/>
        <v>1</v>
      </c>
      <c r="P17" s="95">
        <v>63.2</v>
      </c>
      <c r="Q17" s="93">
        <v>42</v>
      </c>
      <c r="R17" s="94">
        <v>20</v>
      </c>
      <c r="S17" s="89">
        <f t="shared" si="3"/>
        <v>22</v>
      </c>
      <c r="T17" s="192">
        <f t="shared" si="4"/>
        <v>1.1000000000000001</v>
      </c>
      <c r="U17" s="96">
        <v>42</v>
      </c>
      <c r="V17" s="97">
        <v>20</v>
      </c>
      <c r="W17" s="18">
        <f t="shared" si="5"/>
        <v>22</v>
      </c>
      <c r="X17" s="19">
        <f t="shared" si="6"/>
        <v>1.1000000000000001</v>
      </c>
      <c r="Y17" s="16">
        <f t="shared" si="7"/>
        <v>0.31578947368421051</v>
      </c>
      <c r="Z17" s="96">
        <v>30</v>
      </c>
      <c r="AA17" s="98">
        <v>25</v>
      </c>
      <c r="AB17" s="89">
        <v>0</v>
      </c>
      <c r="AC17" s="18">
        <f t="shared" si="8"/>
        <v>25</v>
      </c>
      <c r="AD17" s="17">
        <f t="shared" ref="AD17:AD30" si="16">AC17/Z17</f>
        <v>0.83333333333333337</v>
      </c>
      <c r="AE17" s="5">
        <f t="shared" ref="AE17:AE30" si="17">AD17/0.904635</f>
        <v>0.92118183945274434</v>
      </c>
      <c r="AF17" s="96">
        <v>0</v>
      </c>
      <c r="AG17" s="17">
        <f t="shared" ref="AG17:AG30" si="18">AF17/Z17</f>
        <v>0</v>
      </c>
      <c r="AH17" s="184">
        <f t="shared" ref="AH17:AH30" si="19">AG17/0.023284</f>
        <v>0</v>
      </c>
      <c r="AI17" s="98">
        <v>0</v>
      </c>
      <c r="AJ17" s="89">
        <v>0</v>
      </c>
      <c r="AK17" s="18">
        <f t="shared" si="13"/>
        <v>0</v>
      </c>
      <c r="AL17" s="17">
        <f t="shared" ref="AL17:AL30" si="20">AK17/Z17</f>
        <v>0</v>
      </c>
      <c r="AM17" s="6">
        <f t="shared" ref="AM17:AM30" si="21">AL17/0.062054</f>
        <v>0</v>
      </c>
      <c r="AN17" s="99">
        <v>0</v>
      </c>
      <c r="AO17" s="7" t="s">
        <v>2</v>
      </c>
      <c r="AP17" s="103" t="s">
        <v>2</v>
      </c>
      <c r="AS17" s="99"/>
    </row>
    <row r="18" spans="1:45" x14ac:dyDescent="0.2">
      <c r="B18" s="86">
        <v>5220200</v>
      </c>
      <c r="H18" s="91">
        <v>355220200</v>
      </c>
      <c r="I18" s="92">
        <v>88.28</v>
      </c>
      <c r="J18" s="15">
        <f t="shared" si="0"/>
        <v>8828</v>
      </c>
      <c r="K18" s="93">
        <v>2366</v>
      </c>
      <c r="L18" s="89">
        <v>2411</v>
      </c>
      <c r="M18" s="94">
        <v>2396</v>
      </c>
      <c r="N18" s="18">
        <f t="shared" si="1"/>
        <v>-30</v>
      </c>
      <c r="O18" s="17">
        <f t="shared" si="2"/>
        <v>-1.2520868113522538E-2</v>
      </c>
      <c r="P18" s="95">
        <v>26.8</v>
      </c>
      <c r="Q18" s="93">
        <v>902</v>
      </c>
      <c r="R18" s="94">
        <v>871</v>
      </c>
      <c r="S18" s="89">
        <f t="shared" si="3"/>
        <v>31</v>
      </c>
      <c r="T18" s="192">
        <f t="shared" si="4"/>
        <v>3.5591274397244549E-2</v>
      </c>
      <c r="U18" s="96">
        <v>877</v>
      </c>
      <c r="V18" s="97">
        <v>851</v>
      </c>
      <c r="W18" s="18">
        <f t="shared" si="5"/>
        <v>26</v>
      </c>
      <c r="X18" s="19">
        <f t="shared" si="6"/>
        <v>3.0552291421856639E-2</v>
      </c>
      <c r="Y18" s="16">
        <f t="shared" si="7"/>
        <v>9.9342999546896238E-2</v>
      </c>
      <c r="Z18" s="96">
        <v>1190</v>
      </c>
      <c r="AA18" s="98">
        <v>1105</v>
      </c>
      <c r="AB18" s="89">
        <v>50</v>
      </c>
      <c r="AC18" s="18">
        <f t="shared" si="8"/>
        <v>1155</v>
      </c>
      <c r="AD18" s="17">
        <f t="shared" si="16"/>
        <v>0.97058823529411764</v>
      </c>
      <c r="AE18" s="5">
        <f t="shared" si="17"/>
        <v>1.0729059071273139</v>
      </c>
      <c r="AF18" s="96">
        <v>10</v>
      </c>
      <c r="AG18" s="17">
        <f t="shared" si="18"/>
        <v>8.4033613445378148E-3</v>
      </c>
      <c r="AH18" s="184">
        <f t="shared" si="19"/>
        <v>0.36090711838764022</v>
      </c>
      <c r="AI18" s="98">
        <v>15</v>
      </c>
      <c r="AJ18" s="89">
        <v>15</v>
      </c>
      <c r="AK18" s="18">
        <f t="shared" si="13"/>
        <v>30</v>
      </c>
      <c r="AL18" s="17">
        <f t="shared" si="20"/>
        <v>2.5210084033613446E-2</v>
      </c>
      <c r="AM18" s="6">
        <f t="shared" si="21"/>
        <v>0.40626041888699271</v>
      </c>
      <c r="AN18" s="99">
        <v>0</v>
      </c>
      <c r="AO18" s="7" t="s">
        <v>2</v>
      </c>
      <c r="AP18" s="103" t="s">
        <v>2</v>
      </c>
      <c r="AS18" s="99"/>
    </row>
    <row r="19" spans="1:45" x14ac:dyDescent="0.2">
      <c r="A19" s="280" t="s">
        <v>36</v>
      </c>
      <c r="B19" s="43">
        <v>5220201</v>
      </c>
      <c r="C19" s="44"/>
      <c r="D19" s="45"/>
      <c r="E19" s="46"/>
      <c r="F19" s="46"/>
      <c r="G19" s="47"/>
      <c r="H19" s="48">
        <v>355220201</v>
      </c>
      <c r="I19" s="49">
        <v>25.65</v>
      </c>
      <c r="J19" s="50">
        <f t="shared" si="0"/>
        <v>2565</v>
      </c>
      <c r="K19" s="51">
        <v>4822</v>
      </c>
      <c r="L19" s="46">
        <v>3832</v>
      </c>
      <c r="M19" s="52">
        <v>3001</v>
      </c>
      <c r="N19" s="53">
        <f t="shared" si="1"/>
        <v>1821</v>
      </c>
      <c r="O19" s="54">
        <f t="shared" si="2"/>
        <v>0.60679773408863713</v>
      </c>
      <c r="P19" s="55">
        <v>188</v>
      </c>
      <c r="Q19" s="51">
        <v>1809</v>
      </c>
      <c r="R19" s="52">
        <v>1171</v>
      </c>
      <c r="S19" s="46">
        <f t="shared" si="3"/>
        <v>638</v>
      </c>
      <c r="T19" s="197">
        <f t="shared" si="4"/>
        <v>0.54483347566182749</v>
      </c>
      <c r="U19" s="56">
        <v>1779</v>
      </c>
      <c r="V19" s="57">
        <v>1147</v>
      </c>
      <c r="W19" s="53">
        <f t="shared" si="5"/>
        <v>632</v>
      </c>
      <c r="X19" s="58">
        <f t="shared" si="6"/>
        <v>0.55100261551874452</v>
      </c>
      <c r="Y19" s="59">
        <f t="shared" si="7"/>
        <v>0.69356725146198828</v>
      </c>
      <c r="Z19" s="56">
        <v>2225</v>
      </c>
      <c r="AA19" s="60">
        <v>1990</v>
      </c>
      <c r="AB19" s="46">
        <v>140</v>
      </c>
      <c r="AC19" s="53">
        <f t="shared" si="8"/>
        <v>2130</v>
      </c>
      <c r="AD19" s="54">
        <f t="shared" si="16"/>
        <v>0.95730337078651684</v>
      </c>
      <c r="AE19" s="61">
        <f t="shared" si="17"/>
        <v>1.0582205760185233</v>
      </c>
      <c r="AF19" s="56">
        <v>10</v>
      </c>
      <c r="AG19" s="54">
        <f t="shared" si="18"/>
        <v>4.4943820224719105E-3</v>
      </c>
      <c r="AH19" s="183">
        <f t="shared" si="19"/>
        <v>0.19302448129496266</v>
      </c>
      <c r="AI19" s="60">
        <v>30</v>
      </c>
      <c r="AJ19" s="46">
        <v>35</v>
      </c>
      <c r="AK19" s="53">
        <f t="shared" si="13"/>
        <v>65</v>
      </c>
      <c r="AL19" s="54">
        <f t="shared" si="20"/>
        <v>2.9213483146067417E-2</v>
      </c>
      <c r="AM19" s="62">
        <f t="shared" si="21"/>
        <v>0.4707751820360882</v>
      </c>
      <c r="AN19" s="63">
        <v>15</v>
      </c>
      <c r="AO19" s="42" t="s">
        <v>6</v>
      </c>
      <c r="AP19" s="103" t="s">
        <v>2</v>
      </c>
      <c r="AS19" s="99"/>
    </row>
    <row r="20" spans="1:45" x14ac:dyDescent="0.2">
      <c r="B20" s="86">
        <v>5220202</v>
      </c>
      <c r="H20" s="91">
        <v>355220202</v>
      </c>
      <c r="I20" s="92">
        <v>90.48</v>
      </c>
      <c r="J20" s="15">
        <f t="shared" si="0"/>
        <v>9048</v>
      </c>
      <c r="K20" s="93">
        <v>2946</v>
      </c>
      <c r="L20" s="89">
        <v>2948</v>
      </c>
      <c r="M20" s="94">
        <v>2875</v>
      </c>
      <c r="N20" s="18">
        <f t="shared" si="1"/>
        <v>71</v>
      </c>
      <c r="O20" s="17">
        <f t="shared" si="2"/>
        <v>2.4695652173913042E-2</v>
      </c>
      <c r="P20" s="95">
        <v>32.6</v>
      </c>
      <c r="Q20" s="93">
        <v>1140</v>
      </c>
      <c r="R20" s="94">
        <v>1027</v>
      </c>
      <c r="S20" s="89">
        <f t="shared" si="3"/>
        <v>113</v>
      </c>
      <c r="T20" s="192">
        <f t="shared" si="4"/>
        <v>0.11002921129503408</v>
      </c>
      <c r="U20" s="96">
        <v>1111</v>
      </c>
      <c r="V20" s="97">
        <v>1006</v>
      </c>
      <c r="W20" s="18">
        <f t="shared" si="5"/>
        <v>105</v>
      </c>
      <c r="X20" s="19">
        <f t="shared" si="6"/>
        <v>0.10437375745526839</v>
      </c>
      <c r="Y20" s="16">
        <f t="shared" si="7"/>
        <v>0.122789566755084</v>
      </c>
      <c r="Z20" s="96">
        <v>1410</v>
      </c>
      <c r="AA20" s="98">
        <v>1320</v>
      </c>
      <c r="AB20" s="89">
        <v>55</v>
      </c>
      <c r="AC20" s="18">
        <f t="shared" si="8"/>
        <v>1375</v>
      </c>
      <c r="AD20" s="17">
        <f t="shared" si="16"/>
        <v>0.97517730496453903</v>
      </c>
      <c r="AE20" s="5">
        <f t="shared" si="17"/>
        <v>1.0779787482957646</v>
      </c>
      <c r="AF20" s="96">
        <v>0</v>
      </c>
      <c r="AG20" s="17">
        <f t="shared" si="18"/>
        <v>0</v>
      </c>
      <c r="AH20" s="184">
        <f t="shared" si="19"/>
        <v>0</v>
      </c>
      <c r="AI20" s="98">
        <v>0</v>
      </c>
      <c r="AJ20" s="89">
        <v>0</v>
      </c>
      <c r="AK20" s="18">
        <f t="shared" si="13"/>
        <v>0</v>
      </c>
      <c r="AL20" s="17">
        <f t="shared" si="20"/>
        <v>0</v>
      </c>
      <c r="AM20" s="6">
        <f t="shared" si="21"/>
        <v>0</v>
      </c>
      <c r="AN20" s="99">
        <v>20</v>
      </c>
      <c r="AO20" s="7" t="s">
        <v>2</v>
      </c>
      <c r="AP20" s="103" t="s">
        <v>2</v>
      </c>
      <c r="AS20" s="99"/>
    </row>
    <row r="21" spans="1:45" x14ac:dyDescent="0.2">
      <c r="A21" s="280"/>
      <c r="B21" s="43">
        <v>5220300</v>
      </c>
      <c r="C21" s="44"/>
      <c r="D21" s="45"/>
      <c r="E21" s="46"/>
      <c r="F21" s="46"/>
      <c r="G21" s="47"/>
      <c r="H21" s="48">
        <v>355220300</v>
      </c>
      <c r="I21" s="49">
        <v>14.8</v>
      </c>
      <c r="J21" s="50">
        <f t="shared" si="0"/>
        <v>1480</v>
      </c>
      <c r="K21" s="51">
        <v>3823</v>
      </c>
      <c r="L21" s="46">
        <v>4079</v>
      </c>
      <c r="M21" s="52">
        <v>4026</v>
      </c>
      <c r="N21" s="53">
        <f t="shared" si="1"/>
        <v>-203</v>
      </c>
      <c r="O21" s="54">
        <f t="shared" si="2"/>
        <v>-5.042225534028813E-2</v>
      </c>
      <c r="P21" s="55">
        <v>258.3</v>
      </c>
      <c r="Q21" s="51">
        <v>1820</v>
      </c>
      <c r="R21" s="52">
        <v>1795</v>
      </c>
      <c r="S21" s="46">
        <f t="shared" si="3"/>
        <v>25</v>
      </c>
      <c r="T21" s="197">
        <f t="shared" si="4"/>
        <v>1.3927576601671309E-2</v>
      </c>
      <c r="U21" s="56">
        <v>1749</v>
      </c>
      <c r="V21" s="57">
        <v>1734</v>
      </c>
      <c r="W21" s="53">
        <f t="shared" si="5"/>
        <v>15</v>
      </c>
      <c r="X21" s="58">
        <f t="shared" si="6"/>
        <v>8.6505190311418692E-3</v>
      </c>
      <c r="Y21" s="59">
        <f t="shared" si="7"/>
        <v>1.1817567567567568</v>
      </c>
      <c r="Z21" s="56">
        <v>1590</v>
      </c>
      <c r="AA21" s="60">
        <v>1460</v>
      </c>
      <c r="AB21" s="46">
        <v>115</v>
      </c>
      <c r="AC21" s="53">
        <f t="shared" si="8"/>
        <v>1575</v>
      </c>
      <c r="AD21" s="54">
        <f t="shared" si="16"/>
        <v>0.99056603773584906</v>
      </c>
      <c r="AE21" s="61">
        <f t="shared" si="17"/>
        <v>1.0949897336891112</v>
      </c>
      <c r="AF21" s="56">
        <v>0</v>
      </c>
      <c r="AG21" s="54">
        <f t="shared" si="18"/>
        <v>0</v>
      </c>
      <c r="AH21" s="183">
        <f t="shared" si="19"/>
        <v>0</v>
      </c>
      <c r="AI21" s="60">
        <v>10</v>
      </c>
      <c r="AJ21" s="46">
        <v>0</v>
      </c>
      <c r="AK21" s="53">
        <f t="shared" si="13"/>
        <v>10</v>
      </c>
      <c r="AL21" s="54">
        <f t="shared" si="20"/>
        <v>6.2893081761006293E-3</v>
      </c>
      <c r="AM21" s="62">
        <f t="shared" si="21"/>
        <v>0.10135217997390385</v>
      </c>
      <c r="AN21" s="63">
        <v>0</v>
      </c>
      <c r="AO21" s="42" t="s">
        <v>6</v>
      </c>
      <c r="AP21" s="63" t="s">
        <v>6</v>
      </c>
      <c r="AS21" s="99"/>
    </row>
    <row r="22" spans="1:45" x14ac:dyDescent="0.2">
      <c r="A22" s="281" t="s">
        <v>39</v>
      </c>
      <c r="B22" s="21">
        <v>5220301</v>
      </c>
      <c r="C22" s="22"/>
      <c r="D22" s="23"/>
      <c r="E22" s="24"/>
      <c r="F22" s="24"/>
      <c r="G22" s="25"/>
      <c r="H22" s="26">
        <v>355220301</v>
      </c>
      <c r="I22" s="27">
        <v>7.66</v>
      </c>
      <c r="J22" s="28">
        <f t="shared" si="0"/>
        <v>766</v>
      </c>
      <c r="K22" s="29">
        <v>1448</v>
      </c>
      <c r="L22" s="24">
        <v>1428</v>
      </c>
      <c r="M22" s="30">
        <v>1483</v>
      </c>
      <c r="N22" s="31">
        <f t="shared" si="1"/>
        <v>-35</v>
      </c>
      <c r="O22" s="32">
        <f t="shared" si="2"/>
        <v>-2.3600809170600135E-2</v>
      </c>
      <c r="P22" s="33">
        <v>188.9</v>
      </c>
      <c r="Q22" s="29">
        <v>543</v>
      </c>
      <c r="R22" s="30">
        <v>674</v>
      </c>
      <c r="S22" s="24">
        <f t="shared" si="3"/>
        <v>-131</v>
      </c>
      <c r="T22" s="195">
        <f t="shared" si="4"/>
        <v>-0.1943620178041543</v>
      </c>
      <c r="U22" s="34">
        <v>516</v>
      </c>
      <c r="V22" s="35">
        <v>495</v>
      </c>
      <c r="W22" s="31">
        <f t="shared" si="5"/>
        <v>21</v>
      </c>
      <c r="X22" s="36">
        <f t="shared" si="6"/>
        <v>4.2424242424242427E-2</v>
      </c>
      <c r="Y22" s="37">
        <f t="shared" si="7"/>
        <v>0.67362924281984338</v>
      </c>
      <c r="Z22" s="34">
        <v>705</v>
      </c>
      <c r="AA22" s="38">
        <v>575</v>
      </c>
      <c r="AB22" s="24">
        <v>25</v>
      </c>
      <c r="AC22" s="31">
        <f t="shared" si="8"/>
        <v>600</v>
      </c>
      <c r="AD22" s="32">
        <f t="shared" si="16"/>
        <v>0.85106382978723405</v>
      </c>
      <c r="AE22" s="39">
        <f t="shared" si="17"/>
        <v>0.94078145305812189</v>
      </c>
      <c r="AF22" s="34">
        <v>0</v>
      </c>
      <c r="AG22" s="32">
        <f t="shared" si="18"/>
        <v>0</v>
      </c>
      <c r="AH22" s="186">
        <f t="shared" si="19"/>
        <v>0</v>
      </c>
      <c r="AI22" s="38">
        <v>60</v>
      </c>
      <c r="AJ22" s="24">
        <v>35</v>
      </c>
      <c r="AK22" s="31">
        <f t="shared" si="13"/>
        <v>95</v>
      </c>
      <c r="AL22" s="32">
        <f t="shared" si="20"/>
        <v>0.13475177304964539</v>
      </c>
      <c r="AM22" s="40">
        <f t="shared" si="21"/>
        <v>2.1715243666749187</v>
      </c>
      <c r="AN22" s="41">
        <v>10</v>
      </c>
      <c r="AO22" s="20" t="s">
        <v>4</v>
      </c>
      <c r="AP22" s="41" t="s">
        <v>4</v>
      </c>
      <c r="AS22" s="99"/>
    </row>
    <row r="23" spans="1:45" x14ac:dyDescent="0.2">
      <c r="A23" s="187" t="s">
        <v>37</v>
      </c>
      <c r="B23" s="86">
        <v>5220302</v>
      </c>
      <c r="H23" s="91">
        <v>355220302</v>
      </c>
      <c r="I23" s="92">
        <v>113.35</v>
      </c>
      <c r="J23" s="15">
        <f t="shared" si="0"/>
        <v>11335</v>
      </c>
      <c r="K23" s="93">
        <v>4748</v>
      </c>
      <c r="L23" s="89">
        <v>4598</v>
      </c>
      <c r="M23" s="94">
        <v>4261</v>
      </c>
      <c r="N23" s="18">
        <f t="shared" si="1"/>
        <v>487</v>
      </c>
      <c r="O23" s="17">
        <f t="shared" si="2"/>
        <v>0.11429241961980756</v>
      </c>
      <c r="P23" s="95">
        <v>41.9</v>
      </c>
      <c r="Q23" s="93">
        <v>1831</v>
      </c>
      <c r="R23" s="94">
        <v>1573</v>
      </c>
      <c r="S23" s="89">
        <f t="shared" si="3"/>
        <v>258</v>
      </c>
      <c r="T23" s="192">
        <f t="shared" si="4"/>
        <v>0.16401780038143673</v>
      </c>
      <c r="U23" s="96">
        <v>1809</v>
      </c>
      <c r="V23" s="97">
        <v>1536</v>
      </c>
      <c r="W23" s="18">
        <f t="shared" si="5"/>
        <v>273</v>
      </c>
      <c r="X23" s="19">
        <f t="shared" si="6"/>
        <v>0.177734375</v>
      </c>
      <c r="Y23" s="16">
        <f t="shared" si="7"/>
        <v>0.15959417732686371</v>
      </c>
      <c r="Z23" s="96">
        <v>2255</v>
      </c>
      <c r="AA23" s="98">
        <v>2090</v>
      </c>
      <c r="AB23" s="89">
        <v>90</v>
      </c>
      <c r="AC23" s="18">
        <f t="shared" si="8"/>
        <v>2180</v>
      </c>
      <c r="AD23" s="17">
        <f t="shared" si="16"/>
        <v>0.96674057649667411</v>
      </c>
      <c r="AE23" s="5">
        <f t="shared" si="17"/>
        <v>1.0686526350369754</v>
      </c>
      <c r="AF23" s="96">
        <v>10</v>
      </c>
      <c r="AG23" s="17">
        <f t="shared" si="18"/>
        <v>4.434589800443459E-3</v>
      </c>
      <c r="AH23" s="184">
        <f t="shared" si="19"/>
        <v>0.19045652810700306</v>
      </c>
      <c r="AI23" s="98">
        <v>35</v>
      </c>
      <c r="AJ23" s="89">
        <v>10</v>
      </c>
      <c r="AK23" s="18">
        <f t="shared" si="13"/>
        <v>45</v>
      </c>
      <c r="AL23" s="17">
        <f t="shared" si="20"/>
        <v>1.9955654101995565E-2</v>
      </c>
      <c r="AM23" s="6">
        <f t="shared" si="21"/>
        <v>0.32158529832074589</v>
      </c>
      <c r="AN23" s="99">
        <v>25</v>
      </c>
      <c r="AO23" s="7" t="s">
        <v>2</v>
      </c>
      <c r="AP23" s="103" t="s">
        <v>2</v>
      </c>
      <c r="AS23" s="99"/>
    </row>
    <row r="24" spans="1:45" x14ac:dyDescent="0.2">
      <c r="B24" s="86">
        <v>5220303</v>
      </c>
      <c r="H24" s="91">
        <v>355220303</v>
      </c>
      <c r="I24" s="92">
        <v>109.25</v>
      </c>
      <c r="J24" s="15">
        <f t="shared" si="0"/>
        <v>10925</v>
      </c>
      <c r="K24" s="93">
        <v>3617</v>
      </c>
      <c r="L24" s="89">
        <v>3549</v>
      </c>
      <c r="M24" s="94">
        <v>3365</v>
      </c>
      <c r="N24" s="18">
        <f t="shared" si="1"/>
        <v>252</v>
      </c>
      <c r="O24" s="17">
        <f t="shared" si="2"/>
        <v>7.4888558692421989E-2</v>
      </c>
      <c r="P24" s="95">
        <v>33.1</v>
      </c>
      <c r="Q24" s="93">
        <v>1517</v>
      </c>
      <c r="R24" s="94">
        <v>1364</v>
      </c>
      <c r="S24" s="89">
        <f t="shared" si="3"/>
        <v>153</v>
      </c>
      <c r="T24" s="192">
        <f t="shared" si="4"/>
        <v>0.11217008797653959</v>
      </c>
      <c r="U24" s="96">
        <v>1368</v>
      </c>
      <c r="V24" s="97">
        <v>1247</v>
      </c>
      <c r="W24" s="18">
        <f t="shared" si="5"/>
        <v>121</v>
      </c>
      <c r="X24" s="19">
        <f t="shared" si="6"/>
        <v>9.7032878909382517E-2</v>
      </c>
      <c r="Y24" s="16">
        <f t="shared" si="7"/>
        <v>0.12521739130434784</v>
      </c>
      <c r="Z24" s="96">
        <v>1410</v>
      </c>
      <c r="AA24" s="98">
        <v>1310</v>
      </c>
      <c r="AB24" s="89">
        <v>65</v>
      </c>
      <c r="AC24" s="18">
        <f t="shared" si="8"/>
        <v>1375</v>
      </c>
      <c r="AD24" s="17">
        <f t="shared" si="16"/>
        <v>0.97517730496453903</v>
      </c>
      <c r="AE24" s="5">
        <f t="shared" si="17"/>
        <v>1.0779787482957646</v>
      </c>
      <c r="AF24" s="96">
        <v>10</v>
      </c>
      <c r="AG24" s="17">
        <f t="shared" si="18"/>
        <v>7.0921985815602835E-3</v>
      </c>
      <c r="AH24" s="184">
        <f t="shared" si="19"/>
        <v>0.30459536941935594</v>
      </c>
      <c r="AI24" s="98">
        <v>25</v>
      </c>
      <c r="AJ24" s="89">
        <v>0</v>
      </c>
      <c r="AK24" s="18">
        <f t="shared" si="13"/>
        <v>25</v>
      </c>
      <c r="AL24" s="17">
        <f t="shared" si="20"/>
        <v>1.7730496453900711E-2</v>
      </c>
      <c r="AM24" s="6">
        <f t="shared" si="21"/>
        <v>0.28572689035196297</v>
      </c>
      <c r="AN24" s="99">
        <v>10</v>
      </c>
      <c r="AO24" s="7" t="s">
        <v>2</v>
      </c>
      <c r="AP24" s="103" t="s">
        <v>2</v>
      </c>
      <c r="AS24" s="99"/>
    </row>
    <row r="25" spans="1:45" x14ac:dyDescent="0.2">
      <c r="B25" s="86">
        <v>5220304</v>
      </c>
      <c r="H25" s="91">
        <v>355220304</v>
      </c>
      <c r="I25" s="92">
        <v>54.37</v>
      </c>
      <c r="J25" s="15">
        <f t="shared" si="0"/>
        <v>5437</v>
      </c>
      <c r="K25" s="93">
        <v>4322</v>
      </c>
      <c r="L25" s="89">
        <v>4205</v>
      </c>
      <c r="M25" s="94">
        <v>4225</v>
      </c>
      <c r="N25" s="18">
        <f t="shared" si="1"/>
        <v>97</v>
      </c>
      <c r="O25" s="17">
        <f t="shared" si="2"/>
        <v>2.2958579881656806E-2</v>
      </c>
      <c r="P25" s="95">
        <v>79.5</v>
      </c>
      <c r="Q25" s="93">
        <v>1859</v>
      </c>
      <c r="R25" s="94">
        <v>1686</v>
      </c>
      <c r="S25" s="89">
        <f t="shared" si="3"/>
        <v>173</v>
      </c>
      <c r="T25" s="192">
        <f t="shared" si="4"/>
        <v>0.10260972716488731</v>
      </c>
      <c r="U25" s="96">
        <v>1747</v>
      </c>
      <c r="V25" s="97">
        <v>1613</v>
      </c>
      <c r="W25" s="18">
        <f t="shared" si="5"/>
        <v>134</v>
      </c>
      <c r="X25" s="19">
        <f t="shared" si="6"/>
        <v>8.3075015499070051E-2</v>
      </c>
      <c r="Y25" s="16">
        <f t="shared" si="7"/>
        <v>0.32131690270369689</v>
      </c>
      <c r="Z25" s="96">
        <v>2105</v>
      </c>
      <c r="AA25" s="98">
        <v>1890</v>
      </c>
      <c r="AB25" s="89">
        <v>125</v>
      </c>
      <c r="AC25" s="18">
        <f t="shared" si="8"/>
        <v>2015</v>
      </c>
      <c r="AD25" s="17">
        <f t="shared" si="16"/>
        <v>0.95724465558194771</v>
      </c>
      <c r="AE25" s="5">
        <f t="shared" si="17"/>
        <v>1.0581556711623448</v>
      </c>
      <c r="AF25" s="96">
        <v>15</v>
      </c>
      <c r="AG25" s="17">
        <f t="shared" si="18"/>
        <v>7.1258907363420431E-3</v>
      </c>
      <c r="AH25" s="184">
        <f t="shared" si="19"/>
        <v>0.30604237830020803</v>
      </c>
      <c r="AI25" s="98">
        <v>55</v>
      </c>
      <c r="AJ25" s="89">
        <v>0</v>
      </c>
      <c r="AK25" s="18">
        <f t="shared" si="13"/>
        <v>55</v>
      </c>
      <c r="AL25" s="17">
        <f t="shared" si="20"/>
        <v>2.6128266033254157E-2</v>
      </c>
      <c r="AM25" s="6">
        <f t="shared" si="21"/>
        <v>0.4210569187039378</v>
      </c>
      <c r="AN25" s="99">
        <v>20</v>
      </c>
      <c r="AO25" s="7" t="s">
        <v>2</v>
      </c>
      <c r="AP25" s="103" t="s">
        <v>2</v>
      </c>
      <c r="AS25" s="99"/>
    </row>
    <row r="26" spans="1:45" x14ac:dyDescent="0.2">
      <c r="A26" s="280"/>
      <c r="B26" s="43">
        <v>5220400</v>
      </c>
      <c r="C26" s="44"/>
      <c r="D26" s="45"/>
      <c r="E26" s="46"/>
      <c r="F26" s="46"/>
      <c r="G26" s="47"/>
      <c r="H26" s="48">
        <v>355220400</v>
      </c>
      <c r="I26" s="49">
        <v>2.79</v>
      </c>
      <c r="J26" s="50">
        <f t="shared" si="0"/>
        <v>279</v>
      </c>
      <c r="K26" s="51">
        <v>2482</v>
      </c>
      <c r="L26" s="46">
        <v>2393</v>
      </c>
      <c r="M26" s="52">
        <v>2444</v>
      </c>
      <c r="N26" s="53">
        <f t="shared" si="1"/>
        <v>38</v>
      </c>
      <c r="O26" s="54">
        <f t="shared" si="2"/>
        <v>1.5548281505728314E-2</v>
      </c>
      <c r="P26" s="55">
        <v>889.7</v>
      </c>
      <c r="Q26" s="51">
        <v>1168</v>
      </c>
      <c r="R26" s="52">
        <v>1133</v>
      </c>
      <c r="S26" s="46">
        <f t="shared" si="3"/>
        <v>35</v>
      </c>
      <c r="T26" s="197">
        <f t="shared" si="4"/>
        <v>3.089143865842895E-2</v>
      </c>
      <c r="U26" s="56">
        <v>1119</v>
      </c>
      <c r="V26" s="57">
        <v>1086</v>
      </c>
      <c r="W26" s="53">
        <f t="shared" si="5"/>
        <v>33</v>
      </c>
      <c r="X26" s="58">
        <f t="shared" si="6"/>
        <v>3.0386740331491711E-2</v>
      </c>
      <c r="Y26" s="59">
        <f t="shared" si="7"/>
        <v>4.010752688172043</v>
      </c>
      <c r="Z26" s="56">
        <v>905</v>
      </c>
      <c r="AA26" s="60">
        <v>670</v>
      </c>
      <c r="AB26" s="46">
        <v>140</v>
      </c>
      <c r="AC26" s="53">
        <f t="shared" si="8"/>
        <v>810</v>
      </c>
      <c r="AD26" s="54">
        <f t="shared" si="16"/>
        <v>0.89502762430939231</v>
      </c>
      <c r="AE26" s="61">
        <f t="shared" si="17"/>
        <v>0.98937983198681501</v>
      </c>
      <c r="AF26" s="56">
        <v>0</v>
      </c>
      <c r="AG26" s="54">
        <f t="shared" si="18"/>
        <v>0</v>
      </c>
      <c r="AH26" s="183">
        <f t="shared" si="19"/>
        <v>0</v>
      </c>
      <c r="AI26" s="60">
        <v>85</v>
      </c>
      <c r="AJ26" s="46">
        <v>0</v>
      </c>
      <c r="AK26" s="53">
        <f t="shared" si="13"/>
        <v>85</v>
      </c>
      <c r="AL26" s="54">
        <f t="shared" si="20"/>
        <v>9.3922651933701654E-2</v>
      </c>
      <c r="AM26" s="62">
        <f t="shared" si="21"/>
        <v>1.5135632180633265</v>
      </c>
      <c r="AN26" s="63">
        <v>10</v>
      </c>
      <c r="AO26" s="42" t="s">
        <v>6</v>
      </c>
      <c r="AP26" s="41" t="s">
        <v>4</v>
      </c>
      <c r="AS26" s="99"/>
    </row>
    <row r="27" spans="1:45" x14ac:dyDescent="0.2">
      <c r="A27" s="280"/>
      <c r="B27" s="43">
        <v>5220401</v>
      </c>
      <c r="C27" s="44"/>
      <c r="D27" s="45"/>
      <c r="E27" s="46"/>
      <c r="F27" s="46"/>
      <c r="G27" s="47"/>
      <c r="H27" s="48">
        <v>355220401</v>
      </c>
      <c r="I27" s="49">
        <v>2.59</v>
      </c>
      <c r="J27" s="50">
        <f t="shared" si="0"/>
        <v>259</v>
      </c>
      <c r="K27" s="51">
        <v>5060</v>
      </c>
      <c r="L27" s="46">
        <v>5140</v>
      </c>
      <c r="M27" s="52">
        <v>5159</v>
      </c>
      <c r="N27" s="53">
        <f t="shared" si="1"/>
        <v>-99</v>
      </c>
      <c r="O27" s="54">
        <f t="shared" si="2"/>
        <v>-1.9189765458422176E-2</v>
      </c>
      <c r="P27" s="55">
        <v>1952.9</v>
      </c>
      <c r="Q27" s="51">
        <v>2340</v>
      </c>
      <c r="R27" s="52">
        <v>2307</v>
      </c>
      <c r="S27" s="46">
        <f t="shared" si="3"/>
        <v>33</v>
      </c>
      <c r="T27" s="197">
        <f t="shared" si="4"/>
        <v>1.4304291287386216E-2</v>
      </c>
      <c r="U27" s="56">
        <v>2210</v>
      </c>
      <c r="V27" s="57">
        <v>2199</v>
      </c>
      <c r="W27" s="53">
        <f t="shared" si="5"/>
        <v>11</v>
      </c>
      <c r="X27" s="58">
        <f t="shared" si="6"/>
        <v>5.0022737608003635E-3</v>
      </c>
      <c r="Y27" s="59">
        <f t="shared" si="7"/>
        <v>8.5328185328185331</v>
      </c>
      <c r="Z27" s="56">
        <v>1890</v>
      </c>
      <c r="AA27" s="60">
        <v>1505</v>
      </c>
      <c r="AB27" s="46">
        <v>160</v>
      </c>
      <c r="AC27" s="53">
        <f t="shared" si="8"/>
        <v>1665</v>
      </c>
      <c r="AD27" s="54">
        <f t="shared" si="16"/>
        <v>0.88095238095238093</v>
      </c>
      <c r="AE27" s="61">
        <f t="shared" si="17"/>
        <v>0.97382080170718688</v>
      </c>
      <c r="AF27" s="56">
        <v>10</v>
      </c>
      <c r="AG27" s="54">
        <f t="shared" si="18"/>
        <v>5.2910052910052907E-3</v>
      </c>
      <c r="AH27" s="183">
        <f t="shared" si="19"/>
        <v>0.22723781528110681</v>
      </c>
      <c r="AI27" s="60">
        <v>175</v>
      </c>
      <c r="AJ27" s="46">
        <v>15</v>
      </c>
      <c r="AK27" s="53">
        <f t="shared" si="13"/>
        <v>190</v>
      </c>
      <c r="AL27" s="54">
        <f t="shared" si="20"/>
        <v>0.10052910052910052</v>
      </c>
      <c r="AM27" s="62">
        <f t="shared" si="21"/>
        <v>1.6200261148209709</v>
      </c>
      <c r="AN27" s="63">
        <v>20</v>
      </c>
      <c r="AO27" s="42" t="s">
        <v>6</v>
      </c>
      <c r="AP27" s="63" t="s">
        <v>6</v>
      </c>
      <c r="AS27" s="99"/>
    </row>
    <row r="28" spans="1:45" x14ac:dyDescent="0.2">
      <c r="A28" s="281"/>
      <c r="B28" s="21">
        <v>5220402</v>
      </c>
      <c r="C28" s="22"/>
      <c r="D28" s="23"/>
      <c r="E28" s="24"/>
      <c r="F28" s="24"/>
      <c r="G28" s="25"/>
      <c r="H28" s="26">
        <v>355220402</v>
      </c>
      <c r="I28" s="27">
        <v>0.33</v>
      </c>
      <c r="J28" s="28">
        <f t="shared" si="0"/>
        <v>33</v>
      </c>
      <c r="K28" s="29">
        <v>190</v>
      </c>
      <c r="L28" s="24">
        <v>227</v>
      </c>
      <c r="M28" s="30">
        <v>257</v>
      </c>
      <c r="N28" s="31">
        <f t="shared" si="1"/>
        <v>-67</v>
      </c>
      <c r="O28" s="32">
        <f t="shared" si="2"/>
        <v>-0.26070038910505838</v>
      </c>
      <c r="P28" s="33">
        <v>570.20000000000005</v>
      </c>
      <c r="Q28" s="29">
        <v>144</v>
      </c>
      <c r="R28" s="30">
        <v>163</v>
      </c>
      <c r="S28" s="24">
        <f t="shared" si="3"/>
        <v>-19</v>
      </c>
      <c r="T28" s="195">
        <f t="shared" si="4"/>
        <v>-0.1165644171779141</v>
      </c>
      <c r="U28" s="34">
        <v>134</v>
      </c>
      <c r="V28" s="35">
        <v>148</v>
      </c>
      <c r="W28" s="31">
        <f t="shared" si="5"/>
        <v>-14</v>
      </c>
      <c r="X28" s="36">
        <f t="shared" si="6"/>
        <v>-9.45945945945946E-2</v>
      </c>
      <c r="Y28" s="37">
        <f t="shared" si="7"/>
        <v>4.0606060606060606</v>
      </c>
      <c r="Z28" s="34">
        <v>60</v>
      </c>
      <c r="AA28" s="38">
        <v>0</v>
      </c>
      <c r="AB28" s="24">
        <v>20</v>
      </c>
      <c r="AC28" s="31">
        <f t="shared" si="8"/>
        <v>20</v>
      </c>
      <c r="AD28" s="32">
        <f t="shared" si="16"/>
        <v>0.33333333333333331</v>
      </c>
      <c r="AE28" s="39">
        <f t="shared" si="17"/>
        <v>0.36847273578109774</v>
      </c>
      <c r="AF28" s="34">
        <v>0</v>
      </c>
      <c r="AG28" s="32">
        <f t="shared" si="18"/>
        <v>0</v>
      </c>
      <c r="AH28" s="186">
        <f t="shared" si="19"/>
        <v>0</v>
      </c>
      <c r="AI28" s="38">
        <v>30</v>
      </c>
      <c r="AJ28" s="24">
        <v>0</v>
      </c>
      <c r="AK28" s="31">
        <f t="shared" si="13"/>
        <v>30</v>
      </c>
      <c r="AL28" s="32">
        <f t="shared" si="20"/>
        <v>0.5</v>
      </c>
      <c r="AM28" s="40">
        <f t="shared" si="21"/>
        <v>8.0574983079253553</v>
      </c>
      <c r="AN28" s="41">
        <v>0</v>
      </c>
      <c r="AO28" s="20" t="s">
        <v>4</v>
      </c>
      <c r="AP28" s="41" t="s">
        <v>4</v>
      </c>
    </row>
    <row r="29" spans="1:45" x14ac:dyDescent="0.2">
      <c r="A29" s="280"/>
      <c r="B29" s="43">
        <v>5220403</v>
      </c>
      <c r="C29" s="44"/>
      <c r="D29" s="45"/>
      <c r="E29" s="46"/>
      <c r="F29" s="46"/>
      <c r="G29" s="47"/>
      <c r="H29" s="48">
        <v>355220403</v>
      </c>
      <c r="I29" s="49">
        <v>2.58</v>
      </c>
      <c r="J29" s="50">
        <f t="shared" si="0"/>
        <v>258</v>
      </c>
      <c r="K29" s="51">
        <v>3651</v>
      </c>
      <c r="L29" s="46">
        <v>3700</v>
      </c>
      <c r="M29" s="52">
        <v>3638</v>
      </c>
      <c r="N29" s="53">
        <f t="shared" si="1"/>
        <v>13</v>
      </c>
      <c r="O29" s="54">
        <f t="shared" si="2"/>
        <v>3.5733919736118747E-3</v>
      </c>
      <c r="P29" s="55">
        <v>1417.3</v>
      </c>
      <c r="Q29" s="51">
        <v>1613</v>
      </c>
      <c r="R29" s="52">
        <v>1561</v>
      </c>
      <c r="S29" s="46">
        <f t="shared" si="3"/>
        <v>52</v>
      </c>
      <c r="T29" s="197">
        <f t="shared" si="4"/>
        <v>3.3311979500320305E-2</v>
      </c>
      <c r="U29" s="56">
        <v>1587</v>
      </c>
      <c r="V29" s="57">
        <v>1515</v>
      </c>
      <c r="W29" s="53">
        <f t="shared" si="5"/>
        <v>72</v>
      </c>
      <c r="X29" s="58">
        <f t="shared" si="6"/>
        <v>4.7524752475247525E-2</v>
      </c>
      <c r="Y29" s="59">
        <f t="shared" si="7"/>
        <v>6.1511627906976747</v>
      </c>
      <c r="Z29" s="56">
        <v>1425</v>
      </c>
      <c r="AA29" s="60">
        <v>1210</v>
      </c>
      <c r="AB29" s="46">
        <v>100</v>
      </c>
      <c r="AC29" s="53">
        <f t="shared" si="8"/>
        <v>1310</v>
      </c>
      <c r="AD29" s="54">
        <f t="shared" si="16"/>
        <v>0.91929824561403506</v>
      </c>
      <c r="AE29" s="61">
        <f t="shared" si="17"/>
        <v>1.0162090186805011</v>
      </c>
      <c r="AF29" s="56">
        <v>10</v>
      </c>
      <c r="AG29" s="54">
        <f t="shared" si="18"/>
        <v>7.0175438596491229E-3</v>
      </c>
      <c r="AH29" s="183">
        <f t="shared" si="19"/>
        <v>0.30138910237283639</v>
      </c>
      <c r="AI29" s="60">
        <v>70</v>
      </c>
      <c r="AJ29" s="46">
        <v>20</v>
      </c>
      <c r="AK29" s="53">
        <f t="shared" si="13"/>
        <v>90</v>
      </c>
      <c r="AL29" s="54">
        <f t="shared" si="20"/>
        <v>6.3157894736842107E-2</v>
      </c>
      <c r="AM29" s="62">
        <f t="shared" si="21"/>
        <v>1.0177892599484659</v>
      </c>
      <c r="AN29" s="63">
        <v>20</v>
      </c>
      <c r="AO29" s="42" t="s">
        <v>6</v>
      </c>
      <c r="AP29" s="63" t="s">
        <v>6</v>
      </c>
    </row>
    <row r="30" spans="1:45" x14ac:dyDescent="0.2">
      <c r="A30" s="280"/>
      <c r="B30" s="43">
        <v>5220404</v>
      </c>
      <c r="C30" s="44"/>
      <c r="D30" s="45"/>
      <c r="E30" s="46"/>
      <c r="F30" s="46"/>
      <c r="G30" s="47"/>
      <c r="H30" s="48">
        <v>355220404</v>
      </c>
      <c r="I30" s="49">
        <v>1.97</v>
      </c>
      <c r="J30" s="50">
        <f t="shared" si="0"/>
        <v>197</v>
      </c>
      <c r="K30" s="51">
        <v>2076</v>
      </c>
      <c r="L30" s="46">
        <v>2078</v>
      </c>
      <c r="M30" s="52">
        <v>2044</v>
      </c>
      <c r="N30" s="53">
        <f t="shared" si="1"/>
        <v>32</v>
      </c>
      <c r="O30" s="54">
        <f t="shared" si="2"/>
        <v>1.5655577299412915E-2</v>
      </c>
      <c r="P30" s="55">
        <v>1052.4000000000001</v>
      </c>
      <c r="Q30" s="51">
        <v>854</v>
      </c>
      <c r="R30" s="52">
        <v>783</v>
      </c>
      <c r="S30" s="46">
        <f t="shared" si="3"/>
        <v>71</v>
      </c>
      <c r="T30" s="197">
        <f t="shared" si="4"/>
        <v>9.0676883780332063E-2</v>
      </c>
      <c r="U30" s="56">
        <v>819</v>
      </c>
      <c r="V30" s="57">
        <v>767</v>
      </c>
      <c r="W30" s="53">
        <f t="shared" si="5"/>
        <v>52</v>
      </c>
      <c r="X30" s="58">
        <f t="shared" si="6"/>
        <v>6.7796610169491525E-2</v>
      </c>
      <c r="Y30" s="59">
        <f t="shared" si="7"/>
        <v>4.1573604060913709</v>
      </c>
      <c r="Z30" s="56">
        <v>930</v>
      </c>
      <c r="AA30" s="60">
        <v>770</v>
      </c>
      <c r="AB30" s="46">
        <v>90</v>
      </c>
      <c r="AC30" s="53">
        <f t="shared" si="8"/>
        <v>860</v>
      </c>
      <c r="AD30" s="54">
        <f t="shared" si="16"/>
        <v>0.92473118279569888</v>
      </c>
      <c r="AE30" s="61">
        <f t="shared" si="17"/>
        <v>1.0222146863604646</v>
      </c>
      <c r="AF30" s="56">
        <v>0</v>
      </c>
      <c r="AG30" s="54">
        <f t="shared" si="18"/>
        <v>0</v>
      </c>
      <c r="AH30" s="183">
        <f t="shared" si="19"/>
        <v>0</v>
      </c>
      <c r="AI30" s="60">
        <v>40</v>
      </c>
      <c r="AJ30" s="46">
        <v>15</v>
      </c>
      <c r="AK30" s="53">
        <f t="shared" si="13"/>
        <v>55</v>
      </c>
      <c r="AL30" s="54">
        <f t="shared" si="20"/>
        <v>5.9139784946236562E-2</v>
      </c>
      <c r="AM30" s="62">
        <f t="shared" si="21"/>
        <v>0.95303743427074106</v>
      </c>
      <c r="AN30" s="63">
        <v>10</v>
      </c>
      <c r="AO30" s="42" t="s">
        <v>6</v>
      </c>
      <c r="AP30" s="63" t="s">
        <v>6</v>
      </c>
    </row>
    <row r="31" spans="1:45" x14ac:dyDescent="0.2">
      <c r="A31" s="283"/>
      <c r="B31" s="226">
        <v>5220405</v>
      </c>
      <c r="C31" s="227"/>
      <c r="D31" s="228"/>
      <c r="E31" s="229"/>
      <c r="F31" s="229"/>
      <c r="G31" s="230"/>
      <c r="H31" s="231">
        <v>355220405</v>
      </c>
      <c r="I31" s="232">
        <v>2.09</v>
      </c>
      <c r="J31" s="233">
        <f t="shared" si="0"/>
        <v>209</v>
      </c>
      <c r="K31" s="234">
        <v>0</v>
      </c>
      <c r="L31" s="229">
        <v>5</v>
      </c>
      <c r="M31" s="235">
        <v>0</v>
      </c>
      <c r="N31" s="236">
        <f t="shared" si="1"/>
        <v>0</v>
      </c>
      <c r="O31" s="236">
        <v>0</v>
      </c>
      <c r="P31" s="237">
        <v>0</v>
      </c>
      <c r="Q31" s="234">
        <v>2</v>
      </c>
      <c r="R31" s="235">
        <v>0</v>
      </c>
      <c r="S31" s="229">
        <f t="shared" si="3"/>
        <v>2</v>
      </c>
      <c r="T31" s="238">
        <v>1</v>
      </c>
      <c r="U31" s="239">
        <v>2</v>
      </c>
      <c r="V31" s="240">
        <v>0</v>
      </c>
      <c r="W31" s="236">
        <f t="shared" si="5"/>
        <v>2</v>
      </c>
      <c r="X31" s="241">
        <v>1</v>
      </c>
      <c r="Y31" s="242">
        <f t="shared" si="7"/>
        <v>9.5693779904306216E-3</v>
      </c>
      <c r="Z31" s="239"/>
      <c r="AA31" s="243"/>
      <c r="AB31" s="229"/>
      <c r="AC31" s="236">
        <f t="shared" si="8"/>
        <v>0</v>
      </c>
      <c r="AD31" s="244" t="s">
        <v>31</v>
      </c>
      <c r="AE31" s="245" t="s">
        <v>31</v>
      </c>
      <c r="AF31" s="239"/>
      <c r="AG31" s="244" t="s">
        <v>31</v>
      </c>
      <c r="AH31" s="244" t="s">
        <v>31</v>
      </c>
      <c r="AI31" s="243"/>
      <c r="AJ31" s="229"/>
      <c r="AK31" s="236">
        <f t="shared" si="13"/>
        <v>0</v>
      </c>
      <c r="AL31" s="244" t="s">
        <v>31</v>
      </c>
      <c r="AM31" s="245" t="s">
        <v>31</v>
      </c>
      <c r="AN31" s="246"/>
      <c r="AO31" s="225" t="s">
        <v>74</v>
      </c>
      <c r="AP31" s="103" t="s">
        <v>2</v>
      </c>
      <c r="AQ31" s="187" t="s">
        <v>75</v>
      </c>
    </row>
    <row r="32" spans="1:45" x14ac:dyDescent="0.2">
      <c r="A32" s="280" t="s">
        <v>35</v>
      </c>
      <c r="B32" s="43">
        <v>5220406</v>
      </c>
      <c r="C32" s="44"/>
      <c r="D32" s="45"/>
      <c r="E32" s="46"/>
      <c r="F32" s="46"/>
      <c r="G32" s="47"/>
      <c r="H32" s="48">
        <v>355220406</v>
      </c>
      <c r="I32" s="49">
        <v>1.86</v>
      </c>
      <c r="J32" s="50">
        <f t="shared" si="0"/>
        <v>186</v>
      </c>
      <c r="K32" s="51">
        <v>4330</v>
      </c>
      <c r="L32" s="46">
        <v>4307</v>
      </c>
      <c r="M32" s="52">
        <v>4539</v>
      </c>
      <c r="N32" s="53">
        <f t="shared" si="1"/>
        <v>-209</v>
      </c>
      <c r="O32" s="54">
        <f>(K32-M32)/M32</f>
        <v>-4.6045384445913197E-2</v>
      </c>
      <c r="P32" s="55">
        <v>2329.8000000000002</v>
      </c>
      <c r="Q32" s="51">
        <v>1893</v>
      </c>
      <c r="R32" s="52">
        <v>1870</v>
      </c>
      <c r="S32" s="46">
        <f t="shared" si="3"/>
        <v>23</v>
      </c>
      <c r="T32" s="197">
        <f>S32/R32</f>
        <v>1.229946524064171E-2</v>
      </c>
      <c r="U32" s="56">
        <v>1856</v>
      </c>
      <c r="V32" s="57">
        <v>1818</v>
      </c>
      <c r="W32" s="53">
        <f t="shared" si="5"/>
        <v>38</v>
      </c>
      <c r="X32" s="58">
        <f>(U32-V32)/V32</f>
        <v>2.0902090209020903E-2</v>
      </c>
      <c r="Y32" s="59">
        <f t="shared" si="7"/>
        <v>9.978494623655914</v>
      </c>
      <c r="Z32" s="56">
        <v>2125</v>
      </c>
      <c r="AA32" s="60">
        <v>1770</v>
      </c>
      <c r="AB32" s="46">
        <v>165</v>
      </c>
      <c r="AC32" s="53">
        <f t="shared" si="8"/>
        <v>1935</v>
      </c>
      <c r="AD32" s="54">
        <f>AC32/Z32</f>
        <v>0.9105882352941177</v>
      </c>
      <c r="AE32" s="61">
        <f>AD32/0.904635</f>
        <v>1.0065808146867163</v>
      </c>
      <c r="AF32" s="56">
        <v>15</v>
      </c>
      <c r="AG32" s="54">
        <f>AF32/Z32</f>
        <v>7.058823529411765E-3</v>
      </c>
      <c r="AH32" s="183">
        <f>AG32/0.023284</f>
        <v>0.30316197944561779</v>
      </c>
      <c r="AI32" s="60">
        <v>140</v>
      </c>
      <c r="AJ32" s="46">
        <v>25</v>
      </c>
      <c r="AK32" s="53">
        <f t="shared" si="13"/>
        <v>165</v>
      </c>
      <c r="AL32" s="54">
        <f>AK32/Z32</f>
        <v>7.7647058823529416E-2</v>
      </c>
      <c r="AM32" s="62">
        <f>AL32/0.062054</f>
        <v>1.2512820901719377</v>
      </c>
      <c r="AN32" s="63">
        <v>15</v>
      </c>
      <c r="AO32" s="42" t="s">
        <v>6</v>
      </c>
      <c r="AP32" s="63" t="s">
        <v>6</v>
      </c>
    </row>
    <row r="33" spans="1:43" x14ac:dyDescent="0.2">
      <c r="A33" s="283"/>
      <c r="B33" s="226">
        <v>5220407</v>
      </c>
      <c r="C33" s="227"/>
      <c r="D33" s="228"/>
      <c r="E33" s="229"/>
      <c r="F33" s="229"/>
      <c r="G33" s="230"/>
      <c r="H33" s="231">
        <v>355220407</v>
      </c>
      <c r="I33" s="232">
        <v>0.95</v>
      </c>
      <c r="J33" s="233">
        <f t="shared" si="0"/>
        <v>95</v>
      </c>
      <c r="K33" s="234">
        <v>0</v>
      </c>
      <c r="L33" s="229">
        <v>5</v>
      </c>
      <c r="M33" s="235">
        <v>5</v>
      </c>
      <c r="N33" s="236">
        <f t="shared" si="1"/>
        <v>-5</v>
      </c>
      <c r="O33" s="244">
        <f>(K33-M33)/M33</f>
        <v>-1</v>
      </c>
      <c r="P33" s="237">
        <v>0</v>
      </c>
      <c r="Q33" s="234">
        <v>1</v>
      </c>
      <c r="R33" s="235">
        <v>1</v>
      </c>
      <c r="S33" s="229">
        <f t="shared" si="3"/>
        <v>0</v>
      </c>
      <c r="T33" s="238">
        <f>S33/R33</f>
        <v>0</v>
      </c>
      <c r="U33" s="239">
        <v>1</v>
      </c>
      <c r="V33" s="240">
        <v>2</v>
      </c>
      <c r="W33" s="236">
        <f t="shared" si="5"/>
        <v>-1</v>
      </c>
      <c r="X33" s="241">
        <f>(U33-V33)/V33</f>
        <v>-0.5</v>
      </c>
      <c r="Y33" s="242">
        <f t="shared" si="7"/>
        <v>1.0526315789473684E-2</v>
      </c>
      <c r="Z33" s="239"/>
      <c r="AA33" s="243"/>
      <c r="AB33" s="229"/>
      <c r="AC33" s="236">
        <f t="shared" si="8"/>
        <v>0</v>
      </c>
      <c r="AD33" s="244" t="s">
        <v>31</v>
      </c>
      <c r="AE33" s="245" t="s">
        <v>31</v>
      </c>
      <c r="AF33" s="239"/>
      <c r="AG33" s="244" t="s">
        <v>31</v>
      </c>
      <c r="AH33" s="244" t="s">
        <v>31</v>
      </c>
      <c r="AI33" s="243"/>
      <c r="AJ33" s="229"/>
      <c r="AK33" s="236">
        <f t="shared" si="13"/>
        <v>0</v>
      </c>
      <c r="AL33" s="244" t="s">
        <v>31</v>
      </c>
      <c r="AM33" s="245" t="s">
        <v>31</v>
      </c>
      <c r="AN33" s="246"/>
      <c r="AO33" s="225" t="s">
        <v>74</v>
      </c>
      <c r="AP33" s="103" t="s">
        <v>2</v>
      </c>
      <c r="AQ33" s="187" t="s">
        <v>75</v>
      </c>
    </row>
    <row r="34" spans="1:43" x14ac:dyDescent="0.2">
      <c r="A34" s="187" t="s">
        <v>38</v>
      </c>
      <c r="B34" s="86">
        <v>5220500</v>
      </c>
      <c r="H34" s="91">
        <v>355220500</v>
      </c>
      <c r="I34" s="92">
        <v>62.62</v>
      </c>
      <c r="J34" s="15">
        <f t="shared" si="0"/>
        <v>6262</v>
      </c>
      <c r="K34" s="93">
        <v>4542</v>
      </c>
      <c r="L34" s="89">
        <v>4159</v>
      </c>
      <c r="M34" s="94">
        <v>4066</v>
      </c>
      <c r="N34" s="18">
        <f t="shared" si="1"/>
        <v>476</v>
      </c>
      <c r="O34" s="17">
        <f>(K34-M34)/M34</f>
        <v>0.11706837186424005</v>
      </c>
      <c r="P34" s="95">
        <v>72.5</v>
      </c>
      <c r="Q34" s="93">
        <v>1833</v>
      </c>
      <c r="R34" s="94">
        <v>1580</v>
      </c>
      <c r="S34" s="89">
        <f t="shared" si="3"/>
        <v>253</v>
      </c>
      <c r="T34" s="192">
        <f>S34/R34</f>
        <v>0.16012658227848101</v>
      </c>
      <c r="U34" s="96">
        <v>1731</v>
      </c>
      <c r="V34" s="97">
        <v>1475</v>
      </c>
      <c r="W34" s="18">
        <f t="shared" si="5"/>
        <v>256</v>
      </c>
      <c r="X34" s="19">
        <f>(U34-V34)/V34</f>
        <v>0.17355932203389832</v>
      </c>
      <c r="Y34" s="16">
        <f t="shared" si="7"/>
        <v>0.27642925582880867</v>
      </c>
      <c r="Z34" s="96">
        <v>2200</v>
      </c>
      <c r="AA34" s="98">
        <v>1985</v>
      </c>
      <c r="AB34" s="89">
        <v>150</v>
      </c>
      <c r="AC34" s="18">
        <f t="shared" si="8"/>
        <v>2135</v>
      </c>
      <c r="AD34" s="17">
        <f>AC34/Z34</f>
        <v>0.97045454545454546</v>
      </c>
      <c r="AE34" s="5">
        <f>AD34/0.904635</f>
        <v>1.0727581239445141</v>
      </c>
      <c r="AF34" s="96">
        <v>10</v>
      </c>
      <c r="AG34" s="17">
        <f>AF34/Z34</f>
        <v>4.5454545454545452E-3</v>
      </c>
      <c r="AH34" s="184">
        <f>AG34/0.023284</f>
        <v>0.19521794130967812</v>
      </c>
      <c r="AI34" s="98">
        <v>45</v>
      </c>
      <c r="AJ34" s="89">
        <v>0</v>
      </c>
      <c r="AK34" s="18">
        <f t="shared" si="13"/>
        <v>45</v>
      </c>
      <c r="AL34" s="17">
        <f>AK34/Z34</f>
        <v>2.0454545454545454E-2</v>
      </c>
      <c r="AM34" s="6">
        <f>AL34/0.062054</f>
        <v>0.32962493077876454</v>
      </c>
      <c r="AN34" s="99">
        <v>10</v>
      </c>
      <c r="AO34" s="7" t="s">
        <v>2</v>
      </c>
      <c r="AP34" s="103" t="s">
        <v>2</v>
      </c>
    </row>
    <row r="35" spans="1:43" x14ac:dyDescent="0.2">
      <c r="B35" s="86">
        <v>5220501</v>
      </c>
      <c r="H35" s="91">
        <v>355220501</v>
      </c>
      <c r="I35" s="92">
        <v>116.79</v>
      </c>
      <c r="J35" s="15">
        <f t="shared" si="0"/>
        <v>11679</v>
      </c>
      <c r="K35" s="93">
        <v>3288</v>
      </c>
      <c r="L35" s="89">
        <v>3213</v>
      </c>
      <c r="M35" s="94">
        <v>3185</v>
      </c>
      <c r="N35" s="18">
        <f t="shared" si="1"/>
        <v>103</v>
      </c>
      <c r="O35" s="17">
        <f>(K35-M35)/M35</f>
        <v>3.2339089481946623E-2</v>
      </c>
      <c r="P35" s="95">
        <v>28.2</v>
      </c>
      <c r="Q35" s="93">
        <v>1228</v>
      </c>
      <c r="R35" s="94">
        <v>1122</v>
      </c>
      <c r="S35" s="89">
        <f t="shared" si="3"/>
        <v>106</v>
      </c>
      <c r="T35" s="192">
        <f>S35/R35</f>
        <v>9.4474153297682703E-2</v>
      </c>
      <c r="U35" s="96">
        <v>1180</v>
      </c>
      <c r="V35" s="97">
        <v>1095</v>
      </c>
      <c r="W35" s="18">
        <f t="shared" si="5"/>
        <v>85</v>
      </c>
      <c r="X35" s="19">
        <f>(U35-V35)/V35</f>
        <v>7.7625570776255703E-2</v>
      </c>
      <c r="Y35" s="16">
        <f t="shared" si="7"/>
        <v>0.10103604760681566</v>
      </c>
      <c r="Z35" s="96">
        <v>1525</v>
      </c>
      <c r="AA35" s="98">
        <v>1380</v>
      </c>
      <c r="AB35" s="89">
        <v>100</v>
      </c>
      <c r="AC35" s="18">
        <f t="shared" si="8"/>
        <v>1480</v>
      </c>
      <c r="AD35" s="17">
        <f>AC35/Z35</f>
        <v>0.97049180327868856</v>
      </c>
      <c r="AE35" s="5">
        <f>AD35/0.904635</f>
        <v>1.0727993094216879</v>
      </c>
      <c r="AF35" s="96">
        <v>10</v>
      </c>
      <c r="AG35" s="17">
        <f>AF35/Z35</f>
        <v>6.5573770491803279E-3</v>
      </c>
      <c r="AH35" s="184">
        <f>AG35/0.023284</f>
        <v>0.28162588254510945</v>
      </c>
      <c r="AI35" s="98">
        <v>20</v>
      </c>
      <c r="AJ35" s="89">
        <v>0</v>
      </c>
      <c r="AK35" s="18">
        <f t="shared" si="13"/>
        <v>20</v>
      </c>
      <c r="AL35" s="17">
        <f>AK35/Z35</f>
        <v>1.3114754098360656E-2</v>
      </c>
      <c r="AM35" s="6">
        <f>AL35/0.062054</f>
        <v>0.2113442179127962</v>
      </c>
      <c r="AN35" s="99">
        <v>15</v>
      </c>
      <c r="AO35" s="7" t="s">
        <v>2</v>
      </c>
      <c r="AP35" s="103" t="s">
        <v>2</v>
      </c>
    </row>
    <row r="36" spans="1:43" x14ac:dyDescent="0.2">
      <c r="B36" s="86">
        <v>5220600</v>
      </c>
      <c r="I36" s="92">
        <v>312.92</v>
      </c>
      <c r="J36" s="15">
        <f t="shared" si="0"/>
        <v>31292</v>
      </c>
      <c r="K36" s="93">
        <v>4297</v>
      </c>
      <c r="L36" s="89">
        <v>4150</v>
      </c>
      <c r="M36" s="89" t="s">
        <v>31</v>
      </c>
      <c r="N36" s="18" t="s">
        <v>31</v>
      </c>
      <c r="O36" s="17" t="s">
        <v>31</v>
      </c>
      <c r="P36" s="95">
        <v>13.7</v>
      </c>
      <c r="Q36" s="93">
        <v>1631</v>
      </c>
      <c r="R36" s="89" t="s">
        <v>31</v>
      </c>
      <c r="S36" s="17" t="s">
        <v>31</v>
      </c>
      <c r="T36" s="193" t="s">
        <v>31</v>
      </c>
      <c r="U36" s="96">
        <v>1546</v>
      </c>
      <c r="V36" s="89" t="s">
        <v>31</v>
      </c>
      <c r="W36" s="17" t="s">
        <v>31</v>
      </c>
      <c r="X36" s="17" t="s">
        <v>31</v>
      </c>
      <c r="Y36" s="16">
        <f t="shared" si="7"/>
        <v>4.9405598875111853E-2</v>
      </c>
      <c r="Z36" s="96">
        <v>2050</v>
      </c>
      <c r="AA36" s="98">
        <v>1840</v>
      </c>
      <c r="AB36" s="89">
        <v>105</v>
      </c>
      <c r="AC36" s="18">
        <f t="shared" si="8"/>
        <v>1945</v>
      </c>
      <c r="AD36" s="17">
        <f>AC36/Z36</f>
        <v>0.948780487804878</v>
      </c>
      <c r="AE36" s="5">
        <f>AD36/0.904635</f>
        <v>1.0487992259915635</v>
      </c>
      <c r="AF36" s="96">
        <v>20</v>
      </c>
      <c r="AG36" s="17">
        <f>AF36/Z36</f>
        <v>9.7560975609756097E-3</v>
      </c>
      <c r="AH36" s="184">
        <f>AG36/0.023284</f>
        <v>0.41900436183540674</v>
      </c>
      <c r="AI36" s="98">
        <v>40</v>
      </c>
      <c r="AJ36" s="89">
        <v>0</v>
      </c>
      <c r="AK36" s="18">
        <f t="shared" si="13"/>
        <v>40</v>
      </c>
      <c r="AL36" s="17">
        <f>AK36/Z36</f>
        <v>1.9512195121951219E-2</v>
      </c>
      <c r="AM36" s="6">
        <f>AL36/0.062054</f>
        <v>0.31443895835806268</v>
      </c>
      <c r="AN36" s="99">
        <v>40</v>
      </c>
      <c r="AO36" s="7" t="s">
        <v>2</v>
      </c>
      <c r="AP36" s="272" t="s">
        <v>31</v>
      </c>
      <c r="AQ36" s="187" t="s">
        <v>71</v>
      </c>
    </row>
    <row r="37" spans="1:43" x14ac:dyDescent="0.2">
      <c r="B37" s="86">
        <v>5220700</v>
      </c>
      <c r="I37" s="92">
        <v>282.33</v>
      </c>
      <c r="J37" s="15">
        <f t="shared" si="0"/>
        <v>28233</v>
      </c>
      <c r="K37" s="93">
        <v>4882</v>
      </c>
      <c r="L37" s="89">
        <v>4978</v>
      </c>
      <c r="M37" s="89" t="s">
        <v>31</v>
      </c>
      <c r="N37" s="18" t="s">
        <v>31</v>
      </c>
      <c r="O37" s="18" t="s">
        <v>31</v>
      </c>
      <c r="P37" s="95">
        <v>17.3</v>
      </c>
      <c r="Q37" s="93">
        <v>2029</v>
      </c>
      <c r="R37" s="89" t="s">
        <v>31</v>
      </c>
      <c r="S37" s="17" t="s">
        <v>31</v>
      </c>
      <c r="T37" s="193" t="s">
        <v>31</v>
      </c>
      <c r="U37" s="96">
        <v>1896</v>
      </c>
      <c r="V37" s="89" t="s">
        <v>31</v>
      </c>
      <c r="W37" s="17" t="s">
        <v>31</v>
      </c>
      <c r="X37" s="17" t="s">
        <v>31</v>
      </c>
      <c r="Y37" s="16">
        <f t="shared" si="7"/>
        <v>6.7155456380830938E-2</v>
      </c>
      <c r="Z37" s="96">
        <v>2195</v>
      </c>
      <c r="AA37" s="98">
        <v>1965</v>
      </c>
      <c r="AB37" s="89">
        <v>80</v>
      </c>
      <c r="AC37" s="18">
        <f t="shared" si="8"/>
        <v>2045</v>
      </c>
      <c r="AD37" s="17">
        <f>AC37/Z37</f>
        <v>0.93166287015945326</v>
      </c>
      <c r="AE37" s="5">
        <f>AD37/0.904635</f>
        <v>1.0298770997799702</v>
      </c>
      <c r="AF37" s="96">
        <v>35</v>
      </c>
      <c r="AG37" s="17">
        <f>AF37/Z37</f>
        <v>1.5945330296127564E-2</v>
      </c>
      <c r="AH37" s="184">
        <f>AG37/0.023284</f>
        <v>0.68481920186083001</v>
      </c>
      <c r="AI37" s="98">
        <v>90</v>
      </c>
      <c r="AJ37" s="89">
        <v>0</v>
      </c>
      <c r="AK37" s="18">
        <f t="shared" si="13"/>
        <v>90</v>
      </c>
      <c r="AL37" s="17">
        <f>AK37/Z37</f>
        <v>4.1002277904328019E-2</v>
      </c>
      <c r="AM37" s="6">
        <f>AL37/0.062054</f>
        <v>0.66075156967041637</v>
      </c>
      <c r="AN37" s="99">
        <v>20</v>
      </c>
      <c r="AO37" s="7" t="s">
        <v>2</v>
      </c>
      <c r="AP37" s="272" t="s">
        <v>31</v>
      </c>
      <c r="AQ37" s="187" t="s">
        <v>71</v>
      </c>
    </row>
    <row r="38" spans="1:43" x14ac:dyDescent="0.2">
      <c r="J38" s="15"/>
      <c r="N38" s="18"/>
      <c r="O38" s="168"/>
      <c r="S38" s="17"/>
      <c r="W38" s="18"/>
      <c r="X38" s="169"/>
      <c r="Y38" s="16"/>
      <c r="AC38" s="18"/>
      <c r="AD38" s="170"/>
      <c r="AE38" s="5"/>
      <c r="AG38" s="170"/>
      <c r="AH38" s="184"/>
      <c r="AK38" s="18"/>
      <c r="AL38" s="17"/>
      <c r="AM38" s="6"/>
    </row>
    <row r="39" spans="1:43" x14ac:dyDescent="0.2">
      <c r="J39" s="15"/>
      <c r="N39" s="18"/>
      <c r="O39" s="168"/>
      <c r="W39" s="18"/>
      <c r="X39" s="169"/>
      <c r="Y39" s="16"/>
      <c r="AC39" s="18"/>
      <c r="AD39" s="170"/>
      <c r="AE39" s="5"/>
      <c r="AG39" s="170"/>
      <c r="AH39" s="184"/>
      <c r="AK39" s="18"/>
      <c r="AL39" s="17"/>
      <c r="AM39" s="6"/>
    </row>
    <row r="40" spans="1:43" x14ac:dyDescent="0.2">
      <c r="J40" s="15"/>
      <c r="N40" s="18"/>
      <c r="O40" s="168"/>
      <c r="W40" s="18"/>
      <c r="X40" s="169"/>
      <c r="Y40" s="16"/>
      <c r="AC40" s="18"/>
      <c r="AD40" s="170"/>
      <c r="AE40" s="5"/>
      <c r="AG40" s="170"/>
      <c r="AH40" s="184"/>
      <c r="AK40" s="18"/>
      <c r="AL40" s="17"/>
      <c r="AM40" s="6"/>
    </row>
    <row r="41" spans="1:43" x14ac:dyDescent="0.2">
      <c r="J41" s="15"/>
      <c r="N41" s="18"/>
      <c r="O41" s="168"/>
      <c r="W41" s="18"/>
      <c r="X41" s="169"/>
      <c r="Y41" s="16"/>
      <c r="AC41" s="18"/>
      <c r="AD41" s="170"/>
      <c r="AE41" s="5"/>
      <c r="AG41" s="170"/>
      <c r="AH41" s="184"/>
      <c r="AK41" s="18"/>
      <c r="AL41" s="17"/>
      <c r="AM41" s="6"/>
    </row>
    <row r="42" spans="1:43" x14ac:dyDescent="0.2">
      <c r="J42" s="15"/>
      <c r="N42" s="18"/>
      <c r="O42" s="168"/>
      <c r="W42" s="18"/>
      <c r="X42" s="169"/>
      <c r="Y42" s="16"/>
      <c r="AC42" s="18"/>
      <c r="AD42" s="170"/>
      <c r="AE42" s="5"/>
      <c r="AG42" s="170"/>
      <c r="AH42" s="184"/>
      <c r="AK42" s="18"/>
      <c r="AL42" s="17"/>
      <c r="AM42" s="6"/>
    </row>
    <row r="43" spans="1:43" x14ac:dyDescent="0.2">
      <c r="J43" s="15"/>
      <c r="N43" s="18"/>
      <c r="O43" s="168"/>
      <c r="W43" s="18"/>
      <c r="X43" s="169"/>
      <c r="Y43" s="16"/>
      <c r="AC43" s="18"/>
      <c r="AD43" s="170"/>
      <c r="AE43" s="5"/>
      <c r="AG43" s="170"/>
      <c r="AH43" s="184"/>
      <c r="AK43" s="18"/>
      <c r="AL43" s="17"/>
      <c r="AM43" s="6"/>
    </row>
    <row r="44" spans="1:43" x14ac:dyDescent="0.2">
      <c r="J44" s="15"/>
      <c r="N44" s="18"/>
      <c r="O44" s="168"/>
      <c r="W44" s="18"/>
      <c r="X44" s="169"/>
      <c r="Y44" s="16"/>
      <c r="AC44" s="18"/>
      <c r="AD44" s="170"/>
      <c r="AE44" s="5"/>
      <c r="AG44" s="170"/>
      <c r="AH44" s="184"/>
      <c r="AK44" s="18"/>
      <c r="AL44" s="17"/>
      <c r="AM44" s="6"/>
    </row>
    <row r="45" spans="1:43" x14ac:dyDescent="0.2">
      <c r="J45" s="15"/>
      <c r="N45" s="18"/>
      <c r="O45" s="168"/>
      <c r="W45" s="18"/>
      <c r="X45" s="169"/>
      <c r="Y45" s="16"/>
      <c r="AC45" s="18"/>
      <c r="AD45" s="170"/>
      <c r="AE45" s="5"/>
      <c r="AG45" s="170"/>
      <c r="AH45" s="184"/>
      <c r="AK45" s="18"/>
      <c r="AL45" s="17"/>
      <c r="AM45" s="6"/>
    </row>
    <row r="46" spans="1:43" x14ac:dyDescent="0.2">
      <c r="J46" s="15"/>
      <c r="N46" s="18"/>
      <c r="O46" s="168"/>
      <c r="W46" s="18"/>
      <c r="X46" s="169"/>
      <c r="Y46" s="16"/>
      <c r="AC46" s="18"/>
      <c r="AD46" s="170"/>
      <c r="AE46" s="5"/>
      <c r="AG46" s="170"/>
      <c r="AH46" s="184"/>
      <c r="AK46" s="18"/>
      <c r="AL46" s="17"/>
      <c r="AM46" s="6"/>
    </row>
    <row r="47" spans="1:43" x14ac:dyDescent="0.2">
      <c r="J47" s="15"/>
      <c r="N47" s="18"/>
      <c r="O47" s="168"/>
      <c r="X47" s="171"/>
      <c r="AD47" s="171"/>
      <c r="AE47" s="174"/>
      <c r="AG47" s="171"/>
      <c r="AH47" s="171"/>
      <c r="AM47" s="174"/>
    </row>
    <row r="48" spans="1:43" x14ac:dyDescent="0.2">
      <c r="X48" s="171"/>
      <c r="AD48" s="171"/>
      <c r="AE48" s="174"/>
      <c r="AG48" s="171"/>
      <c r="AH48" s="171"/>
      <c r="AM48" s="174"/>
    </row>
    <row r="49" spans="24:39" x14ac:dyDescent="0.2">
      <c r="X49" s="171"/>
      <c r="AD49" s="171"/>
      <c r="AE49" s="174"/>
      <c r="AG49" s="171"/>
      <c r="AH49" s="171"/>
      <c r="AM49" s="174"/>
    </row>
    <row r="50" spans="24:39" x14ac:dyDescent="0.2">
      <c r="X50" s="171"/>
      <c r="AD50" s="171"/>
      <c r="AE50" s="174"/>
      <c r="AG50" s="171"/>
      <c r="AH50" s="171"/>
      <c r="AM50" s="174"/>
    </row>
    <row r="51" spans="24:39" x14ac:dyDescent="0.2">
      <c r="X51" s="171"/>
      <c r="AD51" s="171"/>
      <c r="AE51" s="174"/>
      <c r="AG51" s="171"/>
      <c r="AH51" s="171"/>
      <c r="AM51" s="174"/>
    </row>
    <row r="52" spans="24:39" x14ac:dyDescent="0.2">
      <c r="X52" s="171"/>
      <c r="AD52" s="171"/>
      <c r="AE52" s="174"/>
      <c r="AG52" s="171"/>
      <c r="AH52" s="171"/>
      <c r="AM52" s="174"/>
    </row>
    <row r="53" spans="24:39" x14ac:dyDescent="0.2">
      <c r="X53" s="171"/>
      <c r="AD53" s="171"/>
      <c r="AE53" s="174"/>
      <c r="AG53" s="171"/>
      <c r="AH53" s="171"/>
      <c r="AM53" s="174"/>
    </row>
    <row r="54" spans="24:39" x14ac:dyDescent="0.2">
      <c r="X54" s="171"/>
      <c r="AD54" s="171"/>
      <c r="AE54" s="174"/>
      <c r="AG54" s="171"/>
      <c r="AH54" s="171"/>
      <c r="AM54" s="174"/>
    </row>
    <row r="55" spans="24:39" x14ac:dyDescent="0.2">
      <c r="X55" s="171"/>
      <c r="AD55" s="171"/>
      <c r="AE55" s="174"/>
      <c r="AG55" s="171"/>
      <c r="AH55" s="171"/>
      <c r="AM55" s="174"/>
    </row>
    <row r="56" spans="24:39" x14ac:dyDescent="0.2">
      <c r="X56" s="171"/>
      <c r="AD56" s="171"/>
      <c r="AE56" s="174"/>
      <c r="AG56" s="171"/>
      <c r="AH56" s="171"/>
      <c r="AM56" s="174"/>
    </row>
    <row r="57" spans="24:39" x14ac:dyDescent="0.2">
      <c r="X57" s="171"/>
      <c r="AD57" s="171"/>
      <c r="AE57" s="174"/>
      <c r="AG57" s="171"/>
      <c r="AH57" s="171"/>
      <c r="AM57" s="174"/>
    </row>
    <row r="58" spans="24:39" x14ac:dyDescent="0.2">
      <c r="X58" s="171"/>
      <c r="AD58" s="171"/>
      <c r="AE58" s="174"/>
      <c r="AG58" s="171"/>
      <c r="AH58" s="171"/>
      <c r="AM58" s="174"/>
    </row>
    <row r="59" spans="24:39" x14ac:dyDescent="0.2">
      <c r="X59" s="171"/>
      <c r="AD59" s="171"/>
      <c r="AE59" s="174"/>
      <c r="AG59" s="171"/>
      <c r="AH59" s="171"/>
      <c r="AM59" s="174"/>
    </row>
    <row r="60" spans="24:39" x14ac:dyDescent="0.2">
      <c r="X60" s="171"/>
      <c r="AD60" s="171"/>
      <c r="AE60" s="174"/>
      <c r="AG60" s="171"/>
      <c r="AH60" s="171"/>
      <c r="AM60" s="174"/>
    </row>
    <row r="61" spans="24:39" x14ac:dyDescent="0.2">
      <c r="X61" s="171"/>
      <c r="AD61" s="171"/>
      <c r="AE61" s="174"/>
      <c r="AG61" s="171"/>
      <c r="AH61" s="171"/>
      <c r="AM61" s="174"/>
    </row>
    <row r="62" spans="24:39" x14ac:dyDescent="0.2">
      <c r="X62" s="171"/>
      <c r="AD62" s="171"/>
      <c r="AE62" s="174"/>
      <c r="AG62" s="171"/>
      <c r="AH62" s="171"/>
      <c r="AM62" s="174"/>
    </row>
    <row r="63" spans="24:39" x14ac:dyDescent="0.2">
      <c r="X63" s="171"/>
      <c r="AD63" s="171"/>
      <c r="AE63" s="174"/>
      <c r="AG63" s="171"/>
      <c r="AH63" s="171"/>
      <c r="AM63" s="174"/>
    </row>
    <row r="64" spans="24:39" x14ac:dyDescent="0.2">
      <c r="X64" s="171"/>
      <c r="AD64" s="171"/>
      <c r="AE64" s="174"/>
      <c r="AG64" s="171"/>
      <c r="AH64" s="171"/>
      <c r="AM64" s="174"/>
    </row>
    <row r="65" spans="24:39" x14ac:dyDescent="0.2">
      <c r="X65" s="171"/>
      <c r="AD65" s="171"/>
      <c r="AE65" s="174"/>
      <c r="AG65" s="171"/>
      <c r="AH65" s="171"/>
      <c r="AM65" s="174"/>
    </row>
    <row r="66" spans="24:39" x14ac:dyDescent="0.2">
      <c r="X66" s="171"/>
      <c r="AD66" s="171"/>
      <c r="AE66" s="174"/>
      <c r="AG66" s="171"/>
      <c r="AH66" s="171"/>
      <c r="AM66" s="174"/>
    </row>
    <row r="67" spans="24:39" x14ac:dyDescent="0.2">
      <c r="X67" s="171"/>
      <c r="AD67" s="171"/>
      <c r="AE67" s="174"/>
      <c r="AG67" s="171"/>
      <c r="AH67" s="171"/>
      <c r="AM67" s="174"/>
    </row>
    <row r="68" spans="24:39" x14ac:dyDescent="0.2">
      <c r="X68" s="171"/>
      <c r="AD68" s="171"/>
      <c r="AE68" s="174"/>
      <c r="AG68" s="171"/>
      <c r="AH68" s="171"/>
      <c r="AM68" s="174"/>
    </row>
    <row r="69" spans="24:39" x14ac:dyDescent="0.2">
      <c r="X69" s="171"/>
      <c r="AD69" s="171"/>
      <c r="AE69" s="174"/>
      <c r="AG69" s="171"/>
      <c r="AH69" s="171"/>
      <c r="AM69" s="174"/>
    </row>
    <row r="70" spans="24:39" x14ac:dyDescent="0.2">
      <c r="X70" s="171"/>
      <c r="AD70" s="171"/>
      <c r="AE70" s="174"/>
      <c r="AG70" s="171"/>
      <c r="AH70" s="171"/>
      <c r="AM70" s="174"/>
    </row>
    <row r="71" spans="24:39" x14ac:dyDescent="0.2">
      <c r="X71" s="171"/>
      <c r="AD71" s="171"/>
      <c r="AE71" s="174"/>
      <c r="AG71" s="171"/>
      <c r="AH71" s="171"/>
      <c r="AM71" s="174"/>
    </row>
    <row r="72" spans="24:39" x14ac:dyDescent="0.2">
      <c r="X72" s="171"/>
      <c r="AD72" s="171"/>
      <c r="AE72" s="174"/>
      <c r="AG72" s="171"/>
      <c r="AH72" s="171"/>
      <c r="AM72" s="174"/>
    </row>
    <row r="73" spans="24:39" x14ac:dyDescent="0.2">
      <c r="X73" s="171"/>
      <c r="AD73" s="171"/>
      <c r="AE73" s="174"/>
      <c r="AG73" s="171"/>
      <c r="AH73" s="171"/>
      <c r="AM73" s="174"/>
    </row>
    <row r="74" spans="24:39" x14ac:dyDescent="0.2">
      <c r="X74" s="171"/>
      <c r="AD74" s="171"/>
      <c r="AE74" s="174"/>
      <c r="AG74" s="171"/>
      <c r="AH74" s="171"/>
      <c r="AM74" s="174"/>
    </row>
    <row r="75" spans="24:39" x14ac:dyDescent="0.2">
      <c r="X75" s="171"/>
      <c r="AD75" s="171"/>
      <c r="AE75" s="174"/>
      <c r="AG75" s="171"/>
      <c r="AH75" s="171"/>
      <c r="AM75" s="174"/>
    </row>
    <row r="76" spans="24:39" x14ac:dyDescent="0.2">
      <c r="X76" s="171"/>
      <c r="AD76" s="171"/>
      <c r="AE76" s="174"/>
      <c r="AG76" s="171"/>
      <c r="AH76" s="171"/>
      <c r="AM76" s="174"/>
    </row>
    <row r="77" spans="24:39" x14ac:dyDescent="0.2">
      <c r="X77" s="171"/>
      <c r="AD77" s="171"/>
      <c r="AE77" s="174"/>
      <c r="AG77" s="171"/>
      <c r="AH77" s="171"/>
      <c r="AM77" s="174"/>
    </row>
    <row r="78" spans="24:39" x14ac:dyDescent="0.2">
      <c r="X78" s="171"/>
      <c r="AD78" s="171"/>
      <c r="AE78" s="174"/>
      <c r="AG78" s="171"/>
      <c r="AH78" s="171"/>
      <c r="AM78" s="174"/>
    </row>
    <row r="79" spans="24:39" x14ac:dyDescent="0.2">
      <c r="X79" s="171"/>
      <c r="AD79" s="171"/>
      <c r="AE79" s="174"/>
      <c r="AG79" s="171"/>
      <c r="AH79" s="171"/>
      <c r="AM79" s="174"/>
    </row>
    <row r="80" spans="24:39" x14ac:dyDescent="0.2">
      <c r="X80" s="171"/>
      <c r="AD80" s="171"/>
      <c r="AE80" s="174"/>
      <c r="AG80" s="171"/>
      <c r="AH80" s="171"/>
      <c r="AM80" s="174"/>
    </row>
    <row r="81" spans="24:39" x14ac:dyDescent="0.2">
      <c r="X81" s="171"/>
      <c r="AD81" s="171"/>
      <c r="AE81" s="174"/>
      <c r="AG81" s="171"/>
      <c r="AH81" s="171"/>
      <c r="AM81" s="174"/>
    </row>
    <row r="82" spans="24:39" x14ac:dyDescent="0.2">
      <c r="X82" s="171"/>
      <c r="AD82" s="171"/>
      <c r="AE82" s="174"/>
      <c r="AG82" s="171"/>
      <c r="AH82" s="171"/>
      <c r="AM82" s="174"/>
    </row>
    <row r="83" spans="24:39" x14ac:dyDescent="0.2">
      <c r="X83" s="171"/>
      <c r="AD83" s="171"/>
      <c r="AE83" s="174"/>
      <c r="AG83" s="171"/>
      <c r="AH83" s="171"/>
      <c r="AM83" s="174"/>
    </row>
    <row r="84" spans="24:39" x14ac:dyDescent="0.2">
      <c r="X84" s="171"/>
      <c r="AD84" s="171"/>
      <c r="AE84" s="174"/>
      <c r="AG84" s="171"/>
      <c r="AH84" s="171"/>
      <c r="AM84" s="174"/>
    </row>
  </sheetData>
  <sortState ref="A2:AS84">
    <sortCondition ref="B2:B8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workbookViewId="0">
      <selection activeCell="A10" sqref="A10:A14"/>
    </sheetView>
  </sheetViews>
  <sheetFormatPr defaultRowHeight="15" x14ac:dyDescent="0.25"/>
  <cols>
    <col min="1" max="1" width="37.57031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5" ht="15.75" x14ac:dyDescent="0.25">
      <c r="A1" s="133"/>
      <c r="B1" s="134" t="s">
        <v>2</v>
      </c>
      <c r="C1" s="291" t="s">
        <v>0</v>
      </c>
      <c r="D1" s="292"/>
      <c r="E1" s="293" t="s">
        <v>64</v>
      </c>
      <c r="F1" s="294"/>
      <c r="G1" s="135"/>
    </row>
    <row r="2" spans="1:15" ht="45.75" thickBot="1" x14ac:dyDescent="0.3">
      <c r="A2" s="136"/>
      <c r="B2" s="137" t="s">
        <v>1</v>
      </c>
      <c r="C2" s="138" t="s">
        <v>15</v>
      </c>
      <c r="D2" s="139" t="s">
        <v>65</v>
      </c>
      <c r="E2" s="138" t="s">
        <v>15</v>
      </c>
      <c r="F2" s="140" t="s">
        <v>65</v>
      </c>
      <c r="G2" s="141"/>
    </row>
    <row r="3" spans="1:15" x14ac:dyDescent="0.25">
      <c r="A3" s="142" t="s">
        <v>66</v>
      </c>
      <c r="B3" s="143"/>
      <c r="C3" s="144">
        <v>6.2100000000000002E-2</v>
      </c>
      <c r="D3" s="145">
        <v>6.8900000000000003E-2</v>
      </c>
      <c r="E3" s="146">
        <v>2.3300000000000001E-2</v>
      </c>
      <c r="F3" s="147">
        <v>0.16250000000000001</v>
      </c>
      <c r="G3" s="2"/>
    </row>
    <row r="4" spans="1:15" ht="17.25" x14ac:dyDescent="0.25">
      <c r="A4" s="148" t="s">
        <v>67</v>
      </c>
      <c r="B4" s="149" t="s">
        <v>68</v>
      </c>
      <c r="C4" s="150"/>
      <c r="D4" s="151"/>
      <c r="E4" s="152"/>
      <c r="F4" s="153"/>
      <c r="G4" s="3"/>
    </row>
    <row r="5" spans="1:15" ht="15.75" x14ac:dyDescent="0.25">
      <c r="A5" s="148" t="s">
        <v>69</v>
      </c>
      <c r="B5" s="154"/>
      <c r="C5" s="155">
        <f>C3*1.5</f>
        <v>9.3150000000000011E-2</v>
      </c>
      <c r="D5" s="156">
        <f>D3*1.5</f>
        <v>0.10335</v>
      </c>
      <c r="E5" s="157"/>
      <c r="F5" s="158"/>
      <c r="G5" s="159"/>
    </row>
    <row r="6" spans="1:15" ht="16.5" thickBot="1" x14ac:dyDescent="0.3">
      <c r="A6" s="160" t="s">
        <v>70</v>
      </c>
      <c r="B6" s="161"/>
      <c r="C6" s="162"/>
      <c r="D6" s="163"/>
      <c r="E6" s="164">
        <f>E3*1.5</f>
        <v>3.4950000000000002E-2</v>
      </c>
      <c r="F6" s="165">
        <f>F3*0.5</f>
        <v>8.1250000000000003E-2</v>
      </c>
      <c r="G6" s="2"/>
    </row>
    <row r="7" spans="1:15" x14ac:dyDescent="0.25">
      <c r="B7" s="135"/>
      <c r="C7" s="2"/>
      <c r="D7" s="2"/>
      <c r="E7" s="2"/>
      <c r="F7" s="2"/>
      <c r="G7" s="135"/>
    </row>
    <row r="8" spans="1:15" x14ac:dyDescent="0.25">
      <c r="A8" s="1" t="s">
        <v>14</v>
      </c>
      <c r="G8" s="135"/>
    </row>
    <row r="9" spans="1:15" x14ac:dyDescent="0.25">
      <c r="A9" s="166"/>
      <c r="B9" s="166"/>
      <c r="C9" s="166"/>
      <c r="D9" s="166"/>
      <c r="E9" s="166"/>
      <c r="F9" s="166"/>
      <c r="G9" s="135"/>
      <c r="H9" s="166"/>
      <c r="I9" s="166"/>
      <c r="J9" s="166"/>
      <c r="K9" s="166"/>
      <c r="L9" s="166"/>
      <c r="M9" s="166"/>
      <c r="N9" s="166"/>
      <c r="O9" s="166"/>
    </row>
    <row r="10" spans="1:15" x14ac:dyDescent="0.25">
      <c r="A10" s="308" t="s">
        <v>158</v>
      </c>
      <c r="B10" s="166"/>
      <c r="C10" s="166"/>
      <c r="D10" s="166"/>
      <c r="E10" s="166"/>
      <c r="F10" s="166"/>
      <c r="G10" s="135"/>
      <c r="H10" s="166"/>
      <c r="I10" s="166"/>
      <c r="J10" s="166"/>
      <c r="K10" s="166"/>
      <c r="L10" s="166"/>
      <c r="M10" s="166"/>
      <c r="N10" s="166"/>
      <c r="O10" s="166"/>
    </row>
    <row r="11" spans="1:15" x14ac:dyDescent="0.25">
      <c r="A11" s="323" t="s">
        <v>159</v>
      </c>
      <c r="B11" s="166"/>
      <c r="C11" s="166"/>
      <c r="D11" s="166"/>
      <c r="E11" s="166"/>
      <c r="F11" s="166"/>
      <c r="G11" s="135"/>
      <c r="H11" s="166"/>
      <c r="I11" s="166"/>
      <c r="J11" s="166"/>
      <c r="K11" s="166"/>
      <c r="L11" s="166"/>
      <c r="M11" s="166"/>
      <c r="N11" s="166"/>
      <c r="O11" s="166"/>
    </row>
    <row r="12" spans="1:15" x14ac:dyDescent="0.25">
      <c r="A12" s="323" t="s">
        <v>160</v>
      </c>
      <c r="B12" s="166"/>
      <c r="C12" s="166"/>
      <c r="D12" s="166"/>
      <c r="E12" s="166"/>
      <c r="F12" s="166"/>
      <c r="G12" s="135"/>
      <c r="H12" s="166"/>
      <c r="I12" s="166"/>
      <c r="J12" s="166"/>
      <c r="K12" s="166"/>
      <c r="L12" s="166"/>
      <c r="M12" s="166"/>
      <c r="N12" s="166"/>
      <c r="O12" s="166"/>
    </row>
    <row r="13" spans="1:15" x14ac:dyDescent="0.25">
      <c r="A13" s="324" t="s">
        <v>161</v>
      </c>
      <c r="B13" s="166"/>
      <c r="C13" s="166"/>
      <c r="D13" s="166"/>
      <c r="E13" s="166"/>
      <c r="F13" s="166"/>
      <c r="G13" s="135"/>
      <c r="H13" s="166"/>
      <c r="I13" s="166"/>
      <c r="J13" s="166"/>
      <c r="K13" s="166"/>
      <c r="L13" s="166"/>
      <c r="M13" s="166"/>
      <c r="N13" s="166"/>
      <c r="O13" s="166"/>
    </row>
    <row r="14" spans="1:15" x14ac:dyDescent="0.25">
      <c r="A14" s="323" t="s">
        <v>162</v>
      </c>
      <c r="B14" s="166"/>
      <c r="C14" s="166"/>
      <c r="D14" s="166"/>
      <c r="E14" s="166"/>
      <c r="F14" s="166"/>
      <c r="G14" s="135"/>
      <c r="H14" s="166"/>
      <c r="I14" s="166"/>
      <c r="J14" s="166"/>
      <c r="K14" s="166"/>
      <c r="L14" s="166"/>
      <c r="M14" s="166"/>
      <c r="N14" s="166"/>
      <c r="O14" s="166"/>
    </row>
  </sheetData>
  <mergeCells count="2">
    <mergeCell ref="C1:D1"/>
    <mergeCell ref="E1:F1"/>
  </mergeCells>
  <hyperlinks>
    <hyperlink ref="A13" r:id="rId1" display="“T9” updates this method to calculate floors using total raw count sums to arrive at CMA thresholds. This method matches that used by Statistics Canada. " xr:uid="{D0362C4D-3662-4DE9-9F37-B0DEF82E51AD}"/>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Normal="100" workbookViewId="0">
      <selection activeCell="J6" sqref="J6"/>
    </sheetView>
  </sheetViews>
  <sheetFormatPr defaultRowHeight="15" x14ac:dyDescent="0.25"/>
  <cols>
    <col min="1" max="1" width="12.7109375" customWidth="1"/>
    <col min="2" max="8" width="10.7109375" customWidth="1"/>
    <col min="9" max="9" width="19.42578125" customWidth="1"/>
  </cols>
  <sheetData>
    <row r="1" spans="1:17" ht="67.5" customHeight="1" thickBot="1" x14ac:dyDescent="0.3">
      <c r="B1" s="304" t="s">
        <v>94</v>
      </c>
      <c r="C1" s="305"/>
      <c r="D1" s="306" t="s">
        <v>73</v>
      </c>
      <c r="E1" s="307"/>
      <c r="F1" s="103"/>
      <c r="G1" s="103"/>
      <c r="H1" s="103"/>
      <c r="J1" s="295" t="s">
        <v>163</v>
      </c>
      <c r="K1" s="296"/>
      <c r="L1" s="296"/>
      <c r="M1" s="296"/>
      <c r="N1" s="296"/>
      <c r="O1" s="296"/>
      <c r="P1" s="296"/>
      <c r="Q1" s="297"/>
    </row>
    <row r="2" spans="1:17" ht="51.75" thickBot="1" x14ac:dyDescent="0.3">
      <c r="A2" s="325" t="s">
        <v>77</v>
      </c>
      <c r="B2" s="104" t="s">
        <v>43</v>
      </c>
      <c r="C2" s="105" t="s">
        <v>44</v>
      </c>
      <c r="D2" s="104" t="s">
        <v>45</v>
      </c>
      <c r="E2" s="105" t="s">
        <v>46</v>
      </c>
      <c r="F2" s="104" t="s">
        <v>47</v>
      </c>
      <c r="G2" s="105" t="s">
        <v>48</v>
      </c>
      <c r="H2" s="106" t="s">
        <v>49</v>
      </c>
      <c r="J2" s="298"/>
      <c r="K2" s="299"/>
      <c r="L2" s="299"/>
      <c r="M2" s="299"/>
      <c r="N2" s="299"/>
      <c r="O2" s="299"/>
      <c r="P2" s="299"/>
      <c r="Q2" s="300"/>
    </row>
    <row r="3" spans="1:17" x14ac:dyDescent="0.25">
      <c r="A3" s="107" t="s">
        <v>4</v>
      </c>
      <c r="B3" s="219">
        <v>9660</v>
      </c>
      <c r="C3" s="108">
        <f>B3/B8</f>
        <v>0.10555300596603946</v>
      </c>
      <c r="D3" s="219">
        <v>9252</v>
      </c>
      <c r="E3" s="109">
        <f>D3/D8</f>
        <v>8.9415494046698629E-2</v>
      </c>
      <c r="F3" s="110">
        <f t="shared" ref="F3:F8" si="0">D3-B3</f>
        <v>-408</v>
      </c>
      <c r="G3" s="109">
        <f t="shared" ref="G3:G8" si="1">F3/B3</f>
        <v>-4.2236024844720499E-2</v>
      </c>
      <c r="H3" s="111">
        <f>F3/F8</f>
        <v>-3.4130834866990131E-2</v>
      </c>
      <c r="J3" s="301"/>
      <c r="K3" s="302"/>
      <c r="L3" s="302"/>
      <c r="M3" s="302"/>
      <c r="N3" s="302"/>
      <c r="O3" s="302"/>
      <c r="P3" s="302"/>
      <c r="Q3" s="303"/>
    </row>
    <row r="4" spans="1:17" x14ac:dyDescent="0.25">
      <c r="A4" s="112" t="s">
        <v>5</v>
      </c>
      <c r="B4" s="220">
        <v>5962</v>
      </c>
      <c r="C4" s="113">
        <f>B4/B8</f>
        <v>6.5145654406783368E-2</v>
      </c>
      <c r="D4" s="220">
        <v>5604</v>
      </c>
      <c r="E4" s="114">
        <f>D4/D8</f>
        <v>5.4159579403123548E-2</v>
      </c>
      <c r="F4" s="115">
        <f t="shared" si="0"/>
        <v>-358</v>
      </c>
      <c r="G4" s="114">
        <f t="shared" si="1"/>
        <v>-6.0046964106004699E-2</v>
      </c>
      <c r="H4" s="116">
        <f>F4/F8</f>
        <v>-2.99481345156433E-2</v>
      </c>
    </row>
    <row r="5" spans="1:17" x14ac:dyDescent="0.25">
      <c r="A5" s="117" t="s">
        <v>6</v>
      </c>
      <c r="B5" s="221">
        <v>51395</v>
      </c>
      <c r="C5" s="118">
        <f>B5/B8</f>
        <v>0.56158351362573478</v>
      </c>
      <c r="D5" s="221">
        <v>53455</v>
      </c>
      <c r="E5" s="119">
        <f>D5/D8</f>
        <v>0.51661319004175044</v>
      </c>
      <c r="F5" s="120">
        <f t="shared" si="0"/>
        <v>2060</v>
      </c>
      <c r="G5" s="119">
        <f t="shared" si="1"/>
        <v>4.0081720011674288E-2</v>
      </c>
      <c r="H5" s="121">
        <f>F5/F8</f>
        <v>0.17232725447548938</v>
      </c>
    </row>
    <row r="6" spans="1:17" x14ac:dyDescent="0.25">
      <c r="A6" s="122" t="s">
        <v>2</v>
      </c>
      <c r="B6" s="222">
        <v>24415</v>
      </c>
      <c r="C6" s="123">
        <f>B6/B8</f>
        <v>0.26677812015122709</v>
      </c>
      <c r="D6" s="222">
        <v>35092</v>
      </c>
      <c r="E6" s="124">
        <f>D6/D8</f>
        <v>0.3391448894386887</v>
      </c>
      <c r="F6" s="125">
        <f t="shared" si="0"/>
        <v>10677</v>
      </c>
      <c r="G6" s="124">
        <f t="shared" si="1"/>
        <v>0.43731312717591647</v>
      </c>
      <c r="H6" s="126">
        <f>F6/F8</f>
        <v>0.89317383302660203</v>
      </c>
    </row>
    <row r="7" spans="1:17" ht="15.75" thickBot="1" x14ac:dyDescent="0.3">
      <c r="A7" s="273" t="s">
        <v>74</v>
      </c>
      <c r="B7" s="274">
        <v>86</v>
      </c>
      <c r="C7" s="275">
        <f>B7/B8</f>
        <v>9.3970585021525821E-4</v>
      </c>
      <c r="D7" s="274">
        <v>69</v>
      </c>
      <c r="E7" s="276">
        <f>D7/D8</f>
        <v>6.6684706973867331E-4</v>
      </c>
      <c r="F7" s="277">
        <f t="shared" si="0"/>
        <v>-17</v>
      </c>
      <c r="G7" s="276">
        <f t="shared" si="1"/>
        <v>-0.19767441860465115</v>
      </c>
      <c r="H7" s="278">
        <f>F7/F8</f>
        <v>-1.4221181194579221E-3</v>
      </c>
    </row>
    <row r="8" spans="1:17" ht="15.75" thickBot="1" x14ac:dyDescent="0.3">
      <c r="A8" s="127" t="s">
        <v>7</v>
      </c>
      <c r="B8" s="223">
        <f>SUM(B3:B7)</f>
        <v>91518</v>
      </c>
      <c r="C8" s="128"/>
      <c r="D8" s="223">
        <f>SUM(D3:D7)</f>
        <v>103472</v>
      </c>
      <c r="E8" s="129"/>
      <c r="F8" s="130">
        <f t="shared" si="0"/>
        <v>11954</v>
      </c>
      <c r="G8" s="131">
        <f t="shared" si="1"/>
        <v>0.13061911317992089</v>
      </c>
      <c r="H8" s="132"/>
    </row>
    <row r="9" spans="1:17" ht="14.25" customHeight="1" thickBot="1" x14ac:dyDescent="0.3">
      <c r="A9" s="284"/>
      <c r="B9" s="285"/>
      <c r="C9" s="286"/>
      <c r="D9" s="285"/>
      <c r="E9" s="287"/>
      <c r="F9" s="288"/>
      <c r="G9" s="289"/>
      <c r="H9" s="290"/>
      <c r="I9" s="224"/>
    </row>
    <row r="10" spans="1:17" ht="51.75" thickBot="1" x14ac:dyDescent="0.3">
      <c r="A10" s="325" t="s">
        <v>77</v>
      </c>
      <c r="B10" s="104" t="s">
        <v>50</v>
      </c>
      <c r="C10" s="105" t="s">
        <v>51</v>
      </c>
      <c r="D10" s="104" t="s">
        <v>52</v>
      </c>
      <c r="E10" s="105" t="s">
        <v>53</v>
      </c>
      <c r="F10" s="104" t="s">
        <v>54</v>
      </c>
      <c r="G10" s="105" t="s">
        <v>55</v>
      </c>
      <c r="H10" s="106" t="s">
        <v>56</v>
      </c>
    </row>
    <row r="11" spans="1:17" x14ac:dyDescent="0.25">
      <c r="A11" s="107" t="s">
        <v>4</v>
      </c>
      <c r="B11" s="219">
        <v>4949</v>
      </c>
      <c r="C11" s="108">
        <f>B11/B16</f>
        <v>0.12738410851715529</v>
      </c>
      <c r="D11" s="219">
        <v>4868</v>
      </c>
      <c r="E11" s="109">
        <f>D11/D16</f>
        <v>0.10805771365149834</v>
      </c>
      <c r="F11" s="110">
        <f t="shared" ref="F11:F16" si="2">D11-B11</f>
        <v>-81</v>
      </c>
      <c r="G11" s="109">
        <f t="shared" ref="G11:G16" si="3">F11/B11</f>
        <v>-1.6366942816730654E-2</v>
      </c>
      <c r="H11" s="111">
        <f>F11/F16</f>
        <v>-1.3066623648975642E-2</v>
      </c>
    </row>
    <row r="12" spans="1:17" x14ac:dyDescent="0.25">
      <c r="A12" s="112" t="s">
        <v>5</v>
      </c>
      <c r="B12" s="220">
        <v>2913</v>
      </c>
      <c r="C12" s="113">
        <f>B12/B16</f>
        <v>7.4978765025353278E-2</v>
      </c>
      <c r="D12" s="220">
        <v>2919</v>
      </c>
      <c r="E12" s="114">
        <f>D12/D16</f>
        <v>6.4794672586015539E-2</v>
      </c>
      <c r="F12" s="115">
        <f t="shared" si="2"/>
        <v>6</v>
      </c>
      <c r="G12" s="114">
        <f t="shared" si="3"/>
        <v>2.0597322348094747E-3</v>
      </c>
      <c r="H12" s="116">
        <f>F12/F16</f>
        <v>9.6789804807226971E-4</v>
      </c>
    </row>
    <row r="13" spans="1:17" x14ac:dyDescent="0.25">
      <c r="A13" s="117" t="s">
        <v>6</v>
      </c>
      <c r="B13" s="221">
        <v>21711</v>
      </c>
      <c r="C13" s="118">
        <f>B13/B16</f>
        <v>0.55882731461223645</v>
      </c>
      <c r="D13" s="221">
        <v>23218</v>
      </c>
      <c r="E13" s="119">
        <f>D13/D16</f>
        <v>0.51538290788013319</v>
      </c>
      <c r="F13" s="120">
        <f t="shared" si="2"/>
        <v>1507</v>
      </c>
      <c r="G13" s="119">
        <f t="shared" si="3"/>
        <v>6.9411818893648378E-2</v>
      </c>
      <c r="H13" s="121">
        <f>F13/F16</f>
        <v>0.24310372640748507</v>
      </c>
    </row>
    <row r="14" spans="1:17" x14ac:dyDescent="0.25">
      <c r="A14" s="122" t="s">
        <v>2</v>
      </c>
      <c r="B14" s="222">
        <v>9243</v>
      </c>
      <c r="C14" s="123">
        <f>B14/B16</f>
        <v>0.23790893413296954</v>
      </c>
      <c r="D14" s="222">
        <v>14012</v>
      </c>
      <c r="E14" s="124">
        <f>D14/D16</f>
        <v>0.31103218645948943</v>
      </c>
      <c r="F14" s="125">
        <f t="shared" si="2"/>
        <v>4769</v>
      </c>
      <c r="G14" s="124">
        <f t="shared" si="3"/>
        <v>0.51595802228713616</v>
      </c>
      <c r="H14" s="126">
        <f>F14/F16</f>
        <v>0.76931763187610902</v>
      </c>
    </row>
    <row r="15" spans="1:17" ht="14.25" customHeight="1" thickBot="1" x14ac:dyDescent="0.3">
      <c r="A15" s="247" t="s">
        <v>74</v>
      </c>
      <c r="B15" s="248">
        <v>35</v>
      </c>
      <c r="C15" s="249">
        <f>B15/B16</f>
        <v>9.008777122853981E-4</v>
      </c>
      <c r="D15" s="248">
        <v>33</v>
      </c>
      <c r="E15" s="250">
        <f>D15/D16</f>
        <v>7.3251942286348506E-4</v>
      </c>
      <c r="F15" s="251">
        <f t="shared" si="2"/>
        <v>-2</v>
      </c>
      <c r="G15" s="250">
        <f t="shared" si="3"/>
        <v>-5.7142857142857141E-2</v>
      </c>
      <c r="H15" s="252">
        <f>F15/F16</f>
        <v>-3.2263268269075657E-4</v>
      </c>
    </row>
    <row r="16" spans="1:17" ht="15.75" thickBot="1" x14ac:dyDescent="0.3">
      <c r="A16" s="127" t="s">
        <v>7</v>
      </c>
      <c r="B16" s="223">
        <f>SUM(B11:B15)</f>
        <v>38851</v>
      </c>
      <c r="C16" s="128"/>
      <c r="D16" s="223">
        <f>SUM(D11:D15)</f>
        <v>45050</v>
      </c>
      <c r="E16" s="129"/>
      <c r="F16" s="130">
        <f t="shared" si="2"/>
        <v>6199</v>
      </c>
      <c r="G16" s="131">
        <f t="shared" si="3"/>
        <v>0.15955831252734806</v>
      </c>
      <c r="H16" s="132"/>
      <c r="I16" s="224"/>
    </row>
    <row r="17" spans="1:9" ht="15.75" thickBot="1" x14ac:dyDescent="0.3">
      <c r="A17" s="284"/>
      <c r="B17" s="285"/>
      <c r="C17" s="286"/>
      <c r="D17" s="285"/>
      <c r="E17" s="287"/>
      <c r="F17" s="288"/>
      <c r="G17" s="289"/>
      <c r="H17" s="290"/>
      <c r="I17" s="224"/>
    </row>
    <row r="18" spans="1:9" ht="64.5" thickBot="1" x14ac:dyDescent="0.3">
      <c r="A18" s="325" t="s">
        <v>77</v>
      </c>
      <c r="B18" s="104" t="s">
        <v>57</v>
      </c>
      <c r="C18" s="105" t="s">
        <v>58</v>
      </c>
      <c r="D18" s="104" t="s">
        <v>59</v>
      </c>
      <c r="E18" s="105" t="s">
        <v>60</v>
      </c>
      <c r="F18" s="104" t="s">
        <v>61</v>
      </c>
      <c r="G18" s="105" t="s">
        <v>62</v>
      </c>
      <c r="H18" s="106" t="s">
        <v>63</v>
      </c>
    </row>
    <row r="19" spans="1:9" x14ac:dyDescent="0.25">
      <c r="A19" s="107" t="s">
        <v>4</v>
      </c>
      <c r="B19" s="219">
        <v>4536</v>
      </c>
      <c r="C19" s="108">
        <f>B19/B24</f>
        <v>0.12179469967510673</v>
      </c>
      <c r="D19" s="219">
        <v>4485</v>
      </c>
      <c r="E19" s="109">
        <f>D19/D24</f>
        <v>0.10429747453606809</v>
      </c>
      <c r="F19" s="110">
        <f t="shared" ref="F19:F24" si="4">D19-B19</f>
        <v>-51</v>
      </c>
      <c r="G19" s="109">
        <f t="shared" ref="G19:G24" si="5">F19/B19</f>
        <v>-1.1243386243386243E-2</v>
      </c>
      <c r="H19" s="111">
        <f>F19/F24</f>
        <v>-8.8557041152977946E-3</v>
      </c>
    </row>
    <row r="20" spans="1:9" x14ac:dyDescent="0.25">
      <c r="A20" s="112" t="s">
        <v>5</v>
      </c>
      <c r="B20" s="220">
        <v>2756</v>
      </c>
      <c r="C20" s="113">
        <f>B20/B24</f>
        <v>7.4000483312300303E-2</v>
      </c>
      <c r="D20" s="220">
        <v>2686</v>
      </c>
      <c r="E20" s="114">
        <f>D20/D24</f>
        <v>6.2462211059950701E-2</v>
      </c>
      <c r="F20" s="115">
        <f t="shared" si="4"/>
        <v>-70</v>
      </c>
      <c r="G20" s="114">
        <f t="shared" si="5"/>
        <v>-2.5399129172714079E-2</v>
      </c>
      <c r="H20" s="116">
        <f>F20/F24</f>
        <v>-1.2154888001389129E-2</v>
      </c>
    </row>
    <row r="21" spans="1:9" x14ac:dyDescent="0.25">
      <c r="A21" s="117" t="s">
        <v>6</v>
      </c>
      <c r="B21" s="221">
        <v>21070</v>
      </c>
      <c r="C21" s="118">
        <f>B21/B24</f>
        <v>0.56574389818220872</v>
      </c>
      <c r="D21" s="221">
        <v>22494</v>
      </c>
      <c r="E21" s="119">
        <f>D21/D24</f>
        <v>0.52309194921166458</v>
      </c>
      <c r="F21" s="120">
        <f t="shared" si="4"/>
        <v>1424</v>
      </c>
      <c r="G21" s="119">
        <f t="shared" si="5"/>
        <v>6.7584242999525396E-2</v>
      </c>
      <c r="H21" s="121">
        <f>F21/F24</f>
        <v>0.24726515019968745</v>
      </c>
    </row>
    <row r="22" spans="1:9" x14ac:dyDescent="0.25">
      <c r="A22" s="122" t="s">
        <v>2</v>
      </c>
      <c r="B22" s="222">
        <v>8843</v>
      </c>
      <c r="C22" s="123">
        <f>B22/B24</f>
        <v>0.23744059286308836</v>
      </c>
      <c r="D22" s="222">
        <v>13307</v>
      </c>
      <c r="E22" s="124">
        <f>D22/D24</f>
        <v>0.30945072322217571</v>
      </c>
      <c r="F22" s="125">
        <f t="shared" si="4"/>
        <v>4464</v>
      </c>
      <c r="G22" s="124">
        <f t="shared" si="5"/>
        <v>0.50480606129141692</v>
      </c>
      <c r="H22" s="126">
        <f>F22/F24</f>
        <v>0.77513457197430113</v>
      </c>
    </row>
    <row r="23" spans="1:9" ht="15.75" thickBot="1" x14ac:dyDescent="0.3">
      <c r="A23" s="247" t="s">
        <v>74</v>
      </c>
      <c r="B23" s="248">
        <v>38</v>
      </c>
      <c r="C23" s="249">
        <f>B23/B24</f>
        <v>1.0203259672958676E-3</v>
      </c>
      <c r="D23" s="248">
        <v>30</v>
      </c>
      <c r="E23" s="250">
        <f>D23/D24</f>
        <v>6.9764197014092369E-4</v>
      </c>
      <c r="F23" s="251">
        <f t="shared" si="4"/>
        <v>-8</v>
      </c>
      <c r="G23" s="250">
        <f t="shared" si="5"/>
        <v>-0.21052631578947367</v>
      </c>
      <c r="H23" s="252">
        <f>F23/F24</f>
        <v>-1.3891300573016148E-3</v>
      </c>
    </row>
    <row r="24" spans="1:9" ht="15.75" thickBot="1" x14ac:dyDescent="0.3">
      <c r="A24" s="127" t="s">
        <v>7</v>
      </c>
      <c r="B24" s="223">
        <f>SUM(B19:B23)</f>
        <v>37243</v>
      </c>
      <c r="C24" s="128"/>
      <c r="D24" s="223">
        <f>SUM(D19:D23)</f>
        <v>43002</v>
      </c>
      <c r="E24" s="129"/>
      <c r="F24" s="130">
        <f t="shared" si="4"/>
        <v>5759</v>
      </c>
      <c r="G24" s="131">
        <f t="shared" si="5"/>
        <v>0.15463308541202372</v>
      </c>
      <c r="H24" s="132"/>
    </row>
    <row r="25" spans="1:9" x14ac:dyDescent="0.25">
      <c r="B25" s="224"/>
      <c r="C25" s="166"/>
      <c r="D25" s="166"/>
      <c r="E25" s="166"/>
      <c r="F25" s="166"/>
      <c r="G25" s="166"/>
    </row>
  </sheetData>
  <mergeCells count="3">
    <mergeCell ref="J1:Q3"/>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cp:lastPrinted>2018-07-14T00:46:53Z</cp:lastPrinted>
  <dcterms:created xsi:type="dcterms:W3CDTF">2018-05-09T18:33:31Z</dcterms:created>
  <dcterms:modified xsi:type="dcterms:W3CDTF">2018-08-03T02:24:40Z</dcterms:modified>
</cp:coreProperties>
</file>