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1B38DC95-B693-4EA3-B188-2CABE75B9087}" xr6:coauthVersionLast="34" xr6:coauthVersionMax="34" xr10:uidLastSave="{00000000-0000-0000-0000-000000000000}"/>
  <bookViews>
    <workbookView xWindow="0" yWindow="0" windowWidth="28800" windowHeight="12345" activeTab="3"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CTDataMaker'!$A$1:$AQ$2</definedName>
    <definedName name="_xlnm.Print_Area" localSheetId="5">Summary!#REF!</definedName>
  </definedNames>
  <calcPr calcId="179021"/>
</workbook>
</file>

<file path=xl/calcChain.xml><?xml version="1.0" encoding="utf-8"?>
<calcChain xmlns="http://schemas.openxmlformats.org/spreadsheetml/2006/main">
  <c r="D24" i="3" l="1"/>
  <c r="E22" i="3" s="1"/>
  <c r="B24" i="3"/>
  <c r="F22" i="3"/>
  <c r="F21" i="3"/>
  <c r="G21" i="3" s="1"/>
  <c r="F19" i="3"/>
  <c r="D16" i="3"/>
  <c r="E14" i="3" s="1"/>
  <c r="B16" i="3"/>
  <c r="F14" i="3"/>
  <c r="F13" i="3"/>
  <c r="G13" i="3" s="1"/>
  <c r="F11" i="3"/>
  <c r="D8" i="3"/>
  <c r="E6" i="3" s="1"/>
  <c r="B8" i="3"/>
  <c r="F6" i="3"/>
  <c r="F5" i="3"/>
  <c r="G5" i="3" s="1"/>
  <c r="F3" i="3"/>
  <c r="E19" i="3" l="1"/>
  <c r="E3" i="3"/>
  <c r="E11" i="3"/>
  <c r="C21" i="3"/>
  <c r="G22" i="3"/>
  <c r="E21" i="3"/>
  <c r="C22" i="3"/>
  <c r="F24" i="3"/>
  <c r="G19" i="3"/>
  <c r="C19" i="3"/>
  <c r="C13" i="3"/>
  <c r="G14" i="3"/>
  <c r="G11" i="3"/>
  <c r="E13" i="3"/>
  <c r="C14" i="3"/>
  <c r="F16" i="3"/>
  <c r="H14" i="3" s="1"/>
  <c r="C11" i="3"/>
  <c r="C5" i="3"/>
  <c r="G6" i="3"/>
  <c r="G3" i="3"/>
  <c r="E5" i="3"/>
  <c r="C6" i="3"/>
  <c r="F8" i="3"/>
  <c r="H6" i="3" s="1"/>
  <c r="C3" i="3"/>
  <c r="H22" i="3" l="1"/>
  <c r="G24" i="3"/>
  <c r="H21" i="3"/>
  <c r="H19" i="3"/>
  <c r="G16" i="3"/>
  <c r="H13" i="3"/>
  <c r="H11" i="3"/>
  <c r="G8" i="3"/>
  <c r="H5" i="3"/>
  <c r="H3" i="3"/>
  <c r="F6" i="2" l="1"/>
  <c r="E6" i="2"/>
  <c r="D5" i="2"/>
  <c r="C5" i="2"/>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W3" i="1"/>
  <c r="X3"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S3" i="1"/>
  <c r="T3"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N3" i="1"/>
  <c r="O3" i="1" s="1"/>
  <c r="N7" i="1"/>
  <c r="O7" i="1" s="1"/>
  <c r="N8" i="1"/>
  <c r="O8" i="1" s="1"/>
  <c r="N9" i="1"/>
  <c r="O9" i="1" s="1"/>
  <c r="N10" i="1"/>
  <c r="O10" i="1" s="1"/>
  <c r="N11" i="1"/>
  <c r="O11" i="1" s="1"/>
  <c r="N12" i="1"/>
  <c r="O12" i="1" s="1"/>
  <c r="N13" i="1"/>
  <c r="O13" i="1" s="1"/>
  <c r="N14" i="1"/>
  <c r="O14" i="1" s="1"/>
  <c r="N15" i="1"/>
  <c r="O15" i="1" s="1"/>
  <c r="N16" i="1"/>
  <c r="O16" i="1" s="1"/>
  <c r="N17" i="1"/>
  <c r="O17" i="1" s="1"/>
  <c r="N18" i="1"/>
  <c r="O18" i="1" s="1"/>
  <c r="N19" i="1"/>
  <c r="O19" i="1" s="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V5" i="1"/>
  <c r="W5" i="1" s="1"/>
  <c r="X5" i="1" s="1"/>
  <c r="V6" i="1"/>
  <c r="W6" i="1" s="1"/>
  <c r="X6" i="1" s="1"/>
  <c r="V4" i="1"/>
  <c r="W4" i="1" s="1"/>
  <c r="X4" i="1" s="1"/>
  <c r="R5" i="1"/>
  <c r="S5" i="1" s="1"/>
  <c r="T5" i="1" s="1"/>
  <c r="R6" i="1"/>
  <c r="S6" i="1" s="1"/>
  <c r="T6" i="1" s="1"/>
  <c r="R4" i="1"/>
  <c r="S4" i="1" s="1"/>
  <c r="T4" i="1" s="1"/>
  <c r="M5" i="1"/>
  <c r="N5" i="1" s="1"/>
  <c r="O5" i="1" s="1"/>
  <c r="M6" i="1"/>
  <c r="N6" i="1" s="1"/>
  <c r="O6" i="1" s="1"/>
  <c r="M4" i="1"/>
  <c r="N4" i="1" s="1"/>
  <c r="O4" i="1" s="1"/>
  <c r="W2" i="1" l="1"/>
  <c r="X2" i="1" s="1"/>
  <c r="AK2" i="1" l="1"/>
  <c r="AL2" i="1" s="1"/>
  <c r="AM2" i="1" s="1"/>
  <c r="S2" i="1"/>
  <c r="T2" i="1" s="1"/>
  <c r="N2" i="1"/>
  <c r="O2" i="1" s="1"/>
  <c r="AG2" i="1" l="1"/>
  <c r="AH2" i="1" s="1"/>
  <c r="AC2" i="1"/>
  <c r="AD2" i="1" s="1"/>
  <c r="AE2" i="1" s="1"/>
  <c r="J2" i="1"/>
  <c r="Y2" i="1" s="1"/>
</calcChain>
</file>

<file path=xl/sharedStrings.xml><?xml version="1.0" encoding="utf-8"?>
<sst xmlns="http://schemas.openxmlformats.org/spreadsheetml/2006/main" count="389" uniqueCount="194">
  <si>
    <t>Active Transportation</t>
  </si>
  <si>
    <t>National Average</t>
  </si>
  <si>
    <t>Density</t>
  </si>
  <si>
    <t>Exurban</t>
  </si>
  <si>
    <t>2006 Population</t>
  </si>
  <si>
    <t>Active Core</t>
  </si>
  <si>
    <t>Transit Suburb</t>
  </si>
  <si>
    <t>Auto Suburb</t>
  </si>
  <si>
    <t>Total</t>
  </si>
  <si>
    <t>notes</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</si>
  <si>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</si>
  <si>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</si>
  <si>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</si>
  <si>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</si>
  <si>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</si>
  <si>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</si>
  <si>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</si>
  <si>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</si>
  <si>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</si>
  <si>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</si>
  <si>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</si>
  <si>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</si>
  <si>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</si>
  <si>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Population Growth
2006-2016</t>
  </si>
  <si>
    <t>Unclassified</t>
  </si>
  <si>
    <t>n/a</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</si>
  <si>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</si>
  <si>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</si>
  <si>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</si>
  <si>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</si>
  <si>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</si>
  <si>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</si>
  <si>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</si>
  <si>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</si>
  <si>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</si>
  <si>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</si>
  <si>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</si>
  <si>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</si>
  <si>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</si>
  <si>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</si>
  <si>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</si>
  <si>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</si>
  <si>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355430001.00</t>
  </si>
  <si>
    <t>355430002.00</t>
  </si>
  <si>
    <t>355430003.00</t>
  </si>
  <si>
    <t>355430004.00</t>
  </si>
  <si>
    <t>355430005.00</t>
  </si>
  <si>
    <t>355430006.00</t>
  </si>
  <si>
    <t>355430007.00</t>
  </si>
  <si>
    <t>355430008.00</t>
  </si>
  <si>
    <t>355430009.00</t>
  </si>
  <si>
    <t>355430010.00</t>
  </si>
  <si>
    <t>355430011.01</t>
  </si>
  <si>
    <t>355430011.02</t>
  </si>
  <si>
    <t>355430011.03</t>
  </si>
  <si>
    <t>355430012.00</t>
  </si>
  <si>
    <t>355430013.00</t>
  </si>
  <si>
    <t>355430014.01</t>
  </si>
  <si>
    <t>355430014.02</t>
  </si>
  <si>
    <t>355430014.03</t>
  </si>
  <si>
    <t>355430014.04</t>
  </si>
  <si>
    <t>355430100.00</t>
  </si>
  <si>
    <t>355430101.00</t>
  </si>
  <si>
    <t>355430102.00</t>
  </si>
  <si>
    <t>355430110.01</t>
  </si>
  <si>
    <t>355430110.02</t>
  </si>
  <si>
    <t>355430200.00</t>
  </si>
  <si>
    <t>355430201.00</t>
  </si>
  <si>
    <t>355430202.00</t>
  </si>
  <si>
    <t>355430203.00</t>
  </si>
  <si>
    <t>UID</t>
  </si>
  <si>
    <t>2016 pop</t>
  </si>
  <si>
    <t>2001 pop</t>
  </si>
  <si>
    <t>total DU</t>
  </si>
  <si>
    <t>total oc DU</t>
  </si>
  <si>
    <t>density</t>
  </si>
  <si>
    <t>area</t>
  </si>
  <si>
    <t>comuters</t>
  </si>
  <si>
    <t>driver</t>
  </si>
  <si>
    <t>passenger</t>
  </si>
  <si>
    <t>public</t>
  </si>
  <si>
    <t>walk</t>
  </si>
  <si>
    <t>bike</t>
  </si>
  <si>
    <t>other</t>
  </si>
  <si>
    <t>Split</t>
  </si>
  <si>
    <t>Unclassified, IRI</t>
  </si>
  <si>
    <t>Six Nations, IRI</t>
  </si>
  <si>
    <t xml:space="preserve">loss of population &amp; demolition </t>
  </si>
  <si>
    <t>Split, Urban Fringe</t>
  </si>
  <si>
    <t xml:space="preserve">Industrial </t>
  </si>
  <si>
    <t>Eagle Place</t>
  </si>
  <si>
    <t>Urban edge</t>
  </si>
  <si>
    <t>West Brant</t>
  </si>
  <si>
    <t xml:space="preserve">Urban fringe </t>
  </si>
  <si>
    <t>Tutela Heights &amp; Cainsville</t>
  </si>
  <si>
    <t>Paris</t>
  </si>
  <si>
    <t>Terrace Hill</t>
  </si>
  <si>
    <t>Cainsville</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</si>
  <si>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</si>
  <si>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</si>
  <si>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</si>
  <si>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</si>
  <si>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</si>
  <si>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</si>
  <si>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&lt;-- Moving Backward</t>
  </si>
  <si>
    <t>Neighbourhood</t>
  </si>
  <si>
    <t>Brantford</t>
  </si>
  <si>
    <t>Active Transportation %</t>
  </si>
  <si>
    <t>2016 CTDataMaker using new 2016 Classifications</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</si>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</sst>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sz val="10"/>
      <name val="Calibri"/>
      <family val="2"/>
    </font>
    <font>
      <vertAlign val="superscript"/>
      <sz val="11"/>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b/>
      <sz val="12"/>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bgColor indexed="64"/>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rgb="FFC8F0C8"/>
        <bgColor indexed="64"/>
      </patternFill>
    </fill>
    <fill>
      <patternFill patternType="solid">
        <fgColor theme="5" tint="0.39997558519241921"/>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 fillId="0" borderId="0"/>
    <xf numFmtId="0" fontId="26" fillId="0" borderId="0" applyNumberFormat="0" applyFill="0" applyBorder="0" applyAlignment="0" applyProtection="0"/>
  </cellStyleXfs>
  <cellXfs count="296">
    <xf numFmtId="0" fontId="0" fillId="0" borderId="0" xfId="0"/>
    <xf numFmtId="0" fontId="16" fillId="0" borderId="0" xfId="0" applyFont="1"/>
    <xf numFmtId="0" fontId="0" fillId="0" borderId="0" xfId="0" applyFill="1"/>
    <xf numFmtId="0" fontId="16" fillId="0" borderId="0" xfId="0" applyFont="1" applyFill="1" applyBorder="1" applyAlignment="1">
      <alignment horizontal="center"/>
    </xf>
    <xf numFmtId="3" fontId="21" fillId="0" borderId="15" xfId="7" applyNumberFormat="1" applyFont="1" applyFill="1" applyBorder="1" applyAlignment="1">
      <alignment horizontal="center"/>
    </xf>
    <xf numFmtId="3" fontId="21" fillId="0" borderId="0" xfId="7" applyNumberFormat="1" applyFont="1" applyFill="1" applyBorder="1" applyAlignment="1">
      <alignment horizontal="center"/>
    </xf>
    <xf numFmtId="165" fontId="22" fillId="0" borderId="0" xfId="1" applyNumberFormat="1" applyFont="1" applyFill="1" applyBorder="1" applyAlignment="1">
      <alignment horizontal="center"/>
    </xf>
    <xf numFmtId="164" fontId="21" fillId="0" borderId="15" xfId="7" applyNumberFormat="1" applyFont="1" applyFill="1" applyBorder="1" applyAlignment="1">
      <alignment horizontal="center"/>
    </xf>
    <xf numFmtId="165" fontId="22" fillId="0" borderId="0" xfId="7" applyNumberFormat="1" applyFont="1" applyFill="1" applyBorder="1" applyAlignment="1">
      <alignment horizontal="center"/>
    </xf>
    <xf numFmtId="2" fontId="21" fillId="0" borderId="11" xfId="1" applyNumberFormat="1" applyFont="1" applyFill="1" applyBorder="1" applyAlignment="1">
      <alignment horizontal="center"/>
    </xf>
    <xf numFmtId="2" fontId="21" fillId="0" borderId="11" xfId="7" applyNumberFormat="1" applyFont="1" applyFill="1" applyBorder="1" applyAlignment="1">
      <alignment horizontal="center"/>
    </xf>
    <xf numFmtId="4" fontId="19" fillId="0" borderId="37" xfId="0" applyNumberFormat="1" applyFont="1" applyFill="1" applyBorder="1" applyAlignment="1">
      <alignment horizontal="center" vertical="center" wrapText="1"/>
    </xf>
    <xf numFmtId="3" fontId="19" fillId="0" borderId="39" xfId="0" applyNumberFormat="1" applyFont="1" applyFill="1" applyBorder="1" applyAlignment="1">
      <alignment horizontal="center" vertical="center" wrapText="1"/>
    </xf>
    <xf numFmtId="3" fontId="19" fillId="0" borderId="40" xfId="0" applyNumberFormat="1" applyFont="1" applyFill="1" applyBorder="1" applyAlignment="1">
      <alignment horizontal="center" vertical="center" wrapText="1"/>
    </xf>
    <xf numFmtId="0" fontId="19" fillId="0" borderId="38" xfId="0" applyFont="1" applyFill="1" applyBorder="1" applyAlignment="1">
      <alignment horizontal="center" vertical="center" wrapText="1"/>
    </xf>
    <xf numFmtId="0" fontId="0" fillId="0" borderId="0" xfId="0" applyFill="1" applyBorder="1"/>
    <xf numFmtId="2" fontId="21" fillId="0" borderId="0" xfId="1" applyNumberFormat="1" applyFont="1" applyFill="1" applyBorder="1" applyAlignment="1">
      <alignment horizontal="center"/>
    </xf>
    <xf numFmtId="0" fontId="0" fillId="0" borderId="0" xfId="0" applyFill="1" applyBorder="1" applyAlignment="1">
      <alignment horizontal="center"/>
    </xf>
    <xf numFmtId="2" fontId="21" fillId="0" borderId="0" xfId="7" applyNumberFormat="1" applyFont="1" applyFill="1" applyBorder="1" applyAlignment="1">
      <alignment horizontal="center"/>
    </xf>
    <xf numFmtId="2" fontId="19" fillId="0" borderId="37" xfId="0" applyNumberFormat="1" applyFont="1" applyFill="1" applyBorder="1" applyAlignment="1">
      <alignment horizontal="center" vertical="center" wrapText="1"/>
    </xf>
    <xf numFmtId="3" fontId="22" fillId="0" borderId="43" xfId="0" applyNumberFormat="1"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0" fillId="0" borderId="0" xfId="0" quotePrefix="1" applyNumberFormat="1" applyFill="1"/>
    <xf numFmtId="3" fontId="21" fillId="0" borderId="0" xfId="0" quotePrefix="1" applyNumberFormat="1" applyFont="1" applyFill="1" applyBorder="1" applyAlignment="1">
      <alignment horizontal="center"/>
    </xf>
    <xf numFmtId="0" fontId="19" fillId="0" borderId="37" xfId="0" applyFont="1" applyFill="1" applyBorder="1" applyAlignment="1">
      <alignment horizontal="center" vertical="center" wrapText="1"/>
    </xf>
    <xf numFmtId="0" fontId="20"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20" fillId="35" borderId="45" xfId="0" applyFont="1" applyFill="1" applyBorder="1"/>
    <xf numFmtId="165" fontId="20" fillId="35" borderId="29" xfId="0" applyNumberFormat="1" applyFont="1" applyFill="1" applyBorder="1" applyAlignment="1">
      <alignment horizontal="center"/>
    </xf>
    <xf numFmtId="165" fontId="20" fillId="35" borderId="29" xfId="1" applyNumberFormat="1" applyFont="1" applyFill="1" applyBorder="1" applyAlignment="1">
      <alignment horizontal="center"/>
    </xf>
    <xf numFmtId="166" fontId="20" fillId="35" borderId="28" xfId="0" applyNumberFormat="1" applyFont="1" applyFill="1" applyBorder="1" applyAlignment="1">
      <alignment horizontal="center"/>
    </xf>
    <xf numFmtId="165" fontId="20" fillId="35" borderId="30" xfId="1" applyNumberFormat="1" applyFont="1" applyFill="1" applyBorder="1" applyAlignment="1">
      <alignment horizontal="center"/>
    </xf>
    <xf numFmtId="0" fontId="20" fillId="37" borderId="46" xfId="0" applyFont="1" applyFill="1" applyBorder="1"/>
    <xf numFmtId="165" fontId="20" fillId="37" borderId="26" xfId="0" applyNumberFormat="1" applyFont="1" applyFill="1" applyBorder="1" applyAlignment="1">
      <alignment horizontal="center"/>
    </xf>
    <xf numFmtId="165" fontId="20" fillId="37" borderId="26" xfId="1" applyNumberFormat="1" applyFont="1" applyFill="1" applyBorder="1" applyAlignment="1">
      <alignment horizontal="center"/>
    </xf>
    <xf numFmtId="166" fontId="20" fillId="37" borderId="25" xfId="0" applyNumberFormat="1" applyFont="1" applyFill="1" applyBorder="1" applyAlignment="1">
      <alignment horizontal="center"/>
    </xf>
    <xf numFmtId="165" fontId="20" fillId="37" borderId="27" xfId="1" applyNumberFormat="1" applyFont="1" applyFill="1" applyBorder="1" applyAlignment="1">
      <alignment horizontal="center"/>
    </xf>
    <xf numFmtId="0" fontId="20" fillId="36" borderId="46" xfId="0" applyFont="1" applyFill="1" applyBorder="1"/>
    <xf numFmtId="165" fontId="20" fillId="36" borderId="26" xfId="0" applyNumberFormat="1" applyFont="1" applyFill="1" applyBorder="1" applyAlignment="1">
      <alignment horizontal="center"/>
    </xf>
    <xf numFmtId="165" fontId="20" fillId="36" borderId="26" xfId="1" applyNumberFormat="1" applyFont="1" applyFill="1" applyBorder="1" applyAlignment="1">
      <alignment horizontal="center"/>
    </xf>
    <xf numFmtId="166" fontId="20" fillId="36" borderId="25" xfId="0" applyNumberFormat="1" applyFont="1" applyFill="1" applyBorder="1" applyAlignment="1">
      <alignment horizontal="center"/>
    </xf>
    <xf numFmtId="165" fontId="20" fillId="36" borderId="27"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0" fontId="19" fillId="0" borderId="31" xfId="0" applyFont="1" applyBorder="1"/>
    <xf numFmtId="10" fontId="20"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0" fillId="0" borderId="0" xfId="0" applyFont="1" applyFill="1" applyAlignment="1">
      <alignment horizontal="left"/>
    </xf>
    <xf numFmtId="2" fontId="21" fillId="35" borderId="0" xfId="0" applyNumberFormat="1" applyFont="1" applyFill="1" applyBorder="1" applyAlignment="1">
      <alignment horizontal="center"/>
    </xf>
    <xf numFmtId="0" fontId="21" fillId="35" borderId="14" xfId="0" applyFont="1" applyFill="1" applyBorder="1" applyAlignment="1">
      <alignment horizontal="center"/>
    </xf>
    <xf numFmtId="2" fontId="21" fillId="0" borderId="0" xfId="0" applyNumberFormat="1" applyFont="1" applyFill="1" applyBorder="1" applyAlignment="1">
      <alignment horizontal="center"/>
    </xf>
    <xf numFmtId="0" fontId="21" fillId="0" borderId="14" xfId="0" applyFont="1" applyFill="1" applyBorder="1" applyAlignment="1">
      <alignment horizontal="center"/>
    </xf>
    <xf numFmtId="0" fontId="21" fillId="0" borderId="0" xfId="0" applyFont="1" applyFill="1" applyAlignment="1">
      <alignment horizontal="center"/>
    </xf>
    <xf numFmtId="2" fontId="21" fillId="36" borderId="0" xfId="0" applyNumberFormat="1" applyFont="1" applyFill="1" applyBorder="1" applyAlignment="1">
      <alignment horizontal="center"/>
    </xf>
    <xf numFmtId="0" fontId="21" fillId="36" borderId="14" xfId="0" applyFont="1" applyFill="1" applyBorder="1" applyAlignment="1">
      <alignment horizontal="center"/>
    </xf>
    <xf numFmtId="0" fontId="0" fillId="38" borderId="16" xfId="0" applyFill="1" applyBorder="1"/>
    <xf numFmtId="0" fontId="18" fillId="0" borderId="48" xfId="0" applyFont="1" applyBorder="1" applyAlignment="1">
      <alignment horizontal="center" vertical="center"/>
    </xf>
    <xf numFmtId="0" fontId="0" fillId="38" borderId="13" xfId="0" applyFill="1" applyBorder="1"/>
    <xf numFmtId="0" fontId="16" fillId="0" borderId="51"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47" xfId="0" applyFont="1" applyFill="1" applyBorder="1" applyAlignment="1">
      <alignment horizontal="center" vertical="center"/>
    </xf>
    <xf numFmtId="0" fontId="16" fillId="0" borderId="52" xfId="0" applyFont="1" applyFill="1" applyBorder="1" applyAlignment="1">
      <alignment horizontal="center" vertical="center" wrapText="1"/>
    </xf>
    <xf numFmtId="0" fontId="16" fillId="0" borderId="16" xfId="0" applyFont="1" applyBorder="1"/>
    <xf numFmtId="0" fontId="0" fillId="38" borderId="48"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9" xfId="0" applyNumberFormat="1" applyFill="1" applyBorder="1" applyAlignment="1">
      <alignment horizontal="center"/>
    </xf>
    <xf numFmtId="10" fontId="0" fillId="0" borderId="50" xfId="1" applyNumberFormat="1" applyFont="1" applyFill="1" applyBorder="1" applyAlignment="1">
      <alignment horizontal="center"/>
    </xf>
    <xf numFmtId="0" fontId="16" fillId="0" borderId="12" xfId="0" applyFont="1" applyBorder="1"/>
    <xf numFmtId="0" fontId="0" fillId="0" borderId="53" xfId="0" applyFill="1" applyBorder="1" applyAlignment="1">
      <alignment horizontal="center"/>
    </xf>
    <xf numFmtId="10" fontId="0" fillId="38" borderId="10" xfId="0" applyNumberFormat="1" applyFill="1" applyBorder="1" applyAlignment="1">
      <alignment horizontal="center"/>
    </xf>
    <xf numFmtId="10" fontId="0" fillId="38" borderId="11" xfId="1" applyNumberFormat="1" applyFont="1" applyFill="1" applyBorder="1" applyAlignment="1">
      <alignment horizontal="center"/>
    </xf>
    <xf numFmtId="10" fontId="0" fillId="38" borderId="0" xfId="0" applyNumberFormat="1" applyFill="1" applyBorder="1" applyAlignment="1">
      <alignment horizontal="center"/>
    </xf>
    <xf numFmtId="10" fontId="0" fillId="38" borderId="54" xfId="1" applyNumberFormat="1" applyFont="1" applyFill="1" applyBorder="1" applyAlignment="1">
      <alignment horizontal="center"/>
    </xf>
    <xf numFmtId="10" fontId="0" fillId="0" borderId="0" xfId="0" applyNumberFormat="1" applyFill="1" applyBorder="1" applyAlignment="1">
      <alignment horizontal="center"/>
    </xf>
    <xf numFmtId="0" fontId="0" fillId="38" borderId="53"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8" borderId="0" xfId="0" applyFill="1" applyBorder="1" applyAlignment="1">
      <alignment horizontal="center"/>
    </xf>
    <xf numFmtId="0" fontId="0" fillId="38" borderId="54"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8" borderId="51" xfId="0" applyFill="1" applyBorder="1" applyAlignment="1">
      <alignment horizontal="center"/>
    </xf>
    <xf numFmtId="0" fontId="0" fillId="38" borderId="20" xfId="0" applyFill="1" applyBorder="1" applyAlignment="1">
      <alignment horizontal="center"/>
    </xf>
    <xf numFmtId="0" fontId="0" fillId="38" borderId="19" xfId="0" applyFill="1" applyBorder="1" applyAlignment="1">
      <alignment horizontal="center"/>
    </xf>
    <xf numFmtId="10" fontId="18" fillId="0" borderId="47" xfId="1" applyNumberFormat="1" applyFont="1" applyFill="1" applyBorder="1" applyAlignment="1">
      <alignment horizontal="center"/>
    </xf>
    <xf numFmtId="10" fontId="18" fillId="0" borderId="52" xfId="1" applyNumberFormat="1" applyFont="1" applyFill="1" applyBorder="1" applyAlignment="1">
      <alignment horizontal="center"/>
    </xf>
    <xf numFmtId="166" fontId="20" fillId="35" borderId="28" xfId="43" applyNumberFormat="1" applyFont="1" applyFill="1" applyBorder="1" applyAlignment="1">
      <alignment horizontal="center"/>
    </xf>
    <xf numFmtId="166" fontId="20" fillId="37" borderId="25" xfId="43" applyNumberFormat="1" applyFont="1" applyFill="1" applyBorder="1" applyAlignment="1">
      <alignment horizontal="center"/>
    </xf>
    <xf numFmtId="166" fontId="20" fillId="36" borderId="25" xfId="43" applyNumberFormat="1" applyFont="1" applyFill="1" applyBorder="1" applyAlignment="1">
      <alignment horizontal="center"/>
    </xf>
    <xf numFmtId="166" fontId="20" fillId="0" borderId="34" xfId="43" applyNumberFormat="1" applyFont="1" applyBorder="1" applyAlignment="1">
      <alignment horizontal="center"/>
    </xf>
    <xf numFmtId="0" fontId="20" fillId="33" borderId="56" xfId="0" applyFont="1" applyFill="1" applyBorder="1"/>
    <xf numFmtId="166" fontId="20" fillId="33" borderId="57" xfId="43" applyNumberFormat="1" applyFont="1" applyFill="1" applyBorder="1" applyAlignment="1">
      <alignment horizontal="center"/>
    </xf>
    <xf numFmtId="165" fontId="20" fillId="33" borderId="58" xfId="0" applyNumberFormat="1" applyFont="1" applyFill="1" applyBorder="1" applyAlignment="1">
      <alignment horizontal="center"/>
    </xf>
    <xf numFmtId="165" fontId="20" fillId="33" borderId="58" xfId="1" applyNumberFormat="1" applyFont="1" applyFill="1" applyBorder="1" applyAlignment="1">
      <alignment horizontal="center"/>
    </xf>
    <xf numFmtId="166" fontId="20" fillId="33" borderId="57" xfId="0" applyNumberFormat="1" applyFont="1" applyFill="1" applyBorder="1" applyAlignment="1">
      <alignment horizontal="center"/>
    </xf>
    <xf numFmtId="165" fontId="20" fillId="33" borderId="59" xfId="1" applyNumberFormat="1" applyFont="1" applyFill="1" applyBorder="1" applyAlignment="1">
      <alignment horizontal="center"/>
    </xf>
    <xf numFmtId="166" fontId="19" fillId="0" borderId="32" xfId="43" applyNumberFormat="1" applyFont="1" applyBorder="1" applyAlignment="1">
      <alignment horizontal="center"/>
    </xf>
    <xf numFmtId="0" fontId="20" fillId="0" borderId="0" xfId="0" applyFont="1" applyFill="1"/>
    <xf numFmtId="0" fontId="21" fillId="36" borderId="0" xfId="0" applyFont="1" applyFill="1" applyAlignment="1">
      <alignment horizontal="center"/>
    </xf>
    <xf numFmtId="3" fontId="21" fillId="36" borderId="15" xfId="7" applyNumberFormat="1" applyFont="1" applyFill="1" applyBorder="1" applyAlignment="1">
      <alignment horizontal="center"/>
    </xf>
    <xf numFmtId="3" fontId="21" fillId="36" borderId="0" xfId="7" applyNumberFormat="1" applyFont="1" applyFill="1" applyBorder="1" applyAlignment="1">
      <alignment horizontal="center"/>
    </xf>
    <xf numFmtId="165" fontId="21" fillId="36" borderId="0" xfId="7" applyNumberFormat="1" applyFont="1" applyFill="1" applyBorder="1" applyAlignment="1">
      <alignment horizontal="center"/>
    </xf>
    <xf numFmtId="3" fontId="21" fillId="36" borderId="0" xfId="7" applyNumberFormat="1" applyFont="1" applyFill="1" applyBorder="1" applyAlignment="1">
      <alignment horizontal="center" vertical="center" wrapText="1"/>
    </xf>
    <xf numFmtId="164" fontId="21" fillId="36" borderId="15" xfId="7" applyNumberFormat="1" applyFont="1" applyFill="1" applyBorder="1" applyAlignment="1">
      <alignment horizontal="center"/>
    </xf>
    <xf numFmtId="2" fontId="21" fillId="36" borderId="11" xfId="7" applyNumberFormat="1" applyFont="1" applyFill="1" applyBorder="1" applyAlignment="1">
      <alignment horizontal="center"/>
    </xf>
    <xf numFmtId="165" fontId="21" fillId="0" borderId="0" xfId="7" applyNumberFormat="1" applyFont="1" applyFill="1" applyBorder="1" applyAlignment="1">
      <alignment horizontal="center"/>
    </xf>
    <xf numFmtId="3" fontId="21" fillId="0" borderId="0" xfId="7" applyNumberFormat="1" applyFont="1" applyFill="1" applyBorder="1" applyAlignment="1">
      <alignment horizontal="center" vertical="center" wrapText="1"/>
    </xf>
    <xf numFmtId="3" fontId="21" fillId="35" borderId="15" xfId="7" applyNumberFormat="1" applyFont="1" applyFill="1" applyBorder="1" applyAlignment="1">
      <alignment horizontal="center"/>
    </xf>
    <xf numFmtId="3" fontId="21" fillId="35" borderId="0" xfId="7" applyNumberFormat="1" applyFont="1" applyFill="1" applyBorder="1" applyAlignment="1">
      <alignment horizontal="center"/>
    </xf>
    <xf numFmtId="165" fontId="21" fillId="35" borderId="0" xfId="7" applyNumberFormat="1" applyFont="1" applyFill="1" applyBorder="1" applyAlignment="1">
      <alignment horizontal="center"/>
    </xf>
    <xf numFmtId="3" fontId="21" fillId="35" borderId="0" xfId="7" applyNumberFormat="1" applyFont="1" applyFill="1" applyBorder="1" applyAlignment="1">
      <alignment horizontal="center" vertical="center" wrapText="1"/>
    </xf>
    <xf numFmtId="164" fontId="21" fillId="35" borderId="15" xfId="7" applyNumberFormat="1" applyFont="1" applyFill="1" applyBorder="1" applyAlignment="1">
      <alignment horizontal="center"/>
    </xf>
    <xf numFmtId="2" fontId="21" fillId="35" borderId="11" xfId="7" applyNumberFormat="1" applyFont="1" applyFill="1" applyBorder="1" applyAlignment="1">
      <alignment horizontal="center"/>
    </xf>
    <xf numFmtId="3" fontId="21" fillId="0" borderId="0" xfId="0" applyNumberFormat="1" applyFont="1" applyFill="1" applyBorder="1" applyAlignment="1">
      <alignment horizontal="center"/>
    </xf>
    <xf numFmtId="3" fontId="21" fillId="0" borderId="15" xfId="0" applyNumberFormat="1" applyFont="1" applyFill="1" applyBorder="1" applyAlignment="1">
      <alignment horizontal="center"/>
    </xf>
    <xf numFmtId="3" fontId="21" fillId="0" borderId="0" xfId="0" applyNumberFormat="1" applyFont="1" applyFill="1" applyAlignment="1">
      <alignment horizontal="center"/>
    </xf>
    <xf numFmtId="3" fontId="21" fillId="0" borderId="10" xfId="0" applyNumberFormat="1" applyFont="1" applyFill="1" applyBorder="1" applyAlignment="1">
      <alignment horizontal="center"/>
    </xf>
    <xf numFmtId="3" fontId="21" fillId="0" borderId="23" xfId="0" applyNumberFormat="1" applyFont="1" applyFill="1" applyBorder="1" applyAlignment="1">
      <alignment horizontal="center"/>
    </xf>
    <xf numFmtId="3" fontId="21" fillId="0" borderId="0" xfId="0" quotePrefix="1" applyNumberFormat="1" applyFont="1" applyFill="1" applyAlignment="1">
      <alignment horizontal="center"/>
    </xf>
    <xf numFmtId="1" fontId="22" fillId="0" borderId="0" xfId="0" applyNumberFormat="1" applyFont="1" applyFill="1" applyBorder="1" applyAlignment="1">
      <alignment horizontal="center"/>
    </xf>
    <xf numFmtId="3"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1" fillId="0" borderId="0" xfId="0" applyFont="1" applyFill="1" applyBorder="1" applyAlignment="1">
      <alignment horizontal="center"/>
    </xf>
    <xf numFmtId="0" fontId="21" fillId="0" borderId="11" xfId="0" applyFont="1" applyFill="1" applyBorder="1" applyAlignment="1">
      <alignment horizontal="center"/>
    </xf>
    <xf numFmtId="2" fontId="21" fillId="0" borderId="14" xfId="0" applyNumberFormat="1" applyFont="1" applyFill="1" applyBorder="1" applyAlignment="1">
      <alignment horizontal="center"/>
    </xf>
    <xf numFmtId="4" fontId="21" fillId="0" borderId="0" xfId="0" applyNumberFormat="1" applyFont="1" applyFill="1" applyBorder="1" applyAlignment="1">
      <alignment horizontal="center"/>
    </xf>
    <xf numFmtId="2" fontId="21" fillId="0" borderId="14" xfId="0" quotePrefix="1" applyNumberFormat="1" applyFont="1" applyFill="1" applyBorder="1" applyAlignment="1">
      <alignment horizontal="center"/>
    </xf>
    <xf numFmtId="3" fontId="21" fillId="0" borderId="36" xfId="0" applyNumberFormat="1" applyFont="1" applyFill="1" applyBorder="1" applyAlignment="1">
      <alignment horizontal="center"/>
    </xf>
    <xf numFmtId="0" fontId="21" fillId="0" borderId="15" xfId="0" applyFont="1" applyFill="1" applyBorder="1" applyAlignment="1">
      <alignment horizontal="center"/>
    </xf>
    <xf numFmtId="165" fontId="21" fillId="36" borderId="11" xfId="7" applyNumberFormat="1" applyFont="1" applyFill="1" applyBorder="1" applyAlignment="1">
      <alignment horizontal="center" vertical="center" wrapText="1"/>
    </xf>
    <xf numFmtId="165" fontId="21" fillId="0" borderId="11" xfId="7" applyNumberFormat="1" applyFont="1" applyFill="1" applyBorder="1" applyAlignment="1">
      <alignment horizontal="center" vertical="center" wrapText="1"/>
    </xf>
    <xf numFmtId="165" fontId="21" fillId="35" borderId="11" xfId="7" applyNumberFormat="1" applyFont="1" applyFill="1" applyBorder="1" applyAlignment="1">
      <alignment horizontal="center" vertical="center" wrapText="1"/>
    </xf>
    <xf numFmtId="165" fontId="21" fillId="0" borderId="11" xfId="0" quotePrefix="1" applyNumberFormat="1" applyFont="1" applyFill="1" applyBorder="1" applyAlignment="1">
      <alignment horizontal="center"/>
    </xf>
    <xf numFmtId="165" fontId="21" fillId="0" borderId="11" xfId="0" applyNumberFormat="1" applyFont="1" applyFill="1" applyBorder="1" applyAlignment="1">
      <alignment horizontal="center"/>
    </xf>
    <xf numFmtId="3" fontId="21" fillId="0" borderId="44" xfId="0" applyNumberFormat="1" applyFont="1" applyFill="1" applyBorder="1" applyAlignment="1">
      <alignment horizontal="center"/>
    </xf>
    <xf numFmtId="3" fontId="22" fillId="0" borderId="44" xfId="0" applyNumberFormat="1" applyFont="1" applyFill="1" applyBorder="1" applyAlignment="1">
      <alignment horizontal="center"/>
    </xf>
    <xf numFmtId="3" fontId="21" fillId="36" borderId="0" xfId="0" applyNumberFormat="1" applyFont="1" applyFill="1" applyBorder="1" applyAlignment="1">
      <alignment horizontal="center"/>
    </xf>
    <xf numFmtId="3" fontId="21" fillId="35" borderId="0" xfId="0" applyNumberFormat="1" applyFont="1" applyFill="1" applyBorder="1" applyAlignment="1">
      <alignment horizontal="center"/>
    </xf>
    <xf numFmtId="167" fontId="21" fillId="0" borderId="15" xfId="0" applyNumberFormat="1" applyFont="1" applyFill="1" applyBorder="1" applyAlignment="1">
      <alignment horizontal="center"/>
    </xf>
    <xf numFmtId="165" fontId="22" fillId="0" borderId="0" xfId="0" applyNumberFormat="1" applyFont="1" applyFill="1" applyBorder="1" applyAlignment="1">
      <alignment horizontal="center"/>
    </xf>
    <xf numFmtId="0" fontId="21" fillId="0" borderId="14" xfId="0" applyFont="1" applyFill="1" applyBorder="1" applyAlignment="1"/>
    <xf numFmtId="0" fontId="21" fillId="0" borderId="0" xfId="7" applyFont="1" applyFill="1" applyAlignment="1">
      <alignment horizontal="center"/>
    </xf>
    <xf numFmtId="2" fontId="21" fillId="36" borderId="14" xfId="0" applyNumberFormat="1" applyFont="1" applyFill="1" applyBorder="1" applyAlignment="1">
      <alignment horizontal="center"/>
    </xf>
    <xf numFmtId="2" fontId="23" fillId="36" borderId="14" xfId="0" quotePrefix="1" applyNumberFormat="1" applyFont="1" applyFill="1" applyBorder="1" applyAlignment="1">
      <alignment horizontal="center"/>
    </xf>
    <xf numFmtId="4" fontId="21" fillId="36" borderId="0" xfId="0" applyNumberFormat="1" applyFont="1" applyFill="1" applyAlignment="1">
      <alignment horizontal="center"/>
    </xf>
    <xf numFmtId="3" fontId="21" fillId="36" borderId="36" xfId="0" applyNumberFormat="1" applyFont="1" applyFill="1" applyBorder="1" applyAlignment="1">
      <alignment horizontal="center"/>
    </xf>
    <xf numFmtId="3" fontId="23" fillId="36" borderId="0" xfId="0" quotePrefix="1" applyNumberFormat="1" applyFont="1" applyFill="1" applyBorder="1" applyAlignment="1">
      <alignment horizontal="center"/>
    </xf>
    <xf numFmtId="167" fontId="21" fillId="36" borderId="15" xfId="0" applyNumberFormat="1" applyFont="1" applyFill="1" applyBorder="1" applyAlignment="1">
      <alignment horizontal="center"/>
    </xf>
    <xf numFmtId="3" fontId="21" fillId="36" borderId="0" xfId="0" applyNumberFormat="1" applyFont="1" applyFill="1" applyAlignment="1">
      <alignment horizontal="center"/>
    </xf>
    <xf numFmtId="3" fontId="23" fillId="36" borderId="0" xfId="0" quotePrefix="1" applyNumberFormat="1" applyFont="1" applyFill="1" applyAlignment="1">
      <alignment horizontal="center"/>
    </xf>
    <xf numFmtId="3" fontId="21" fillId="36" borderId="44" xfId="0" applyNumberFormat="1" applyFont="1" applyFill="1" applyBorder="1" applyAlignment="1">
      <alignment horizontal="center"/>
    </xf>
    <xf numFmtId="2" fontId="23" fillId="0" borderId="14" xfId="0" quotePrefix="1" applyNumberFormat="1" applyFont="1" applyFill="1" applyBorder="1" applyAlignment="1">
      <alignment horizontal="center"/>
    </xf>
    <xf numFmtId="4" fontId="21" fillId="0" borderId="0" xfId="0" applyNumberFormat="1" applyFont="1" applyFill="1" applyAlignment="1">
      <alignment horizontal="center"/>
    </xf>
    <xf numFmtId="3" fontId="23" fillId="0" borderId="0" xfId="0" quotePrefix="1" applyNumberFormat="1" applyFont="1" applyFill="1" applyBorder="1" applyAlignment="1">
      <alignment horizontal="center"/>
    </xf>
    <xf numFmtId="3" fontId="23" fillId="0" borderId="0" xfId="0" quotePrefix="1" applyNumberFormat="1" applyFont="1" applyFill="1" applyAlignment="1">
      <alignment horizontal="center"/>
    </xf>
    <xf numFmtId="0" fontId="23" fillId="0" borderId="14" xfId="0" applyFont="1" applyFill="1" applyBorder="1" applyAlignment="1">
      <alignment horizontal="center"/>
    </xf>
    <xf numFmtId="0" fontId="23" fillId="0" borderId="0" xfId="0" applyFont="1" applyFill="1" applyBorder="1" applyAlignment="1">
      <alignment horizontal="center"/>
    </xf>
    <xf numFmtId="0" fontId="21" fillId="0" borderId="36" xfId="0" applyFont="1" applyFill="1" applyBorder="1" applyAlignment="1">
      <alignment horizontal="center"/>
    </xf>
    <xf numFmtId="2" fontId="21" fillId="35" borderId="14" xfId="0" applyNumberFormat="1" applyFont="1" applyFill="1" applyBorder="1" applyAlignment="1">
      <alignment horizontal="center"/>
    </xf>
    <xf numFmtId="2" fontId="23" fillId="35" borderId="14" xfId="0" quotePrefix="1" applyNumberFormat="1" applyFont="1" applyFill="1" applyBorder="1" applyAlignment="1">
      <alignment horizontal="center"/>
    </xf>
    <xf numFmtId="4" fontId="21" fillId="35" borderId="0" xfId="0" applyNumberFormat="1" applyFont="1" applyFill="1" applyAlignment="1">
      <alignment horizontal="center"/>
    </xf>
    <xf numFmtId="3" fontId="21" fillId="35" borderId="36" xfId="0" applyNumberFormat="1" applyFont="1" applyFill="1" applyBorder="1" applyAlignment="1">
      <alignment horizontal="center"/>
    </xf>
    <xf numFmtId="3" fontId="23" fillId="35" borderId="0" xfId="0" quotePrefix="1" applyNumberFormat="1" applyFont="1" applyFill="1" applyBorder="1" applyAlignment="1">
      <alignment horizontal="center"/>
    </xf>
    <xf numFmtId="167" fontId="21" fillId="35" borderId="15" xfId="0" applyNumberFormat="1" applyFont="1" applyFill="1" applyBorder="1" applyAlignment="1">
      <alignment horizontal="center"/>
    </xf>
    <xf numFmtId="3" fontId="21" fillId="35" borderId="0" xfId="0" applyNumberFormat="1" applyFont="1" applyFill="1" applyAlignment="1">
      <alignment horizontal="center"/>
    </xf>
    <xf numFmtId="3" fontId="23" fillId="35" borderId="0" xfId="0" quotePrefix="1" applyNumberFormat="1" applyFont="1" applyFill="1" applyAlignment="1">
      <alignment horizontal="center"/>
    </xf>
    <xf numFmtId="3" fontId="21" fillId="35" borderId="44" xfId="0" applyNumberFormat="1" applyFont="1" applyFill="1" applyBorder="1" applyAlignment="1">
      <alignment horizontal="center"/>
    </xf>
    <xf numFmtId="0" fontId="23" fillId="0" borderId="0" xfId="0" applyFont="1" applyFill="1" applyAlignment="1">
      <alignment horizontal="center"/>
    </xf>
    <xf numFmtId="49" fontId="21" fillId="0" borderId="0" xfId="0" applyNumberFormat="1" applyFont="1" applyFill="1" applyAlignment="1">
      <alignment horizontal="center"/>
    </xf>
    <xf numFmtId="49" fontId="21" fillId="0" borderId="0" xfId="0" applyNumberFormat="1" applyFont="1" applyFill="1" applyBorder="1" applyAlignment="1">
      <alignment horizontal="center"/>
    </xf>
    <xf numFmtId="0" fontId="21" fillId="0" borderId="36" xfId="7" applyFont="1" applyFill="1" applyBorder="1" applyAlignment="1">
      <alignment horizontal="center"/>
    </xf>
    <xf numFmtId="2" fontId="21" fillId="39" borderId="14" xfId="7" applyNumberFormat="1" applyFont="1" applyFill="1" applyBorder="1" applyAlignment="1">
      <alignment horizontal="center"/>
    </xf>
    <xf numFmtId="2" fontId="21" fillId="39" borderId="0" xfId="7" applyNumberFormat="1" applyFont="1" applyFill="1" applyBorder="1" applyAlignment="1">
      <alignment horizontal="center"/>
    </xf>
    <xf numFmtId="3" fontId="21" fillId="39" borderId="0" xfId="7" applyNumberFormat="1" applyFont="1" applyFill="1" applyBorder="1" applyAlignment="1">
      <alignment horizontal="center"/>
    </xf>
    <xf numFmtId="2" fontId="21" fillId="39" borderId="14" xfId="7" applyNumberFormat="1" applyFont="1" applyFill="1" applyBorder="1" applyAlignment="1">
      <alignment horizontal="center" vertical="center" wrapText="1"/>
    </xf>
    <xf numFmtId="4" fontId="21" fillId="39" borderId="0" xfId="7" applyNumberFormat="1" applyFont="1" applyFill="1" applyAlignment="1">
      <alignment horizontal="center"/>
    </xf>
    <xf numFmtId="3" fontId="21" fillId="39" borderId="15" xfId="7" applyNumberFormat="1" applyFont="1" applyFill="1" applyBorder="1" applyAlignment="1">
      <alignment horizontal="center"/>
    </xf>
    <xf numFmtId="3" fontId="21" fillId="39" borderId="36" xfId="7" applyNumberFormat="1" applyFont="1" applyFill="1" applyBorder="1" applyAlignment="1">
      <alignment horizontal="center"/>
    </xf>
    <xf numFmtId="165" fontId="21" fillId="39" borderId="0" xfId="7" applyNumberFormat="1" applyFont="1" applyFill="1" applyBorder="1" applyAlignment="1">
      <alignment horizontal="center"/>
    </xf>
    <xf numFmtId="167" fontId="21" fillId="39" borderId="15" xfId="7" applyNumberFormat="1" applyFont="1" applyFill="1" applyBorder="1" applyAlignment="1">
      <alignment horizontal="center"/>
    </xf>
    <xf numFmtId="3" fontId="21" fillId="39" borderId="0" xfId="7" applyNumberFormat="1" applyFont="1" applyFill="1" applyAlignment="1">
      <alignment horizontal="center"/>
    </xf>
    <xf numFmtId="3" fontId="21" fillId="39" borderId="0" xfId="7" applyNumberFormat="1" applyFont="1" applyFill="1" applyBorder="1" applyAlignment="1">
      <alignment horizontal="center" vertical="center" wrapText="1"/>
    </xf>
    <xf numFmtId="165" fontId="21" fillId="39" borderId="11" xfId="7" applyNumberFormat="1" applyFont="1" applyFill="1" applyBorder="1" applyAlignment="1">
      <alignment horizontal="center" vertical="center" wrapText="1"/>
    </xf>
    <xf numFmtId="164" fontId="21" fillId="39" borderId="15" xfId="7" applyNumberFormat="1" applyFont="1" applyFill="1" applyBorder="1" applyAlignment="1">
      <alignment horizontal="center"/>
    </xf>
    <xf numFmtId="3" fontId="21" fillId="39" borderId="44" xfId="7" applyNumberFormat="1" applyFont="1" applyFill="1" applyBorder="1" applyAlignment="1">
      <alignment horizontal="center"/>
    </xf>
    <xf numFmtId="2" fontId="21" fillId="39" borderId="11" xfId="7" applyNumberFormat="1" applyFont="1" applyFill="1" applyBorder="1" applyAlignment="1">
      <alignment horizontal="center"/>
    </xf>
    <xf numFmtId="9" fontId="21" fillId="39" borderId="14" xfId="7" applyNumberFormat="1" applyFont="1" applyFill="1" applyBorder="1" applyAlignment="1">
      <alignment horizontal="center"/>
    </xf>
    <xf numFmtId="2" fontId="21" fillId="33" borderId="14" xfId="8" applyNumberFormat="1" applyFont="1" applyFill="1" applyBorder="1" applyAlignment="1">
      <alignment horizontal="center"/>
    </xf>
    <xf numFmtId="2" fontId="21" fillId="33" borderId="0" xfId="0" applyNumberFormat="1" applyFont="1" applyFill="1" applyBorder="1" applyAlignment="1">
      <alignment horizontal="center"/>
    </xf>
    <xf numFmtId="3" fontId="21" fillId="33" borderId="0" xfId="0" applyNumberFormat="1" applyFont="1" applyFill="1" applyBorder="1" applyAlignment="1">
      <alignment horizontal="center"/>
    </xf>
    <xf numFmtId="2" fontId="23" fillId="33" borderId="14" xfId="0" quotePrefix="1" applyNumberFormat="1" applyFont="1" applyFill="1" applyBorder="1" applyAlignment="1">
      <alignment horizontal="center"/>
    </xf>
    <xf numFmtId="4" fontId="21" fillId="33" borderId="0" xfId="0" applyNumberFormat="1" applyFont="1" applyFill="1" applyAlignment="1">
      <alignment horizontal="center"/>
    </xf>
    <xf numFmtId="3" fontId="21" fillId="33" borderId="15" xfId="7" applyNumberFormat="1" applyFont="1" applyFill="1" applyBorder="1" applyAlignment="1">
      <alignment horizontal="center"/>
    </xf>
    <xf numFmtId="3" fontId="21" fillId="33" borderId="36" xfId="0" applyNumberFormat="1" applyFont="1" applyFill="1" applyBorder="1" applyAlignment="1">
      <alignment horizontal="center"/>
    </xf>
    <xf numFmtId="3" fontId="23" fillId="33" borderId="0" xfId="0" quotePrefix="1" applyNumberFormat="1" applyFont="1" applyFill="1" applyBorder="1" applyAlignment="1">
      <alignment horizontal="center"/>
    </xf>
    <xf numFmtId="3" fontId="21" fillId="33" borderId="0" xfId="7" applyNumberFormat="1" applyFont="1" applyFill="1" applyBorder="1" applyAlignment="1">
      <alignment horizontal="center"/>
    </xf>
    <xf numFmtId="165" fontId="21" fillId="33" borderId="0" xfId="7" applyNumberFormat="1" applyFont="1" applyFill="1" applyBorder="1" applyAlignment="1">
      <alignment horizontal="center"/>
    </xf>
    <xf numFmtId="167" fontId="21" fillId="33" borderId="15" xfId="0" applyNumberFormat="1" applyFont="1" applyFill="1" applyBorder="1" applyAlignment="1">
      <alignment horizontal="center"/>
    </xf>
    <xf numFmtId="3" fontId="21" fillId="33" borderId="0" xfId="0" applyNumberFormat="1" applyFont="1" applyFill="1" applyAlignment="1">
      <alignment horizontal="center"/>
    </xf>
    <xf numFmtId="3" fontId="23" fillId="33" borderId="0" xfId="0" quotePrefix="1" applyNumberFormat="1" applyFont="1" applyFill="1" applyAlignment="1">
      <alignment horizontal="center"/>
    </xf>
    <xf numFmtId="165" fontId="22" fillId="33" borderId="0" xfId="1" applyNumberFormat="1" applyFont="1" applyFill="1" applyBorder="1" applyAlignment="1">
      <alignment horizontal="center"/>
    </xf>
    <xf numFmtId="3" fontId="21" fillId="33" borderId="0" xfId="7" applyNumberFormat="1" applyFont="1" applyFill="1" applyBorder="1" applyAlignment="1">
      <alignment horizontal="center" vertical="center" wrapText="1"/>
    </xf>
    <xf numFmtId="165" fontId="21" fillId="33" borderId="11" xfId="7" applyNumberFormat="1" applyFont="1" applyFill="1" applyBorder="1" applyAlignment="1">
      <alignment horizontal="center" vertical="center" wrapText="1"/>
    </xf>
    <xf numFmtId="164" fontId="21" fillId="33" borderId="15" xfId="7" applyNumberFormat="1" applyFont="1" applyFill="1" applyBorder="1" applyAlignment="1">
      <alignment horizontal="center"/>
    </xf>
    <xf numFmtId="3" fontId="21" fillId="33" borderId="44" xfId="0" applyNumberFormat="1" applyFont="1" applyFill="1" applyBorder="1" applyAlignment="1">
      <alignment horizontal="center"/>
    </xf>
    <xf numFmtId="165" fontId="22" fillId="33" borderId="0" xfId="7" applyNumberFormat="1" applyFont="1" applyFill="1" applyBorder="1" applyAlignment="1">
      <alignment horizontal="center"/>
    </xf>
    <xf numFmtId="2" fontId="21" fillId="33" borderId="11" xfId="1" applyNumberFormat="1" applyFont="1" applyFill="1" applyBorder="1" applyAlignment="1">
      <alignment horizontal="center"/>
    </xf>
    <xf numFmtId="2" fontId="21" fillId="33" borderId="11" xfId="7" applyNumberFormat="1" applyFont="1" applyFill="1" applyBorder="1" applyAlignment="1">
      <alignment horizontal="center"/>
    </xf>
    <xf numFmtId="0" fontId="21" fillId="33" borderId="14" xfId="0" applyFont="1" applyFill="1" applyBorder="1" applyAlignment="1">
      <alignment horizontal="center"/>
    </xf>
    <xf numFmtId="0" fontId="19" fillId="0" borderId="38" xfId="0" applyFont="1" applyFill="1" applyBorder="1" applyAlignment="1">
      <alignment vertical="center" wrapText="1"/>
    </xf>
    <xf numFmtId="165" fontId="21" fillId="0" borderId="14" xfId="7" applyNumberFormat="1" applyFont="1" applyFill="1" applyBorder="1" applyAlignment="1"/>
    <xf numFmtId="0" fontId="21" fillId="35" borderId="0" xfId="0" applyFont="1" applyFill="1" applyBorder="1" applyAlignment="1">
      <alignment horizontal="left"/>
    </xf>
    <xf numFmtId="0" fontId="21" fillId="36" borderId="0" xfId="0" applyFont="1" applyFill="1" applyBorder="1" applyAlignment="1">
      <alignment horizontal="left"/>
    </xf>
    <xf numFmtId="0" fontId="21" fillId="39" borderId="0" xfId="7" applyFont="1" applyFill="1" applyBorder="1" applyAlignment="1">
      <alignment horizontal="left"/>
    </xf>
    <xf numFmtId="0" fontId="21" fillId="0" borderId="0" xfId="0" applyFont="1" applyFill="1" applyBorder="1" applyAlignment="1">
      <alignment horizontal="left"/>
    </xf>
    <xf numFmtId="0" fontId="21" fillId="33" borderId="0" xfId="0" applyFont="1" applyFill="1" applyBorder="1" applyAlignment="1">
      <alignment horizontal="left"/>
    </xf>
    <xf numFmtId="0" fontId="21" fillId="0" borderId="36" xfId="0" applyFont="1" applyFill="1" applyBorder="1" applyAlignment="1">
      <alignment horizontal="left"/>
    </xf>
    <xf numFmtId="3" fontId="0" fillId="0" borderId="0" xfId="0" applyNumberFormat="1"/>
    <xf numFmtId="0" fontId="19" fillId="34" borderId="31" xfId="0" applyFont="1" applyFill="1" applyBorder="1"/>
    <xf numFmtId="166" fontId="19" fillId="34" borderId="60" xfId="43" applyNumberFormat="1" applyFont="1" applyFill="1" applyBorder="1" applyAlignment="1">
      <alignment horizontal="center"/>
    </xf>
    <xf numFmtId="10" fontId="20" fillId="34" borderId="60" xfId="0" applyNumberFormat="1" applyFont="1" applyFill="1" applyBorder="1" applyAlignment="1">
      <alignment horizontal="center"/>
    </xf>
    <xf numFmtId="0" fontId="19" fillId="34" borderId="60" xfId="0" applyFont="1" applyFill="1" applyBorder="1" applyAlignment="1">
      <alignment horizontal="center"/>
    </xf>
    <xf numFmtId="166" fontId="19" fillId="34" borderId="60" xfId="0" applyNumberFormat="1" applyFont="1" applyFill="1" applyBorder="1" applyAlignment="1">
      <alignment horizontal="center"/>
    </xf>
    <xf numFmtId="165" fontId="19" fillId="34" borderId="60" xfId="1" applyNumberFormat="1" applyFont="1" applyFill="1" applyBorder="1" applyAlignment="1">
      <alignment horizontal="center"/>
    </xf>
    <xf numFmtId="165" fontId="19" fillId="34" borderId="55" xfId="0" applyNumberFormat="1" applyFont="1" applyFill="1" applyBorder="1" applyAlignment="1">
      <alignment horizontal="center"/>
    </xf>
    <xf numFmtId="0" fontId="0" fillId="0" borderId="0" xfId="0" quotePrefix="1" applyFill="1"/>
    <xf numFmtId="10" fontId="0" fillId="0" borderId="0" xfId="0" applyNumberFormat="1"/>
    <xf numFmtId="0" fontId="19" fillId="0" borderId="67" xfId="0" quotePrefix="1" applyNumberFormat="1" applyFont="1" applyFill="1" applyBorder="1" applyAlignment="1">
      <alignment wrapText="1"/>
    </xf>
    <xf numFmtId="0" fontId="19" fillId="0" borderId="67" xfId="0" quotePrefix="1" applyNumberFormat="1" applyFont="1" applyFill="1" applyBorder="1" applyAlignment="1">
      <alignment horizontal="center" wrapText="1"/>
    </xf>
    <xf numFmtId="0" fontId="19" fillId="0" borderId="68" xfId="0" quotePrefix="1" applyNumberFormat="1" applyFont="1" applyFill="1" applyBorder="1" applyAlignment="1">
      <alignment wrapText="1"/>
    </xf>
    <xf numFmtId="0" fontId="19" fillId="0" borderId="69" xfId="0" quotePrefix="1" applyNumberFormat="1" applyFont="1" applyFill="1" applyBorder="1" applyAlignment="1">
      <alignment wrapText="1"/>
    </xf>
    <xf numFmtId="10" fontId="19" fillId="0" borderId="67" xfId="1" quotePrefix="1" applyNumberFormat="1" applyFont="1" applyFill="1" applyBorder="1" applyAlignment="1">
      <alignment wrapText="1"/>
    </xf>
    <xf numFmtId="0" fontId="19" fillId="0" borderId="67" xfId="0" applyNumberFormat="1" applyFont="1" applyFill="1" applyBorder="1" applyAlignment="1">
      <alignment horizontal="center" wrapText="1"/>
    </xf>
    <xf numFmtId="0" fontId="0" fillId="0" borderId="67" xfId="0" applyFill="1" applyBorder="1"/>
    <xf numFmtId="0" fontId="0" fillId="35" borderId="0" xfId="0" quotePrefix="1" applyFill="1"/>
    <xf numFmtId="0" fontId="0" fillId="35" borderId="0" xfId="0" applyFill="1"/>
    <xf numFmtId="10" fontId="0" fillId="35" borderId="0" xfId="0" applyNumberFormat="1" applyFill="1"/>
    <xf numFmtId="0" fontId="0" fillId="35" borderId="0" xfId="0" applyFont="1" applyFill="1" applyAlignment="1">
      <alignment horizontal="left"/>
    </xf>
    <xf numFmtId="0" fontId="0" fillId="36" borderId="0" xfId="0" quotePrefix="1" applyFill="1"/>
    <xf numFmtId="0" fontId="0" fillId="36" borderId="0" xfId="0" applyFont="1" applyFill="1" applyAlignment="1">
      <alignment horizontal="left"/>
    </xf>
    <xf numFmtId="0" fontId="0" fillId="36" borderId="0" xfId="0" applyFill="1"/>
    <xf numFmtId="10" fontId="0" fillId="36" borderId="0" xfId="0" applyNumberFormat="1" applyFill="1"/>
    <xf numFmtId="0" fontId="0" fillId="33" borderId="0" xfId="0" quotePrefix="1" applyFill="1"/>
    <xf numFmtId="0" fontId="0" fillId="33" borderId="0" xfId="0" applyFont="1" applyFill="1" applyAlignment="1">
      <alignment horizontal="left"/>
    </xf>
    <xf numFmtId="0" fontId="0" fillId="33" borderId="0" xfId="0" applyFill="1"/>
    <xf numFmtId="10" fontId="0" fillId="33" borderId="0" xfId="0" applyNumberFormat="1" applyFill="1"/>
    <xf numFmtId="0" fontId="0" fillId="36" borderId="0" xfId="0" applyFill="1" applyAlignment="1">
      <alignment horizontal="center"/>
    </xf>
    <xf numFmtId="0" fontId="0" fillId="0" borderId="0" xfId="0" applyAlignment="1">
      <alignment horizontal="center"/>
    </xf>
    <xf numFmtId="0" fontId="0" fillId="35" borderId="0" xfId="0" applyFill="1" applyAlignment="1">
      <alignment horizontal="center"/>
    </xf>
    <xf numFmtId="0" fontId="0" fillId="33" borderId="0" xfId="0" applyFill="1" applyAlignment="1">
      <alignment horizontal="center"/>
    </xf>
    <xf numFmtId="0" fontId="27" fillId="34" borderId="0" xfId="0" applyFont="1" applyFill="1"/>
    <xf numFmtId="0" fontId="20" fillId="34" borderId="0" xfId="0" applyFont="1" applyFill="1"/>
    <xf numFmtId="0" fontId="20" fillId="0" borderId="0" xfId="0" applyFont="1"/>
    <xf numFmtId="0" fontId="21" fillId="0" borderId="0" xfId="45" applyFont="1"/>
    <xf numFmtId="0" fontId="20" fillId="0" borderId="0" xfId="0" applyFont="1" applyAlignment="1">
      <alignment vertical="center"/>
    </xf>
    <xf numFmtId="0" fontId="29" fillId="0" borderId="0" xfId="0" applyFont="1" applyAlignment="1">
      <alignment vertical="center"/>
    </xf>
    <xf numFmtId="0" fontId="28" fillId="0" borderId="0" xfId="0" applyFont="1"/>
    <xf numFmtId="0" fontId="29" fillId="0" borderId="0" xfId="0" applyFont="1" applyAlignment="1">
      <alignment horizontal="center" vertical="center"/>
    </xf>
    <xf numFmtId="0" fontId="20" fillId="0" borderId="0" xfId="0" applyFont="1" applyAlignment="1">
      <alignment horizontal="right"/>
    </xf>
    <xf numFmtId="2" fontId="19" fillId="0" borderId="38" xfId="0" applyNumberFormat="1" applyFont="1" applyFill="1" applyBorder="1" applyAlignment="1">
      <alignment horizontal="center" vertical="center" wrapText="1"/>
    </xf>
    <xf numFmtId="1" fontId="19" fillId="0" borderId="39" xfId="0" applyNumberFormat="1" applyFont="1" applyFill="1" applyBorder="1" applyAlignment="1">
      <alignment horizontal="center" vertical="center" wrapText="1"/>
    </xf>
    <xf numFmtId="1" fontId="19" fillId="0" borderId="37" xfId="0" applyNumberFormat="1" applyFont="1" applyFill="1" applyBorder="1" applyAlignment="1">
      <alignment horizontal="center" vertical="center" wrapText="1"/>
    </xf>
    <xf numFmtId="3" fontId="19" fillId="0" borderId="42" xfId="0" applyNumberFormat="1" applyFont="1" applyFill="1" applyBorder="1" applyAlignment="1">
      <alignment horizontal="center" vertical="center" wrapText="1"/>
    </xf>
    <xf numFmtId="0" fontId="19" fillId="0" borderId="39" xfId="0" applyFont="1" applyFill="1" applyBorder="1" applyAlignment="1">
      <alignment vertical="center" wrapText="1"/>
    </xf>
    <xf numFmtId="49" fontId="20" fillId="0" borderId="0" xfId="0" applyNumberFormat="1" applyFont="1" applyAlignment="1">
      <alignment vertical="center"/>
    </xf>
    <xf numFmtId="49" fontId="21" fillId="0" borderId="0" xfId="45" applyNumberFormat="1" applyFont="1"/>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25" fillId="33" borderId="61" xfId="0" applyFont="1" applyFill="1" applyBorder="1" applyAlignment="1">
      <alignment horizontal="left" vertical="center" wrapText="1"/>
    </xf>
    <xf numFmtId="0" fontId="25" fillId="33" borderId="62" xfId="0" applyFont="1" applyFill="1" applyBorder="1" applyAlignment="1">
      <alignment horizontal="left" vertical="center" wrapText="1"/>
    </xf>
    <xf numFmtId="0" fontId="25" fillId="33" borderId="63" xfId="0" applyFont="1" applyFill="1" applyBorder="1" applyAlignment="1">
      <alignment horizontal="left" vertical="center" wrapText="1"/>
    </xf>
    <xf numFmtId="0" fontId="25" fillId="33" borderId="10" xfId="0" applyFont="1" applyFill="1" applyBorder="1" applyAlignment="1">
      <alignment horizontal="left" vertical="center" wrapText="1"/>
    </xf>
    <xf numFmtId="0" fontId="25" fillId="33" borderId="0"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3" borderId="64" xfId="0" applyFont="1" applyFill="1" applyBorder="1" applyAlignment="1">
      <alignment horizontal="left" vertical="center" wrapText="1"/>
    </xf>
    <xf numFmtId="0" fontId="25" fillId="33" borderId="65" xfId="0" applyFont="1" applyFill="1" applyBorder="1" applyAlignment="1">
      <alignment horizontal="left" vertical="center" wrapText="1"/>
    </xf>
    <xf numFmtId="0" fontId="25" fillId="33" borderId="66" xfId="0" applyFont="1" applyFill="1" applyBorder="1" applyAlignment="1">
      <alignment horizontal="left" vertical="center" wrapText="1"/>
    </xf>
    <xf numFmtId="0" fontId="19" fillId="40" borderId="31" xfId="0" applyFont="1" applyFill="1" applyBorder="1" applyAlignment="1">
      <alignment horizontal="center" vertical="center" wrapText="1"/>
    </xf>
    <xf numFmtId="0" fontId="19" fillId="40" borderId="60" xfId="0" applyFont="1" applyFill="1" applyBorder="1" applyAlignment="1">
      <alignment horizontal="center" vertical="center" wrapText="1"/>
    </xf>
    <xf numFmtId="0" fontId="19" fillId="40" borderId="60" xfId="0" applyFont="1" applyFill="1" applyBorder="1" applyAlignment="1">
      <alignment horizontal="center" vertical="center"/>
    </xf>
    <xf numFmtId="0" fontId="19" fillId="40" borderId="55" xfId="0" applyFont="1" applyFill="1" applyBorder="1" applyAlignment="1">
      <alignment horizontal="center" vertical="center"/>
    </xf>
    <xf numFmtId="0" fontId="31" fillId="0" borderId="31" xfId="0" applyFont="1" applyFill="1" applyBorder="1" applyAlignment="1">
      <alignmen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A6F942E5-E5AE-4BBF-9C96-99FD3EC03C6B}"/>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4" xr:uid="{6165CF6C-B60C-449A-8693-A9E5994B14A3}"/>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A8A800"/>
      <color rgb="FFC8F0C8"/>
      <color rgb="FFE6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032F1-DDB4-4311-AAAC-27ECE57A26A7}">
  <dimension ref="A1:R46"/>
  <sheetViews>
    <sheetView workbookViewId="0">
      <selection sqref="A1:XFD1048576"/>
    </sheetView>
  </sheetViews>
  <sheetFormatPr defaultColWidth="12.5703125" defaultRowHeight="12.75" x14ac:dyDescent="0.2"/>
  <cols>
    <col min="1" max="1" width="15.5703125" style="264" customWidth="1"/>
    <col min="2" max="2" width="20.28515625" style="264" customWidth="1"/>
    <col min="3" max="16384" width="12.5703125" style="264"/>
  </cols>
  <sheetData>
    <row r="1" spans="1:18" x14ac:dyDescent="0.2">
      <c r="A1" s="262" t="s">
        <v>124</v>
      </c>
      <c r="B1" s="263"/>
    </row>
    <row r="2" spans="1:18" x14ac:dyDescent="0.2">
      <c r="A2" s="265" t="s">
        <v>125</v>
      </c>
    </row>
    <row r="3" spans="1:18" x14ac:dyDescent="0.2">
      <c r="A3" s="264" t="s">
        <v>126</v>
      </c>
    </row>
    <row r="4" spans="1:18" x14ac:dyDescent="0.2">
      <c r="A4" s="264" t="s">
        <v>127</v>
      </c>
    </row>
    <row r="5" spans="1:18" x14ac:dyDescent="0.2">
      <c r="A5" s="264" t="s">
        <v>128</v>
      </c>
    </row>
    <row r="8" spans="1:18" x14ac:dyDescent="0.2">
      <c r="A8" s="262" t="s">
        <v>129</v>
      </c>
      <c r="B8" s="263"/>
    </row>
    <row r="9" spans="1:18" x14ac:dyDescent="0.2">
      <c r="A9" s="266" t="s">
        <v>130</v>
      </c>
      <c r="B9" s="267"/>
      <c r="C9" s="267"/>
      <c r="D9" s="267"/>
      <c r="E9" s="267"/>
      <c r="F9" s="267"/>
      <c r="G9" s="267"/>
      <c r="H9" s="267"/>
      <c r="I9" s="267"/>
      <c r="J9" s="267"/>
    </row>
    <row r="10" spans="1:18" x14ac:dyDescent="0.2">
      <c r="A10" s="266" t="s">
        <v>131</v>
      </c>
      <c r="B10" s="267"/>
      <c r="C10" s="267"/>
      <c r="D10" s="267"/>
      <c r="E10" s="267"/>
      <c r="F10" s="267"/>
      <c r="G10" s="267"/>
      <c r="H10" s="267"/>
      <c r="I10" s="267"/>
      <c r="J10" s="267"/>
      <c r="K10" s="267"/>
      <c r="L10" s="267"/>
      <c r="M10" s="267"/>
    </row>
    <row r="11" spans="1:18" x14ac:dyDescent="0.2">
      <c r="A11" s="266" t="s">
        <v>132</v>
      </c>
      <c r="B11" s="267"/>
      <c r="C11" s="267"/>
      <c r="D11" s="267"/>
      <c r="E11" s="267"/>
      <c r="F11" s="267"/>
      <c r="G11" s="267"/>
      <c r="H11" s="267"/>
      <c r="I11" s="267"/>
      <c r="J11" s="267"/>
      <c r="K11" s="267"/>
      <c r="L11" s="267"/>
      <c r="M11" s="267"/>
      <c r="N11" s="267"/>
      <c r="O11" s="267"/>
      <c r="P11" s="267"/>
      <c r="Q11" s="267"/>
      <c r="R11" s="267"/>
    </row>
    <row r="12" spans="1:18" x14ac:dyDescent="0.2">
      <c r="A12" s="266" t="s">
        <v>133</v>
      </c>
      <c r="B12" s="267"/>
      <c r="C12" s="267"/>
      <c r="D12" s="267"/>
      <c r="E12" s="267"/>
      <c r="F12" s="267"/>
      <c r="G12" s="267"/>
      <c r="H12" s="267"/>
      <c r="I12" s="267"/>
      <c r="J12" s="267"/>
      <c r="K12" s="267"/>
      <c r="L12" s="267"/>
      <c r="M12" s="267"/>
      <c r="N12" s="267"/>
      <c r="O12" s="267"/>
      <c r="P12" s="267"/>
      <c r="Q12" s="267"/>
    </row>
    <row r="13" spans="1:18" x14ac:dyDescent="0.2">
      <c r="A13" s="268" t="s">
        <v>134</v>
      </c>
      <c r="B13" s="269"/>
      <c r="C13" s="269"/>
      <c r="D13" s="269"/>
      <c r="E13" s="269"/>
      <c r="F13" s="269"/>
      <c r="G13" s="269"/>
      <c r="H13" s="269"/>
      <c r="I13" s="269"/>
      <c r="J13" s="269"/>
      <c r="K13" s="269"/>
      <c r="L13" s="269"/>
      <c r="M13" s="269"/>
      <c r="N13" s="269"/>
      <c r="O13" s="269"/>
      <c r="P13" s="269"/>
      <c r="Q13" s="269"/>
      <c r="R13" s="269"/>
    </row>
    <row r="15" spans="1:18" x14ac:dyDescent="0.2">
      <c r="E15" s="264" t="s">
        <v>135</v>
      </c>
    </row>
    <row r="16" spans="1:18" x14ac:dyDescent="0.2">
      <c r="A16" s="262" t="s">
        <v>136</v>
      </c>
      <c r="B16" s="263"/>
    </row>
    <row r="17" spans="1:2" x14ac:dyDescent="0.2">
      <c r="A17" s="264" t="s">
        <v>137</v>
      </c>
      <c r="B17" s="264" t="s">
        <v>138</v>
      </c>
    </row>
    <row r="19" spans="1:2" x14ac:dyDescent="0.2">
      <c r="A19" s="264" t="s">
        <v>139</v>
      </c>
      <c r="B19" s="265" t="s">
        <v>140</v>
      </c>
    </row>
    <row r="21" spans="1:2" x14ac:dyDescent="0.2">
      <c r="A21" s="264" t="s">
        <v>141</v>
      </c>
      <c r="B21" s="264" t="s">
        <v>142</v>
      </c>
    </row>
    <row r="22" spans="1:2" x14ac:dyDescent="0.2">
      <c r="B22" s="264" t="s">
        <v>143</v>
      </c>
    </row>
    <row r="23" spans="1:2" x14ac:dyDescent="0.2">
      <c r="B23" s="264" t="s">
        <v>144</v>
      </c>
    </row>
    <row r="25" spans="1:2" x14ac:dyDescent="0.2">
      <c r="A25" s="264" t="s">
        <v>145</v>
      </c>
      <c r="B25" s="264" t="s">
        <v>146</v>
      </c>
    </row>
    <row r="27" spans="1:2" x14ac:dyDescent="0.2">
      <c r="A27" s="264" t="s">
        <v>147</v>
      </c>
      <c r="B27" s="264" t="s">
        <v>148</v>
      </c>
    </row>
    <row r="30" spans="1:2" x14ac:dyDescent="0.2">
      <c r="A30" s="262" t="s">
        <v>149</v>
      </c>
      <c r="B30" s="263"/>
    </row>
    <row r="31" spans="1:2" x14ac:dyDescent="0.2">
      <c r="A31" s="264" t="s">
        <v>150</v>
      </c>
    </row>
    <row r="32" spans="1:2" x14ac:dyDescent="0.2">
      <c r="A32" s="265" t="s">
        <v>151</v>
      </c>
    </row>
    <row r="46" spans="1:1" x14ac:dyDescent="0.2">
      <c r="A46" s="270"/>
    </row>
  </sheetData>
  <hyperlinks>
    <hyperlink ref="B19" r:id="rId1" xr:uid="{B7742C6B-1616-41A4-8400-9ADE61E84BE0}"/>
    <hyperlink ref="A2" r:id="rId2" xr:uid="{4C096AE1-77BE-43B8-BC5C-65CCB57E90AD}"/>
    <hyperlink ref="A32" r:id="rId3" xr:uid="{50D5C339-420A-49F5-B9BC-B7D00FEA7B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9"/>
  <sheetViews>
    <sheetView topLeftCell="A2" workbookViewId="0">
      <selection activeCell="V2" sqref="V2:V29"/>
    </sheetView>
  </sheetViews>
  <sheetFormatPr defaultRowHeight="15" x14ac:dyDescent="0.25"/>
  <cols>
    <col min="1" max="1" width="12.5703125" bestFit="1" customWidth="1"/>
    <col min="22" max="22" width="12" bestFit="1" customWidth="1"/>
  </cols>
  <sheetData>
    <row r="1" spans="1:22" s="245" customFormat="1" ht="116.25" thickBot="1" x14ac:dyDescent="0.3">
      <c r="A1" s="239" t="s">
        <v>12</v>
      </c>
      <c r="B1" s="240" t="s">
        <v>110</v>
      </c>
      <c r="C1" s="240" t="s">
        <v>111</v>
      </c>
      <c r="D1" s="241" t="s">
        <v>15</v>
      </c>
      <c r="E1" s="239" t="s">
        <v>4</v>
      </c>
      <c r="F1" s="239" t="s">
        <v>13</v>
      </c>
      <c r="G1" s="239" t="s">
        <v>14</v>
      </c>
      <c r="H1" s="239" t="s">
        <v>16</v>
      </c>
      <c r="I1" s="242" t="s">
        <v>17</v>
      </c>
      <c r="J1" s="241" t="s">
        <v>112</v>
      </c>
      <c r="K1" s="239" t="s">
        <v>113</v>
      </c>
      <c r="L1" s="239" t="s">
        <v>114</v>
      </c>
      <c r="M1" s="239" t="s">
        <v>115</v>
      </c>
      <c r="N1" s="243" t="s">
        <v>116</v>
      </c>
      <c r="O1" s="239" t="s">
        <v>117</v>
      </c>
      <c r="P1" s="239" t="s">
        <v>118</v>
      </c>
      <c r="Q1" s="239" t="s">
        <v>119</v>
      </c>
      <c r="R1" s="243" t="s">
        <v>107</v>
      </c>
      <c r="S1" s="239" t="s">
        <v>120</v>
      </c>
      <c r="T1" s="239" t="s">
        <v>121</v>
      </c>
      <c r="U1" s="242" t="s">
        <v>122</v>
      </c>
      <c r="V1" s="244" t="s">
        <v>123</v>
      </c>
    </row>
    <row r="2" spans="1:22" ht="15.75" thickTop="1" x14ac:dyDescent="0.25">
      <c r="A2" s="250" t="s">
        <v>42</v>
      </c>
      <c r="B2" s="251" t="s">
        <v>109</v>
      </c>
      <c r="C2" s="251" t="s">
        <v>106</v>
      </c>
      <c r="D2" s="252">
        <v>7.7180999755859379</v>
      </c>
      <c r="E2" s="252">
        <v>7125</v>
      </c>
      <c r="F2" s="252">
        <v>3015</v>
      </c>
      <c r="G2" s="252">
        <v>2911</v>
      </c>
      <c r="H2" s="252">
        <v>923.15466533705899</v>
      </c>
      <c r="I2" s="252">
        <v>390.64018470052395</v>
      </c>
      <c r="J2" s="252">
        <v>3280</v>
      </c>
      <c r="K2" s="252">
        <v>2385</v>
      </c>
      <c r="L2" s="252">
        <v>370</v>
      </c>
      <c r="M2" s="252">
        <v>230</v>
      </c>
      <c r="N2" s="253">
        <v>7.0121951219512202E-2</v>
      </c>
      <c r="O2" s="252">
        <v>195</v>
      </c>
      <c r="P2" s="252">
        <v>35</v>
      </c>
      <c r="Q2" s="252">
        <v>230</v>
      </c>
      <c r="R2" s="253">
        <v>7.0121951219512202E-2</v>
      </c>
      <c r="S2" s="252">
        <v>0</v>
      </c>
      <c r="T2" s="252">
        <v>15</v>
      </c>
      <c r="U2" s="252">
        <v>40</v>
      </c>
      <c r="V2" s="252" t="s">
        <v>7</v>
      </c>
    </row>
    <row r="3" spans="1:22" x14ac:dyDescent="0.25">
      <c r="A3" s="250" t="s">
        <v>43</v>
      </c>
      <c r="B3" s="251" t="s">
        <v>109</v>
      </c>
      <c r="C3" s="251" t="s">
        <v>106</v>
      </c>
      <c r="D3" s="252">
        <v>14.170999755859375</v>
      </c>
      <c r="E3" s="252">
        <v>11255</v>
      </c>
      <c r="F3" s="252">
        <v>4269</v>
      </c>
      <c r="G3" s="252">
        <v>4114</v>
      </c>
      <c r="H3" s="252">
        <v>794.22766169665078</v>
      </c>
      <c r="I3" s="252">
        <v>301.24903489853415</v>
      </c>
      <c r="J3" s="252">
        <v>5330</v>
      </c>
      <c r="K3" s="252">
        <v>4415</v>
      </c>
      <c r="L3" s="252">
        <v>385</v>
      </c>
      <c r="M3" s="252">
        <v>145</v>
      </c>
      <c r="N3" s="253">
        <v>2.7204502814258912E-2</v>
      </c>
      <c r="O3" s="252">
        <v>250</v>
      </c>
      <c r="P3" s="252">
        <v>90</v>
      </c>
      <c r="Q3" s="252">
        <v>340</v>
      </c>
      <c r="R3" s="253">
        <v>6.3789868667917443E-2</v>
      </c>
      <c r="S3" s="252">
        <v>15</v>
      </c>
      <c r="T3" s="252">
        <v>10</v>
      </c>
      <c r="U3" s="252">
        <v>25</v>
      </c>
      <c r="V3" s="252" t="s">
        <v>7</v>
      </c>
    </row>
    <row r="4" spans="1:22" x14ac:dyDescent="0.25">
      <c r="A4" s="250" t="s">
        <v>44</v>
      </c>
      <c r="B4" s="251" t="s">
        <v>109</v>
      </c>
      <c r="C4" s="251" t="s">
        <v>106</v>
      </c>
      <c r="D4" s="252">
        <v>3.5310000610351562</v>
      </c>
      <c r="E4" s="252">
        <v>4697</v>
      </c>
      <c r="F4" s="252">
        <v>2097</v>
      </c>
      <c r="G4" s="252">
        <v>2015</v>
      </c>
      <c r="H4" s="252">
        <v>1330.2180455423206</v>
      </c>
      <c r="I4" s="252">
        <v>593.88274249568792</v>
      </c>
      <c r="J4" s="252">
        <v>2410</v>
      </c>
      <c r="K4" s="252">
        <v>1850</v>
      </c>
      <c r="L4" s="252">
        <v>245</v>
      </c>
      <c r="M4" s="252">
        <v>135</v>
      </c>
      <c r="N4" s="253">
        <v>5.6016597510373446E-2</v>
      </c>
      <c r="O4" s="252">
        <v>135</v>
      </c>
      <c r="P4" s="252">
        <v>15</v>
      </c>
      <c r="Q4" s="252">
        <v>150</v>
      </c>
      <c r="R4" s="253">
        <v>6.2240663900414939E-2</v>
      </c>
      <c r="S4" s="252">
        <v>0</v>
      </c>
      <c r="T4" s="252">
        <v>20</v>
      </c>
      <c r="U4" s="252">
        <v>10</v>
      </c>
      <c r="V4" s="252" t="s">
        <v>7</v>
      </c>
    </row>
    <row r="5" spans="1:22" x14ac:dyDescent="0.25">
      <c r="A5" s="237" t="s">
        <v>45</v>
      </c>
      <c r="B5" s="57" t="s">
        <v>109</v>
      </c>
      <c r="C5" s="57" t="s">
        <v>106</v>
      </c>
      <c r="D5" s="2">
        <v>10.7425</v>
      </c>
      <c r="E5" s="2">
        <v>948</v>
      </c>
      <c r="F5" s="2">
        <v>346</v>
      </c>
      <c r="G5" s="2">
        <v>340</v>
      </c>
      <c r="H5">
        <v>88.247614614847564</v>
      </c>
      <c r="I5">
        <v>32.208517570397952</v>
      </c>
      <c r="J5">
        <v>395</v>
      </c>
      <c r="K5">
        <v>355</v>
      </c>
      <c r="L5">
        <v>20</v>
      </c>
      <c r="M5">
        <v>10</v>
      </c>
      <c r="N5" s="238">
        <v>2.5316455696202531E-2</v>
      </c>
      <c r="O5">
        <v>15</v>
      </c>
      <c r="P5">
        <v>0</v>
      </c>
      <c r="Q5">
        <v>15</v>
      </c>
      <c r="R5" s="238">
        <v>3.7974683544303799E-2</v>
      </c>
      <c r="S5">
        <v>0</v>
      </c>
      <c r="T5">
        <v>0</v>
      </c>
      <c r="U5">
        <v>0</v>
      </c>
      <c r="V5" t="s">
        <v>3</v>
      </c>
    </row>
    <row r="6" spans="1:22" x14ac:dyDescent="0.25">
      <c r="A6" s="246" t="s">
        <v>46</v>
      </c>
      <c r="B6" s="247" t="s">
        <v>109</v>
      </c>
      <c r="C6" s="247" t="s">
        <v>106</v>
      </c>
      <c r="D6" s="247">
        <v>1.5783999633789063</v>
      </c>
      <c r="E6" s="247">
        <v>3960</v>
      </c>
      <c r="F6" s="247">
        <v>1988</v>
      </c>
      <c r="G6" s="247">
        <v>1850</v>
      </c>
      <c r="H6" s="247">
        <v>2508.8697997196882</v>
      </c>
      <c r="I6" s="247">
        <v>1259.5033236976617</v>
      </c>
      <c r="J6" s="247">
        <v>1725</v>
      </c>
      <c r="K6" s="247">
        <v>1085</v>
      </c>
      <c r="L6" s="247">
        <v>215</v>
      </c>
      <c r="M6" s="247">
        <v>135</v>
      </c>
      <c r="N6" s="248">
        <v>7.8260869565217397E-2</v>
      </c>
      <c r="O6" s="247">
        <v>200</v>
      </c>
      <c r="P6" s="247">
        <v>45</v>
      </c>
      <c r="Q6" s="247">
        <v>245</v>
      </c>
      <c r="R6" s="248">
        <v>0.14202898550724638</v>
      </c>
      <c r="S6" s="247">
        <v>10</v>
      </c>
      <c r="T6" s="247">
        <v>30</v>
      </c>
      <c r="U6" s="247">
        <v>0</v>
      </c>
      <c r="V6" s="247" t="s">
        <v>5</v>
      </c>
    </row>
    <row r="7" spans="1:22" x14ac:dyDescent="0.25">
      <c r="A7" s="246" t="s">
        <v>47</v>
      </c>
      <c r="B7" s="247" t="s">
        <v>109</v>
      </c>
      <c r="C7" s="247" t="s">
        <v>106</v>
      </c>
      <c r="D7" s="247">
        <v>0.50700000762939457</v>
      </c>
      <c r="E7" s="247">
        <v>1356</v>
      </c>
      <c r="F7" s="247">
        <v>923</v>
      </c>
      <c r="G7" s="247">
        <v>765</v>
      </c>
      <c r="H7" s="247">
        <v>2674.5561727707213</v>
      </c>
      <c r="I7" s="247">
        <v>1820.5127931175336</v>
      </c>
      <c r="J7" s="247">
        <v>580</v>
      </c>
      <c r="K7" s="247">
        <v>280</v>
      </c>
      <c r="L7" s="247">
        <v>80</v>
      </c>
      <c r="M7" s="247">
        <v>90</v>
      </c>
      <c r="N7" s="248">
        <v>0.15517241379310345</v>
      </c>
      <c r="O7" s="247">
        <v>110</v>
      </c>
      <c r="P7" s="247">
        <v>0</v>
      </c>
      <c r="Q7" s="247">
        <v>110</v>
      </c>
      <c r="R7" s="248">
        <v>0.18965517241379309</v>
      </c>
      <c r="S7" s="247">
        <v>0</v>
      </c>
      <c r="T7" s="247">
        <v>0</v>
      </c>
      <c r="U7" s="247">
        <v>10</v>
      </c>
      <c r="V7" s="247" t="s">
        <v>5</v>
      </c>
    </row>
    <row r="8" spans="1:22" x14ac:dyDescent="0.25">
      <c r="A8" s="246" t="s">
        <v>48</v>
      </c>
      <c r="B8" s="249" t="s">
        <v>109</v>
      </c>
      <c r="C8" s="249" t="s">
        <v>106</v>
      </c>
      <c r="D8" s="247">
        <v>0.76209999084472657</v>
      </c>
      <c r="E8" s="247">
        <v>3210</v>
      </c>
      <c r="F8" s="247">
        <v>1512</v>
      </c>
      <c r="G8" s="247">
        <v>1389</v>
      </c>
      <c r="H8" s="247">
        <v>4212.0457138990032</v>
      </c>
      <c r="I8" s="247">
        <v>1983.9916259860724</v>
      </c>
      <c r="J8" s="247">
        <v>1545</v>
      </c>
      <c r="K8" s="247">
        <v>1025</v>
      </c>
      <c r="L8" s="247">
        <v>240</v>
      </c>
      <c r="M8" s="247">
        <v>85</v>
      </c>
      <c r="N8" s="248">
        <v>5.5016181229773461E-2</v>
      </c>
      <c r="O8" s="247">
        <v>125</v>
      </c>
      <c r="P8" s="247">
        <v>40</v>
      </c>
      <c r="Q8" s="247">
        <v>165</v>
      </c>
      <c r="R8" s="248">
        <v>0.10679611650485436</v>
      </c>
      <c r="S8" s="247">
        <v>10</v>
      </c>
      <c r="T8" s="247">
        <v>15</v>
      </c>
      <c r="U8" s="247">
        <v>10</v>
      </c>
      <c r="V8" s="247" t="s">
        <v>5</v>
      </c>
    </row>
    <row r="9" spans="1:22" x14ac:dyDescent="0.25">
      <c r="A9" s="246" t="s">
        <v>49</v>
      </c>
      <c r="B9" s="249" t="s">
        <v>109</v>
      </c>
      <c r="C9" s="249" t="s">
        <v>106</v>
      </c>
      <c r="D9" s="247">
        <v>1.532100067138672</v>
      </c>
      <c r="E9" s="247">
        <v>2954</v>
      </c>
      <c r="F9" s="247">
        <v>1462</v>
      </c>
      <c r="G9" s="247">
        <v>1381</v>
      </c>
      <c r="H9" s="247">
        <v>1928.0724956280746</v>
      </c>
      <c r="I9" s="247">
        <v>954.24576459317711</v>
      </c>
      <c r="J9" s="247">
        <v>1405</v>
      </c>
      <c r="K9" s="247">
        <v>920</v>
      </c>
      <c r="L9" s="247">
        <v>155</v>
      </c>
      <c r="M9" s="247">
        <v>105</v>
      </c>
      <c r="N9" s="248">
        <v>7.4733096085409248E-2</v>
      </c>
      <c r="O9" s="247">
        <v>140</v>
      </c>
      <c r="P9" s="247">
        <v>40</v>
      </c>
      <c r="Q9" s="247">
        <v>180</v>
      </c>
      <c r="R9" s="248">
        <v>0.12811387900355872</v>
      </c>
      <c r="S9" s="247">
        <v>15</v>
      </c>
      <c r="T9" s="247">
        <v>15</v>
      </c>
      <c r="U9" s="247">
        <v>15</v>
      </c>
      <c r="V9" s="247" t="s">
        <v>5</v>
      </c>
    </row>
    <row r="10" spans="1:22" x14ac:dyDescent="0.25">
      <c r="A10" s="250" t="s">
        <v>50</v>
      </c>
      <c r="B10" s="251" t="s">
        <v>109</v>
      </c>
      <c r="C10" s="251" t="s">
        <v>106</v>
      </c>
      <c r="D10" s="252">
        <v>2.70760009765625</v>
      </c>
      <c r="E10" s="252">
        <v>5315</v>
      </c>
      <c r="F10" s="252">
        <v>2204</v>
      </c>
      <c r="G10" s="252">
        <v>2120</v>
      </c>
      <c r="H10" s="252">
        <v>1962.9929857813067</v>
      </c>
      <c r="I10" s="252">
        <v>814.00499353941677</v>
      </c>
      <c r="J10" s="252">
        <v>2345</v>
      </c>
      <c r="K10" s="252">
        <v>1780</v>
      </c>
      <c r="L10" s="252">
        <v>320</v>
      </c>
      <c r="M10" s="252">
        <v>110</v>
      </c>
      <c r="N10" s="253">
        <v>4.6908315565031986E-2</v>
      </c>
      <c r="O10" s="252">
        <v>75</v>
      </c>
      <c r="P10" s="252">
        <v>45</v>
      </c>
      <c r="Q10" s="252">
        <v>120</v>
      </c>
      <c r="R10" s="253">
        <v>5.1172707889125799E-2</v>
      </c>
      <c r="S10" s="252">
        <v>0</v>
      </c>
      <c r="T10" s="252">
        <v>0</v>
      </c>
      <c r="U10" s="252">
        <v>10</v>
      </c>
      <c r="V10" s="252" t="s">
        <v>7</v>
      </c>
    </row>
    <row r="11" spans="1:22" x14ac:dyDescent="0.25">
      <c r="A11" s="250" t="s">
        <v>51</v>
      </c>
      <c r="B11" s="251" t="s">
        <v>109</v>
      </c>
      <c r="C11" s="251" t="s">
        <v>106</v>
      </c>
      <c r="D11" s="252">
        <v>1.5907000732421874</v>
      </c>
      <c r="E11" s="252">
        <v>4503</v>
      </c>
      <c r="F11" s="252">
        <v>1832</v>
      </c>
      <c r="G11" s="252">
        <v>1770</v>
      </c>
      <c r="H11" s="252">
        <v>2830.8290643514724</v>
      </c>
      <c r="I11" s="252">
        <v>1151.6941696406611</v>
      </c>
      <c r="J11" s="252">
        <v>2050</v>
      </c>
      <c r="K11" s="252">
        <v>1450</v>
      </c>
      <c r="L11" s="252">
        <v>275</v>
      </c>
      <c r="M11" s="252">
        <v>140</v>
      </c>
      <c r="N11" s="253">
        <v>6.8292682926829273E-2</v>
      </c>
      <c r="O11" s="252">
        <v>105</v>
      </c>
      <c r="P11" s="252">
        <v>70</v>
      </c>
      <c r="Q11" s="252">
        <v>175</v>
      </c>
      <c r="R11" s="253">
        <v>8.5365853658536592E-2</v>
      </c>
      <c r="S11" s="252">
        <v>0</v>
      </c>
      <c r="T11" s="252">
        <v>0</v>
      </c>
      <c r="U11" s="252">
        <v>10</v>
      </c>
      <c r="V11" s="252" t="s">
        <v>7</v>
      </c>
    </row>
    <row r="12" spans="1:22" x14ac:dyDescent="0.25">
      <c r="A12" s="250" t="s">
        <v>52</v>
      </c>
      <c r="B12" s="251" t="s">
        <v>109</v>
      </c>
      <c r="C12" s="251" t="s">
        <v>106</v>
      </c>
      <c r="D12" s="252">
        <v>7.2935998535156248</v>
      </c>
      <c r="E12" s="252">
        <v>1406</v>
      </c>
      <c r="F12" s="252">
        <v>594</v>
      </c>
      <c r="G12" s="252">
        <v>562</v>
      </c>
      <c r="H12" s="252">
        <v>192.77174896320736</v>
      </c>
      <c r="I12" s="252">
        <v>81.441265209207089</v>
      </c>
      <c r="J12" s="252">
        <v>600</v>
      </c>
      <c r="K12" s="252">
        <v>470</v>
      </c>
      <c r="L12" s="252">
        <v>65</v>
      </c>
      <c r="M12" s="252">
        <v>10</v>
      </c>
      <c r="N12" s="253">
        <v>1.6666666666666666E-2</v>
      </c>
      <c r="O12" s="252">
        <v>25</v>
      </c>
      <c r="P12" s="252">
        <v>20</v>
      </c>
      <c r="Q12" s="252">
        <v>45</v>
      </c>
      <c r="R12" s="253">
        <v>7.4999999999999997E-2</v>
      </c>
      <c r="S12" s="252">
        <v>0</v>
      </c>
      <c r="T12" s="252">
        <v>10</v>
      </c>
      <c r="U12" s="252">
        <v>0</v>
      </c>
      <c r="V12" s="252" t="s">
        <v>7</v>
      </c>
    </row>
    <row r="13" spans="1:22" x14ac:dyDescent="0.25">
      <c r="A13" s="250" t="s">
        <v>53</v>
      </c>
      <c r="B13" s="251" t="s">
        <v>109</v>
      </c>
      <c r="C13" s="251" t="s">
        <v>106</v>
      </c>
      <c r="D13" s="252">
        <v>4.41</v>
      </c>
      <c r="E13" s="252">
        <v>4256</v>
      </c>
      <c r="F13" s="252">
        <v>1602</v>
      </c>
      <c r="G13" s="252">
        <v>1571</v>
      </c>
      <c r="H13" s="252">
        <v>965.07936507936506</v>
      </c>
      <c r="I13" s="252">
        <v>363.26530612244898</v>
      </c>
      <c r="J13" s="252">
        <v>2005</v>
      </c>
      <c r="K13" s="252">
        <v>1530</v>
      </c>
      <c r="L13" s="252">
        <v>255</v>
      </c>
      <c r="M13" s="252">
        <v>85</v>
      </c>
      <c r="N13" s="253">
        <v>4.2394014962593519E-2</v>
      </c>
      <c r="O13" s="252">
        <v>85</v>
      </c>
      <c r="P13" s="252">
        <v>10</v>
      </c>
      <c r="Q13" s="252">
        <v>95</v>
      </c>
      <c r="R13" s="253">
        <v>4.738154613466334E-2</v>
      </c>
      <c r="S13" s="252">
        <v>0</v>
      </c>
      <c r="T13" s="252">
        <v>10</v>
      </c>
      <c r="U13" s="252">
        <v>25</v>
      </c>
      <c r="V13" s="252" t="s">
        <v>7</v>
      </c>
    </row>
    <row r="14" spans="1:22" x14ac:dyDescent="0.25">
      <c r="A14" s="250" t="s">
        <v>54</v>
      </c>
      <c r="B14" s="251" t="s">
        <v>109</v>
      </c>
      <c r="C14" s="251" t="s">
        <v>106</v>
      </c>
      <c r="D14" s="252">
        <v>1.458699951171875</v>
      </c>
      <c r="E14" s="252">
        <v>4980</v>
      </c>
      <c r="F14" s="252">
        <v>1586</v>
      </c>
      <c r="G14" s="252">
        <v>1574</v>
      </c>
      <c r="H14" s="252">
        <v>3413.9988803038077</v>
      </c>
      <c r="I14" s="252">
        <v>1087.2695229240639</v>
      </c>
      <c r="J14" s="252">
        <v>2815</v>
      </c>
      <c r="K14" s="252">
        <v>2375</v>
      </c>
      <c r="L14" s="252">
        <v>285</v>
      </c>
      <c r="M14" s="252">
        <v>90</v>
      </c>
      <c r="N14" s="253">
        <v>3.1971580817051509E-2</v>
      </c>
      <c r="O14" s="252">
        <v>15</v>
      </c>
      <c r="P14" s="252">
        <v>10</v>
      </c>
      <c r="Q14" s="252">
        <v>25</v>
      </c>
      <c r="R14" s="253">
        <v>8.8809946714031966E-3</v>
      </c>
      <c r="S14" s="252">
        <v>15</v>
      </c>
      <c r="T14" s="252">
        <v>0</v>
      </c>
      <c r="U14" s="252">
        <v>20</v>
      </c>
      <c r="V14" s="252" t="s">
        <v>7</v>
      </c>
    </row>
    <row r="15" spans="1:22" x14ac:dyDescent="0.25">
      <c r="A15" s="250" t="s">
        <v>55</v>
      </c>
      <c r="B15" s="251" t="s">
        <v>109</v>
      </c>
      <c r="C15" s="251" t="s">
        <v>106</v>
      </c>
      <c r="D15" s="252">
        <v>2.5751000976562501</v>
      </c>
      <c r="E15" s="252">
        <v>6218</v>
      </c>
      <c r="F15" s="252">
        <v>2853</v>
      </c>
      <c r="G15" s="252">
        <v>2777</v>
      </c>
      <c r="H15" s="252">
        <v>2414.6634166413055</v>
      </c>
      <c r="I15" s="252">
        <v>1107.9180970855009</v>
      </c>
      <c r="J15" s="252">
        <v>2835</v>
      </c>
      <c r="K15" s="252">
        <v>2135</v>
      </c>
      <c r="L15" s="252">
        <v>380</v>
      </c>
      <c r="M15" s="252">
        <v>80</v>
      </c>
      <c r="N15" s="253">
        <v>2.821869488536155E-2</v>
      </c>
      <c r="O15" s="252">
        <v>165</v>
      </c>
      <c r="P15" s="252">
        <v>30</v>
      </c>
      <c r="Q15" s="252">
        <v>195</v>
      </c>
      <c r="R15" s="253">
        <v>6.8783068783068779E-2</v>
      </c>
      <c r="S15" s="252">
        <v>0</v>
      </c>
      <c r="T15" s="252">
        <v>35</v>
      </c>
      <c r="U15" s="252">
        <v>10</v>
      </c>
      <c r="V15" s="252" t="s">
        <v>7</v>
      </c>
    </row>
    <row r="16" spans="1:22" x14ac:dyDescent="0.25">
      <c r="A16" s="250" t="s">
        <v>56</v>
      </c>
      <c r="B16" s="251" t="s">
        <v>109</v>
      </c>
      <c r="C16" s="251" t="s">
        <v>106</v>
      </c>
      <c r="D16" s="252">
        <v>2.4799000549316408</v>
      </c>
      <c r="E16" s="252">
        <v>4769</v>
      </c>
      <c r="F16" s="252">
        <v>1902</v>
      </c>
      <c r="G16" s="252">
        <v>1856</v>
      </c>
      <c r="H16" s="252">
        <v>1923.0613711694357</v>
      </c>
      <c r="I16" s="252">
        <v>766.96639294700492</v>
      </c>
      <c r="J16" s="252">
        <v>2395</v>
      </c>
      <c r="K16" s="252">
        <v>1850</v>
      </c>
      <c r="L16" s="252">
        <v>270</v>
      </c>
      <c r="M16" s="252">
        <v>50</v>
      </c>
      <c r="N16" s="253">
        <v>2.0876826722338204E-2</v>
      </c>
      <c r="O16" s="252">
        <v>165</v>
      </c>
      <c r="P16" s="252">
        <v>30</v>
      </c>
      <c r="Q16" s="252">
        <v>195</v>
      </c>
      <c r="R16" s="253">
        <v>8.1419624217118999E-2</v>
      </c>
      <c r="S16" s="252">
        <v>0</v>
      </c>
      <c r="T16" s="252">
        <v>25</v>
      </c>
      <c r="U16" s="252">
        <v>0</v>
      </c>
      <c r="V16" s="252" t="s">
        <v>7</v>
      </c>
    </row>
    <row r="17" spans="1:22" x14ac:dyDescent="0.25">
      <c r="A17" s="250" t="s">
        <v>57</v>
      </c>
      <c r="B17" s="251" t="s">
        <v>109</v>
      </c>
      <c r="C17" s="251" t="s">
        <v>106</v>
      </c>
      <c r="D17" s="252">
        <v>2.9182998657226564</v>
      </c>
      <c r="E17" s="252">
        <v>5824</v>
      </c>
      <c r="F17" s="252">
        <v>2113</v>
      </c>
      <c r="G17" s="252">
        <v>2090</v>
      </c>
      <c r="H17" s="252">
        <v>1995.6825096717082</v>
      </c>
      <c r="I17" s="252">
        <v>724.05170723494496</v>
      </c>
      <c r="J17" s="252">
        <v>2960</v>
      </c>
      <c r="K17" s="252">
        <v>2565</v>
      </c>
      <c r="L17" s="252">
        <v>245</v>
      </c>
      <c r="M17" s="252">
        <v>45</v>
      </c>
      <c r="N17" s="253">
        <v>1.5202702702702704E-2</v>
      </c>
      <c r="O17" s="252">
        <v>35</v>
      </c>
      <c r="P17" s="252">
        <v>0</v>
      </c>
      <c r="Q17" s="252">
        <v>35</v>
      </c>
      <c r="R17" s="253">
        <v>1.1824324324324325E-2</v>
      </c>
      <c r="S17" s="252">
        <v>10</v>
      </c>
      <c r="T17" s="252">
        <v>15</v>
      </c>
      <c r="U17" s="252">
        <v>50</v>
      </c>
      <c r="V17" s="252" t="s">
        <v>7</v>
      </c>
    </row>
    <row r="18" spans="1:22" x14ac:dyDescent="0.25">
      <c r="A18" s="250" t="s">
        <v>58</v>
      </c>
      <c r="B18" s="251" t="s">
        <v>109</v>
      </c>
      <c r="C18" s="251" t="s">
        <v>106</v>
      </c>
      <c r="D18" s="252">
        <v>3.3073999023437501</v>
      </c>
      <c r="E18" s="252">
        <v>7023</v>
      </c>
      <c r="F18" s="252">
        <v>2815</v>
      </c>
      <c r="G18" s="252">
        <v>2765</v>
      </c>
      <c r="H18" s="252">
        <v>2123.4202719251557</v>
      </c>
      <c r="I18" s="252">
        <v>851.12175216706737</v>
      </c>
      <c r="J18" s="252">
        <v>2960</v>
      </c>
      <c r="K18" s="252">
        <v>2460</v>
      </c>
      <c r="L18" s="252">
        <v>250</v>
      </c>
      <c r="M18" s="252">
        <v>100</v>
      </c>
      <c r="N18" s="253">
        <v>3.3783783783783786E-2</v>
      </c>
      <c r="O18" s="252">
        <v>100</v>
      </c>
      <c r="P18" s="252">
        <v>25</v>
      </c>
      <c r="Q18" s="252">
        <v>125</v>
      </c>
      <c r="R18" s="253">
        <v>4.2229729729729729E-2</v>
      </c>
      <c r="S18" s="252">
        <v>0</v>
      </c>
      <c r="T18" s="252">
        <v>0</v>
      </c>
      <c r="U18" s="252">
        <v>10</v>
      </c>
      <c r="V18" s="252" t="s">
        <v>7</v>
      </c>
    </row>
    <row r="19" spans="1:22" x14ac:dyDescent="0.25">
      <c r="A19" s="250" t="s">
        <v>59</v>
      </c>
      <c r="B19" s="251" t="s">
        <v>109</v>
      </c>
      <c r="C19" s="251" t="s">
        <v>106</v>
      </c>
      <c r="D19" s="252">
        <v>1.6963999938964844</v>
      </c>
      <c r="E19" s="252">
        <v>5964</v>
      </c>
      <c r="F19" s="252">
        <v>2385</v>
      </c>
      <c r="G19" s="252">
        <v>2330</v>
      </c>
      <c r="H19" s="252">
        <v>3515.6802767378031</v>
      </c>
      <c r="I19" s="252">
        <v>1405.9184205264353</v>
      </c>
      <c r="J19" s="252">
        <v>2545</v>
      </c>
      <c r="K19" s="252">
        <v>2150</v>
      </c>
      <c r="L19" s="252">
        <v>255</v>
      </c>
      <c r="M19" s="252">
        <v>25</v>
      </c>
      <c r="N19" s="253">
        <v>9.823182711198428E-3</v>
      </c>
      <c r="O19" s="252">
        <v>65</v>
      </c>
      <c r="P19" s="252">
        <v>40</v>
      </c>
      <c r="Q19" s="252">
        <v>105</v>
      </c>
      <c r="R19" s="253">
        <v>4.1257367387033402E-2</v>
      </c>
      <c r="S19" s="252">
        <v>0</v>
      </c>
      <c r="T19" s="252">
        <v>0</v>
      </c>
      <c r="U19" s="252">
        <v>10</v>
      </c>
      <c r="V19" s="252" t="s">
        <v>7</v>
      </c>
    </row>
    <row r="20" spans="1:22" x14ac:dyDescent="0.25">
      <c r="A20" s="250" t="s">
        <v>60</v>
      </c>
      <c r="B20" s="251" t="s">
        <v>109</v>
      </c>
      <c r="C20" s="251" t="s">
        <v>106</v>
      </c>
      <c r="D20" s="252">
        <v>1.491999969482422</v>
      </c>
      <c r="E20" s="252">
        <v>4429</v>
      </c>
      <c r="F20" s="252">
        <v>1465</v>
      </c>
      <c r="G20" s="252">
        <v>1448</v>
      </c>
      <c r="H20" s="252">
        <v>2968.4987202355169</v>
      </c>
      <c r="I20" s="252">
        <v>981.90350533868423</v>
      </c>
      <c r="J20" s="252">
        <v>2285</v>
      </c>
      <c r="K20" s="252">
        <v>1930</v>
      </c>
      <c r="L20" s="252">
        <v>185</v>
      </c>
      <c r="M20" s="252">
        <v>80</v>
      </c>
      <c r="N20" s="253">
        <v>3.5010940919037198E-2</v>
      </c>
      <c r="O20" s="252">
        <v>60</v>
      </c>
      <c r="P20" s="252">
        <v>15</v>
      </c>
      <c r="Q20" s="252">
        <v>75</v>
      </c>
      <c r="R20" s="253">
        <v>3.2822757111597371E-2</v>
      </c>
      <c r="S20" s="252">
        <v>0</v>
      </c>
      <c r="T20" s="252">
        <v>0</v>
      </c>
      <c r="U20" s="252">
        <v>10</v>
      </c>
      <c r="V20" s="252" t="s">
        <v>7</v>
      </c>
    </row>
    <row r="21" spans="1:22" x14ac:dyDescent="0.25">
      <c r="A21" s="237" t="s">
        <v>61</v>
      </c>
      <c r="B21" s="57" t="s">
        <v>109</v>
      </c>
      <c r="C21" s="57" t="s">
        <v>106</v>
      </c>
      <c r="D21" s="2">
        <v>86.878798828124999</v>
      </c>
      <c r="E21" s="2">
        <v>3032</v>
      </c>
      <c r="F21" s="2">
        <v>1090</v>
      </c>
      <c r="G21" s="2">
        <v>1070</v>
      </c>
      <c r="H21">
        <v>34.899193369354691</v>
      </c>
      <c r="I21">
        <v>12.546213975130808</v>
      </c>
      <c r="J21">
        <v>1525</v>
      </c>
      <c r="K21">
        <v>1315</v>
      </c>
      <c r="L21">
        <v>100</v>
      </c>
      <c r="M21">
        <v>15</v>
      </c>
      <c r="N21" s="238">
        <v>9.8360655737704927E-3</v>
      </c>
      <c r="O21">
        <v>50</v>
      </c>
      <c r="P21">
        <v>0</v>
      </c>
      <c r="Q21">
        <v>50</v>
      </c>
      <c r="R21" s="238">
        <v>3.2786885245901641E-2</v>
      </c>
      <c r="S21">
        <v>0</v>
      </c>
      <c r="T21">
        <v>10</v>
      </c>
      <c r="U21">
        <v>35</v>
      </c>
      <c r="V21" t="s">
        <v>3</v>
      </c>
    </row>
    <row r="22" spans="1:22" x14ac:dyDescent="0.25">
      <c r="A22" s="237" t="s">
        <v>62</v>
      </c>
      <c r="B22" s="57" t="s">
        <v>109</v>
      </c>
      <c r="C22" s="57" t="s">
        <v>106</v>
      </c>
      <c r="D22" s="2">
        <v>107.88700195312499</v>
      </c>
      <c r="E22" s="2">
        <v>3183</v>
      </c>
      <c r="F22" s="2">
        <v>1082</v>
      </c>
      <c r="G22" s="2">
        <v>1054</v>
      </c>
      <c r="H22">
        <v>29.503090663164016</v>
      </c>
      <c r="I22">
        <v>10.029011654898984</v>
      </c>
      <c r="J22">
        <v>1370</v>
      </c>
      <c r="K22">
        <v>1175</v>
      </c>
      <c r="L22">
        <v>65</v>
      </c>
      <c r="M22">
        <v>10</v>
      </c>
      <c r="N22" s="238">
        <v>7.2992700729927005E-3</v>
      </c>
      <c r="O22">
        <v>100</v>
      </c>
      <c r="P22">
        <v>0</v>
      </c>
      <c r="Q22">
        <v>100</v>
      </c>
      <c r="R22" s="238">
        <v>7.2992700729927001E-2</v>
      </c>
      <c r="S22">
        <v>0</v>
      </c>
      <c r="T22">
        <v>0</v>
      </c>
      <c r="U22">
        <v>15</v>
      </c>
      <c r="V22" t="s">
        <v>3</v>
      </c>
    </row>
    <row r="23" spans="1:22" x14ac:dyDescent="0.25">
      <c r="A23" s="237" t="s">
        <v>63</v>
      </c>
      <c r="B23" s="57" t="s">
        <v>109</v>
      </c>
      <c r="C23" s="57" t="s">
        <v>106</v>
      </c>
      <c r="D23" s="2">
        <v>40.951298828124997</v>
      </c>
      <c r="E23" s="2">
        <v>935</v>
      </c>
      <c r="F23" s="2">
        <v>362</v>
      </c>
      <c r="G23" s="2">
        <v>352</v>
      </c>
      <c r="H23">
        <v>22.831998660756764</v>
      </c>
      <c r="I23">
        <v>8.8397684654480742</v>
      </c>
      <c r="J23">
        <v>415</v>
      </c>
      <c r="K23">
        <v>365</v>
      </c>
      <c r="L23">
        <v>35</v>
      </c>
      <c r="M23">
        <v>0</v>
      </c>
      <c r="N23" s="238">
        <v>0</v>
      </c>
      <c r="O23">
        <v>15</v>
      </c>
      <c r="P23">
        <v>0</v>
      </c>
      <c r="Q23">
        <v>15</v>
      </c>
      <c r="R23" s="238">
        <v>3.614457831325301E-2</v>
      </c>
      <c r="S23">
        <v>0</v>
      </c>
      <c r="T23">
        <v>0</v>
      </c>
      <c r="U23">
        <v>0</v>
      </c>
      <c r="V23" t="s">
        <v>3</v>
      </c>
    </row>
    <row r="24" spans="1:22" x14ac:dyDescent="0.25">
      <c r="A24" s="250" t="s">
        <v>64</v>
      </c>
      <c r="B24" s="251" t="s">
        <v>109</v>
      </c>
      <c r="C24" s="251" t="s">
        <v>106</v>
      </c>
      <c r="D24" s="252">
        <v>5.8434997558593746</v>
      </c>
      <c r="E24" s="252">
        <v>6461</v>
      </c>
      <c r="F24" s="252">
        <v>2372</v>
      </c>
      <c r="G24" s="252">
        <v>2324</v>
      </c>
      <c r="H24" s="252">
        <v>1105.673016161496</v>
      </c>
      <c r="I24" s="252">
        <v>405.92112588377472</v>
      </c>
      <c r="J24" s="252">
        <v>3100</v>
      </c>
      <c r="K24" s="252">
        <v>2610</v>
      </c>
      <c r="L24" s="252">
        <v>200</v>
      </c>
      <c r="M24" s="252">
        <v>20</v>
      </c>
      <c r="N24" s="253">
        <v>6.4516129032258064E-3</v>
      </c>
      <c r="O24" s="252">
        <v>200</v>
      </c>
      <c r="P24" s="252">
        <v>20</v>
      </c>
      <c r="Q24" s="252">
        <v>220</v>
      </c>
      <c r="R24" s="253">
        <v>7.0967741935483872E-2</v>
      </c>
      <c r="S24" s="252">
        <v>10</v>
      </c>
      <c r="T24" s="252">
        <v>10</v>
      </c>
      <c r="U24" s="252">
        <v>30</v>
      </c>
      <c r="V24" s="252" t="s">
        <v>7</v>
      </c>
    </row>
    <row r="25" spans="1:22" x14ac:dyDescent="0.25">
      <c r="A25" s="250" t="s">
        <v>65</v>
      </c>
      <c r="B25" s="251" t="s">
        <v>109</v>
      </c>
      <c r="C25" s="251" t="s">
        <v>106</v>
      </c>
      <c r="D25" s="252">
        <v>8.2855999755859369</v>
      </c>
      <c r="E25" s="252">
        <v>4716</v>
      </c>
      <c r="F25" s="252">
        <v>1971</v>
      </c>
      <c r="G25" s="252">
        <v>1922</v>
      </c>
      <c r="H25" s="252">
        <v>569.18026623250012</v>
      </c>
      <c r="I25" s="252">
        <v>237.8825921849571</v>
      </c>
      <c r="J25" s="252">
        <v>2395</v>
      </c>
      <c r="K25" s="252">
        <v>2120</v>
      </c>
      <c r="L25" s="252">
        <v>150</v>
      </c>
      <c r="M25" s="252">
        <v>10</v>
      </c>
      <c r="N25" s="253">
        <v>4.1753653444676405E-3</v>
      </c>
      <c r="O25" s="252">
        <v>90</v>
      </c>
      <c r="P25" s="252">
        <v>25</v>
      </c>
      <c r="Q25" s="252">
        <v>115</v>
      </c>
      <c r="R25" s="253">
        <v>4.8016701461377868E-2</v>
      </c>
      <c r="S25" s="252">
        <v>0</v>
      </c>
      <c r="T25" s="252">
        <v>0</v>
      </c>
      <c r="U25" s="252">
        <v>15</v>
      </c>
      <c r="V25" s="252" t="s">
        <v>7</v>
      </c>
    </row>
    <row r="26" spans="1:22" x14ac:dyDescent="0.25">
      <c r="A26" s="237" t="s">
        <v>66</v>
      </c>
      <c r="B26" s="57" t="s">
        <v>109</v>
      </c>
      <c r="C26" s="57" t="s">
        <v>106</v>
      </c>
      <c r="D26" s="2">
        <v>86.453398437499999</v>
      </c>
      <c r="E26" s="2">
        <v>1870</v>
      </c>
      <c r="F26" s="2">
        <v>641</v>
      </c>
      <c r="G26" s="2">
        <v>626</v>
      </c>
      <c r="H26">
        <v>21.630150275143716</v>
      </c>
      <c r="I26">
        <v>7.4143991050091564</v>
      </c>
      <c r="J26">
        <v>945</v>
      </c>
      <c r="K26">
        <v>820</v>
      </c>
      <c r="L26">
        <v>65</v>
      </c>
      <c r="M26">
        <v>10</v>
      </c>
      <c r="N26" s="238">
        <v>1.0582010582010581E-2</v>
      </c>
      <c r="O26">
        <v>50</v>
      </c>
      <c r="P26">
        <v>0</v>
      </c>
      <c r="Q26">
        <v>50</v>
      </c>
      <c r="R26" s="238">
        <v>5.2910052910052907E-2</v>
      </c>
      <c r="S26">
        <v>0</v>
      </c>
      <c r="T26">
        <v>0</v>
      </c>
      <c r="U26">
        <v>0</v>
      </c>
      <c r="V26" t="s">
        <v>3</v>
      </c>
    </row>
    <row r="27" spans="1:22" x14ac:dyDescent="0.25">
      <c r="A27" s="237" t="s">
        <v>67</v>
      </c>
      <c r="B27" s="57" t="s">
        <v>109</v>
      </c>
      <c r="C27" s="57" t="s">
        <v>106</v>
      </c>
      <c r="D27" s="2">
        <v>184.0763</v>
      </c>
      <c r="E27" s="2">
        <v>6784</v>
      </c>
      <c r="F27" s="2">
        <v>2325</v>
      </c>
      <c r="G27" s="2">
        <v>2297</v>
      </c>
      <c r="H27">
        <v>36.854282707768462</v>
      </c>
      <c r="I27">
        <v>12.630631971633502</v>
      </c>
      <c r="J27">
        <v>3340</v>
      </c>
      <c r="K27">
        <v>2975</v>
      </c>
      <c r="L27">
        <v>210</v>
      </c>
      <c r="M27">
        <v>25</v>
      </c>
      <c r="N27" s="238">
        <v>7.4850299401197605E-3</v>
      </c>
      <c r="O27">
        <v>105</v>
      </c>
      <c r="P27">
        <v>10</v>
      </c>
      <c r="Q27">
        <v>115</v>
      </c>
      <c r="R27" s="238">
        <v>3.4431137724550899E-2</v>
      </c>
      <c r="S27">
        <v>0</v>
      </c>
      <c r="T27">
        <v>10</v>
      </c>
      <c r="U27">
        <v>10</v>
      </c>
      <c r="V27" t="s">
        <v>3</v>
      </c>
    </row>
    <row r="28" spans="1:22" x14ac:dyDescent="0.25">
      <c r="A28" s="237" t="s">
        <v>68</v>
      </c>
      <c r="B28" s="57" t="s">
        <v>109</v>
      </c>
      <c r="C28" s="57" t="s">
        <v>106</v>
      </c>
      <c r="D28" s="2">
        <v>322.72300000000001</v>
      </c>
      <c r="E28" s="2">
        <v>7434</v>
      </c>
      <c r="F28" s="2">
        <v>2674</v>
      </c>
      <c r="G28" s="2">
        <v>2601</v>
      </c>
      <c r="H28">
        <v>23.035234550992644</v>
      </c>
      <c r="I28">
        <v>8.2857435013928349</v>
      </c>
      <c r="J28">
        <v>3465</v>
      </c>
      <c r="K28">
        <v>2980</v>
      </c>
      <c r="L28">
        <v>280</v>
      </c>
      <c r="M28">
        <v>10</v>
      </c>
      <c r="N28" s="238">
        <v>2.886002886002886E-3</v>
      </c>
      <c r="O28">
        <v>160</v>
      </c>
      <c r="P28">
        <v>0</v>
      </c>
      <c r="Q28">
        <v>160</v>
      </c>
      <c r="R28" s="238">
        <v>4.6176046176046176E-2</v>
      </c>
      <c r="S28">
        <v>10</v>
      </c>
      <c r="T28">
        <v>0</v>
      </c>
      <c r="U28">
        <v>25</v>
      </c>
      <c r="V28" t="s">
        <v>3</v>
      </c>
    </row>
    <row r="29" spans="1:22" x14ac:dyDescent="0.25">
      <c r="A29" s="254" t="s">
        <v>69</v>
      </c>
      <c r="B29" s="255" t="s">
        <v>109</v>
      </c>
      <c r="C29" s="255" t="s">
        <v>106</v>
      </c>
      <c r="D29" s="256">
        <v>157.32669921875001</v>
      </c>
      <c r="E29" s="256">
        <v>0</v>
      </c>
      <c r="F29" s="256">
        <v>0</v>
      </c>
      <c r="G29" s="256">
        <v>0</v>
      </c>
      <c r="H29" s="256">
        <v>0</v>
      </c>
      <c r="I29" s="256">
        <v>0</v>
      </c>
      <c r="J29" s="256">
        <v>0</v>
      </c>
      <c r="K29" s="256">
        <v>0</v>
      </c>
      <c r="L29" s="256">
        <v>0</v>
      </c>
      <c r="M29" s="256">
        <v>0</v>
      </c>
      <c r="N29" s="257" t="e">
        <v>#DIV/0!</v>
      </c>
      <c r="O29" s="256">
        <v>0</v>
      </c>
      <c r="P29" s="256">
        <v>0</v>
      </c>
      <c r="Q29" s="256">
        <v>0</v>
      </c>
      <c r="R29" s="257" t="e">
        <v>#DIV/0!</v>
      </c>
      <c r="S29" s="256">
        <v>0</v>
      </c>
      <c r="T29" s="256">
        <v>0</v>
      </c>
      <c r="U29" s="256">
        <v>0</v>
      </c>
      <c r="V29" s="256" t="s">
        <v>24</v>
      </c>
    </row>
    <row r="30" spans="1:22" x14ac:dyDescent="0.25">
      <c r="A30" s="24"/>
      <c r="B30" s="57"/>
      <c r="C30" s="57"/>
      <c r="D30" s="2"/>
      <c r="E30" s="2"/>
      <c r="F30" s="2"/>
      <c r="G30" s="2"/>
    </row>
    <row r="31" spans="1:22" x14ac:dyDescent="0.25">
      <c r="A31" s="24"/>
      <c r="B31" s="57"/>
      <c r="C31" s="57"/>
      <c r="D31" s="2"/>
      <c r="E31" s="2"/>
      <c r="F31" s="2"/>
      <c r="G31" s="2"/>
    </row>
    <row r="32" spans="1:22" x14ac:dyDescent="0.25">
      <c r="A32" s="24"/>
      <c r="B32" s="57"/>
      <c r="C32" s="57"/>
      <c r="D32" s="2"/>
      <c r="E32" s="2"/>
      <c r="F32" s="2"/>
      <c r="G32" s="2"/>
    </row>
    <row r="33" spans="1:7" x14ac:dyDescent="0.25">
      <c r="A33" s="24"/>
      <c r="B33" s="57"/>
      <c r="C33" s="57"/>
      <c r="D33" s="2"/>
      <c r="E33" s="2"/>
      <c r="F33" s="2"/>
      <c r="G33" s="2"/>
    </row>
    <row r="34" spans="1:7" x14ac:dyDescent="0.25">
      <c r="A34" s="24"/>
      <c r="B34" s="57"/>
      <c r="C34" s="57"/>
      <c r="D34" s="2"/>
      <c r="E34" s="2"/>
      <c r="F34" s="2"/>
      <c r="G34" s="2"/>
    </row>
    <row r="35" spans="1:7" x14ac:dyDescent="0.25">
      <c r="A35" s="24"/>
      <c r="B35" s="57"/>
      <c r="C35" s="57"/>
      <c r="D35" s="2"/>
      <c r="E35" s="2"/>
      <c r="F35" s="2"/>
      <c r="G35" s="2"/>
    </row>
    <row r="36" spans="1:7" x14ac:dyDescent="0.25">
      <c r="A36" s="24"/>
      <c r="B36" s="57"/>
      <c r="C36" s="57"/>
      <c r="D36" s="2"/>
      <c r="E36" s="2"/>
      <c r="F36" s="2"/>
      <c r="G36" s="2"/>
    </row>
    <row r="37" spans="1:7" x14ac:dyDescent="0.25">
      <c r="A37" s="24"/>
      <c r="B37" s="57"/>
      <c r="C37" s="57"/>
      <c r="D37" s="2"/>
      <c r="E37" s="2"/>
      <c r="F37" s="2"/>
      <c r="G37" s="2"/>
    </row>
    <row r="38" spans="1:7" x14ac:dyDescent="0.25">
      <c r="A38" s="24"/>
      <c r="B38" s="57"/>
      <c r="C38" s="57"/>
      <c r="D38" s="2"/>
      <c r="E38" s="2"/>
      <c r="F38" s="2"/>
      <c r="G38" s="2"/>
    </row>
    <row r="39" spans="1:7" x14ac:dyDescent="0.25">
      <c r="A39" s="24"/>
      <c r="B39" s="57"/>
      <c r="C39" s="57"/>
      <c r="D39" s="2"/>
      <c r="E39" s="2"/>
      <c r="F39" s="2"/>
      <c r="G39" s="2"/>
    </row>
    <row r="40" spans="1:7" x14ac:dyDescent="0.25">
      <c r="A40" s="24"/>
      <c r="B40" s="57"/>
      <c r="C40" s="57"/>
      <c r="D40" s="2"/>
      <c r="E40" s="2"/>
      <c r="F40" s="2"/>
      <c r="G40" s="2"/>
    </row>
    <row r="41" spans="1:7" x14ac:dyDescent="0.25">
      <c r="A41" s="24"/>
      <c r="B41" s="57"/>
      <c r="C41" s="57"/>
      <c r="D41" s="2"/>
      <c r="E41" s="2"/>
      <c r="F41" s="2"/>
      <c r="G41" s="2"/>
    </row>
    <row r="42" spans="1:7" x14ac:dyDescent="0.25">
      <c r="A42" s="24"/>
      <c r="B42" s="57"/>
      <c r="C42" s="57"/>
      <c r="D42" s="2"/>
      <c r="E42" s="2"/>
      <c r="F42" s="2"/>
      <c r="G42" s="2"/>
    </row>
    <row r="43" spans="1:7" x14ac:dyDescent="0.25">
      <c r="A43" s="24"/>
      <c r="B43" s="57"/>
      <c r="C43" s="57"/>
      <c r="D43" s="2"/>
      <c r="E43" s="2"/>
      <c r="F43" s="2"/>
      <c r="G43" s="2"/>
    </row>
    <row r="44" spans="1:7" x14ac:dyDescent="0.25">
      <c r="A44" s="24"/>
      <c r="B44" s="57"/>
      <c r="C44" s="57"/>
      <c r="D44" s="2"/>
      <c r="E44" s="2"/>
      <c r="F44" s="2"/>
      <c r="G44" s="2"/>
    </row>
    <row r="45" spans="1:7" x14ac:dyDescent="0.25">
      <c r="A45" s="24"/>
      <c r="B45" s="57"/>
      <c r="C45" s="57"/>
      <c r="D45" s="2"/>
      <c r="E45" s="2"/>
      <c r="F45" s="2"/>
      <c r="G45" s="2"/>
    </row>
    <row r="46" spans="1:7" x14ac:dyDescent="0.25">
      <c r="A46" s="24"/>
      <c r="B46" s="57"/>
      <c r="C46" s="57"/>
      <c r="D46" s="2"/>
      <c r="E46" s="2"/>
      <c r="F46" s="2"/>
      <c r="G46" s="2"/>
    </row>
    <row r="47" spans="1:7" x14ac:dyDescent="0.25">
      <c r="A47" s="24"/>
      <c r="B47" s="57"/>
      <c r="C47" s="57"/>
      <c r="D47" s="2"/>
      <c r="E47" s="2"/>
      <c r="F47" s="2"/>
      <c r="G47" s="2"/>
    </row>
    <row r="48" spans="1:7" x14ac:dyDescent="0.25">
      <c r="A48" s="24"/>
      <c r="B48" s="57"/>
      <c r="C48" s="57"/>
      <c r="D48" s="2"/>
      <c r="E48" s="2"/>
      <c r="F48" s="2"/>
      <c r="G48" s="2"/>
    </row>
    <row r="49" spans="1:7" x14ac:dyDescent="0.25">
      <c r="A49" s="24"/>
      <c r="B49" s="57"/>
      <c r="C49" s="57"/>
      <c r="D49" s="2"/>
      <c r="E49" s="2"/>
      <c r="F49" s="2"/>
      <c r="G49" s="2"/>
    </row>
    <row r="50" spans="1:7" x14ac:dyDescent="0.25">
      <c r="A50" s="24"/>
      <c r="B50" s="57"/>
      <c r="C50" s="57"/>
      <c r="D50" s="2"/>
      <c r="E50" s="2"/>
      <c r="F50" s="2"/>
      <c r="G50" s="2"/>
    </row>
    <row r="51" spans="1:7" x14ac:dyDescent="0.25">
      <c r="A51" s="24"/>
      <c r="B51" s="57"/>
      <c r="C51" s="57"/>
      <c r="D51" s="2"/>
      <c r="E51" s="2"/>
      <c r="F51" s="2"/>
      <c r="G51" s="2"/>
    </row>
    <row r="52" spans="1:7" x14ac:dyDescent="0.25">
      <c r="A52" s="24"/>
      <c r="B52" s="57"/>
      <c r="C52" s="57"/>
      <c r="D52" s="2"/>
      <c r="E52" s="2"/>
      <c r="F52" s="2"/>
      <c r="G52" s="2"/>
    </row>
    <row r="53" spans="1:7" x14ac:dyDescent="0.25">
      <c r="A53" s="24"/>
      <c r="B53" s="57"/>
      <c r="C53" s="57"/>
      <c r="D53" s="2"/>
      <c r="E53" s="2"/>
      <c r="F53" s="2"/>
      <c r="G53" s="2"/>
    </row>
    <row r="54" spans="1:7" x14ac:dyDescent="0.25">
      <c r="A54" s="24"/>
      <c r="B54" s="57"/>
      <c r="C54" s="57"/>
      <c r="D54" s="2"/>
      <c r="E54" s="2"/>
      <c r="F54" s="2"/>
      <c r="G54" s="2"/>
    </row>
    <row r="55" spans="1:7" x14ac:dyDescent="0.25">
      <c r="A55" s="24"/>
      <c r="B55" s="57"/>
      <c r="C55" s="57"/>
      <c r="D55" s="2"/>
      <c r="E55" s="2"/>
      <c r="F55" s="2"/>
      <c r="G55" s="2"/>
    </row>
    <row r="56" spans="1:7" x14ac:dyDescent="0.25">
      <c r="A56" s="24"/>
      <c r="B56" s="57"/>
      <c r="C56" s="57"/>
      <c r="D56" s="2"/>
      <c r="E56" s="2"/>
      <c r="F56" s="2"/>
      <c r="G56" s="2"/>
    </row>
    <row r="57" spans="1:7" x14ac:dyDescent="0.25">
      <c r="A57" s="24"/>
      <c r="B57" s="57"/>
      <c r="C57" s="57"/>
      <c r="D57" s="2"/>
      <c r="E57" s="2"/>
      <c r="F57" s="2"/>
      <c r="G57" s="2"/>
    </row>
    <row r="58" spans="1:7" x14ac:dyDescent="0.25">
      <c r="A58" s="24"/>
      <c r="B58" s="57"/>
      <c r="C58" s="57"/>
      <c r="D58" s="2"/>
      <c r="E58" s="2"/>
      <c r="F58" s="2"/>
      <c r="G58" s="2"/>
    </row>
    <row r="59" spans="1:7" x14ac:dyDescent="0.25">
      <c r="A59" s="24"/>
      <c r="B59" s="57"/>
      <c r="C59" s="57"/>
      <c r="D59" s="2"/>
      <c r="E59" s="2"/>
      <c r="F59" s="2"/>
      <c r="G59" s="2"/>
    </row>
    <row r="60" spans="1:7" x14ac:dyDescent="0.25">
      <c r="A60" s="24"/>
      <c r="B60" s="57"/>
      <c r="C60" s="57"/>
      <c r="D60" s="2"/>
      <c r="E60" s="2"/>
      <c r="F60" s="2"/>
      <c r="G60" s="2"/>
    </row>
    <row r="61" spans="1:7" x14ac:dyDescent="0.25">
      <c r="A61" s="24"/>
      <c r="B61" s="57"/>
      <c r="C61" s="57"/>
      <c r="D61" s="2"/>
      <c r="E61" s="2"/>
      <c r="F61" s="2"/>
      <c r="G61" s="2"/>
    </row>
    <row r="62" spans="1:7" x14ac:dyDescent="0.25">
      <c r="A62" s="24"/>
      <c r="B62" s="57"/>
      <c r="C62" s="57"/>
      <c r="D62" s="2"/>
      <c r="E62" s="2"/>
      <c r="F62" s="2"/>
      <c r="G62" s="2"/>
    </row>
    <row r="63" spans="1:7" x14ac:dyDescent="0.25">
      <c r="A63" s="24"/>
      <c r="B63" s="57"/>
      <c r="C63" s="57"/>
      <c r="D63" s="2"/>
      <c r="E63" s="2"/>
      <c r="F63" s="2"/>
      <c r="G63" s="2"/>
    </row>
    <row r="64" spans="1:7" x14ac:dyDescent="0.25">
      <c r="A64" s="24"/>
      <c r="B64" s="57"/>
      <c r="C64" s="57"/>
      <c r="D64" s="2"/>
      <c r="E64" s="2"/>
      <c r="F64" s="2"/>
      <c r="G64" s="2"/>
    </row>
    <row r="65" spans="1:7" x14ac:dyDescent="0.25">
      <c r="A65" s="24"/>
      <c r="B65" s="57"/>
      <c r="C65" s="57"/>
      <c r="D65" s="2"/>
      <c r="E65" s="2"/>
      <c r="F65" s="2"/>
      <c r="G65" s="2"/>
    </row>
    <row r="66" spans="1:7" x14ac:dyDescent="0.25">
      <c r="A66" s="24"/>
      <c r="B66" s="57"/>
      <c r="C66" s="57"/>
      <c r="D66" s="2"/>
      <c r="E66" s="2"/>
      <c r="F66" s="2"/>
      <c r="G66" s="2"/>
    </row>
    <row r="67" spans="1:7" x14ac:dyDescent="0.25">
      <c r="A67" s="24"/>
      <c r="B67" s="57"/>
      <c r="C67" s="57"/>
      <c r="D67" s="2"/>
      <c r="E67" s="2"/>
      <c r="F67" s="2"/>
      <c r="G67" s="2"/>
    </row>
    <row r="68" spans="1:7" x14ac:dyDescent="0.25">
      <c r="A68" s="24"/>
      <c r="B68" s="57"/>
      <c r="C68" s="57"/>
      <c r="D68" s="2"/>
      <c r="E68" s="2"/>
      <c r="F68" s="2"/>
      <c r="G68" s="2"/>
    </row>
    <row r="69" spans="1:7" x14ac:dyDescent="0.25">
      <c r="A69" s="24"/>
      <c r="B69" s="57"/>
      <c r="C69" s="57"/>
      <c r="D69" s="2"/>
      <c r="E69" s="2"/>
      <c r="F69" s="2"/>
      <c r="G69" s="2"/>
    </row>
    <row r="70" spans="1:7" x14ac:dyDescent="0.25">
      <c r="A70" s="24"/>
      <c r="B70" s="57"/>
      <c r="C70" s="57"/>
      <c r="D70" s="2"/>
      <c r="E70" s="2"/>
      <c r="F70" s="2"/>
      <c r="G70" s="2"/>
    </row>
    <row r="71" spans="1:7" x14ac:dyDescent="0.25">
      <c r="A71" s="24"/>
      <c r="B71" s="57"/>
      <c r="C71" s="57"/>
      <c r="D71" s="2"/>
      <c r="E71" s="2"/>
      <c r="F71" s="2"/>
      <c r="G71" s="2"/>
    </row>
    <row r="72" spans="1:7" x14ac:dyDescent="0.25">
      <c r="A72" s="2"/>
      <c r="B72" s="57"/>
      <c r="C72" s="57"/>
      <c r="D72" s="2"/>
      <c r="E72" s="2"/>
      <c r="F72" s="2"/>
      <c r="G72" s="2"/>
    </row>
    <row r="73" spans="1:7" x14ac:dyDescent="0.25">
      <c r="A73" s="2"/>
      <c r="B73" s="2"/>
      <c r="C73" s="2"/>
      <c r="D73" s="2"/>
      <c r="E73" s="2"/>
      <c r="F73" s="2"/>
      <c r="G73" s="2"/>
    </row>
    <row r="74" spans="1:7" x14ac:dyDescent="0.25">
      <c r="A74" s="2"/>
      <c r="B74" s="2"/>
      <c r="C74" s="2"/>
      <c r="D74" s="2"/>
      <c r="E74" s="2"/>
      <c r="F74" s="2"/>
      <c r="G74" s="2"/>
    </row>
    <row r="75" spans="1:7" x14ac:dyDescent="0.25">
      <c r="A75" s="2"/>
      <c r="B75" s="2"/>
      <c r="C75" s="2"/>
      <c r="D75" s="2"/>
      <c r="E75" s="2"/>
      <c r="F75" s="2"/>
      <c r="G75" s="2"/>
    </row>
    <row r="76" spans="1:7" x14ac:dyDescent="0.25">
      <c r="A76" s="2"/>
      <c r="B76" s="2"/>
      <c r="C76" s="2"/>
      <c r="D76" s="2"/>
      <c r="E76" s="2"/>
      <c r="F76" s="2"/>
      <c r="G76" s="2"/>
    </row>
    <row r="77" spans="1:7" x14ac:dyDescent="0.25">
      <c r="A77" s="2"/>
      <c r="B77" s="2"/>
      <c r="C77" s="2"/>
      <c r="D77" s="2"/>
      <c r="E77" s="2"/>
      <c r="F77" s="2"/>
      <c r="G77" s="2"/>
    </row>
    <row r="78" spans="1:7" x14ac:dyDescent="0.25">
      <c r="A78" s="2"/>
      <c r="B78" s="2"/>
      <c r="C78" s="2"/>
      <c r="D78" s="2"/>
      <c r="E78" s="2"/>
      <c r="F78" s="2"/>
      <c r="G78" s="2"/>
    </row>
    <row r="79" spans="1:7" x14ac:dyDescent="0.25">
      <c r="A79" s="2"/>
      <c r="B79" s="2"/>
      <c r="C79" s="2"/>
      <c r="D79" s="2"/>
      <c r="E79" s="2"/>
      <c r="F79" s="2"/>
      <c r="G79" s="2"/>
    </row>
  </sheetData>
  <sortState ref="A2:V80">
    <sortCondition ref="A2:A8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F33" sqref="F33"/>
    </sheetView>
  </sheetViews>
  <sheetFormatPr defaultRowHeight="15" x14ac:dyDescent="0.25"/>
  <sheetData>
    <row r="1" spans="1:14" x14ac:dyDescent="0.25">
      <c r="A1" t="s">
        <v>70</v>
      </c>
      <c r="B1" t="s">
        <v>71</v>
      </c>
      <c r="C1" t="s">
        <v>72</v>
      </c>
      <c r="D1" t="s">
        <v>73</v>
      </c>
      <c r="E1" t="s">
        <v>74</v>
      </c>
      <c r="F1" t="s">
        <v>75</v>
      </c>
      <c r="G1" t="s">
        <v>76</v>
      </c>
      <c r="H1" t="s">
        <v>77</v>
      </c>
      <c r="I1" t="s">
        <v>78</v>
      </c>
      <c r="J1" t="s">
        <v>79</v>
      </c>
      <c r="K1" t="s">
        <v>80</v>
      </c>
      <c r="L1" t="s">
        <v>81</v>
      </c>
      <c r="M1" t="s">
        <v>82</v>
      </c>
      <c r="N1" t="s">
        <v>83</v>
      </c>
    </row>
    <row r="2" spans="1:14" x14ac:dyDescent="0.25">
      <c r="A2">
        <v>5430000</v>
      </c>
      <c r="B2">
        <v>134203</v>
      </c>
      <c r="C2">
        <v>135501</v>
      </c>
      <c r="D2">
        <v>54419</v>
      </c>
      <c r="E2">
        <v>52530</v>
      </c>
      <c r="F2">
        <v>125.1</v>
      </c>
      <c r="G2">
        <v>1073.1500000000001</v>
      </c>
      <c r="H2">
        <v>61550</v>
      </c>
      <c r="I2">
        <v>51820</v>
      </c>
      <c r="J2">
        <v>4460</v>
      </c>
      <c r="K2">
        <v>1920</v>
      </c>
      <c r="L2">
        <v>2335</v>
      </c>
      <c r="M2">
        <v>510</v>
      </c>
      <c r="N2">
        <v>510</v>
      </c>
    </row>
    <row r="3" spans="1:14" x14ac:dyDescent="0.25">
      <c r="A3">
        <v>5430001</v>
      </c>
      <c r="B3">
        <v>6850</v>
      </c>
      <c r="C3">
        <v>6867</v>
      </c>
      <c r="D3">
        <v>3068</v>
      </c>
      <c r="E3">
        <v>2962</v>
      </c>
      <c r="F3">
        <v>889.6</v>
      </c>
      <c r="G3">
        <v>7.7</v>
      </c>
      <c r="H3">
        <v>3030</v>
      </c>
      <c r="I3">
        <v>2430</v>
      </c>
      <c r="J3">
        <v>220</v>
      </c>
      <c r="K3">
        <v>185</v>
      </c>
      <c r="L3">
        <v>115</v>
      </c>
      <c r="M3">
        <v>50</v>
      </c>
      <c r="N3">
        <v>30</v>
      </c>
    </row>
    <row r="4" spans="1:14" x14ac:dyDescent="0.25">
      <c r="A4">
        <v>5430002.0099999998</v>
      </c>
      <c r="B4">
        <v>5676</v>
      </c>
      <c r="C4">
        <v>5791</v>
      </c>
      <c r="D4">
        <v>2575</v>
      </c>
      <c r="E4">
        <v>2515</v>
      </c>
      <c r="F4">
        <v>925.6</v>
      </c>
      <c r="G4">
        <v>6.13</v>
      </c>
      <c r="H4">
        <v>2420</v>
      </c>
      <c r="I4">
        <v>1935</v>
      </c>
      <c r="J4">
        <v>185</v>
      </c>
      <c r="K4">
        <v>140</v>
      </c>
      <c r="L4">
        <v>140</v>
      </c>
      <c r="M4">
        <v>20</v>
      </c>
      <c r="N4">
        <v>15</v>
      </c>
    </row>
    <row r="5" spans="1:14" x14ac:dyDescent="0.25">
      <c r="A5">
        <v>5430002.0199999996</v>
      </c>
      <c r="B5">
        <v>3259</v>
      </c>
      <c r="C5">
        <v>2994</v>
      </c>
      <c r="D5">
        <v>1080</v>
      </c>
      <c r="E5">
        <v>1080</v>
      </c>
      <c r="F5">
        <v>887.8</v>
      </c>
      <c r="G5">
        <v>3.67</v>
      </c>
      <c r="H5">
        <v>1580</v>
      </c>
      <c r="I5">
        <v>1355</v>
      </c>
      <c r="J5">
        <v>80</v>
      </c>
      <c r="K5">
        <v>50</v>
      </c>
      <c r="L5">
        <v>50</v>
      </c>
      <c r="M5">
        <v>25</v>
      </c>
      <c r="N5">
        <v>15</v>
      </c>
    </row>
    <row r="6" spans="1:14" x14ac:dyDescent="0.25">
      <c r="A6">
        <v>5430002.0300000003</v>
      </c>
      <c r="B6">
        <v>8413</v>
      </c>
      <c r="C6">
        <v>5821</v>
      </c>
      <c r="D6">
        <v>2458</v>
      </c>
      <c r="E6">
        <v>2424</v>
      </c>
      <c r="F6">
        <v>1945.4</v>
      </c>
      <c r="G6">
        <v>4.32</v>
      </c>
      <c r="H6">
        <v>3855</v>
      </c>
      <c r="I6">
        <v>3385</v>
      </c>
      <c r="J6">
        <v>270</v>
      </c>
      <c r="K6">
        <v>115</v>
      </c>
      <c r="L6">
        <v>45</v>
      </c>
      <c r="M6">
        <v>20</v>
      </c>
      <c r="N6">
        <v>15</v>
      </c>
    </row>
    <row r="7" spans="1:14" x14ac:dyDescent="0.25">
      <c r="A7">
        <v>5430003</v>
      </c>
      <c r="B7">
        <v>4867</v>
      </c>
      <c r="C7">
        <v>4676</v>
      </c>
      <c r="D7">
        <v>2271</v>
      </c>
      <c r="E7">
        <v>2158</v>
      </c>
      <c r="F7">
        <v>1380.6</v>
      </c>
      <c r="G7">
        <v>3.53</v>
      </c>
      <c r="H7">
        <v>2450</v>
      </c>
      <c r="I7">
        <v>2070</v>
      </c>
      <c r="J7">
        <v>140</v>
      </c>
      <c r="K7">
        <v>90</v>
      </c>
      <c r="L7">
        <v>95</v>
      </c>
      <c r="M7">
        <v>30</v>
      </c>
      <c r="N7">
        <v>25</v>
      </c>
    </row>
    <row r="8" spans="1:14" x14ac:dyDescent="0.25">
      <c r="A8">
        <v>5430004</v>
      </c>
      <c r="B8">
        <v>949</v>
      </c>
      <c r="C8">
        <v>935</v>
      </c>
      <c r="D8">
        <v>355</v>
      </c>
      <c r="E8">
        <v>348</v>
      </c>
      <c r="F8">
        <v>88.2</v>
      </c>
      <c r="G8">
        <v>10.76</v>
      </c>
      <c r="H8">
        <v>425</v>
      </c>
      <c r="I8">
        <v>390</v>
      </c>
      <c r="J8">
        <v>30</v>
      </c>
      <c r="K8">
        <v>0</v>
      </c>
      <c r="L8">
        <v>0</v>
      </c>
      <c r="M8">
        <v>0</v>
      </c>
      <c r="N8">
        <v>0</v>
      </c>
    </row>
    <row r="9" spans="1:14" x14ac:dyDescent="0.25">
      <c r="A9">
        <v>5430005</v>
      </c>
      <c r="B9">
        <v>3751</v>
      </c>
      <c r="C9">
        <v>3791</v>
      </c>
      <c r="D9">
        <v>2039</v>
      </c>
      <c r="E9">
        <v>1811</v>
      </c>
      <c r="F9">
        <v>2384.3000000000002</v>
      </c>
      <c r="G9">
        <v>1.57</v>
      </c>
      <c r="H9">
        <v>1590</v>
      </c>
      <c r="I9">
        <v>1110</v>
      </c>
      <c r="J9">
        <v>155</v>
      </c>
      <c r="K9">
        <v>125</v>
      </c>
      <c r="L9">
        <v>125</v>
      </c>
      <c r="M9">
        <v>30</v>
      </c>
      <c r="N9">
        <v>40</v>
      </c>
    </row>
    <row r="10" spans="1:14" x14ac:dyDescent="0.25">
      <c r="A10">
        <v>5430006</v>
      </c>
      <c r="B10">
        <v>1489</v>
      </c>
      <c r="C10">
        <v>1348</v>
      </c>
      <c r="D10">
        <v>1028</v>
      </c>
      <c r="E10">
        <v>849</v>
      </c>
      <c r="F10">
        <v>2960.2</v>
      </c>
      <c r="G10">
        <v>0.5</v>
      </c>
      <c r="H10">
        <v>540</v>
      </c>
      <c r="I10">
        <v>310</v>
      </c>
      <c r="J10">
        <v>30</v>
      </c>
      <c r="K10">
        <v>95</v>
      </c>
      <c r="L10">
        <v>80</v>
      </c>
      <c r="M10">
        <v>10</v>
      </c>
      <c r="N10">
        <v>10</v>
      </c>
    </row>
    <row r="11" spans="1:14" x14ac:dyDescent="0.25">
      <c r="A11">
        <v>5430007</v>
      </c>
      <c r="B11">
        <v>3189</v>
      </c>
      <c r="C11">
        <v>3184</v>
      </c>
      <c r="D11">
        <v>1588</v>
      </c>
      <c r="E11">
        <v>1395</v>
      </c>
      <c r="F11">
        <v>4165.8999999999996</v>
      </c>
      <c r="G11">
        <v>0.77</v>
      </c>
      <c r="H11">
        <v>1355</v>
      </c>
      <c r="I11">
        <v>950</v>
      </c>
      <c r="J11">
        <v>145</v>
      </c>
      <c r="K11">
        <v>110</v>
      </c>
      <c r="L11">
        <v>100</v>
      </c>
      <c r="M11">
        <v>40</v>
      </c>
      <c r="N11">
        <v>15</v>
      </c>
    </row>
    <row r="12" spans="1:14" x14ac:dyDescent="0.25">
      <c r="A12">
        <v>5430008</v>
      </c>
      <c r="B12">
        <v>2965</v>
      </c>
      <c r="C12">
        <v>2799</v>
      </c>
      <c r="D12">
        <v>1555</v>
      </c>
      <c r="E12">
        <v>1460</v>
      </c>
      <c r="F12">
        <v>1919.1</v>
      </c>
      <c r="G12">
        <v>1.55</v>
      </c>
      <c r="H12">
        <v>1300</v>
      </c>
      <c r="I12">
        <v>900</v>
      </c>
      <c r="J12">
        <v>155</v>
      </c>
      <c r="K12">
        <v>85</v>
      </c>
      <c r="L12">
        <v>105</v>
      </c>
      <c r="M12">
        <v>30</v>
      </c>
      <c r="N12">
        <v>30</v>
      </c>
    </row>
    <row r="13" spans="1:14" x14ac:dyDescent="0.25">
      <c r="A13">
        <v>5430009</v>
      </c>
      <c r="B13">
        <v>5406</v>
      </c>
      <c r="C13">
        <v>5383</v>
      </c>
      <c r="D13">
        <v>2318</v>
      </c>
      <c r="E13">
        <v>2264</v>
      </c>
      <c r="F13">
        <v>2009.4</v>
      </c>
      <c r="G13">
        <v>2.69</v>
      </c>
      <c r="H13">
        <v>2370</v>
      </c>
      <c r="I13">
        <v>1930</v>
      </c>
      <c r="J13">
        <v>215</v>
      </c>
      <c r="K13">
        <v>100</v>
      </c>
      <c r="L13">
        <v>50</v>
      </c>
      <c r="M13">
        <v>40</v>
      </c>
      <c r="N13">
        <v>30</v>
      </c>
    </row>
    <row r="14" spans="1:14" x14ac:dyDescent="0.25">
      <c r="A14">
        <v>5430010</v>
      </c>
      <c r="B14">
        <v>4656</v>
      </c>
      <c r="C14">
        <v>4525</v>
      </c>
      <c r="D14">
        <v>1974</v>
      </c>
      <c r="E14">
        <v>1924</v>
      </c>
      <c r="F14">
        <v>2904.6</v>
      </c>
      <c r="G14">
        <v>1.6</v>
      </c>
      <c r="H14">
        <v>2145</v>
      </c>
      <c r="I14">
        <v>1675</v>
      </c>
      <c r="J14">
        <v>265</v>
      </c>
      <c r="K14">
        <v>70</v>
      </c>
      <c r="L14">
        <v>90</v>
      </c>
      <c r="M14">
        <v>30</v>
      </c>
      <c r="N14">
        <v>20</v>
      </c>
    </row>
    <row r="15" spans="1:14" x14ac:dyDescent="0.25">
      <c r="A15">
        <v>5430011.0099999998</v>
      </c>
      <c r="B15">
        <v>3611</v>
      </c>
      <c r="C15">
        <v>2757</v>
      </c>
      <c r="D15">
        <v>1288</v>
      </c>
      <c r="E15">
        <v>1263</v>
      </c>
      <c r="F15">
        <v>497.3</v>
      </c>
      <c r="G15">
        <v>7.26</v>
      </c>
      <c r="H15">
        <v>1535</v>
      </c>
      <c r="I15">
        <v>1270</v>
      </c>
      <c r="J15">
        <v>135</v>
      </c>
      <c r="K15">
        <v>55</v>
      </c>
      <c r="L15">
        <v>40</v>
      </c>
      <c r="M15">
        <v>0</v>
      </c>
      <c r="N15">
        <v>25</v>
      </c>
    </row>
    <row r="16" spans="1:14" x14ac:dyDescent="0.25">
      <c r="A16">
        <v>5430011.0199999996</v>
      </c>
      <c r="B16">
        <v>4032</v>
      </c>
      <c r="C16">
        <v>4091</v>
      </c>
      <c r="D16">
        <v>1618</v>
      </c>
      <c r="E16">
        <v>1584</v>
      </c>
      <c r="F16">
        <v>908.9</v>
      </c>
      <c r="G16">
        <v>4.4400000000000004</v>
      </c>
      <c r="H16">
        <v>1925</v>
      </c>
      <c r="I16">
        <v>1620</v>
      </c>
      <c r="J16">
        <v>155</v>
      </c>
      <c r="K16">
        <v>50</v>
      </c>
      <c r="L16">
        <v>85</v>
      </c>
      <c r="M16">
        <v>10</v>
      </c>
      <c r="N16">
        <v>15</v>
      </c>
    </row>
    <row r="17" spans="1:14" x14ac:dyDescent="0.25">
      <c r="A17">
        <v>5430011.0300000003</v>
      </c>
      <c r="B17">
        <v>4623</v>
      </c>
      <c r="C17">
        <v>4843</v>
      </c>
      <c r="D17">
        <v>1607</v>
      </c>
      <c r="E17">
        <v>1590</v>
      </c>
      <c r="F17">
        <v>3153</v>
      </c>
      <c r="G17">
        <v>1.47</v>
      </c>
      <c r="H17">
        <v>2440</v>
      </c>
      <c r="I17">
        <v>2080</v>
      </c>
      <c r="J17">
        <v>210</v>
      </c>
      <c r="K17">
        <v>65</v>
      </c>
      <c r="L17">
        <v>35</v>
      </c>
      <c r="M17">
        <v>30</v>
      </c>
      <c r="N17">
        <v>20</v>
      </c>
    </row>
    <row r="18" spans="1:14" x14ac:dyDescent="0.25">
      <c r="A18">
        <v>5430012</v>
      </c>
      <c r="B18">
        <v>6074</v>
      </c>
      <c r="C18">
        <v>6172</v>
      </c>
      <c r="D18">
        <v>2941</v>
      </c>
      <c r="E18">
        <v>2805</v>
      </c>
      <c r="F18">
        <v>2367.3000000000002</v>
      </c>
      <c r="G18">
        <v>2.57</v>
      </c>
      <c r="H18">
        <v>2755</v>
      </c>
      <c r="I18">
        <v>2150</v>
      </c>
      <c r="J18">
        <v>220</v>
      </c>
      <c r="K18">
        <v>145</v>
      </c>
      <c r="L18">
        <v>195</v>
      </c>
      <c r="M18">
        <v>20</v>
      </c>
      <c r="N18">
        <v>20</v>
      </c>
    </row>
    <row r="19" spans="1:14" x14ac:dyDescent="0.25">
      <c r="A19">
        <v>5430013</v>
      </c>
      <c r="B19">
        <v>4789</v>
      </c>
      <c r="C19">
        <v>4832</v>
      </c>
      <c r="D19">
        <v>1912</v>
      </c>
      <c r="E19">
        <v>1900</v>
      </c>
      <c r="F19">
        <v>1936.2</v>
      </c>
      <c r="G19">
        <v>2.4700000000000002</v>
      </c>
      <c r="H19">
        <v>2100</v>
      </c>
      <c r="I19">
        <v>1845</v>
      </c>
      <c r="J19">
        <v>135</v>
      </c>
      <c r="K19">
        <v>50</v>
      </c>
      <c r="L19">
        <v>40</v>
      </c>
      <c r="M19">
        <v>10</v>
      </c>
      <c r="N19">
        <v>15</v>
      </c>
    </row>
    <row r="20" spans="1:14" x14ac:dyDescent="0.25">
      <c r="A20">
        <v>5430014.0099999998</v>
      </c>
      <c r="B20">
        <v>5576</v>
      </c>
      <c r="C20">
        <v>5646</v>
      </c>
      <c r="D20">
        <v>2110</v>
      </c>
      <c r="E20">
        <v>2104</v>
      </c>
      <c r="F20">
        <v>1903.2</v>
      </c>
      <c r="G20">
        <v>2.93</v>
      </c>
      <c r="H20">
        <v>2855</v>
      </c>
      <c r="I20">
        <v>2510</v>
      </c>
      <c r="J20">
        <v>190</v>
      </c>
      <c r="K20">
        <v>30</v>
      </c>
      <c r="L20">
        <v>80</v>
      </c>
      <c r="M20">
        <v>15</v>
      </c>
      <c r="N20">
        <v>20</v>
      </c>
    </row>
    <row r="21" spans="1:14" x14ac:dyDescent="0.25">
      <c r="A21">
        <v>5430014.0199999996</v>
      </c>
      <c r="B21">
        <v>6930</v>
      </c>
      <c r="C21">
        <v>6993</v>
      </c>
      <c r="D21">
        <v>2802</v>
      </c>
      <c r="E21">
        <v>2781</v>
      </c>
      <c r="F21">
        <v>2092.4</v>
      </c>
      <c r="G21">
        <v>3.31</v>
      </c>
      <c r="H21">
        <v>3075</v>
      </c>
      <c r="I21">
        <v>2665</v>
      </c>
      <c r="J21">
        <v>225</v>
      </c>
      <c r="K21">
        <v>35</v>
      </c>
      <c r="L21">
        <v>120</v>
      </c>
      <c r="M21">
        <v>20</v>
      </c>
      <c r="N21">
        <v>0</v>
      </c>
    </row>
    <row r="22" spans="1:14" x14ac:dyDescent="0.25">
      <c r="A22">
        <v>5430014.0300000003</v>
      </c>
      <c r="B22">
        <v>5971</v>
      </c>
      <c r="C22">
        <v>5926</v>
      </c>
      <c r="D22">
        <v>2432</v>
      </c>
      <c r="E22">
        <v>2399</v>
      </c>
      <c r="F22">
        <v>3485.1</v>
      </c>
      <c r="G22">
        <v>1.71</v>
      </c>
      <c r="H22">
        <v>2570</v>
      </c>
      <c r="I22">
        <v>2170</v>
      </c>
      <c r="J22">
        <v>175</v>
      </c>
      <c r="K22">
        <v>60</v>
      </c>
      <c r="L22">
        <v>120</v>
      </c>
      <c r="M22">
        <v>20</v>
      </c>
      <c r="N22">
        <v>25</v>
      </c>
    </row>
    <row r="23" spans="1:14" x14ac:dyDescent="0.25">
      <c r="A23">
        <v>5430014.04</v>
      </c>
      <c r="B23">
        <v>4420</v>
      </c>
      <c r="C23">
        <v>4276</v>
      </c>
      <c r="D23">
        <v>1713</v>
      </c>
      <c r="E23">
        <v>1599</v>
      </c>
      <c r="F23">
        <v>2968.6</v>
      </c>
      <c r="G23">
        <v>1.49</v>
      </c>
      <c r="H23">
        <v>2010</v>
      </c>
      <c r="I23">
        <v>1690</v>
      </c>
      <c r="J23">
        <v>225</v>
      </c>
      <c r="K23">
        <v>50</v>
      </c>
      <c r="L23">
        <v>35</v>
      </c>
      <c r="M23">
        <v>0</v>
      </c>
      <c r="N23">
        <v>10</v>
      </c>
    </row>
    <row r="24" spans="1:14" x14ac:dyDescent="0.25">
      <c r="A24">
        <v>5430100</v>
      </c>
      <c r="B24">
        <v>3903</v>
      </c>
      <c r="C24">
        <v>3332</v>
      </c>
      <c r="D24">
        <v>1362</v>
      </c>
      <c r="E24">
        <v>1332</v>
      </c>
      <c r="F24">
        <v>45</v>
      </c>
      <c r="G24">
        <v>86.78</v>
      </c>
      <c r="H24">
        <v>1750</v>
      </c>
      <c r="I24">
        <v>1605</v>
      </c>
      <c r="J24">
        <v>55</v>
      </c>
      <c r="K24">
        <v>25</v>
      </c>
      <c r="L24">
        <v>35</v>
      </c>
      <c r="M24">
        <v>0</v>
      </c>
      <c r="N24">
        <v>25</v>
      </c>
    </row>
    <row r="25" spans="1:14" x14ac:dyDescent="0.25">
      <c r="A25">
        <v>5430101</v>
      </c>
      <c r="B25">
        <v>3400</v>
      </c>
      <c r="C25">
        <v>3303</v>
      </c>
      <c r="D25">
        <v>1218</v>
      </c>
      <c r="E25">
        <v>1186</v>
      </c>
      <c r="F25">
        <v>31.5</v>
      </c>
      <c r="G25">
        <v>107.83</v>
      </c>
      <c r="H25">
        <v>1600</v>
      </c>
      <c r="I25">
        <v>1420</v>
      </c>
      <c r="J25">
        <v>120</v>
      </c>
      <c r="K25">
        <v>25</v>
      </c>
      <c r="L25">
        <v>10</v>
      </c>
      <c r="M25">
        <v>10</v>
      </c>
      <c r="N25">
        <v>10</v>
      </c>
    </row>
    <row r="26" spans="1:14" x14ac:dyDescent="0.25">
      <c r="A26">
        <v>5430102</v>
      </c>
      <c r="B26">
        <v>891</v>
      </c>
      <c r="C26">
        <v>899</v>
      </c>
      <c r="D26">
        <v>365</v>
      </c>
      <c r="E26">
        <v>341</v>
      </c>
      <c r="F26">
        <v>21.8</v>
      </c>
      <c r="G26">
        <v>40.89</v>
      </c>
      <c r="H26">
        <v>395</v>
      </c>
      <c r="I26">
        <v>350</v>
      </c>
      <c r="J26">
        <v>30</v>
      </c>
      <c r="K26">
        <v>0</v>
      </c>
      <c r="L26">
        <v>10</v>
      </c>
      <c r="M26">
        <v>0</v>
      </c>
      <c r="N26">
        <v>0</v>
      </c>
    </row>
    <row r="27" spans="1:14" x14ac:dyDescent="0.25">
      <c r="A27">
        <v>5430110.0099999998</v>
      </c>
      <c r="B27">
        <v>6427</v>
      </c>
      <c r="C27">
        <v>6355</v>
      </c>
      <c r="D27">
        <v>2384</v>
      </c>
      <c r="E27">
        <v>2337</v>
      </c>
      <c r="F27">
        <v>1095.8</v>
      </c>
      <c r="G27">
        <v>5.87</v>
      </c>
      <c r="H27">
        <v>3115</v>
      </c>
      <c r="I27">
        <v>2690</v>
      </c>
      <c r="J27">
        <v>190</v>
      </c>
      <c r="K27">
        <v>45</v>
      </c>
      <c r="L27">
        <v>175</v>
      </c>
      <c r="M27">
        <v>0</v>
      </c>
      <c r="N27">
        <v>0</v>
      </c>
    </row>
    <row r="28" spans="1:14" x14ac:dyDescent="0.25">
      <c r="A28">
        <v>5430110.0199999996</v>
      </c>
      <c r="B28">
        <v>5456</v>
      </c>
      <c r="C28">
        <v>5061</v>
      </c>
      <c r="D28">
        <v>2298</v>
      </c>
      <c r="E28">
        <v>2224</v>
      </c>
      <c r="F28">
        <v>657.8</v>
      </c>
      <c r="G28">
        <v>8.2899999999999991</v>
      </c>
      <c r="H28">
        <v>2650</v>
      </c>
      <c r="I28">
        <v>2315</v>
      </c>
      <c r="J28">
        <v>145</v>
      </c>
      <c r="K28">
        <v>45</v>
      </c>
      <c r="L28">
        <v>130</v>
      </c>
      <c r="M28">
        <v>0</v>
      </c>
      <c r="N28">
        <v>15</v>
      </c>
    </row>
    <row r="29" spans="1:14" x14ac:dyDescent="0.25">
      <c r="A29">
        <v>5430200</v>
      </c>
      <c r="B29">
        <v>1869</v>
      </c>
      <c r="C29">
        <v>1849</v>
      </c>
      <c r="D29">
        <v>649</v>
      </c>
      <c r="E29">
        <v>643</v>
      </c>
      <c r="F29">
        <v>21.6</v>
      </c>
      <c r="G29">
        <v>86.36</v>
      </c>
      <c r="H29">
        <v>935</v>
      </c>
      <c r="I29">
        <v>850</v>
      </c>
      <c r="J29">
        <v>35</v>
      </c>
      <c r="K29">
        <v>15</v>
      </c>
      <c r="L29">
        <v>20</v>
      </c>
      <c r="M29">
        <v>10</v>
      </c>
      <c r="N29">
        <v>10</v>
      </c>
    </row>
    <row r="30" spans="1:14" x14ac:dyDescent="0.25">
      <c r="A30">
        <v>5430201</v>
      </c>
      <c r="B30">
        <v>7257</v>
      </c>
      <c r="C30">
        <v>7111</v>
      </c>
      <c r="D30">
        <v>2613</v>
      </c>
      <c r="E30">
        <v>2563</v>
      </c>
      <c r="F30">
        <v>39.4</v>
      </c>
      <c r="G30">
        <v>184.2</v>
      </c>
      <c r="H30">
        <v>3380</v>
      </c>
      <c r="I30">
        <v>3060</v>
      </c>
      <c r="J30">
        <v>160</v>
      </c>
      <c r="K30">
        <v>25</v>
      </c>
      <c r="L30">
        <v>110</v>
      </c>
      <c r="M30">
        <v>0</v>
      </c>
      <c r="N30">
        <v>25</v>
      </c>
    </row>
    <row r="31" spans="1:14" x14ac:dyDescent="0.25">
      <c r="A31">
        <v>5430202</v>
      </c>
      <c r="B31">
        <v>7504</v>
      </c>
      <c r="C31">
        <v>7728</v>
      </c>
      <c r="D31">
        <v>2798</v>
      </c>
      <c r="E31">
        <v>2689</v>
      </c>
      <c r="F31">
        <v>23.2</v>
      </c>
      <c r="G31">
        <v>323.02999999999997</v>
      </c>
      <c r="H31">
        <v>3395</v>
      </c>
      <c r="I31">
        <v>3085</v>
      </c>
      <c r="J31">
        <v>155</v>
      </c>
      <c r="K31">
        <v>15</v>
      </c>
      <c r="L31">
        <v>100</v>
      </c>
      <c r="M31">
        <v>15</v>
      </c>
      <c r="N31">
        <v>25</v>
      </c>
    </row>
    <row r="32" spans="1:14" x14ac:dyDescent="0.25">
      <c r="A32">
        <v>5430203</v>
      </c>
      <c r="C32">
        <v>6213</v>
      </c>
      <c r="G32">
        <v>157.46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06"/>
  <sheetViews>
    <sheetView tabSelected="1" zoomScaleNormal="100" workbookViewId="0">
      <pane ySplit="1" topLeftCell="A2" activePane="bottomLeft" state="frozen"/>
      <selection pane="bottomLeft" activeCell="F7" sqref="F7"/>
    </sheetView>
  </sheetViews>
  <sheetFormatPr defaultColWidth="11.7109375" defaultRowHeight="12.75" x14ac:dyDescent="0.2"/>
  <cols>
    <col min="1" max="1" width="15.42578125" style="228" customWidth="1"/>
    <col min="2" max="2" width="11.7109375" style="136"/>
    <col min="3" max="4" width="11.7109375" style="60"/>
    <col min="5" max="7" width="11.7109375" style="125"/>
    <col min="8" max="8" width="11.7109375" style="136"/>
    <col min="9" max="9" width="11.7109375" style="137"/>
    <col min="10" max="10" width="11.7109375" style="126"/>
    <col min="11" max="11" width="11.7109375" style="139"/>
    <col min="12" max="14" width="11.7109375" style="125"/>
    <col min="15" max="15" width="11.7109375" style="131"/>
    <col min="16" max="16" width="11.7109375" style="150"/>
    <col min="17" max="18" width="11.7109375" style="132"/>
    <col min="19" max="19" width="11.7109375" style="125"/>
    <col min="20" max="20" width="11.7109375" style="131"/>
    <col min="21" max="21" width="11.7109375" style="139"/>
    <col min="22" max="23" width="11.7109375" style="125"/>
    <col min="24" max="24" width="11.7109375" style="145"/>
    <col min="25" max="25" width="11.7109375" style="140"/>
    <col min="26" max="26" width="11.7109375" style="147"/>
    <col min="27" max="29" width="11.7109375" style="125"/>
    <col min="30" max="30" width="11.7109375" style="133"/>
    <col min="31" max="31" width="11.7109375" style="134"/>
    <col min="32" max="32" width="11.7109375" style="128"/>
    <col min="33" max="33" width="11.7109375" style="151"/>
    <col min="34" max="34" width="11.7109375" style="135"/>
    <col min="35" max="37" width="11.7109375" style="125"/>
    <col min="38" max="38" width="11.7109375" style="151"/>
    <col min="39" max="39" width="11.7109375" style="134"/>
    <col min="40" max="40" width="11.7109375" style="129"/>
    <col min="41" max="42" width="11.7109375" style="61"/>
    <col min="43" max="43" width="11.7109375" style="152"/>
    <col min="44" max="44" width="11.7109375" style="169"/>
    <col min="45" max="45" width="11.7109375" style="180"/>
    <col min="46" max="16384" width="11.7109375" style="62"/>
  </cols>
  <sheetData>
    <row r="1" spans="1:45" s="275" customFormat="1" ht="78" customHeight="1" thickTop="1" thickBot="1" x14ac:dyDescent="0.3">
      <c r="A1" s="221" t="s">
        <v>105</v>
      </c>
      <c r="B1" s="271" t="s">
        <v>152</v>
      </c>
      <c r="C1" s="19" t="s">
        <v>153</v>
      </c>
      <c r="D1" s="22" t="s">
        <v>154</v>
      </c>
      <c r="E1" s="12" t="s">
        <v>155</v>
      </c>
      <c r="F1" s="12" t="s">
        <v>156</v>
      </c>
      <c r="G1" s="12" t="s">
        <v>157</v>
      </c>
      <c r="H1" s="271" t="s">
        <v>158</v>
      </c>
      <c r="I1" s="11" t="s">
        <v>159</v>
      </c>
      <c r="J1" s="20" t="s">
        <v>160</v>
      </c>
      <c r="K1" s="272" t="s">
        <v>21</v>
      </c>
      <c r="L1" s="272" t="s">
        <v>161</v>
      </c>
      <c r="M1" s="272" t="s">
        <v>19</v>
      </c>
      <c r="N1" s="12" t="s">
        <v>162</v>
      </c>
      <c r="O1" s="272" t="s">
        <v>163</v>
      </c>
      <c r="P1" s="12" t="s">
        <v>164</v>
      </c>
      <c r="Q1" s="273" t="s">
        <v>30</v>
      </c>
      <c r="R1" s="272" t="s">
        <v>28</v>
      </c>
      <c r="S1" s="12" t="s">
        <v>165</v>
      </c>
      <c r="T1" s="272" t="s">
        <v>166</v>
      </c>
      <c r="U1" s="273" t="s">
        <v>37</v>
      </c>
      <c r="V1" s="272" t="s">
        <v>167</v>
      </c>
      <c r="W1" s="12" t="s">
        <v>168</v>
      </c>
      <c r="X1" s="22" t="s">
        <v>169</v>
      </c>
      <c r="Y1" s="21" t="s">
        <v>170</v>
      </c>
      <c r="Z1" s="12" t="s">
        <v>171</v>
      </c>
      <c r="AA1" s="13" t="s">
        <v>172</v>
      </c>
      <c r="AB1" s="12" t="s">
        <v>173</v>
      </c>
      <c r="AC1" s="12" t="s">
        <v>174</v>
      </c>
      <c r="AD1" s="22" t="s">
        <v>175</v>
      </c>
      <c r="AE1" s="23" t="s">
        <v>176</v>
      </c>
      <c r="AF1" s="13" t="s">
        <v>177</v>
      </c>
      <c r="AG1" s="22" t="s">
        <v>178</v>
      </c>
      <c r="AH1" s="23" t="s">
        <v>179</v>
      </c>
      <c r="AI1" s="12" t="s">
        <v>180</v>
      </c>
      <c r="AJ1" s="12" t="s">
        <v>181</v>
      </c>
      <c r="AK1" s="12" t="s">
        <v>182</v>
      </c>
      <c r="AL1" s="22" t="s">
        <v>183</v>
      </c>
      <c r="AM1" s="22" t="s">
        <v>184</v>
      </c>
      <c r="AN1" s="274" t="s">
        <v>185</v>
      </c>
      <c r="AO1" s="14" t="s">
        <v>186</v>
      </c>
      <c r="AP1" s="26" t="s">
        <v>187</v>
      </c>
      <c r="AQ1" s="221" t="s">
        <v>9</v>
      </c>
    </row>
    <row r="2" spans="1:45" s="153" customFormat="1" ht="13.5" thickTop="1" x14ac:dyDescent="0.2">
      <c r="A2" s="225"/>
      <c r="B2" s="183">
        <v>5430000</v>
      </c>
      <c r="C2" s="184"/>
      <c r="D2" s="184"/>
      <c r="E2" s="185"/>
      <c r="F2" s="185"/>
      <c r="G2" s="185"/>
      <c r="H2" s="186"/>
      <c r="I2" s="187">
        <v>1073.1500000000001</v>
      </c>
      <c r="J2" s="188">
        <f t="shared" ref="J2:J32" si="0">I2*100</f>
        <v>107315.00000000001</v>
      </c>
      <c r="K2" s="189">
        <v>134203</v>
      </c>
      <c r="L2" s="185">
        <v>135501</v>
      </c>
      <c r="M2" s="185">
        <v>124607</v>
      </c>
      <c r="N2" s="185">
        <f t="shared" ref="N2:N31" si="1">K2-M2</f>
        <v>9596</v>
      </c>
      <c r="O2" s="190">
        <f t="shared" ref="O2:O31" si="2">N2/M2</f>
        <v>7.701011981670372E-2</v>
      </c>
      <c r="P2" s="191">
        <v>125.1</v>
      </c>
      <c r="Q2" s="192">
        <v>54419</v>
      </c>
      <c r="R2" s="193">
        <v>49480</v>
      </c>
      <c r="S2" s="185">
        <f t="shared" ref="S2:S31" si="3">Q2-R2</f>
        <v>4939</v>
      </c>
      <c r="T2" s="190">
        <f t="shared" ref="T2:T31" si="4">S2/R2</f>
        <v>9.98181083265966E-2</v>
      </c>
      <c r="U2" s="189">
        <v>52530</v>
      </c>
      <c r="V2" s="193">
        <v>47874</v>
      </c>
      <c r="W2" s="193">
        <f t="shared" ref="W2:W31" si="5">U2-V2</f>
        <v>4656</v>
      </c>
      <c r="X2" s="194">
        <f t="shared" ref="X2:X31" si="6">W2/V2</f>
        <v>9.7255295149768148E-2</v>
      </c>
      <c r="Y2" s="195">
        <f t="shared" ref="Y2:Y31" si="7">U2/J2</f>
        <v>0.48949354703443126</v>
      </c>
      <c r="Z2" s="196">
        <v>61550</v>
      </c>
      <c r="AA2" s="192">
        <v>51820</v>
      </c>
      <c r="AB2" s="192">
        <v>4460</v>
      </c>
      <c r="AC2" s="185">
        <f t="shared" ref="AC2:AC31" si="8">AA2+AB2</f>
        <v>56280</v>
      </c>
      <c r="AD2" s="190">
        <f t="shared" ref="AD2:AD31" si="9">AC2/Z2</f>
        <v>0.914378554021121</v>
      </c>
      <c r="AE2" s="197">
        <f t="shared" ref="AE2:AE31" si="10">AD2/0.914</f>
        <v>1.000414172889629</v>
      </c>
      <c r="AF2" s="192">
        <v>1920</v>
      </c>
      <c r="AG2" s="190">
        <f t="shared" ref="AG2:AG31" si="11">AF2/Z2</f>
        <v>3.1194151096669374E-2</v>
      </c>
      <c r="AH2" s="197">
        <f t="shared" ref="AH2:AH31" si="12">AG2/0.0312</f>
        <v>0.99981253514965951</v>
      </c>
      <c r="AI2" s="192">
        <v>2335</v>
      </c>
      <c r="AJ2" s="192">
        <v>510</v>
      </c>
      <c r="AK2" s="185">
        <f t="shared" ref="AK2:AK31" si="13">AI2+AJ2</f>
        <v>2845</v>
      </c>
      <c r="AL2" s="190">
        <f t="shared" ref="AL2:AL31" si="14">AK2/Z2</f>
        <v>4.622258326563769E-2</v>
      </c>
      <c r="AM2" s="197">
        <f t="shared" ref="AM2:AM31" si="15">AL2/0.046</f>
        <v>1.0048387666442977</v>
      </c>
      <c r="AN2" s="192">
        <v>510</v>
      </c>
      <c r="AO2" s="198" t="s">
        <v>18</v>
      </c>
      <c r="AP2" s="198" t="s">
        <v>18</v>
      </c>
      <c r="AQ2" s="222"/>
      <c r="AR2" s="182"/>
    </row>
    <row r="3" spans="1:45" ht="15" x14ac:dyDescent="0.25">
      <c r="A3" s="224" t="s">
        <v>90</v>
      </c>
      <c r="B3" s="154">
        <v>5430001</v>
      </c>
      <c r="C3" s="63"/>
      <c r="D3" s="110"/>
      <c r="E3" s="148"/>
      <c r="F3" s="148"/>
      <c r="G3" s="148"/>
      <c r="H3" s="155" t="s">
        <v>42</v>
      </c>
      <c r="I3" s="156">
        <v>7.7</v>
      </c>
      <c r="J3" s="111">
        <f t="shared" si="0"/>
        <v>770</v>
      </c>
      <c r="K3" s="157">
        <v>6850</v>
      </c>
      <c r="L3" s="148">
        <v>6867</v>
      </c>
      <c r="M3" s="158">
        <v>7125</v>
      </c>
      <c r="N3" s="112">
        <f t="shared" si="1"/>
        <v>-275</v>
      </c>
      <c r="O3" s="113">
        <f t="shared" si="2"/>
        <v>-3.8596491228070177E-2</v>
      </c>
      <c r="P3" s="159">
        <v>889.6</v>
      </c>
      <c r="Q3" s="160">
        <v>3068</v>
      </c>
      <c r="R3" s="161">
        <v>3015</v>
      </c>
      <c r="S3" s="112">
        <f t="shared" si="3"/>
        <v>53</v>
      </c>
      <c r="T3" s="113">
        <f t="shared" si="4"/>
        <v>1.7578772802653398E-2</v>
      </c>
      <c r="U3" s="157">
        <v>2962</v>
      </c>
      <c r="V3" s="158">
        <v>2911</v>
      </c>
      <c r="W3" s="114">
        <f t="shared" si="5"/>
        <v>51</v>
      </c>
      <c r="X3" s="141">
        <f t="shared" si="6"/>
        <v>1.7519752662315355E-2</v>
      </c>
      <c r="Y3" s="115">
        <f t="shared" si="7"/>
        <v>3.8467532467532468</v>
      </c>
      <c r="Z3" s="162">
        <v>3030</v>
      </c>
      <c r="AA3" s="160">
        <v>2430</v>
      </c>
      <c r="AB3" s="160">
        <v>220</v>
      </c>
      <c r="AC3" s="112">
        <f t="shared" si="8"/>
        <v>2650</v>
      </c>
      <c r="AD3" s="113">
        <f t="shared" si="9"/>
        <v>0.87458745874587462</v>
      </c>
      <c r="AE3" s="116">
        <f t="shared" si="10"/>
        <v>0.9568790577088343</v>
      </c>
      <c r="AF3" s="160">
        <v>185</v>
      </c>
      <c r="AG3" s="113">
        <f t="shared" si="11"/>
        <v>6.1056105610561059E-2</v>
      </c>
      <c r="AH3" s="116">
        <f t="shared" si="12"/>
        <v>1.9569264618769571</v>
      </c>
      <c r="AI3" s="160">
        <v>115</v>
      </c>
      <c r="AJ3" s="160">
        <v>50</v>
      </c>
      <c r="AK3" s="112">
        <f t="shared" si="13"/>
        <v>165</v>
      </c>
      <c r="AL3" s="113">
        <f t="shared" si="14"/>
        <v>5.4455445544554455E-2</v>
      </c>
      <c r="AM3" s="116">
        <f t="shared" si="15"/>
        <v>1.1838140335772709</v>
      </c>
      <c r="AN3" s="160">
        <v>30</v>
      </c>
      <c r="AO3" s="64" t="s">
        <v>7</v>
      </c>
      <c r="AP3" s="258" t="s">
        <v>7</v>
      </c>
      <c r="AS3" s="62"/>
    </row>
    <row r="4" spans="1:45" s="153" customFormat="1" ht="15" x14ac:dyDescent="0.25">
      <c r="A4" s="224"/>
      <c r="B4" s="154">
        <v>5430002.0099999998</v>
      </c>
      <c r="C4" s="63">
        <v>5430002</v>
      </c>
      <c r="D4" s="110">
        <v>0.48315960099999999</v>
      </c>
      <c r="E4" s="161">
        <v>11255</v>
      </c>
      <c r="F4" s="161">
        <v>4269</v>
      </c>
      <c r="G4" s="158">
        <v>4114</v>
      </c>
      <c r="H4" s="155"/>
      <c r="I4" s="156">
        <v>6.13</v>
      </c>
      <c r="J4" s="111">
        <f t="shared" si="0"/>
        <v>613</v>
      </c>
      <c r="K4" s="157">
        <v>5676</v>
      </c>
      <c r="L4" s="148">
        <v>5791</v>
      </c>
      <c r="M4" s="158">
        <f>D4*E4</f>
        <v>5437.9613092549998</v>
      </c>
      <c r="N4" s="112">
        <f t="shared" si="1"/>
        <v>238.03869074500017</v>
      </c>
      <c r="O4" s="113">
        <f t="shared" si="2"/>
        <v>4.3773516803048279E-2</v>
      </c>
      <c r="P4" s="159">
        <v>925.6</v>
      </c>
      <c r="Q4" s="160">
        <v>2575</v>
      </c>
      <c r="R4" s="161">
        <f>D4*F4</f>
        <v>2062.608336669</v>
      </c>
      <c r="S4" s="112">
        <f t="shared" si="3"/>
        <v>512.39166333100002</v>
      </c>
      <c r="T4" s="113">
        <f t="shared" si="4"/>
        <v>0.24841927292822089</v>
      </c>
      <c r="U4" s="157">
        <v>2515</v>
      </c>
      <c r="V4" s="158">
        <f>D4*G4</f>
        <v>1987.718598514</v>
      </c>
      <c r="W4" s="114">
        <f t="shared" si="5"/>
        <v>527.28140148600005</v>
      </c>
      <c r="X4" s="141">
        <f t="shared" si="6"/>
        <v>0.26526964223215033</v>
      </c>
      <c r="Y4" s="115">
        <f t="shared" si="7"/>
        <v>4.1027732463295266</v>
      </c>
      <c r="Z4" s="162">
        <v>2420</v>
      </c>
      <c r="AA4" s="160">
        <v>1935</v>
      </c>
      <c r="AB4" s="160">
        <v>185</v>
      </c>
      <c r="AC4" s="112">
        <f t="shared" si="8"/>
        <v>2120</v>
      </c>
      <c r="AD4" s="113">
        <f t="shared" si="9"/>
        <v>0.87603305785123964</v>
      </c>
      <c r="AE4" s="116">
        <f t="shared" si="10"/>
        <v>0.9584606759860389</v>
      </c>
      <c r="AF4" s="160">
        <v>140</v>
      </c>
      <c r="AG4" s="113">
        <f t="shared" si="11"/>
        <v>5.7851239669421489E-2</v>
      </c>
      <c r="AH4" s="116">
        <f t="shared" si="12"/>
        <v>1.8542063996609452</v>
      </c>
      <c r="AI4" s="160">
        <v>140</v>
      </c>
      <c r="AJ4" s="160">
        <v>20</v>
      </c>
      <c r="AK4" s="112">
        <f t="shared" si="13"/>
        <v>160</v>
      </c>
      <c r="AL4" s="113">
        <f t="shared" si="14"/>
        <v>6.6115702479338845E-2</v>
      </c>
      <c r="AM4" s="116">
        <f t="shared" si="15"/>
        <v>1.4372978799856271</v>
      </c>
      <c r="AN4" s="160">
        <v>15</v>
      </c>
      <c r="AO4" s="64" t="s">
        <v>7</v>
      </c>
      <c r="AP4" s="258" t="s">
        <v>7</v>
      </c>
      <c r="AQ4" s="152" t="s">
        <v>84</v>
      </c>
      <c r="AR4" s="169"/>
      <c r="AS4" s="62"/>
    </row>
    <row r="5" spans="1:45" ht="15" x14ac:dyDescent="0.25">
      <c r="A5" s="224"/>
      <c r="B5" s="154">
        <v>5430002.0199999996</v>
      </c>
      <c r="C5" s="63">
        <v>5430002</v>
      </c>
      <c r="D5" s="110">
        <v>0.18398774800000001</v>
      </c>
      <c r="E5" s="161">
        <v>11255</v>
      </c>
      <c r="F5" s="161">
        <v>4269</v>
      </c>
      <c r="G5" s="158">
        <v>4114</v>
      </c>
      <c r="H5" s="155"/>
      <c r="I5" s="156">
        <v>3.67</v>
      </c>
      <c r="J5" s="111">
        <f t="shared" si="0"/>
        <v>367</v>
      </c>
      <c r="K5" s="157">
        <v>3259</v>
      </c>
      <c r="L5" s="148">
        <v>2994</v>
      </c>
      <c r="M5" s="158">
        <f>D5*E5</f>
        <v>2070.7821037399999</v>
      </c>
      <c r="N5" s="112">
        <f t="shared" si="1"/>
        <v>1188.2178962600001</v>
      </c>
      <c r="O5" s="113">
        <f t="shared" si="2"/>
        <v>0.57380150915636297</v>
      </c>
      <c r="P5" s="159">
        <v>887.8</v>
      </c>
      <c r="Q5" s="160">
        <v>1080</v>
      </c>
      <c r="R5" s="161">
        <f>D5*F5</f>
        <v>785.44369621200008</v>
      </c>
      <c r="S5" s="112">
        <f t="shared" si="3"/>
        <v>294.55630378799992</v>
      </c>
      <c r="T5" s="113">
        <f t="shared" si="4"/>
        <v>0.37501899271529182</v>
      </c>
      <c r="U5" s="157">
        <v>1080</v>
      </c>
      <c r="V5" s="158">
        <f>D5*G5</f>
        <v>756.92559527200001</v>
      </c>
      <c r="W5" s="114">
        <f t="shared" si="5"/>
        <v>323.07440472799999</v>
      </c>
      <c r="X5" s="141">
        <f t="shared" si="6"/>
        <v>0.42682452112337899</v>
      </c>
      <c r="Y5" s="115">
        <f t="shared" si="7"/>
        <v>2.9427792915531334</v>
      </c>
      <c r="Z5" s="162">
        <v>1580</v>
      </c>
      <c r="AA5" s="160">
        <v>1355</v>
      </c>
      <c r="AB5" s="160">
        <v>80</v>
      </c>
      <c r="AC5" s="112">
        <f t="shared" si="8"/>
        <v>1435</v>
      </c>
      <c r="AD5" s="113">
        <f t="shared" si="9"/>
        <v>0.90822784810126578</v>
      </c>
      <c r="AE5" s="116">
        <f t="shared" si="10"/>
        <v>0.99368473534055335</v>
      </c>
      <c r="AF5" s="160">
        <v>50</v>
      </c>
      <c r="AG5" s="113">
        <f t="shared" si="11"/>
        <v>3.1645569620253167E-2</v>
      </c>
      <c r="AH5" s="116">
        <f t="shared" si="12"/>
        <v>1.0142810775722169</v>
      </c>
      <c r="AI5" s="160">
        <v>50</v>
      </c>
      <c r="AJ5" s="160">
        <v>25</v>
      </c>
      <c r="AK5" s="112">
        <f t="shared" si="13"/>
        <v>75</v>
      </c>
      <c r="AL5" s="113">
        <f t="shared" si="14"/>
        <v>4.746835443037975E-2</v>
      </c>
      <c r="AM5" s="116">
        <f t="shared" si="15"/>
        <v>1.0319207484865163</v>
      </c>
      <c r="AN5" s="160">
        <v>15</v>
      </c>
      <c r="AO5" s="64" t="s">
        <v>7</v>
      </c>
      <c r="AP5" s="258" t="s">
        <v>7</v>
      </c>
      <c r="AQ5" s="152" t="s">
        <v>84</v>
      </c>
      <c r="AS5" s="62"/>
    </row>
    <row r="6" spans="1:45" ht="15" x14ac:dyDescent="0.25">
      <c r="A6" s="224" t="s">
        <v>92</v>
      </c>
      <c r="B6" s="154">
        <v>5430002.0300000003</v>
      </c>
      <c r="C6" s="63">
        <v>5430002</v>
      </c>
      <c r="D6" s="110">
        <v>0.332852651</v>
      </c>
      <c r="E6" s="161">
        <v>11255</v>
      </c>
      <c r="F6" s="161">
        <v>4269</v>
      </c>
      <c r="G6" s="158">
        <v>4114</v>
      </c>
      <c r="H6" s="155"/>
      <c r="I6" s="156">
        <v>4.32</v>
      </c>
      <c r="J6" s="111">
        <f t="shared" si="0"/>
        <v>432</v>
      </c>
      <c r="K6" s="157">
        <v>8413</v>
      </c>
      <c r="L6" s="148">
        <v>5821</v>
      </c>
      <c r="M6" s="158">
        <f>D6*E6</f>
        <v>3746.2565870049998</v>
      </c>
      <c r="N6" s="112">
        <f t="shared" si="1"/>
        <v>4666.7434129949997</v>
      </c>
      <c r="O6" s="113">
        <f t="shared" si="2"/>
        <v>1.2457084304323898</v>
      </c>
      <c r="P6" s="159">
        <v>1945.4</v>
      </c>
      <c r="Q6" s="160">
        <v>2458</v>
      </c>
      <c r="R6" s="161">
        <f>D6*F6</f>
        <v>1420.9479671189999</v>
      </c>
      <c r="S6" s="112">
        <f t="shared" si="3"/>
        <v>1037.0520328810001</v>
      </c>
      <c r="T6" s="113">
        <f t="shared" si="4"/>
        <v>0.7298311105533607</v>
      </c>
      <c r="U6" s="157">
        <v>2424</v>
      </c>
      <c r="V6" s="158">
        <f>D6*G6</f>
        <v>1369.355806214</v>
      </c>
      <c r="W6" s="114">
        <f t="shared" si="5"/>
        <v>1054.644193786</v>
      </c>
      <c r="X6" s="141">
        <f t="shared" si="6"/>
        <v>0.77017542774502423</v>
      </c>
      <c r="Y6" s="115">
        <f t="shared" si="7"/>
        <v>5.6111111111111107</v>
      </c>
      <c r="Z6" s="162">
        <v>3855</v>
      </c>
      <c r="AA6" s="160">
        <v>3385</v>
      </c>
      <c r="AB6" s="160">
        <v>270</v>
      </c>
      <c r="AC6" s="112">
        <f t="shared" si="8"/>
        <v>3655</v>
      </c>
      <c r="AD6" s="113">
        <f t="shared" si="9"/>
        <v>0.94811932555123213</v>
      </c>
      <c r="AE6" s="116">
        <f t="shared" si="10"/>
        <v>1.0373296778459871</v>
      </c>
      <c r="AF6" s="160">
        <v>115</v>
      </c>
      <c r="AG6" s="113">
        <f t="shared" si="11"/>
        <v>2.9831387808041506E-2</v>
      </c>
      <c r="AH6" s="116">
        <f t="shared" si="12"/>
        <v>0.95613422461671493</v>
      </c>
      <c r="AI6" s="160">
        <v>45</v>
      </c>
      <c r="AJ6" s="160">
        <v>20</v>
      </c>
      <c r="AK6" s="112">
        <f t="shared" si="13"/>
        <v>65</v>
      </c>
      <c r="AL6" s="113">
        <f t="shared" si="14"/>
        <v>1.6861219195849545E-2</v>
      </c>
      <c r="AM6" s="116">
        <f t="shared" si="15"/>
        <v>0.3665482433880336</v>
      </c>
      <c r="AN6" s="160">
        <v>15</v>
      </c>
      <c r="AO6" s="64" t="s">
        <v>7</v>
      </c>
      <c r="AP6" s="258" t="s">
        <v>7</v>
      </c>
      <c r="AQ6" s="152" t="s">
        <v>88</v>
      </c>
      <c r="AS6" s="62"/>
    </row>
    <row r="7" spans="1:45" ht="15" x14ac:dyDescent="0.25">
      <c r="A7" s="224"/>
      <c r="B7" s="154">
        <v>5430003</v>
      </c>
      <c r="C7" s="63"/>
      <c r="D7" s="63"/>
      <c r="E7" s="148"/>
      <c r="F7" s="148"/>
      <c r="G7" s="148"/>
      <c r="H7" s="155" t="s">
        <v>44</v>
      </c>
      <c r="I7" s="156">
        <v>3.53</v>
      </c>
      <c r="J7" s="111">
        <f t="shared" si="0"/>
        <v>353</v>
      </c>
      <c r="K7" s="157">
        <v>4867</v>
      </c>
      <c r="L7" s="148">
        <v>4676</v>
      </c>
      <c r="M7" s="158">
        <v>4697</v>
      </c>
      <c r="N7" s="112">
        <f t="shared" si="1"/>
        <v>170</v>
      </c>
      <c r="O7" s="113">
        <f t="shared" si="2"/>
        <v>3.6193314881839474E-2</v>
      </c>
      <c r="P7" s="159">
        <v>1380.6</v>
      </c>
      <c r="Q7" s="160">
        <v>2271</v>
      </c>
      <c r="R7" s="161">
        <v>2097</v>
      </c>
      <c r="S7" s="112">
        <f t="shared" si="3"/>
        <v>174</v>
      </c>
      <c r="T7" s="113">
        <f t="shared" si="4"/>
        <v>8.2975679542203154E-2</v>
      </c>
      <c r="U7" s="157">
        <v>2158</v>
      </c>
      <c r="V7" s="158">
        <v>2015</v>
      </c>
      <c r="W7" s="114">
        <f t="shared" si="5"/>
        <v>143</v>
      </c>
      <c r="X7" s="141">
        <f t="shared" si="6"/>
        <v>7.0967741935483872E-2</v>
      </c>
      <c r="Y7" s="115">
        <f t="shared" si="7"/>
        <v>6.1133144475920682</v>
      </c>
      <c r="Z7" s="162">
        <v>2450</v>
      </c>
      <c r="AA7" s="160">
        <v>2070</v>
      </c>
      <c r="AB7" s="160">
        <v>140</v>
      </c>
      <c r="AC7" s="112">
        <f t="shared" si="8"/>
        <v>2210</v>
      </c>
      <c r="AD7" s="113">
        <f t="shared" si="9"/>
        <v>0.90204081632653066</v>
      </c>
      <c r="AE7" s="116">
        <f t="shared" si="10"/>
        <v>0.98691555396775776</v>
      </c>
      <c r="AF7" s="160">
        <v>90</v>
      </c>
      <c r="AG7" s="113">
        <f t="shared" si="11"/>
        <v>3.6734693877551024E-2</v>
      </c>
      <c r="AH7" s="116">
        <f t="shared" si="12"/>
        <v>1.1773940345368918</v>
      </c>
      <c r="AI7" s="160">
        <v>95</v>
      </c>
      <c r="AJ7" s="160">
        <v>30</v>
      </c>
      <c r="AK7" s="112">
        <f t="shared" si="13"/>
        <v>125</v>
      </c>
      <c r="AL7" s="113">
        <f t="shared" si="14"/>
        <v>5.1020408163265307E-2</v>
      </c>
      <c r="AM7" s="116">
        <f t="shared" si="15"/>
        <v>1.1091393078970719</v>
      </c>
      <c r="AN7" s="160">
        <v>25</v>
      </c>
      <c r="AO7" s="64" t="s">
        <v>7</v>
      </c>
      <c r="AP7" s="258" t="s">
        <v>7</v>
      </c>
      <c r="AS7" s="62"/>
    </row>
    <row r="8" spans="1:45" ht="15" x14ac:dyDescent="0.25">
      <c r="A8" s="226"/>
      <c r="B8" s="136">
        <v>5430004</v>
      </c>
      <c r="H8" s="163" t="s">
        <v>45</v>
      </c>
      <c r="I8" s="164">
        <v>10.76</v>
      </c>
      <c r="J8" s="4">
        <f t="shared" si="0"/>
        <v>1076</v>
      </c>
      <c r="K8" s="139">
        <v>949</v>
      </c>
      <c r="L8" s="125">
        <v>935</v>
      </c>
      <c r="M8" s="165">
        <v>948</v>
      </c>
      <c r="N8" s="5">
        <f t="shared" si="1"/>
        <v>1</v>
      </c>
      <c r="O8" s="117">
        <f t="shared" si="2"/>
        <v>1.0548523206751054E-3</v>
      </c>
      <c r="P8" s="150">
        <v>88.2</v>
      </c>
      <c r="Q8" s="127">
        <v>355</v>
      </c>
      <c r="R8" s="166">
        <v>346</v>
      </c>
      <c r="S8" s="5">
        <f t="shared" si="3"/>
        <v>9</v>
      </c>
      <c r="T8" s="117">
        <f t="shared" si="4"/>
        <v>2.6011560693641619E-2</v>
      </c>
      <c r="U8" s="139">
        <v>348</v>
      </c>
      <c r="V8" s="165">
        <v>340</v>
      </c>
      <c r="W8" s="118">
        <f t="shared" si="5"/>
        <v>8</v>
      </c>
      <c r="X8" s="142">
        <f t="shared" si="6"/>
        <v>2.3529411764705882E-2</v>
      </c>
      <c r="Y8" s="7">
        <f t="shared" si="7"/>
        <v>0.32342007434944237</v>
      </c>
      <c r="Z8" s="146">
        <v>425</v>
      </c>
      <c r="AA8" s="127">
        <v>390</v>
      </c>
      <c r="AB8" s="127">
        <v>30</v>
      </c>
      <c r="AC8" s="5">
        <f t="shared" si="8"/>
        <v>420</v>
      </c>
      <c r="AD8" s="117">
        <f t="shared" si="9"/>
        <v>0.9882352941176471</v>
      </c>
      <c r="AE8" s="10">
        <f t="shared" si="10"/>
        <v>1.0812202342643842</v>
      </c>
      <c r="AF8" s="127">
        <v>0</v>
      </c>
      <c r="AG8" s="117">
        <f t="shared" si="11"/>
        <v>0</v>
      </c>
      <c r="AH8" s="10">
        <f t="shared" si="12"/>
        <v>0</v>
      </c>
      <c r="AI8" s="127">
        <v>0</v>
      </c>
      <c r="AJ8" s="127">
        <v>0</v>
      </c>
      <c r="AK8" s="5">
        <f t="shared" si="13"/>
        <v>0</v>
      </c>
      <c r="AL8" s="117">
        <f t="shared" si="14"/>
        <v>0</v>
      </c>
      <c r="AM8" s="10">
        <f t="shared" si="15"/>
        <v>0</v>
      </c>
      <c r="AN8" s="127">
        <v>0</v>
      </c>
      <c r="AO8" s="167" t="s">
        <v>3</v>
      </c>
      <c r="AP8" s="259" t="s">
        <v>3</v>
      </c>
      <c r="AS8" s="62"/>
    </row>
    <row r="9" spans="1:45" ht="15" x14ac:dyDescent="0.25">
      <c r="A9" s="224"/>
      <c r="B9" s="154">
        <v>5430005</v>
      </c>
      <c r="C9" s="63"/>
      <c r="D9" s="63"/>
      <c r="E9" s="148"/>
      <c r="F9" s="148"/>
      <c r="G9" s="148"/>
      <c r="H9" s="155" t="s">
        <v>46</v>
      </c>
      <c r="I9" s="156">
        <v>1.57</v>
      </c>
      <c r="J9" s="111">
        <f t="shared" si="0"/>
        <v>157</v>
      </c>
      <c r="K9" s="157">
        <v>3751</v>
      </c>
      <c r="L9" s="148">
        <v>3791</v>
      </c>
      <c r="M9" s="158">
        <v>3960</v>
      </c>
      <c r="N9" s="112">
        <f t="shared" si="1"/>
        <v>-209</v>
      </c>
      <c r="O9" s="113">
        <f t="shared" si="2"/>
        <v>-5.2777777777777778E-2</v>
      </c>
      <c r="P9" s="159">
        <v>2384.3000000000002</v>
      </c>
      <c r="Q9" s="160">
        <v>2039</v>
      </c>
      <c r="R9" s="161">
        <v>1988</v>
      </c>
      <c r="S9" s="112">
        <f t="shared" si="3"/>
        <v>51</v>
      </c>
      <c r="T9" s="113">
        <f t="shared" si="4"/>
        <v>2.5653923541247486E-2</v>
      </c>
      <c r="U9" s="157">
        <v>1811</v>
      </c>
      <c r="V9" s="158">
        <v>1850</v>
      </c>
      <c r="W9" s="114">
        <f t="shared" si="5"/>
        <v>-39</v>
      </c>
      <c r="X9" s="141">
        <f t="shared" si="6"/>
        <v>-2.1081081081081081E-2</v>
      </c>
      <c r="Y9" s="115">
        <f t="shared" si="7"/>
        <v>11.535031847133759</v>
      </c>
      <c r="Z9" s="162">
        <v>1590</v>
      </c>
      <c r="AA9" s="160">
        <v>1110</v>
      </c>
      <c r="AB9" s="160">
        <v>155</v>
      </c>
      <c r="AC9" s="112">
        <f t="shared" si="8"/>
        <v>1265</v>
      </c>
      <c r="AD9" s="113">
        <f t="shared" si="9"/>
        <v>0.79559748427672961</v>
      </c>
      <c r="AE9" s="116">
        <f t="shared" si="10"/>
        <v>0.87045676616710022</v>
      </c>
      <c r="AF9" s="160">
        <v>125</v>
      </c>
      <c r="AG9" s="113">
        <f t="shared" si="11"/>
        <v>7.8616352201257858E-2</v>
      </c>
      <c r="AH9" s="116">
        <f t="shared" si="12"/>
        <v>2.5197548782454442</v>
      </c>
      <c r="AI9" s="160">
        <v>125</v>
      </c>
      <c r="AJ9" s="160">
        <v>30</v>
      </c>
      <c r="AK9" s="112">
        <f t="shared" si="13"/>
        <v>155</v>
      </c>
      <c r="AL9" s="113">
        <f t="shared" si="14"/>
        <v>9.7484276729559755E-2</v>
      </c>
      <c r="AM9" s="116">
        <f t="shared" si="15"/>
        <v>2.1192234071643425</v>
      </c>
      <c r="AN9" s="160">
        <v>40</v>
      </c>
      <c r="AO9" s="64" t="s">
        <v>7</v>
      </c>
      <c r="AP9" s="260" t="s">
        <v>5</v>
      </c>
      <c r="AQ9" s="152" t="s">
        <v>87</v>
      </c>
      <c r="AS9" s="62"/>
    </row>
    <row r="10" spans="1:45" ht="15" x14ac:dyDescent="0.25">
      <c r="A10" s="223"/>
      <c r="B10" s="170">
        <v>5430006</v>
      </c>
      <c r="C10" s="58"/>
      <c r="D10" s="58"/>
      <c r="E10" s="149"/>
      <c r="F10" s="149"/>
      <c r="G10" s="149"/>
      <c r="H10" s="171" t="s">
        <v>47</v>
      </c>
      <c r="I10" s="172">
        <v>0.5</v>
      </c>
      <c r="J10" s="119">
        <f t="shared" si="0"/>
        <v>50</v>
      </c>
      <c r="K10" s="173">
        <v>1489</v>
      </c>
      <c r="L10" s="149">
        <v>1348</v>
      </c>
      <c r="M10" s="174">
        <v>1356</v>
      </c>
      <c r="N10" s="120">
        <f t="shared" si="1"/>
        <v>133</v>
      </c>
      <c r="O10" s="121">
        <f t="shared" si="2"/>
        <v>9.8082595870206485E-2</v>
      </c>
      <c r="P10" s="175">
        <v>2960.2</v>
      </c>
      <c r="Q10" s="176">
        <v>1028</v>
      </c>
      <c r="R10" s="177">
        <v>923</v>
      </c>
      <c r="S10" s="120">
        <f t="shared" si="3"/>
        <v>105</v>
      </c>
      <c r="T10" s="121">
        <f t="shared" si="4"/>
        <v>0.11375947995666305</v>
      </c>
      <c r="U10" s="173">
        <v>849</v>
      </c>
      <c r="V10" s="174">
        <v>765</v>
      </c>
      <c r="W10" s="122">
        <f t="shared" si="5"/>
        <v>84</v>
      </c>
      <c r="X10" s="143">
        <f t="shared" si="6"/>
        <v>0.10980392156862745</v>
      </c>
      <c r="Y10" s="123">
        <f t="shared" si="7"/>
        <v>16.98</v>
      </c>
      <c r="Z10" s="178">
        <v>540</v>
      </c>
      <c r="AA10" s="176">
        <v>310</v>
      </c>
      <c r="AB10" s="176">
        <v>30</v>
      </c>
      <c r="AC10" s="120">
        <f t="shared" si="8"/>
        <v>340</v>
      </c>
      <c r="AD10" s="121">
        <f t="shared" si="9"/>
        <v>0.62962962962962965</v>
      </c>
      <c r="AE10" s="124">
        <f t="shared" si="10"/>
        <v>0.68887268011994485</v>
      </c>
      <c r="AF10" s="176">
        <v>95</v>
      </c>
      <c r="AG10" s="121">
        <f t="shared" si="11"/>
        <v>0.17592592592592593</v>
      </c>
      <c r="AH10" s="124">
        <f t="shared" si="12"/>
        <v>5.6386514719848053</v>
      </c>
      <c r="AI10" s="176">
        <v>80</v>
      </c>
      <c r="AJ10" s="176">
        <v>10</v>
      </c>
      <c r="AK10" s="120">
        <f t="shared" si="13"/>
        <v>90</v>
      </c>
      <c r="AL10" s="121">
        <f t="shared" si="14"/>
        <v>0.16666666666666666</v>
      </c>
      <c r="AM10" s="124">
        <f t="shared" si="15"/>
        <v>3.6231884057971011</v>
      </c>
      <c r="AN10" s="176">
        <v>10</v>
      </c>
      <c r="AO10" s="59" t="s">
        <v>5</v>
      </c>
      <c r="AP10" s="260" t="s">
        <v>5</v>
      </c>
      <c r="AS10" s="62"/>
    </row>
    <row r="11" spans="1:45" ht="15" x14ac:dyDescent="0.25">
      <c r="A11" s="224"/>
      <c r="B11" s="154">
        <v>5430007</v>
      </c>
      <c r="C11" s="63"/>
      <c r="D11" s="63"/>
      <c r="E11" s="148"/>
      <c r="F11" s="148"/>
      <c r="G11" s="148"/>
      <c r="H11" s="155" t="s">
        <v>48</v>
      </c>
      <c r="I11" s="156">
        <v>0.77</v>
      </c>
      <c r="J11" s="111">
        <f t="shared" si="0"/>
        <v>77</v>
      </c>
      <c r="K11" s="157">
        <v>3189</v>
      </c>
      <c r="L11" s="148">
        <v>3184</v>
      </c>
      <c r="M11" s="158">
        <v>3210</v>
      </c>
      <c r="N11" s="112">
        <f t="shared" si="1"/>
        <v>-21</v>
      </c>
      <c r="O11" s="113">
        <f t="shared" si="2"/>
        <v>-6.5420560747663555E-3</v>
      </c>
      <c r="P11" s="159">
        <v>4165.8999999999996</v>
      </c>
      <c r="Q11" s="160">
        <v>1588</v>
      </c>
      <c r="R11" s="161">
        <v>1512</v>
      </c>
      <c r="S11" s="112">
        <f t="shared" si="3"/>
        <v>76</v>
      </c>
      <c r="T11" s="113">
        <f t="shared" si="4"/>
        <v>5.0264550264550262E-2</v>
      </c>
      <c r="U11" s="157">
        <v>1395</v>
      </c>
      <c r="V11" s="158">
        <v>1389</v>
      </c>
      <c r="W11" s="114">
        <f t="shared" si="5"/>
        <v>6</v>
      </c>
      <c r="X11" s="141">
        <f t="shared" si="6"/>
        <v>4.3196544276457886E-3</v>
      </c>
      <c r="Y11" s="115">
        <f t="shared" si="7"/>
        <v>18.116883116883116</v>
      </c>
      <c r="Z11" s="162">
        <v>1355</v>
      </c>
      <c r="AA11" s="160">
        <v>950</v>
      </c>
      <c r="AB11" s="160">
        <v>145</v>
      </c>
      <c r="AC11" s="112">
        <f t="shared" si="8"/>
        <v>1095</v>
      </c>
      <c r="AD11" s="113">
        <f t="shared" si="9"/>
        <v>0.80811808118081185</v>
      </c>
      <c r="AE11" s="116">
        <f t="shared" si="10"/>
        <v>0.88415544986959715</v>
      </c>
      <c r="AF11" s="160">
        <v>110</v>
      </c>
      <c r="AG11" s="113">
        <f t="shared" si="11"/>
        <v>8.1180811808118078E-2</v>
      </c>
      <c r="AH11" s="116">
        <f t="shared" si="12"/>
        <v>2.601949096414041</v>
      </c>
      <c r="AI11" s="160">
        <v>100</v>
      </c>
      <c r="AJ11" s="160">
        <v>40</v>
      </c>
      <c r="AK11" s="112">
        <f t="shared" si="13"/>
        <v>140</v>
      </c>
      <c r="AL11" s="113">
        <f t="shared" si="14"/>
        <v>0.10332103321033211</v>
      </c>
      <c r="AM11" s="116">
        <f t="shared" si="15"/>
        <v>2.2461094176159153</v>
      </c>
      <c r="AN11" s="160">
        <v>15</v>
      </c>
      <c r="AO11" s="64" t="s">
        <v>7</v>
      </c>
      <c r="AP11" s="260" t="s">
        <v>5</v>
      </c>
      <c r="AS11" s="62"/>
    </row>
    <row r="12" spans="1:45" ht="15" x14ac:dyDescent="0.25">
      <c r="A12" s="223"/>
      <c r="B12" s="170">
        <v>5430008</v>
      </c>
      <c r="C12" s="58"/>
      <c r="D12" s="58"/>
      <c r="E12" s="149"/>
      <c r="F12" s="149"/>
      <c r="G12" s="149"/>
      <c r="H12" s="171" t="s">
        <v>49</v>
      </c>
      <c r="I12" s="172">
        <v>1.55</v>
      </c>
      <c r="J12" s="119">
        <f t="shared" si="0"/>
        <v>155</v>
      </c>
      <c r="K12" s="173">
        <v>2965</v>
      </c>
      <c r="L12" s="149">
        <v>2799</v>
      </c>
      <c r="M12" s="174">
        <v>2954</v>
      </c>
      <c r="N12" s="120">
        <f t="shared" si="1"/>
        <v>11</v>
      </c>
      <c r="O12" s="121">
        <f t="shared" si="2"/>
        <v>3.7237643872714962E-3</v>
      </c>
      <c r="P12" s="175">
        <v>1919.1</v>
      </c>
      <c r="Q12" s="176">
        <v>1555</v>
      </c>
      <c r="R12" s="177">
        <v>1462</v>
      </c>
      <c r="S12" s="120">
        <f t="shared" si="3"/>
        <v>93</v>
      </c>
      <c r="T12" s="121">
        <f t="shared" si="4"/>
        <v>6.3611491108071141E-2</v>
      </c>
      <c r="U12" s="173">
        <v>1460</v>
      </c>
      <c r="V12" s="174">
        <v>1381</v>
      </c>
      <c r="W12" s="122">
        <f t="shared" si="5"/>
        <v>79</v>
      </c>
      <c r="X12" s="143">
        <f t="shared" si="6"/>
        <v>5.7204923968139032E-2</v>
      </c>
      <c r="Y12" s="123">
        <f t="shared" si="7"/>
        <v>9.4193548387096779</v>
      </c>
      <c r="Z12" s="178">
        <v>1300</v>
      </c>
      <c r="AA12" s="176">
        <v>900</v>
      </c>
      <c r="AB12" s="176">
        <v>155</v>
      </c>
      <c r="AC12" s="120">
        <f t="shared" si="8"/>
        <v>1055</v>
      </c>
      <c r="AD12" s="121">
        <f t="shared" si="9"/>
        <v>0.81153846153846154</v>
      </c>
      <c r="AE12" s="124">
        <f t="shared" si="10"/>
        <v>0.88789766032654427</v>
      </c>
      <c r="AF12" s="176">
        <v>85</v>
      </c>
      <c r="AG12" s="121">
        <f t="shared" si="11"/>
        <v>6.5384615384615388E-2</v>
      </c>
      <c r="AH12" s="124">
        <f t="shared" si="12"/>
        <v>2.0956607495069037</v>
      </c>
      <c r="AI12" s="176">
        <v>105</v>
      </c>
      <c r="AJ12" s="176">
        <v>30</v>
      </c>
      <c r="AK12" s="120">
        <f t="shared" si="13"/>
        <v>135</v>
      </c>
      <c r="AL12" s="121">
        <f t="shared" si="14"/>
        <v>0.10384615384615385</v>
      </c>
      <c r="AM12" s="124">
        <f t="shared" si="15"/>
        <v>2.2575250836120402</v>
      </c>
      <c r="AN12" s="176">
        <v>30</v>
      </c>
      <c r="AO12" s="59" t="s">
        <v>5</v>
      </c>
      <c r="AP12" s="260" t="s">
        <v>5</v>
      </c>
      <c r="AS12" s="62"/>
    </row>
    <row r="13" spans="1:45" ht="15" x14ac:dyDescent="0.25">
      <c r="A13" s="224"/>
      <c r="B13" s="154">
        <v>5430009</v>
      </c>
      <c r="C13" s="63"/>
      <c r="D13" s="63"/>
      <c r="E13" s="148"/>
      <c r="F13" s="148"/>
      <c r="G13" s="148"/>
      <c r="H13" s="155" t="s">
        <v>50</v>
      </c>
      <c r="I13" s="156">
        <v>2.69</v>
      </c>
      <c r="J13" s="111">
        <f t="shared" si="0"/>
        <v>269</v>
      </c>
      <c r="K13" s="157">
        <v>5406</v>
      </c>
      <c r="L13" s="148">
        <v>5383</v>
      </c>
      <c r="M13" s="158">
        <v>5315</v>
      </c>
      <c r="N13" s="112">
        <f t="shared" si="1"/>
        <v>91</v>
      </c>
      <c r="O13" s="113">
        <f t="shared" si="2"/>
        <v>1.7121354656632174E-2</v>
      </c>
      <c r="P13" s="159">
        <v>2009.4</v>
      </c>
      <c r="Q13" s="160">
        <v>2318</v>
      </c>
      <c r="R13" s="161">
        <v>2204</v>
      </c>
      <c r="S13" s="112">
        <f t="shared" si="3"/>
        <v>114</v>
      </c>
      <c r="T13" s="113">
        <f t="shared" si="4"/>
        <v>5.1724137931034482E-2</v>
      </c>
      <c r="U13" s="157">
        <v>2264</v>
      </c>
      <c r="V13" s="158">
        <v>2120</v>
      </c>
      <c r="W13" s="114">
        <f t="shared" si="5"/>
        <v>144</v>
      </c>
      <c r="X13" s="141">
        <f t="shared" si="6"/>
        <v>6.7924528301886791E-2</v>
      </c>
      <c r="Y13" s="115">
        <f t="shared" si="7"/>
        <v>8.4163568773234196</v>
      </c>
      <c r="Z13" s="162">
        <v>2370</v>
      </c>
      <c r="AA13" s="160">
        <v>1930</v>
      </c>
      <c r="AB13" s="160">
        <v>215</v>
      </c>
      <c r="AC13" s="112">
        <f t="shared" si="8"/>
        <v>2145</v>
      </c>
      <c r="AD13" s="113">
        <f t="shared" si="9"/>
        <v>0.90506329113924056</v>
      </c>
      <c r="AE13" s="116">
        <f t="shared" si="10"/>
        <v>0.99022241918954101</v>
      </c>
      <c r="AF13" s="160">
        <v>100</v>
      </c>
      <c r="AG13" s="113">
        <f t="shared" si="11"/>
        <v>4.2194092827004218E-2</v>
      </c>
      <c r="AH13" s="116">
        <f t="shared" si="12"/>
        <v>1.3523747700962891</v>
      </c>
      <c r="AI13" s="160">
        <v>50</v>
      </c>
      <c r="AJ13" s="160">
        <v>40</v>
      </c>
      <c r="AK13" s="112">
        <f t="shared" si="13"/>
        <v>90</v>
      </c>
      <c r="AL13" s="113">
        <f t="shared" si="14"/>
        <v>3.7974683544303799E-2</v>
      </c>
      <c r="AM13" s="116">
        <f t="shared" si="15"/>
        <v>0.82553659878921304</v>
      </c>
      <c r="AN13" s="160">
        <v>30</v>
      </c>
      <c r="AO13" s="64" t="s">
        <v>7</v>
      </c>
      <c r="AP13" s="258" t="s">
        <v>7</v>
      </c>
      <c r="AS13" s="62"/>
    </row>
    <row r="14" spans="1:45" ht="15" x14ac:dyDescent="0.25">
      <c r="A14" s="224"/>
      <c r="B14" s="154">
        <v>5430010</v>
      </c>
      <c r="C14" s="63"/>
      <c r="D14" s="63"/>
      <c r="E14" s="148"/>
      <c r="F14" s="148"/>
      <c r="G14" s="148"/>
      <c r="H14" s="155" t="s">
        <v>51</v>
      </c>
      <c r="I14" s="156">
        <v>1.6</v>
      </c>
      <c r="J14" s="111">
        <f t="shared" si="0"/>
        <v>160</v>
      </c>
      <c r="K14" s="157">
        <v>4656</v>
      </c>
      <c r="L14" s="148">
        <v>4525</v>
      </c>
      <c r="M14" s="158">
        <v>4503</v>
      </c>
      <c r="N14" s="112">
        <f t="shared" si="1"/>
        <v>153</v>
      </c>
      <c r="O14" s="113">
        <f t="shared" si="2"/>
        <v>3.397734843437708E-2</v>
      </c>
      <c r="P14" s="159">
        <v>2904.6</v>
      </c>
      <c r="Q14" s="160">
        <v>1974</v>
      </c>
      <c r="R14" s="161">
        <v>1832</v>
      </c>
      <c r="S14" s="112">
        <f t="shared" si="3"/>
        <v>142</v>
      </c>
      <c r="T14" s="113">
        <f t="shared" si="4"/>
        <v>7.7510917030567686E-2</v>
      </c>
      <c r="U14" s="157">
        <v>1924</v>
      </c>
      <c r="V14" s="158">
        <v>1770</v>
      </c>
      <c r="W14" s="114">
        <f t="shared" si="5"/>
        <v>154</v>
      </c>
      <c r="X14" s="141">
        <f t="shared" si="6"/>
        <v>8.7005649717514122E-2</v>
      </c>
      <c r="Y14" s="115">
        <f t="shared" si="7"/>
        <v>12.025</v>
      </c>
      <c r="Z14" s="162">
        <v>2145</v>
      </c>
      <c r="AA14" s="160">
        <v>1675</v>
      </c>
      <c r="AB14" s="160">
        <v>265</v>
      </c>
      <c r="AC14" s="112">
        <f t="shared" si="8"/>
        <v>1940</v>
      </c>
      <c r="AD14" s="113">
        <f t="shared" si="9"/>
        <v>0.90442890442890445</v>
      </c>
      <c r="AE14" s="116">
        <f t="shared" si="10"/>
        <v>0.98952834182593485</v>
      </c>
      <c r="AF14" s="160">
        <v>70</v>
      </c>
      <c r="AG14" s="113">
        <f t="shared" si="11"/>
        <v>3.2634032634032632E-2</v>
      </c>
      <c r="AH14" s="116">
        <f t="shared" si="12"/>
        <v>1.0459625844241229</v>
      </c>
      <c r="AI14" s="160">
        <v>90</v>
      </c>
      <c r="AJ14" s="160">
        <v>30</v>
      </c>
      <c r="AK14" s="112">
        <f t="shared" si="13"/>
        <v>120</v>
      </c>
      <c r="AL14" s="113">
        <f t="shared" si="14"/>
        <v>5.5944055944055944E-2</v>
      </c>
      <c r="AM14" s="116">
        <f t="shared" si="15"/>
        <v>1.2161751292186076</v>
      </c>
      <c r="AN14" s="160">
        <v>20</v>
      </c>
      <c r="AO14" s="64" t="s">
        <v>7</v>
      </c>
      <c r="AP14" s="258" t="s">
        <v>7</v>
      </c>
      <c r="AS14" s="62"/>
    </row>
    <row r="15" spans="1:45" ht="15" x14ac:dyDescent="0.25">
      <c r="A15" s="224" t="s">
        <v>97</v>
      </c>
      <c r="B15" s="154">
        <v>5430011.0099999998</v>
      </c>
      <c r="C15" s="63"/>
      <c r="D15" s="63"/>
      <c r="E15" s="148"/>
      <c r="F15" s="148"/>
      <c r="G15" s="148"/>
      <c r="H15" s="155" t="s">
        <v>52</v>
      </c>
      <c r="I15" s="156">
        <v>7.26</v>
      </c>
      <c r="J15" s="111">
        <f t="shared" si="0"/>
        <v>726</v>
      </c>
      <c r="K15" s="157">
        <v>3611</v>
      </c>
      <c r="L15" s="148">
        <v>2757</v>
      </c>
      <c r="M15" s="158">
        <v>1406</v>
      </c>
      <c r="N15" s="112">
        <f t="shared" si="1"/>
        <v>2205</v>
      </c>
      <c r="O15" s="113">
        <f t="shared" si="2"/>
        <v>1.5682788051209104</v>
      </c>
      <c r="P15" s="159">
        <v>497.3</v>
      </c>
      <c r="Q15" s="160">
        <v>1288</v>
      </c>
      <c r="R15" s="161">
        <v>594</v>
      </c>
      <c r="S15" s="112">
        <f t="shared" si="3"/>
        <v>694</v>
      </c>
      <c r="T15" s="113">
        <f t="shared" si="4"/>
        <v>1.1683501683501682</v>
      </c>
      <c r="U15" s="157">
        <v>1263</v>
      </c>
      <c r="V15" s="158">
        <v>562</v>
      </c>
      <c r="W15" s="114">
        <f t="shared" si="5"/>
        <v>701</v>
      </c>
      <c r="X15" s="141">
        <f t="shared" si="6"/>
        <v>1.2473309608540926</v>
      </c>
      <c r="Y15" s="115">
        <f t="shared" si="7"/>
        <v>1.7396694214876034</v>
      </c>
      <c r="Z15" s="162">
        <v>1535</v>
      </c>
      <c r="AA15" s="160">
        <v>1270</v>
      </c>
      <c r="AB15" s="160">
        <v>135</v>
      </c>
      <c r="AC15" s="112">
        <f t="shared" si="8"/>
        <v>1405</v>
      </c>
      <c r="AD15" s="113">
        <f t="shared" si="9"/>
        <v>0.91530944625407162</v>
      </c>
      <c r="AE15" s="116">
        <f t="shared" si="10"/>
        <v>1.0014326545449361</v>
      </c>
      <c r="AF15" s="160">
        <v>55</v>
      </c>
      <c r="AG15" s="113">
        <f t="shared" si="11"/>
        <v>3.5830618892508145E-2</v>
      </c>
      <c r="AH15" s="116">
        <f t="shared" si="12"/>
        <v>1.1484172721957739</v>
      </c>
      <c r="AI15" s="160">
        <v>40</v>
      </c>
      <c r="AJ15" s="160">
        <v>0</v>
      </c>
      <c r="AK15" s="112">
        <f t="shared" si="13"/>
        <v>40</v>
      </c>
      <c r="AL15" s="113">
        <f t="shared" si="14"/>
        <v>2.6058631921824105E-2</v>
      </c>
      <c r="AM15" s="116">
        <f t="shared" si="15"/>
        <v>0.56649199830052399</v>
      </c>
      <c r="AN15" s="160">
        <v>25</v>
      </c>
      <c r="AO15" s="64" t="s">
        <v>7</v>
      </c>
      <c r="AP15" s="258" t="s">
        <v>7</v>
      </c>
      <c r="AS15" s="62"/>
    </row>
    <row r="16" spans="1:45" ht="15" x14ac:dyDescent="0.25">
      <c r="A16" s="224"/>
      <c r="B16" s="154">
        <v>5430011.0199999996</v>
      </c>
      <c r="C16" s="63"/>
      <c r="D16" s="63"/>
      <c r="E16" s="148"/>
      <c r="F16" s="148"/>
      <c r="G16" s="148"/>
      <c r="H16" s="155" t="s">
        <v>53</v>
      </c>
      <c r="I16" s="156">
        <v>4.4400000000000004</v>
      </c>
      <c r="J16" s="111">
        <f t="shared" si="0"/>
        <v>444.00000000000006</v>
      </c>
      <c r="K16" s="157">
        <v>4032</v>
      </c>
      <c r="L16" s="148">
        <v>4091</v>
      </c>
      <c r="M16" s="158">
        <v>4256</v>
      </c>
      <c r="N16" s="112">
        <f t="shared" si="1"/>
        <v>-224</v>
      </c>
      <c r="O16" s="113">
        <f t="shared" si="2"/>
        <v>-5.2631578947368418E-2</v>
      </c>
      <c r="P16" s="159">
        <v>908.9</v>
      </c>
      <c r="Q16" s="160">
        <v>1618</v>
      </c>
      <c r="R16" s="161">
        <v>1602</v>
      </c>
      <c r="S16" s="112">
        <f t="shared" si="3"/>
        <v>16</v>
      </c>
      <c r="T16" s="113">
        <f t="shared" si="4"/>
        <v>9.9875156054931337E-3</v>
      </c>
      <c r="U16" s="157">
        <v>1584</v>
      </c>
      <c r="V16" s="158">
        <v>1571</v>
      </c>
      <c r="W16" s="114">
        <f t="shared" si="5"/>
        <v>13</v>
      </c>
      <c r="X16" s="141">
        <f t="shared" si="6"/>
        <v>8.2749840865690635E-3</v>
      </c>
      <c r="Y16" s="115">
        <f t="shared" si="7"/>
        <v>3.5675675675675671</v>
      </c>
      <c r="Z16" s="162">
        <v>1925</v>
      </c>
      <c r="AA16" s="160">
        <v>1620</v>
      </c>
      <c r="AB16" s="160">
        <v>155</v>
      </c>
      <c r="AC16" s="112">
        <f t="shared" si="8"/>
        <v>1775</v>
      </c>
      <c r="AD16" s="113">
        <f t="shared" si="9"/>
        <v>0.92207792207792205</v>
      </c>
      <c r="AE16" s="116">
        <f t="shared" si="10"/>
        <v>1.0088379891443349</v>
      </c>
      <c r="AF16" s="160">
        <v>50</v>
      </c>
      <c r="AG16" s="113">
        <f t="shared" si="11"/>
        <v>2.5974025974025976E-2</v>
      </c>
      <c r="AH16" s="116">
        <f t="shared" si="12"/>
        <v>0.83250083250083262</v>
      </c>
      <c r="AI16" s="160">
        <v>85</v>
      </c>
      <c r="AJ16" s="160">
        <v>10</v>
      </c>
      <c r="AK16" s="112">
        <f t="shared" si="13"/>
        <v>95</v>
      </c>
      <c r="AL16" s="113">
        <f t="shared" si="14"/>
        <v>4.9350649350649353E-2</v>
      </c>
      <c r="AM16" s="116">
        <f t="shared" si="15"/>
        <v>1.072840203274986</v>
      </c>
      <c r="AN16" s="160">
        <v>15</v>
      </c>
      <c r="AO16" s="64" t="s">
        <v>7</v>
      </c>
      <c r="AP16" s="258" t="s">
        <v>7</v>
      </c>
      <c r="AQ16" s="152" t="s">
        <v>89</v>
      </c>
      <c r="AS16" s="62"/>
    </row>
    <row r="17" spans="1:45" ht="15" x14ac:dyDescent="0.25">
      <c r="A17" s="224"/>
      <c r="B17" s="154">
        <v>5430011.0300000003</v>
      </c>
      <c r="C17" s="63"/>
      <c r="D17" s="63"/>
      <c r="E17" s="148"/>
      <c r="F17" s="148"/>
      <c r="G17" s="148"/>
      <c r="H17" s="155" t="s">
        <v>54</v>
      </c>
      <c r="I17" s="156">
        <v>1.47</v>
      </c>
      <c r="J17" s="111">
        <f t="shared" si="0"/>
        <v>147</v>
      </c>
      <c r="K17" s="157">
        <v>4623</v>
      </c>
      <c r="L17" s="148">
        <v>4843</v>
      </c>
      <c r="M17" s="158">
        <v>4980</v>
      </c>
      <c r="N17" s="112">
        <f t="shared" si="1"/>
        <v>-357</v>
      </c>
      <c r="O17" s="113">
        <f t="shared" si="2"/>
        <v>-7.1686746987951813E-2</v>
      </c>
      <c r="P17" s="159">
        <v>3153</v>
      </c>
      <c r="Q17" s="160">
        <v>1607</v>
      </c>
      <c r="R17" s="161">
        <v>1586</v>
      </c>
      <c r="S17" s="112">
        <f t="shared" si="3"/>
        <v>21</v>
      </c>
      <c r="T17" s="113">
        <f t="shared" si="4"/>
        <v>1.3240857503152586E-2</v>
      </c>
      <c r="U17" s="157">
        <v>1590</v>
      </c>
      <c r="V17" s="158">
        <v>1574</v>
      </c>
      <c r="W17" s="114">
        <f t="shared" si="5"/>
        <v>16</v>
      </c>
      <c r="X17" s="141">
        <f t="shared" si="6"/>
        <v>1.0165184243964422E-2</v>
      </c>
      <c r="Y17" s="115">
        <f t="shared" si="7"/>
        <v>10.816326530612244</v>
      </c>
      <c r="Z17" s="162">
        <v>2440</v>
      </c>
      <c r="AA17" s="160">
        <v>2080</v>
      </c>
      <c r="AB17" s="160">
        <v>210</v>
      </c>
      <c r="AC17" s="112">
        <f t="shared" si="8"/>
        <v>2290</v>
      </c>
      <c r="AD17" s="113">
        <f t="shared" si="9"/>
        <v>0.93852459016393441</v>
      </c>
      <c r="AE17" s="116">
        <f t="shared" si="10"/>
        <v>1.0268321555404096</v>
      </c>
      <c r="AF17" s="160">
        <v>65</v>
      </c>
      <c r="AG17" s="113">
        <f t="shared" si="11"/>
        <v>2.663934426229508E-2</v>
      </c>
      <c r="AH17" s="116">
        <f t="shared" si="12"/>
        <v>0.85382513661202186</v>
      </c>
      <c r="AI17" s="160">
        <v>35</v>
      </c>
      <c r="AJ17" s="160">
        <v>30</v>
      </c>
      <c r="AK17" s="112">
        <f t="shared" si="13"/>
        <v>65</v>
      </c>
      <c r="AL17" s="113">
        <f t="shared" si="14"/>
        <v>2.663934426229508E-2</v>
      </c>
      <c r="AM17" s="116">
        <f t="shared" si="15"/>
        <v>0.57911617961511042</v>
      </c>
      <c r="AN17" s="160">
        <v>20</v>
      </c>
      <c r="AO17" s="64" t="s">
        <v>7</v>
      </c>
      <c r="AP17" s="258" t="s">
        <v>7</v>
      </c>
      <c r="AQ17" s="152" t="s">
        <v>91</v>
      </c>
      <c r="AS17" s="62"/>
    </row>
    <row r="18" spans="1:45" ht="15" x14ac:dyDescent="0.25">
      <c r="A18" s="224" t="s">
        <v>96</v>
      </c>
      <c r="B18" s="154">
        <v>5430012</v>
      </c>
      <c r="C18" s="63"/>
      <c r="D18" s="63"/>
      <c r="E18" s="148"/>
      <c r="F18" s="148"/>
      <c r="G18" s="148"/>
      <c r="H18" s="155" t="s">
        <v>55</v>
      </c>
      <c r="I18" s="156">
        <v>2.57</v>
      </c>
      <c r="J18" s="111">
        <f t="shared" si="0"/>
        <v>257</v>
      </c>
      <c r="K18" s="157">
        <v>6074</v>
      </c>
      <c r="L18" s="148">
        <v>6172</v>
      </c>
      <c r="M18" s="158">
        <v>6218</v>
      </c>
      <c r="N18" s="112">
        <f t="shared" si="1"/>
        <v>-144</v>
      </c>
      <c r="O18" s="113">
        <f t="shared" si="2"/>
        <v>-2.3158571888066904E-2</v>
      </c>
      <c r="P18" s="159">
        <v>2367.3000000000002</v>
      </c>
      <c r="Q18" s="160">
        <v>2941</v>
      </c>
      <c r="R18" s="161">
        <v>2853</v>
      </c>
      <c r="S18" s="112">
        <f t="shared" si="3"/>
        <v>88</v>
      </c>
      <c r="T18" s="113">
        <f t="shared" si="4"/>
        <v>3.0844724851034001E-2</v>
      </c>
      <c r="U18" s="157">
        <v>2805</v>
      </c>
      <c r="V18" s="158">
        <v>2777</v>
      </c>
      <c r="W18" s="114">
        <f t="shared" si="5"/>
        <v>28</v>
      </c>
      <c r="X18" s="141">
        <f t="shared" si="6"/>
        <v>1.0082823190493338E-2</v>
      </c>
      <c r="Y18" s="115">
        <f t="shared" si="7"/>
        <v>10.914396887159533</v>
      </c>
      <c r="Z18" s="162">
        <v>2755</v>
      </c>
      <c r="AA18" s="160">
        <v>2150</v>
      </c>
      <c r="AB18" s="160">
        <v>220</v>
      </c>
      <c r="AC18" s="112">
        <f t="shared" si="8"/>
        <v>2370</v>
      </c>
      <c r="AD18" s="113">
        <f t="shared" si="9"/>
        <v>0.86025408348457355</v>
      </c>
      <c r="AE18" s="116">
        <f t="shared" si="10"/>
        <v>0.94119702788246551</v>
      </c>
      <c r="AF18" s="160">
        <v>145</v>
      </c>
      <c r="AG18" s="113">
        <f t="shared" si="11"/>
        <v>5.2631578947368418E-2</v>
      </c>
      <c r="AH18" s="116">
        <f t="shared" si="12"/>
        <v>1.6869095816464237</v>
      </c>
      <c r="AI18" s="160">
        <v>195</v>
      </c>
      <c r="AJ18" s="160">
        <v>20</v>
      </c>
      <c r="AK18" s="112">
        <f t="shared" si="13"/>
        <v>215</v>
      </c>
      <c r="AL18" s="113">
        <f t="shared" si="14"/>
        <v>7.8039927404718698E-2</v>
      </c>
      <c r="AM18" s="116">
        <f t="shared" si="15"/>
        <v>1.6965201609721456</v>
      </c>
      <c r="AN18" s="160">
        <v>20</v>
      </c>
      <c r="AO18" s="64" t="s">
        <v>7</v>
      </c>
      <c r="AP18" s="258" t="s">
        <v>7</v>
      </c>
      <c r="AS18" s="62"/>
    </row>
    <row r="19" spans="1:45" ht="15" x14ac:dyDescent="0.25">
      <c r="A19" s="224"/>
      <c r="B19" s="154">
        <v>5430013</v>
      </c>
      <c r="C19" s="63"/>
      <c r="D19" s="63"/>
      <c r="E19" s="148"/>
      <c r="F19" s="148"/>
      <c r="G19" s="148"/>
      <c r="H19" s="155" t="s">
        <v>56</v>
      </c>
      <c r="I19" s="156">
        <v>2.4700000000000002</v>
      </c>
      <c r="J19" s="111">
        <f t="shared" si="0"/>
        <v>247.00000000000003</v>
      </c>
      <c r="K19" s="157">
        <v>4789</v>
      </c>
      <c r="L19" s="148">
        <v>4832</v>
      </c>
      <c r="M19" s="158">
        <v>4769</v>
      </c>
      <c r="N19" s="112">
        <f t="shared" si="1"/>
        <v>20</v>
      </c>
      <c r="O19" s="113">
        <f t="shared" si="2"/>
        <v>4.1937513105472848E-3</v>
      </c>
      <c r="P19" s="159">
        <v>1936.2</v>
      </c>
      <c r="Q19" s="160">
        <v>1912</v>
      </c>
      <c r="R19" s="161">
        <v>1902</v>
      </c>
      <c r="S19" s="112">
        <f t="shared" si="3"/>
        <v>10</v>
      </c>
      <c r="T19" s="113">
        <f t="shared" si="4"/>
        <v>5.2576235541535229E-3</v>
      </c>
      <c r="U19" s="157">
        <v>1900</v>
      </c>
      <c r="V19" s="158">
        <v>1856</v>
      </c>
      <c r="W19" s="114">
        <f t="shared" si="5"/>
        <v>44</v>
      </c>
      <c r="X19" s="141">
        <f t="shared" si="6"/>
        <v>2.3706896551724137E-2</v>
      </c>
      <c r="Y19" s="115">
        <f t="shared" si="7"/>
        <v>7.6923076923076916</v>
      </c>
      <c r="Z19" s="162">
        <v>2100</v>
      </c>
      <c r="AA19" s="160">
        <v>1845</v>
      </c>
      <c r="AB19" s="160">
        <v>135</v>
      </c>
      <c r="AC19" s="112">
        <f t="shared" si="8"/>
        <v>1980</v>
      </c>
      <c r="AD19" s="113">
        <f t="shared" si="9"/>
        <v>0.94285714285714284</v>
      </c>
      <c r="AE19" s="116">
        <f t="shared" si="10"/>
        <v>1.0315723663644889</v>
      </c>
      <c r="AF19" s="160">
        <v>50</v>
      </c>
      <c r="AG19" s="113">
        <f t="shared" si="11"/>
        <v>2.3809523809523808E-2</v>
      </c>
      <c r="AH19" s="116">
        <f t="shared" si="12"/>
        <v>0.76312576312576308</v>
      </c>
      <c r="AI19" s="160">
        <v>40</v>
      </c>
      <c r="AJ19" s="160">
        <v>10</v>
      </c>
      <c r="AK19" s="112">
        <f t="shared" si="13"/>
        <v>50</v>
      </c>
      <c r="AL19" s="113">
        <f t="shared" si="14"/>
        <v>2.3809523809523808E-2</v>
      </c>
      <c r="AM19" s="116">
        <f t="shared" si="15"/>
        <v>0.51759834368530022</v>
      </c>
      <c r="AN19" s="160">
        <v>15</v>
      </c>
      <c r="AO19" s="64" t="s">
        <v>7</v>
      </c>
      <c r="AP19" s="258" t="s">
        <v>7</v>
      </c>
      <c r="AS19" s="62"/>
    </row>
    <row r="20" spans="1:45" ht="15" x14ac:dyDescent="0.25">
      <c r="A20" s="224"/>
      <c r="B20" s="154">
        <v>5430014.0099999998</v>
      </c>
      <c r="C20" s="63"/>
      <c r="D20" s="63"/>
      <c r="E20" s="148"/>
      <c r="F20" s="148"/>
      <c r="G20" s="148"/>
      <c r="H20" s="155" t="s">
        <v>57</v>
      </c>
      <c r="I20" s="156">
        <v>2.93</v>
      </c>
      <c r="J20" s="111">
        <f t="shared" si="0"/>
        <v>293</v>
      </c>
      <c r="K20" s="157">
        <v>5576</v>
      </c>
      <c r="L20" s="148">
        <v>5646</v>
      </c>
      <c r="M20" s="158">
        <v>5824</v>
      </c>
      <c r="N20" s="112">
        <f t="shared" si="1"/>
        <v>-248</v>
      </c>
      <c r="O20" s="113">
        <f t="shared" si="2"/>
        <v>-4.2582417582417584E-2</v>
      </c>
      <c r="P20" s="159">
        <v>1903.2</v>
      </c>
      <c r="Q20" s="160">
        <v>2110</v>
      </c>
      <c r="R20" s="161">
        <v>2113</v>
      </c>
      <c r="S20" s="112">
        <f t="shared" si="3"/>
        <v>-3</v>
      </c>
      <c r="T20" s="113">
        <f t="shared" si="4"/>
        <v>-1.419782300047326E-3</v>
      </c>
      <c r="U20" s="157">
        <v>2104</v>
      </c>
      <c r="V20" s="158">
        <v>2090</v>
      </c>
      <c r="W20" s="114">
        <f t="shared" si="5"/>
        <v>14</v>
      </c>
      <c r="X20" s="141">
        <f t="shared" si="6"/>
        <v>6.6985645933014355E-3</v>
      </c>
      <c r="Y20" s="115">
        <f t="shared" si="7"/>
        <v>7.1808873720136521</v>
      </c>
      <c r="Z20" s="162">
        <v>2855</v>
      </c>
      <c r="AA20" s="160">
        <v>2510</v>
      </c>
      <c r="AB20" s="160">
        <v>190</v>
      </c>
      <c r="AC20" s="112">
        <f t="shared" si="8"/>
        <v>2700</v>
      </c>
      <c r="AD20" s="113">
        <f t="shared" si="9"/>
        <v>0.94570928196147108</v>
      </c>
      <c r="AE20" s="116">
        <f t="shared" si="10"/>
        <v>1.0346928686668173</v>
      </c>
      <c r="AF20" s="160">
        <v>30</v>
      </c>
      <c r="AG20" s="113">
        <f t="shared" si="11"/>
        <v>1.0507880910683012E-2</v>
      </c>
      <c r="AH20" s="116">
        <f t="shared" si="12"/>
        <v>0.33679105482958377</v>
      </c>
      <c r="AI20" s="160">
        <v>80</v>
      </c>
      <c r="AJ20" s="160">
        <v>15</v>
      </c>
      <c r="AK20" s="112">
        <f t="shared" si="13"/>
        <v>95</v>
      </c>
      <c r="AL20" s="113">
        <f t="shared" si="14"/>
        <v>3.3274956217162872E-2</v>
      </c>
      <c r="AM20" s="116">
        <f t="shared" si="15"/>
        <v>0.72336861341658421</v>
      </c>
      <c r="AN20" s="160">
        <v>20</v>
      </c>
      <c r="AO20" s="64" t="s">
        <v>7</v>
      </c>
      <c r="AP20" s="258" t="s">
        <v>7</v>
      </c>
      <c r="AS20" s="62"/>
    </row>
    <row r="21" spans="1:45" ht="15" x14ac:dyDescent="0.25">
      <c r="A21" s="224"/>
      <c r="B21" s="154">
        <v>5430014.0199999996</v>
      </c>
      <c r="C21" s="63"/>
      <c r="D21" s="63"/>
      <c r="E21" s="148"/>
      <c r="F21" s="148"/>
      <c r="G21" s="148"/>
      <c r="H21" s="155" t="s">
        <v>58</v>
      </c>
      <c r="I21" s="156">
        <v>3.31</v>
      </c>
      <c r="J21" s="111">
        <f t="shared" si="0"/>
        <v>331</v>
      </c>
      <c r="K21" s="157">
        <v>6930</v>
      </c>
      <c r="L21" s="148">
        <v>6993</v>
      </c>
      <c r="M21" s="158">
        <v>7023</v>
      </c>
      <c r="N21" s="112">
        <f t="shared" si="1"/>
        <v>-93</v>
      </c>
      <c r="O21" s="113">
        <f t="shared" si="2"/>
        <v>-1.3242204186245195E-2</v>
      </c>
      <c r="P21" s="159">
        <v>2092.4</v>
      </c>
      <c r="Q21" s="160">
        <v>2802</v>
      </c>
      <c r="R21" s="161">
        <v>2815</v>
      </c>
      <c r="S21" s="112">
        <f t="shared" si="3"/>
        <v>-13</v>
      </c>
      <c r="T21" s="113">
        <f t="shared" si="4"/>
        <v>-4.6181172291296629E-3</v>
      </c>
      <c r="U21" s="157">
        <v>2781</v>
      </c>
      <c r="V21" s="158">
        <v>2765</v>
      </c>
      <c r="W21" s="114">
        <f t="shared" si="5"/>
        <v>16</v>
      </c>
      <c r="X21" s="141">
        <f t="shared" si="6"/>
        <v>5.7866184448462929E-3</v>
      </c>
      <c r="Y21" s="115">
        <f t="shared" si="7"/>
        <v>8.401812688821753</v>
      </c>
      <c r="Z21" s="162">
        <v>3075</v>
      </c>
      <c r="AA21" s="160">
        <v>2665</v>
      </c>
      <c r="AB21" s="160">
        <v>225</v>
      </c>
      <c r="AC21" s="112">
        <f t="shared" si="8"/>
        <v>2890</v>
      </c>
      <c r="AD21" s="113">
        <f t="shared" si="9"/>
        <v>0.93983739837398372</v>
      </c>
      <c r="AE21" s="116">
        <f t="shared" si="10"/>
        <v>1.0282684883741615</v>
      </c>
      <c r="AF21" s="160">
        <v>35</v>
      </c>
      <c r="AG21" s="113">
        <f t="shared" si="11"/>
        <v>1.1382113821138212E-2</v>
      </c>
      <c r="AH21" s="116">
        <f t="shared" si="12"/>
        <v>0.36481134042109659</v>
      </c>
      <c r="AI21" s="160">
        <v>120</v>
      </c>
      <c r="AJ21" s="160">
        <v>20</v>
      </c>
      <c r="AK21" s="112">
        <f t="shared" si="13"/>
        <v>140</v>
      </c>
      <c r="AL21" s="113">
        <f t="shared" si="14"/>
        <v>4.5528455284552849E-2</v>
      </c>
      <c r="AM21" s="116">
        <f t="shared" si="15"/>
        <v>0.98974902792506192</v>
      </c>
      <c r="AN21" s="160">
        <v>0</v>
      </c>
      <c r="AO21" s="64" t="s">
        <v>7</v>
      </c>
      <c r="AP21" s="258" t="s">
        <v>7</v>
      </c>
      <c r="AS21" s="62"/>
    </row>
    <row r="22" spans="1:45" ht="15" x14ac:dyDescent="0.25">
      <c r="A22" s="224"/>
      <c r="B22" s="154">
        <v>5430014.0300000003</v>
      </c>
      <c r="C22" s="63"/>
      <c r="D22" s="63"/>
      <c r="E22" s="148"/>
      <c r="F22" s="148"/>
      <c r="G22" s="148"/>
      <c r="H22" s="155" t="s">
        <v>59</v>
      </c>
      <c r="I22" s="156">
        <v>1.71</v>
      </c>
      <c r="J22" s="111">
        <f t="shared" si="0"/>
        <v>171</v>
      </c>
      <c r="K22" s="157">
        <v>5971</v>
      </c>
      <c r="L22" s="148">
        <v>5926</v>
      </c>
      <c r="M22" s="158">
        <v>5964</v>
      </c>
      <c r="N22" s="112">
        <f t="shared" si="1"/>
        <v>7</v>
      </c>
      <c r="O22" s="113">
        <f t="shared" si="2"/>
        <v>1.1737089201877935E-3</v>
      </c>
      <c r="P22" s="159">
        <v>3485.1</v>
      </c>
      <c r="Q22" s="160">
        <v>2432</v>
      </c>
      <c r="R22" s="161">
        <v>2385</v>
      </c>
      <c r="S22" s="112">
        <f t="shared" si="3"/>
        <v>47</v>
      </c>
      <c r="T22" s="113">
        <f t="shared" si="4"/>
        <v>1.9706498951781972E-2</v>
      </c>
      <c r="U22" s="157">
        <v>2399</v>
      </c>
      <c r="V22" s="158">
        <v>2330</v>
      </c>
      <c r="W22" s="114">
        <f t="shared" si="5"/>
        <v>69</v>
      </c>
      <c r="X22" s="141">
        <f t="shared" si="6"/>
        <v>2.9613733905579399E-2</v>
      </c>
      <c r="Y22" s="115">
        <f t="shared" si="7"/>
        <v>14.029239766081872</v>
      </c>
      <c r="Z22" s="162">
        <v>2570</v>
      </c>
      <c r="AA22" s="160">
        <v>2170</v>
      </c>
      <c r="AB22" s="160">
        <v>175</v>
      </c>
      <c r="AC22" s="112">
        <f t="shared" si="8"/>
        <v>2345</v>
      </c>
      <c r="AD22" s="113">
        <f t="shared" si="9"/>
        <v>0.91245136186770426</v>
      </c>
      <c r="AE22" s="116">
        <f t="shared" si="10"/>
        <v>0.99830564755766327</v>
      </c>
      <c r="AF22" s="160">
        <v>60</v>
      </c>
      <c r="AG22" s="113">
        <f t="shared" si="11"/>
        <v>2.3346303501945526E-2</v>
      </c>
      <c r="AH22" s="116">
        <f t="shared" si="12"/>
        <v>0.74827895839568992</v>
      </c>
      <c r="AI22" s="160">
        <v>120</v>
      </c>
      <c r="AJ22" s="160">
        <v>20</v>
      </c>
      <c r="AK22" s="112">
        <f t="shared" si="13"/>
        <v>140</v>
      </c>
      <c r="AL22" s="113">
        <f t="shared" si="14"/>
        <v>5.4474708171206226E-2</v>
      </c>
      <c r="AM22" s="116">
        <f t="shared" si="15"/>
        <v>1.1842327863305702</v>
      </c>
      <c r="AN22" s="160">
        <v>25</v>
      </c>
      <c r="AO22" s="64" t="s">
        <v>7</v>
      </c>
      <c r="AP22" s="258" t="s">
        <v>7</v>
      </c>
      <c r="AS22" s="62"/>
    </row>
    <row r="23" spans="1:45" ht="15" x14ac:dyDescent="0.25">
      <c r="A23" s="224"/>
      <c r="B23" s="154">
        <v>5430014.04</v>
      </c>
      <c r="C23" s="63"/>
      <c r="D23" s="63"/>
      <c r="E23" s="148"/>
      <c r="F23" s="148"/>
      <c r="G23" s="148"/>
      <c r="H23" s="155" t="s">
        <v>60</v>
      </c>
      <c r="I23" s="156">
        <v>1.49</v>
      </c>
      <c r="J23" s="111">
        <f t="shared" si="0"/>
        <v>149</v>
      </c>
      <c r="K23" s="157">
        <v>4420</v>
      </c>
      <c r="L23" s="148">
        <v>4276</v>
      </c>
      <c r="M23" s="158">
        <v>4429</v>
      </c>
      <c r="N23" s="112">
        <f t="shared" si="1"/>
        <v>-9</v>
      </c>
      <c r="O23" s="113">
        <f t="shared" si="2"/>
        <v>-2.0320614134116052E-3</v>
      </c>
      <c r="P23" s="159">
        <v>2968.6</v>
      </c>
      <c r="Q23" s="160">
        <v>1713</v>
      </c>
      <c r="R23" s="161">
        <v>1465</v>
      </c>
      <c r="S23" s="112">
        <f t="shared" si="3"/>
        <v>248</v>
      </c>
      <c r="T23" s="113">
        <f t="shared" si="4"/>
        <v>0.16928327645051194</v>
      </c>
      <c r="U23" s="157">
        <v>1599</v>
      </c>
      <c r="V23" s="158">
        <v>1448</v>
      </c>
      <c r="W23" s="114">
        <f t="shared" si="5"/>
        <v>151</v>
      </c>
      <c r="X23" s="141">
        <f t="shared" si="6"/>
        <v>0.1042817679558011</v>
      </c>
      <c r="Y23" s="115">
        <f t="shared" si="7"/>
        <v>10.731543624161073</v>
      </c>
      <c r="Z23" s="162">
        <v>2010</v>
      </c>
      <c r="AA23" s="160">
        <v>1690</v>
      </c>
      <c r="AB23" s="160">
        <v>225</v>
      </c>
      <c r="AC23" s="112">
        <f t="shared" si="8"/>
        <v>1915</v>
      </c>
      <c r="AD23" s="113">
        <f t="shared" si="9"/>
        <v>0.95273631840796025</v>
      </c>
      <c r="AE23" s="116">
        <f t="shared" si="10"/>
        <v>1.0423810923500658</v>
      </c>
      <c r="AF23" s="160">
        <v>50</v>
      </c>
      <c r="AG23" s="113">
        <f t="shared" si="11"/>
        <v>2.4875621890547265E-2</v>
      </c>
      <c r="AH23" s="116">
        <f t="shared" si="12"/>
        <v>0.79729557341497648</v>
      </c>
      <c r="AI23" s="160">
        <v>35</v>
      </c>
      <c r="AJ23" s="160">
        <v>0</v>
      </c>
      <c r="AK23" s="112">
        <f t="shared" si="13"/>
        <v>35</v>
      </c>
      <c r="AL23" s="113">
        <f t="shared" si="14"/>
        <v>1.7412935323383085E-2</v>
      </c>
      <c r="AM23" s="116">
        <f t="shared" si="15"/>
        <v>0.37854207224745839</v>
      </c>
      <c r="AN23" s="160">
        <v>10</v>
      </c>
      <c r="AO23" s="64" t="s">
        <v>7</v>
      </c>
      <c r="AP23" s="258" t="s">
        <v>7</v>
      </c>
      <c r="AS23" s="62"/>
    </row>
    <row r="24" spans="1:45" ht="15" x14ac:dyDescent="0.25">
      <c r="A24" s="226"/>
      <c r="B24" s="136">
        <v>5430100</v>
      </c>
      <c r="D24" s="62"/>
      <c r="H24" s="163" t="s">
        <v>61</v>
      </c>
      <c r="I24" s="164">
        <v>86.78</v>
      </c>
      <c r="J24" s="4">
        <f t="shared" si="0"/>
        <v>8678</v>
      </c>
      <c r="K24" s="139">
        <v>3903</v>
      </c>
      <c r="L24" s="125">
        <v>3332</v>
      </c>
      <c r="M24" s="165">
        <v>3032</v>
      </c>
      <c r="N24" s="5">
        <f t="shared" si="1"/>
        <v>871</v>
      </c>
      <c r="O24" s="117">
        <f t="shared" si="2"/>
        <v>0.28726912928759896</v>
      </c>
      <c r="P24" s="150">
        <v>45</v>
      </c>
      <c r="Q24" s="127">
        <v>1362</v>
      </c>
      <c r="R24" s="166">
        <v>1090</v>
      </c>
      <c r="S24" s="5">
        <f t="shared" si="3"/>
        <v>272</v>
      </c>
      <c r="T24" s="117">
        <f t="shared" si="4"/>
        <v>0.24954128440366974</v>
      </c>
      <c r="U24" s="139">
        <v>1332</v>
      </c>
      <c r="V24" s="165">
        <v>1070</v>
      </c>
      <c r="W24" s="118">
        <f t="shared" si="5"/>
        <v>262</v>
      </c>
      <c r="X24" s="142">
        <f t="shared" si="6"/>
        <v>0.24485981308411214</v>
      </c>
      <c r="Y24" s="7">
        <f t="shared" si="7"/>
        <v>0.15349158792348466</v>
      </c>
      <c r="Z24" s="146">
        <v>1750</v>
      </c>
      <c r="AA24" s="127">
        <v>1605</v>
      </c>
      <c r="AB24" s="127">
        <v>55</v>
      </c>
      <c r="AC24" s="5">
        <f t="shared" si="8"/>
        <v>1660</v>
      </c>
      <c r="AD24" s="117">
        <f t="shared" si="9"/>
        <v>0.94857142857142862</v>
      </c>
      <c r="AE24" s="10">
        <f t="shared" si="10"/>
        <v>1.0378243201000312</v>
      </c>
      <c r="AF24" s="127">
        <v>25</v>
      </c>
      <c r="AG24" s="117">
        <f t="shared" si="11"/>
        <v>1.4285714285714285E-2</v>
      </c>
      <c r="AH24" s="10">
        <f t="shared" si="12"/>
        <v>0.45787545787545786</v>
      </c>
      <c r="AI24" s="127">
        <v>35</v>
      </c>
      <c r="AJ24" s="127">
        <v>0</v>
      </c>
      <c r="AK24" s="5">
        <f t="shared" si="13"/>
        <v>35</v>
      </c>
      <c r="AL24" s="117">
        <f t="shared" si="14"/>
        <v>0.02</v>
      </c>
      <c r="AM24" s="10">
        <f t="shared" si="15"/>
        <v>0.43478260869565222</v>
      </c>
      <c r="AN24" s="127">
        <v>25</v>
      </c>
      <c r="AO24" s="167" t="s">
        <v>3</v>
      </c>
      <c r="AP24" s="259" t="s">
        <v>3</v>
      </c>
      <c r="AS24" s="62"/>
    </row>
    <row r="25" spans="1:45" ht="15" x14ac:dyDescent="0.25">
      <c r="A25" s="226" t="s">
        <v>94</v>
      </c>
      <c r="B25" s="136">
        <v>5430101</v>
      </c>
      <c r="D25" s="62"/>
      <c r="H25" s="163" t="s">
        <v>62</v>
      </c>
      <c r="I25" s="164">
        <v>107.83</v>
      </c>
      <c r="J25" s="4">
        <f t="shared" si="0"/>
        <v>10783</v>
      </c>
      <c r="K25" s="139">
        <v>3400</v>
      </c>
      <c r="L25" s="125">
        <v>3303</v>
      </c>
      <c r="M25" s="165">
        <v>3183</v>
      </c>
      <c r="N25" s="5">
        <f t="shared" si="1"/>
        <v>217</v>
      </c>
      <c r="O25" s="117">
        <f t="shared" si="2"/>
        <v>6.8174677976751488E-2</v>
      </c>
      <c r="P25" s="150">
        <v>31.5</v>
      </c>
      <c r="Q25" s="127">
        <v>1218</v>
      </c>
      <c r="R25" s="166">
        <v>1082</v>
      </c>
      <c r="S25" s="5">
        <f t="shared" si="3"/>
        <v>136</v>
      </c>
      <c r="T25" s="117">
        <f t="shared" si="4"/>
        <v>0.1256931608133087</v>
      </c>
      <c r="U25" s="139">
        <v>1186</v>
      </c>
      <c r="V25" s="165">
        <v>1054</v>
      </c>
      <c r="W25" s="118">
        <f t="shared" si="5"/>
        <v>132</v>
      </c>
      <c r="X25" s="142">
        <f t="shared" si="6"/>
        <v>0.1252371916508539</v>
      </c>
      <c r="Y25" s="7">
        <f t="shared" si="7"/>
        <v>0.10998794398590374</v>
      </c>
      <c r="Z25" s="146">
        <v>1600</v>
      </c>
      <c r="AA25" s="127">
        <v>1420</v>
      </c>
      <c r="AB25" s="127">
        <v>120</v>
      </c>
      <c r="AC25" s="5">
        <f t="shared" si="8"/>
        <v>1540</v>
      </c>
      <c r="AD25" s="117">
        <f t="shared" si="9"/>
        <v>0.96250000000000002</v>
      </c>
      <c r="AE25" s="10">
        <f t="shared" si="10"/>
        <v>1.0530634573304158</v>
      </c>
      <c r="AF25" s="127">
        <v>25</v>
      </c>
      <c r="AG25" s="117">
        <f t="shared" si="11"/>
        <v>1.5625E-2</v>
      </c>
      <c r="AH25" s="10">
        <f t="shared" si="12"/>
        <v>0.50080128205128205</v>
      </c>
      <c r="AI25" s="127">
        <v>10</v>
      </c>
      <c r="AJ25" s="127">
        <v>10</v>
      </c>
      <c r="AK25" s="5">
        <f t="shared" si="13"/>
        <v>20</v>
      </c>
      <c r="AL25" s="117">
        <f t="shared" si="14"/>
        <v>1.2500000000000001E-2</v>
      </c>
      <c r="AM25" s="10">
        <f t="shared" si="15"/>
        <v>0.27173913043478265</v>
      </c>
      <c r="AN25" s="127">
        <v>10</v>
      </c>
      <c r="AO25" s="167" t="s">
        <v>3</v>
      </c>
      <c r="AP25" s="259" t="s">
        <v>3</v>
      </c>
      <c r="AQ25" s="152" t="s">
        <v>93</v>
      </c>
    </row>
    <row r="26" spans="1:45" ht="15" x14ac:dyDescent="0.25">
      <c r="A26" s="226"/>
      <c r="B26" s="136">
        <v>5430102</v>
      </c>
      <c r="H26" s="163" t="s">
        <v>63</v>
      </c>
      <c r="I26" s="164">
        <v>40.89</v>
      </c>
      <c r="J26" s="4">
        <f t="shared" si="0"/>
        <v>4089</v>
      </c>
      <c r="K26" s="139">
        <v>891</v>
      </c>
      <c r="L26" s="125">
        <v>899</v>
      </c>
      <c r="M26" s="165">
        <v>935</v>
      </c>
      <c r="N26" s="5">
        <f t="shared" si="1"/>
        <v>-44</v>
      </c>
      <c r="O26" s="117">
        <f t="shared" si="2"/>
        <v>-4.7058823529411764E-2</v>
      </c>
      <c r="P26" s="150">
        <v>21.8</v>
      </c>
      <c r="Q26" s="127">
        <v>365</v>
      </c>
      <c r="R26" s="166">
        <v>362</v>
      </c>
      <c r="S26" s="5">
        <f t="shared" si="3"/>
        <v>3</v>
      </c>
      <c r="T26" s="117">
        <f t="shared" si="4"/>
        <v>8.2872928176795577E-3</v>
      </c>
      <c r="U26" s="139">
        <v>341</v>
      </c>
      <c r="V26" s="165">
        <v>352</v>
      </c>
      <c r="W26" s="118">
        <f t="shared" si="5"/>
        <v>-11</v>
      </c>
      <c r="X26" s="142">
        <f t="shared" si="6"/>
        <v>-3.125E-2</v>
      </c>
      <c r="Y26" s="7">
        <f t="shared" si="7"/>
        <v>8.339447297627782E-2</v>
      </c>
      <c r="Z26" s="146">
        <v>395</v>
      </c>
      <c r="AA26" s="127">
        <v>350</v>
      </c>
      <c r="AB26" s="127">
        <v>30</v>
      </c>
      <c r="AC26" s="5">
        <f t="shared" si="8"/>
        <v>380</v>
      </c>
      <c r="AD26" s="117">
        <f t="shared" si="9"/>
        <v>0.96202531645569622</v>
      </c>
      <c r="AE26" s="10">
        <f t="shared" si="10"/>
        <v>1.0525441099077639</v>
      </c>
      <c r="AF26" s="127">
        <v>0</v>
      </c>
      <c r="AG26" s="117">
        <f t="shared" si="11"/>
        <v>0</v>
      </c>
      <c r="AH26" s="10">
        <f t="shared" si="12"/>
        <v>0</v>
      </c>
      <c r="AI26" s="127">
        <v>10</v>
      </c>
      <c r="AJ26" s="127">
        <v>0</v>
      </c>
      <c r="AK26" s="5">
        <f t="shared" si="13"/>
        <v>10</v>
      </c>
      <c r="AL26" s="117">
        <f t="shared" si="14"/>
        <v>2.5316455696202531E-2</v>
      </c>
      <c r="AM26" s="10">
        <f t="shared" si="15"/>
        <v>0.55035773252614195</v>
      </c>
      <c r="AN26" s="127">
        <v>0</v>
      </c>
      <c r="AO26" s="167" t="s">
        <v>3</v>
      </c>
      <c r="AP26" s="259" t="s">
        <v>3</v>
      </c>
    </row>
    <row r="27" spans="1:45" ht="15" x14ac:dyDescent="0.25">
      <c r="A27" s="224" t="s">
        <v>95</v>
      </c>
      <c r="B27" s="154">
        <v>5430110.0099999998</v>
      </c>
      <c r="C27" s="63"/>
      <c r="D27" s="63"/>
      <c r="E27" s="148"/>
      <c r="F27" s="148"/>
      <c r="G27" s="148"/>
      <c r="H27" s="155" t="s">
        <v>64</v>
      </c>
      <c r="I27" s="156">
        <v>5.87</v>
      </c>
      <c r="J27" s="111">
        <f t="shared" si="0"/>
        <v>587</v>
      </c>
      <c r="K27" s="157">
        <v>6427</v>
      </c>
      <c r="L27" s="148">
        <v>6355</v>
      </c>
      <c r="M27" s="158">
        <v>6461</v>
      </c>
      <c r="N27" s="112">
        <f t="shared" si="1"/>
        <v>-34</v>
      </c>
      <c r="O27" s="113">
        <f t="shared" si="2"/>
        <v>-5.2623432905123044E-3</v>
      </c>
      <c r="P27" s="159">
        <v>1095.8</v>
      </c>
      <c r="Q27" s="160">
        <v>2384</v>
      </c>
      <c r="R27" s="161">
        <v>2372</v>
      </c>
      <c r="S27" s="112">
        <f t="shared" si="3"/>
        <v>12</v>
      </c>
      <c r="T27" s="113">
        <f t="shared" si="4"/>
        <v>5.0590219224283303E-3</v>
      </c>
      <c r="U27" s="157">
        <v>2337</v>
      </c>
      <c r="V27" s="158">
        <v>2324</v>
      </c>
      <c r="W27" s="114">
        <f t="shared" si="5"/>
        <v>13</v>
      </c>
      <c r="X27" s="141">
        <f t="shared" si="6"/>
        <v>5.5938037865748708E-3</v>
      </c>
      <c r="Y27" s="115">
        <f t="shared" si="7"/>
        <v>3.9812606473594547</v>
      </c>
      <c r="Z27" s="162">
        <v>3115</v>
      </c>
      <c r="AA27" s="160">
        <v>2690</v>
      </c>
      <c r="AB27" s="160">
        <v>190</v>
      </c>
      <c r="AC27" s="112">
        <f t="shared" si="8"/>
        <v>2880</v>
      </c>
      <c r="AD27" s="113">
        <f t="shared" si="9"/>
        <v>0.9245585874799358</v>
      </c>
      <c r="AE27" s="116">
        <f t="shared" si="10"/>
        <v>1.0115520650765162</v>
      </c>
      <c r="AF27" s="160">
        <v>45</v>
      </c>
      <c r="AG27" s="113">
        <f t="shared" si="11"/>
        <v>1.4446227929373997E-2</v>
      </c>
      <c r="AH27" s="116">
        <f t="shared" si="12"/>
        <v>0.46302012594147429</v>
      </c>
      <c r="AI27" s="160">
        <v>175</v>
      </c>
      <c r="AJ27" s="160">
        <v>0</v>
      </c>
      <c r="AK27" s="112">
        <f t="shared" si="13"/>
        <v>175</v>
      </c>
      <c r="AL27" s="113">
        <f t="shared" si="14"/>
        <v>5.6179775280898875E-2</v>
      </c>
      <c r="AM27" s="116">
        <f t="shared" si="15"/>
        <v>1.2212994626282365</v>
      </c>
      <c r="AN27" s="160">
        <v>0</v>
      </c>
      <c r="AO27" s="64" t="s">
        <v>7</v>
      </c>
      <c r="AP27" s="258" t="s">
        <v>7</v>
      </c>
    </row>
    <row r="28" spans="1:45" ht="15" x14ac:dyDescent="0.25">
      <c r="A28" s="224" t="s">
        <v>95</v>
      </c>
      <c r="B28" s="154">
        <v>5430110.0199999996</v>
      </c>
      <c r="C28" s="63"/>
      <c r="D28" s="63"/>
      <c r="E28" s="148"/>
      <c r="F28" s="148"/>
      <c r="G28" s="148"/>
      <c r="H28" s="155" t="s">
        <v>65</v>
      </c>
      <c r="I28" s="156">
        <v>8.2899999999999991</v>
      </c>
      <c r="J28" s="111">
        <f t="shared" si="0"/>
        <v>828.99999999999989</v>
      </c>
      <c r="K28" s="157">
        <v>5456</v>
      </c>
      <c r="L28" s="148">
        <v>5061</v>
      </c>
      <c r="M28" s="158">
        <v>4716</v>
      </c>
      <c r="N28" s="112">
        <f t="shared" si="1"/>
        <v>740</v>
      </c>
      <c r="O28" s="113">
        <f t="shared" si="2"/>
        <v>0.15691263782866835</v>
      </c>
      <c r="P28" s="159">
        <v>657.8</v>
      </c>
      <c r="Q28" s="160">
        <v>2298</v>
      </c>
      <c r="R28" s="161">
        <v>1971</v>
      </c>
      <c r="S28" s="112">
        <f t="shared" si="3"/>
        <v>327</v>
      </c>
      <c r="T28" s="113">
        <f t="shared" si="4"/>
        <v>0.16590563165905631</v>
      </c>
      <c r="U28" s="157">
        <v>2224</v>
      </c>
      <c r="V28" s="158">
        <v>1922</v>
      </c>
      <c r="W28" s="114">
        <f t="shared" si="5"/>
        <v>302</v>
      </c>
      <c r="X28" s="141">
        <f t="shared" si="6"/>
        <v>0.1571279916753382</v>
      </c>
      <c r="Y28" s="115">
        <f t="shared" si="7"/>
        <v>2.6827503015681549</v>
      </c>
      <c r="Z28" s="162">
        <v>2650</v>
      </c>
      <c r="AA28" s="160">
        <v>2315</v>
      </c>
      <c r="AB28" s="160">
        <v>145</v>
      </c>
      <c r="AC28" s="112">
        <f t="shared" si="8"/>
        <v>2460</v>
      </c>
      <c r="AD28" s="113">
        <f t="shared" si="9"/>
        <v>0.92830188679245285</v>
      </c>
      <c r="AE28" s="116">
        <f t="shared" si="10"/>
        <v>1.0156475785475414</v>
      </c>
      <c r="AF28" s="160">
        <v>45</v>
      </c>
      <c r="AG28" s="113">
        <f t="shared" si="11"/>
        <v>1.6981132075471698E-2</v>
      </c>
      <c r="AH28" s="116">
        <f t="shared" si="12"/>
        <v>0.54426705370101602</v>
      </c>
      <c r="AI28" s="160">
        <v>130</v>
      </c>
      <c r="AJ28" s="160">
        <v>0</v>
      </c>
      <c r="AK28" s="112">
        <f t="shared" si="13"/>
        <v>130</v>
      </c>
      <c r="AL28" s="113">
        <f t="shared" si="14"/>
        <v>4.9056603773584909E-2</v>
      </c>
      <c r="AM28" s="116">
        <f t="shared" si="15"/>
        <v>1.0664479081214111</v>
      </c>
      <c r="AN28" s="160">
        <v>15</v>
      </c>
      <c r="AO28" s="64" t="s">
        <v>7</v>
      </c>
      <c r="AP28" s="258" t="s">
        <v>7</v>
      </c>
    </row>
    <row r="29" spans="1:45" ht="15" x14ac:dyDescent="0.25">
      <c r="A29" s="226"/>
      <c r="B29" s="136">
        <v>5430200</v>
      </c>
      <c r="D29" s="62"/>
      <c r="H29" s="163" t="s">
        <v>66</v>
      </c>
      <c r="I29" s="164">
        <v>86.36</v>
      </c>
      <c r="J29" s="4">
        <f t="shared" si="0"/>
        <v>8636</v>
      </c>
      <c r="K29" s="139">
        <v>1869</v>
      </c>
      <c r="L29" s="125">
        <v>1849</v>
      </c>
      <c r="M29" s="165">
        <v>1870</v>
      </c>
      <c r="N29" s="5">
        <f t="shared" si="1"/>
        <v>-1</v>
      </c>
      <c r="O29" s="117">
        <f t="shared" si="2"/>
        <v>-5.3475935828877007E-4</v>
      </c>
      <c r="P29" s="150">
        <v>21.6</v>
      </c>
      <c r="Q29" s="127">
        <v>649</v>
      </c>
      <c r="R29" s="166">
        <v>641</v>
      </c>
      <c r="S29" s="5">
        <f t="shared" si="3"/>
        <v>8</v>
      </c>
      <c r="T29" s="117">
        <f t="shared" si="4"/>
        <v>1.2480499219968799E-2</v>
      </c>
      <c r="U29" s="139">
        <v>643</v>
      </c>
      <c r="V29" s="165">
        <v>626</v>
      </c>
      <c r="W29" s="118">
        <f t="shared" si="5"/>
        <v>17</v>
      </c>
      <c r="X29" s="142">
        <f t="shared" si="6"/>
        <v>2.7156549520766772E-2</v>
      </c>
      <c r="Y29" s="7">
        <f t="shared" si="7"/>
        <v>7.4455766558591943E-2</v>
      </c>
      <c r="Z29" s="146">
        <v>935</v>
      </c>
      <c r="AA29" s="127">
        <v>850</v>
      </c>
      <c r="AB29" s="127">
        <v>35</v>
      </c>
      <c r="AC29" s="5">
        <f t="shared" si="8"/>
        <v>885</v>
      </c>
      <c r="AD29" s="117">
        <f t="shared" si="9"/>
        <v>0.946524064171123</v>
      </c>
      <c r="AE29" s="10">
        <f t="shared" si="10"/>
        <v>1.0355843152856925</v>
      </c>
      <c r="AF29" s="127">
        <v>15</v>
      </c>
      <c r="AG29" s="117">
        <f t="shared" si="11"/>
        <v>1.6042780748663103E-2</v>
      </c>
      <c r="AH29" s="10">
        <f t="shared" si="12"/>
        <v>0.51419169066227899</v>
      </c>
      <c r="AI29" s="127">
        <v>20</v>
      </c>
      <c r="AJ29" s="127">
        <v>10</v>
      </c>
      <c r="AK29" s="5">
        <f t="shared" si="13"/>
        <v>30</v>
      </c>
      <c r="AL29" s="117">
        <f t="shared" si="14"/>
        <v>3.2085561497326207E-2</v>
      </c>
      <c r="AM29" s="10">
        <f t="shared" si="15"/>
        <v>0.69751220646361323</v>
      </c>
      <c r="AN29" s="127">
        <v>10</v>
      </c>
      <c r="AO29" s="167" t="s">
        <v>3</v>
      </c>
      <c r="AP29" s="259" t="s">
        <v>3</v>
      </c>
    </row>
    <row r="30" spans="1:45" ht="15" x14ac:dyDescent="0.25">
      <c r="A30" s="226"/>
      <c r="B30" s="136">
        <v>5430201</v>
      </c>
      <c r="D30" s="62"/>
      <c r="H30" s="163" t="s">
        <v>67</v>
      </c>
      <c r="I30" s="164">
        <v>184.2</v>
      </c>
      <c r="J30" s="4">
        <f t="shared" si="0"/>
        <v>18420</v>
      </c>
      <c r="K30" s="139">
        <v>7257</v>
      </c>
      <c r="L30" s="125">
        <v>7111</v>
      </c>
      <c r="M30" s="165">
        <v>6784</v>
      </c>
      <c r="N30" s="5">
        <f t="shared" si="1"/>
        <v>473</v>
      </c>
      <c r="O30" s="117">
        <f t="shared" si="2"/>
        <v>6.9722877358490559E-2</v>
      </c>
      <c r="P30" s="150">
        <v>39.4</v>
      </c>
      <c r="Q30" s="127">
        <v>2613</v>
      </c>
      <c r="R30" s="166">
        <v>2325</v>
      </c>
      <c r="S30" s="5">
        <f t="shared" si="3"/>
        <v>288</v>
      </c>
      <c r="T30" s="117">
        <f t="shared" si="4"/>
        <v>0.12387096774193548</v>
      </c>
      <c r="U30" s="139">
        <v>2563</v>
      </c>
      <c r="V30" s="165">
        <v>2297</v>
      </c>
      <c r="W30" s="118">
        <f t="shared" si="5"/>
        <v>266</v>
      </c>
      <c r="X30" s="142">
        <f t="shared" si="6"/>
        <v>0.11580322159338267</v>
      </c>
      <c r="Y30" s="7">
        <f t="shared" si="7"/>
        <v>0.13914223669923995</v>
      </c>
      <c r="Z30" s="146">
        <v>3380</v>
      </c>
      <c r="AA30" s="127">
        <v>3060</v>
      </c>
      <c r="AB30" s="127">
        <v>160</v>
      </c>
      <c r="AC30" s="5">
        <f t="shared" si="8"/>
        <v>3220</v>
      </c>
      <c r="AD30" s="117">
        <f t="shared" si="9"/>
        <v>0.9526627218934911</v>
      </c>
      <c r="AE30" s="10">
        <f t="shared" si="10"/>
        <v>1.0423005709994433</v>
      </c>
      <c r="AF30" s="127">
        <v>25</v>
      </c>
      <c r="AG30" s="117">
        <f t="shared" si="11"/>
        <v>7.3964497041420114E-3</v>
      </c>
      <c r="AH30" s="10">
        <f t="shared" si="12"/>
        <v>0.23706569564557731</v>
      </c>
      <c r="AI30" s="127">
        <v>110</v>
      </c>
      <c r="AJ30" s="127">
        <v>0</v>
      </c>
      <c r="AK30" s="5">
        <f t="shared" si="13"/>
        <v>110</v>
      </c>
      <c r="AL30" s="117">
        <f t="shared" si="14"/>
        <v>3.2544378698224852E-2</v>
      </c>
      <c r="AM30" s="10">
        <f t="shared" si="15"/>
        <v>0.70748649343967074</v>
      </c>
      <c r="AN30" s="127">
        <v>25</v>
      </c>
      <c r="AO30" s="167" t="s">
        <v>3</v>
      </c>
      <c r="AP30" s="259" t="s">
        <v>3</v>
      </c>
    </row>
    <row r="31" spans="1:45" ht="15" x14ac:dyDescent="0.25">
      <c r="A31" s="226"/>
      <c r="B31" s="136">
        <v>5430202</v>
      </c>
      <c r="D31" s="62"/>
      <c r="H31" s="163" t="s">
        <v>68</v>
      </c>
      <c r="I31" s="164">
        <v>323.02999999999997</v>
      </c>
      <c r="J31" s="4">
        <f t="shared" si="0"/>
        <v>32302.999999999996</v>
      </c>
      <c r="K31" s="139">
        <v>7504</v>
      </c>
      <c r="L31" s="125">
        <v>7728</v>
      </c>
      <c r="M31" s="165">
        <v>7434</v>
      </c>
      <c r="N31" s="5">
        <f t="shared" si="1"/>
        <v>70</v>
      </c>
      <c r="O31" s="117">
        <f t="shared" si="2"/>
        <v>9.4161958568738224E-3</v>
      </c>
      <c r="P31" s="150">
        <v>23.2</v>
      </c>
      <c r="Q31" s="127">
        <v>2798</v>
      </c>
      <c r="R31" s="166">
        <v>2674</v>
      </c>
      <c r="S31" s="5">
        <f t="shared" si="3"/>
        <v>124</v>
      </c>
      <c r="T31" s="117">
        <f t="shared" si="4"/>
        <v>4.6372475691847423E-2</v>
      </c>
      <c r="U31" s="139">
        <v>2689</v>
      </c>
      <c r="V31" s="165">
        <v>2601</v>
      </c>
      <c r="W31" s="118">
        <f t="shared" si="5"/>
        <v>88</v>
      </c>
      <c r="X31" s="142">
        <f t="shared" si="6"/>
        <v>3.3833141099577087E-2</v>
      </c>
      <c r="Y31" s="7">
        <f t="shared" si="7"/>
        <v>8.3243042441878468E-2</v>
      </c>
      <c r="Z31" s="146">
        <v>3395</v>
      </c>
      <c r="AA31" s="127">
        <v>3085</v>
      </c>
      <c r="AB31" s="127">
        <v>155</v>
      </c>
      <c r="AC31" s="5">
        <f t="shared" si="8"/>
        <v>3240</v>
      </c>
      <c r="AD31" s="117">
        <f t="shared" si="9"/>
        <v>0.95434462444771728</v>
      </c>
      <c r="AE31" s="10">
        <f t="shared" si="10"/>
        <v>1.0441407269668679</v>
      </c>
      <c r="AF31" s="127">
        <v>15</v>
      </c>
      <c r="AG31" s="117">
        <f t="shared" si="11"/>
        <v>4.418262150220913E-3</v>
      </c>
      <c r="AH31" s="10">
        <f t="shared" si="12"/>
        <v>0.14161096635323439</v>
      </c>
      <c r="AI31" s="127">
        <v>100</v>
      </c>
      <c r="AJ31" s="127">
        <v>15</v>
      </c>
      <c r="AK31" s="5">
        <f t="shared" si="13"/>
        <v>115</v>
      </c>
      <c r="AL31" s="117">
        <f t="shared" si="14"/>
        <v>3.3873343151693665E-2</v>
      </c>
      <c r="AM31" s="10">
        <f t="shared" si="15"/>
        <v>0.73637702503681879</v>
      </c>
      <c r="AN31" s="127">
        <v>25</v>
      </c>
      <c r="AO31" s="167" t="s">
        <v>3</v>
      </c>
      <c r="AP31" s="259" t="s">
        <v>3</v>
      </c>
    </row>
    <row r="32" spans="1:45" ht="15" x14ac:dyDescent="0.25">
      <c r="A32" s="227" t="s">
        <v>86</v>
      </c>
      <c r="B32" s="199">
        <v>5430203</v>
      </c>
      <c r="C32" s="200"/>
      <c r="D32" s="200"/>
      <c r="E32" s="201"/>
      <c r="F32" s="201"/>
      <c r="G32" s="201"/>
      <c r="H32" s="202" t="s">
        <v>69</v>
      </c>
      <c r="I32" s="203">
        <v>157.46</v>
      </c>
      <c r="J32" s="204">
        <f t="shared" si="0"/>
        <v>15746</v>
      </c>
      <c r="K32" s="205" t="s">
        <v>25</v>
      </c>
      <c r="L32" s="201">
        <v>6213</v>
      </c>
      <c r="M32" s="206">
        <v>0</v>
      </c>
      <c r="N32" s="207"/>
      <c r="O32" s="208"/>
      <c r="P32" s="209"/>
      <c r="Q32" s="210"/>
      <c r="R32" s="211">
        <v>0</v>
      </c>
      <c r="S32" s="201"/>
      <c r="T32" s="212"/>
      <c r="U32" s="205"/>
      <c r="V32" s="206">
        <v>0</v>
      </c>
      <c r="W32" s="213"/>
      <c r="X32" s="214"/>
      <c r="Y32" s="215"/>
      <c r="Z32" s="216"/>
      <c r="AA32" s="210"/>
      <c r="AB32" s="210"/>
      <c r="AC32" s="207"/>
      <c r="AD32" s="217"/>
      <c r="AE32" s="218"/>
      <c r="AF32" s="210"/>
      <c r="AG32" s="217"/>
      <c r="AH32" s="219"/>
      <c r="AI32" s="210"/>
      <c r="AJ32" s="210"/>
      <c r="AK32" s="207"/>
      <c r="AL32" s="217"/>
      <c r="AM32" s="219"/>
      <c r="AN32" s="210"/>
      <c r="AO32" s="220" t="s">
        <v>24</v>
      </c>
      <c r="AP32" s="261" t="s">
        <v>24</v>
      </c>
      <c r="AQ32" s="152" t="s">
        <v>85</v>
      </c>
    </row>
    <row r="33" spans="1:42" x14ac:dyDescent="0.2">
      <c r="A33" s="226"/>
      <c r="H33" s="138"/>
      <c r="I33" s="164"/>
      <c r="J33" s="4"/>
      <c r="M33" s="25"/>
      <c r="N33" s="5"/>
      <c r="O33" s="6"/>
      <c r="Q33" s="127"/>
      <c r="R33" s="130"/>
      <c r="T33" s="6"/>
      <c r="V33" s="25"/>
      <c r="W33" s="118"/>
      <c r="X33" s="142"/>
      <c r="Y33" s="7"/>
      <c r="Z33" s="146"/>
      <c r="AA33" s="127"/>
      <c r="AB33" s="127"/>
      <c r="AC33" s="5"/>
      <c r="AD33" s="8"/>
      <c r="AE33" s="9"/>
      <c r="AF33" s="127"/>
      <c r="AG33" s="8"/>
      <c r="AH33" s="10"/>
      <c r="AI33" s="127"/>
      <c r="AJ33" s="127"/>
      <c r="AK33" s="5"/>
      <c r="AL33" s="8"/>
      <c r="AM33" s="10"/>
      <c r="AN33" s="127"/>
      <c r="AP33" s="179"/>
    </row>
    <row r="34" spans="1:42" x14ac:dyDescent="0.2">
      <c r="A34" s="226"/>
      <c r="H34" s="138"/>
      <c r="I34" s="164"/>
      <c r="J34" s="4"/>
      <c r="M34" s="25"/>
      <c r="N34" s="5"/>
      <c r="O34" s="6"/>
      <c r="Q34" s="127"/>
      <c r="R34" s="130"/>
      <c r="T34" s="6"/>
      <c r="V34" s="25"/>
      <c r="W34" s="118"/>
      <c r="X34" s="142"/>
      <c r="Y34" s="7"/>
      <c r="Z34" s="146"/>
      <c r="AA34" s="127"/>
      <c r="AB34" s="127"/>
      <c r="AC34" s="5"/>
      <c r="AD34" s="8"/>
      <c r="AE34" s="9"/>
      <c r="AF34" s="127"/>
      <c r="AG34" s="8"/>
      <c r="AH34" s="10"/>
      <c r="AI34" s="127"/>
      <c r="AJ34" s="127"/>
      <c r="AK34" s="5"/>
      <c r="AL34" s="8"/>
      <c r="AM34" s="10"/>
      <c r="AN34" s="127"/>
      <c r="AP34" s="168"/>
    </row>
    <row r="35" spans="1:42" x14ac:dyDescent="0.2">
      <c r="A35" s="226"/>
      <c r="H35" s="138"/>
      <c r="I35" s="164"/>
      <c r="J35" s="4"/>
      <c r="M35" s="25"/>
      <c r="N35" s="5"/>
      <c r="O35" s="6"/>
      <c r="Q35" s="127"/>
      <c r="R35" s="130"/>
      <c r="T35" s="6"/>
      <c r="V35" s="25"/>
      <c r="W35" s="118"/>
      <c r="X35" s="142"/>
      <c r="Y35" s="7"/>
      <c r="Z35" s="146"/>
      <c r="AA35" s="127"/>
      <c r="AB35" s="127"/>
      <c r="AC35" s="5"/>
      <c r="AD35" s="8"/>
      <c r="AE35" s="9"/>
      <c r="AF35" s="127"/>
      <c r="AG35" s="8"/>
      <c r="AH35" s="10"/>
      <c r="AI35" s="127"/>
      <c r="AJ35" s="127"/>
      <c r="AK35" s="5"/>
      <c r="AL35" s="8"/>
      <c r="AM35" s="10"/>
      <c r="AN35" s="127"/>
      <c r="AP35" s="62"/>
    </row>
    <row r="36" spans="1:42" x14ac:dyDescent="0.2">
      <c r="A36" s="226"/>
      <c r="H36" s="138"/>
      <c r="I36" s="164"/>
      <c r="J36" s="4"/>
      <c r="M36" s="25"/>
      <c r="N36" s="5"/>
      <c r="O36" s="6"/>
      <c r="Q36" s="127"/>
      <c r="R36" s="130"/>
      <c r="T36" s="6"/>
      <c r="V36" s="25"/>
      <c r="W36" s="118"/>
      <c r="X36" s="142"/>
      <c r="Y36" s="7"/>
      <c r="Z36" s="146"/>
      <c r="AA36" s="127"/>
      <c r="AB36" s="127"/>
      <c r="AC36" s="5"/>
      <c r="AD36" s="8"/>
      <c r="AE36" s="9"/>
      <c r="AF36" s="127"/>
      <c r="AG36" s="8"/>
      <c r="AH36" s="10"/>
      <c r="AI36" s="127"/>
      <c r="AJ36" s="127"/>
      <c r="AK36" s="5"/>
      <c r="AL36" s="8"/>
      <c r="AM36" s="10"/>
      <c r="AN36" s="127"/>
      <c r="AP36" s="62"/>
    </row>
    <row r="37" spans="1:42" x14ac:dyDescent="0.2">
      <c r="A37" s="226"/>
      <c r="H37" s="138"/>
      <c r="I37" s="164"/>
      <c r="J37" s="4"/>
      <c r="M37" s="25"/>
      <c r="N37" s="5"/>
      <c r="O37" s="6"/>
      <c r="Q37" s="127"/>
      <c r="R37" s="130"/>
      <c r="T37" s="6"/>
      <c r="V37" s="25"/>
      <c r="W37" s="118"/>
      <c r="X37" s="142"/>
      <c r="Y37" s="7"/>
      <c r="Z37" s="146"/>
      <c r="AA37" s="127"/>
      <c r="AB37" s="127"/>
      <c r="AC37" s="5"/>
      <c r="AD37" s="8"/>
      <c r="AE37" s="9"/>
      <c r="AF37" s="127"/>
      <c r="AG37" s="8"/>
      <c r="AH37" s="10"/>
      <c r="AI37" s="127"/>
      <c r="AJ37" s="127"/>
      <c r="AK37" s="5"/>
      <c r="AL37" s="8"/>
      <c r="AM37" s="10"/>
      <c r="AN37" s="127"/>
      <c r="AP37" s="62"/>
    </row>
    <row r="38" spans="1:42" x14ac:dyDescent="0.2">
      <c r="A38" s="226"/>
      <c r="H38" s="138"/>
      <c r="I38" s="164"/>
      <c r="J38" s="4"/>
      <c r="M38" s="25"/>
      <c r="N38" s="5"/>
      <c r="O38" s="6"/>
      <c r="Q38" s="127"/>
      <c r="R38" s="130"/>
      <c r="T38" s="6"/>
      <c r="V38" s="25"/>
      <c r="W38" s="118"/>
      <c r="X38" s="142"/>
      <c r="Y38" s="7"/>
      <c r="Z38" s="146"/>
      <c r="AA38" s="127"/>
      <c r="AB38" s="127"/>
      <c r="AC38" s="5"/>
      <c r="AD38" s="8"/>
      <c r="AE38" s="9"/>
      <c r="AF38" s="127"/>
      <c r="AG38" s="8"/>
      <c r="AH38" s="10"/>
      <c r="AI38" s="127"/>
      <c r="AJ38" s="127"/>
      <c r="AK38" s="5"/>
      <c r="AL38" s="8"/>
      <c r="AM38" s="10"/>
      <c r="AN38" s="127"/>
      <c r="AP38" s="62"/>
    </row>
    <row r="39" spans="1:42" x14ac:dyDescent="0.2">
      <c r="A39" s="226"/>
      <c r="H39" s="138"/>
      <c r="I39" s="164"/>
      <c r="J39" s="4"/>
      <c r="M39" s="25"/>
      <c r="N39" s="5"/>
      <c r="O39" s="6"/>
      <c r="Q39" s="127"/>
      <c r="R39" s="130"/>
      <c r="T39" s="6"/>
      <c r="V39" s="25"/>
      <c r="W39" s="118"/>
      <c r="X39" s="142"/>
      <c r="Y39" s="7"/>
      <c r="Z39" s="146"/>
      <c r="AA39" s="127"/>
      <c r="AB39" s="127"/>
      <c r="AC39" s="5"/>
      <c r="AD39" s="8"/>
      <c r="AE39" s="9"/>
      <c r="AF39" s="127"/>
      <c r="AG39" s="8"/>
      <c r="AH39" s="10"/>
      <c r="AI39" s="127"/>
      <c r="AJ39" s="127"/>
      <c r="AK39" s="5"/>
      <c r="AL39" s="8"/>
      <c r="AM39" s="10"/>
      <c r="AN39" s="127"/>
      <c r="AP39" s="62"/>
    </row>
    <row r="40" spans="1:42" x14ac:dyDescent="0.2">
      <c r="A40" s="226"/>
      <c r="H40" s="138"/>
      <c r="I40" s="164"/>
      <c r="J40" s="4"/>
      <c r="M40" s="25"/>
      <c r="N40" s="5"/>
      <c r="O40" s="6"/>
      <c r="Q40" s="127"/>
      <c r="R40" s="130"/>
      <c r="T40" s="6"/>
      <c r="V40" s="25"/>
      <c r="W40" s="118"/>
      <c r="X40" s="142"/>
      <c r="Y40" s="7"/>
      <c r="Z40" s="146"/>
      <c r="AA40" s="127"/>
      <c r="AB40" s="127"/>
      <c r="AC40" s="5"/>
      <c r="AD40" s="8"/>
      <c r="AE40" s="9"/>
      <c r="AF40" s="127"/>
      <c r="AG40" s="8"/>
      <c r="AH40" s="10"/>
      <c r="AI40" s="127"/>
      <c r="AJ40" s="127"/>
      <c r="AK40" s="5"/>
      <c r="AL40" s="8"/>
      <c r="AM40" s="10"/>
      <c r="AN40" s="127"/>
      <c r="AP40" s="62"/>
    </row>
    <row r="41" spans="1:42" x14ac:dyDescent="0.2">
      <c r="A41" s="226"/>
      <c r="H41" s="138"/>
      <c r="I41" s="164"/>
      <c r="J41" s="4"/>
      <c r="M41" s="25"/>
      <c r="N41" s="5"/>
      <c r="O41" s="6"/>
      <c r="Q41" s="127"/>
      <c r="R41" s="130"/>
      <c r="T41" s="6"/>
      <c r="V41" s="25"/>
      <c r="W41" s="118"/>
      <c r="X41" s="142"/>
      <c r="Y41" s="7"/>
      <c r="Z41" s="146"/>
      <c r="AA41" s="127"/>
      <c r="AB41" s="127"/>
      <c r="AC41" s="5"/>
      <c r="AD41" s="8"/>
      <c r="AE41" s="9"/>
      <c r="AF41" s="127"/>
      <c r="AG41" s="8"/>
      <c r="AH41" s="10"/>
      <c r="AI41" s="127"/>
      <c r="AJ41" s="127"/>
      <c r="AK41" s="5"/>
      <c r="AL41" s="8"/>
      <c r="AM41" s="10"/>
      <c r="AN41" s="127"/>
      <c r="AP41" s="62"/>
    </row>
    <row r="42" spans="1:42" x14ac:dyDescent="0.2">
      <c r="A42" s="226"/>
      <c r="H42" s="138"/>
      <c r="I42" s="164"/>
      <c r="J42" s="4"/>
      <c r="M42" s="25"/>
      <c r="N42" s="5"/>
      <c r="O42" s="6"/>
      <c r="Q42" s="127"/>
      <c r="R42" s="130"/>
      <c r="T42" s="6"/>
      <c r="V42" s="25"/>
      <c r="W42" s="118"/>
      <c r="X42" s="142"/>
      <c r="Y42" s="7"/>
      <c r="Z42" s="146"/>
      <c r="AA42" s="127"/>
      <c r="AB42" s="127"/>
      <c r="AC42" s="5"/>
      <c r="AD42" s="8"/>
      <c r="AE42" s="9"/>
      <c r="AF42" s="127"/>
      <c r="AG42" s="8"/>
      <c r="AH42" s="10"/>
      <c r="AI42" s="127"/>
      <c r="AJ42" s="127"/>
      <c r="AK42" s="5"/>
      <c r="AL42" s="8"/>
      <c r="AM42" s="10"/>
      <c r="AN42" s="127"/>
      <c r="AP42" s="62"/>
    </row>
    <row r="43" spans="1:42" x14ac:dyDescent="0.2">
      <c r="A43" s="226"/>
      <c r="H43" s="138"/>
      <c r="I43" s="164"/>
      <c r="J43" s="4"/>
      <c r="M43" s="25"/>
      <c r="N43" s="5"/>
      <c r="O43" s="6"/>
      <c r="Q43" s="127"/>
      <c r="R43" s="130"/>
      <c r="T43" s="6"/>
      <c r="V43" s="25"/>
      <c r="W43" s="118"/>
      <c r="X43" s="142"/>
      <c r="Y43" s="7"/>
      <c r="Z43" s="146"/>
      <c r="AA43" s="127"/>
      <c r="AB43" s="127"/>
      <c r="AC43" s="5"/>
      <c r="AD43" s="8"/>
      <c r="AE43" s="9"/>
      <c r="AF43" s="127"/>
      <c r="AG43" s="8"/>
      <c r="AH43" s="10"/>
      <c r="AI43" s="127"/>
      <c r="AJ43" s="127"/>
      <c r="AK43" s="5"/>
      <c r="AL43" s="8"/>
      <c r="AM43" s="10"/>
      <c r="AN43" s="127"/>
      <c r="AP43" s="62"/>
    </row>
    <row r="44" spans="1:42" x14ac:dyDescent="0.2">
      <c r="A44" s="226"/>
      <c r="H44" s="138"/>
      <c r="I44" s="164"/>
      <c r="J44" s="4"/>
      <c r="M44" s="25"/>
      <c r="N44" s="5"/>
      <c r="O44" s="6"/>
      <c r="Q44" s="127"/>
      <c r="R44" s="130"/>
      <c r="T44" s="6"/>
      <c r="V44" s="25"/>
      <c r="W44" s="118"/>
      <c r="X44" s="142"/>
      <c r="Y44" s="7"/>
      <c r="Z44" s="146"/>
      <c r="AA44" s="127"/>
      <c r="AB44" s="127"/>
      <c r="AC44" s="5"/>
      <c r="AD44" s="8"/>
      <c r="AE44" s="9"/>
      <c r="AF44" s="127"/>
      <c r="AG44" s="8"/>
      <c r="AH44" s="10"/>
      <c r="AI44" s="127"/>
      <c r="AJ44" s="127"/>
      <c r="AK44" s="5"/>
      <c r="AL44" s="8"/>
      <c r="AM44" s="10"/>
      <c r="AN44" s="127"/>
      <c r="AP44" s="62"/>
    </row>
    <row r="45" spans="1:42" x14ac:dyDescent="0.2">
      <c r="A45" s="226"/>
      <c r="H45" s="138"/>
      <c r="I45" s="164"/>
      <c r="J45" s="4"/>
      <c r="M45" s="25"/>
      <c r="N45" s="5"/>
      <c r="O45" s="6"/>
      <c r="Q45" s="127"/>
      <c r="R45" s="130"/>
      <c r="T45" s="6"/>
      <c r="V45" s="25"/>
      <c r="W45" s="118"/>
      <c r="X45" s="142"/>
      <c r="Y45" s="7"/>
      <c r="Z45" s="146"/>
      <c r="AA45" s="127"/>
      <c r="AB45" s="127"/>
      <c r="AC45" s="5"/>
      <c r="AD45" s="8"/>
      <c r="AE45" s="9"/>
      <c r="AF45" s="127"/>
      <c r="AG45" s="8"/>
      <c r="AH45" s="10"/>
      <c r="AI45" s="127"/>
      <c r="AJ45" s="127"/>
      <c r="AK45" s="5"/>
      <c r="AL45" s="8"/>
      <c r="AM45" s="10"/>
      <c r="AN45" s="127"/>
      <c r="AP45" s="62"/>
    </row>
    <row r="46" spans="1:42" x14ac:dyDescent="0.2">
      <c r="A46" s="226"/>
      <c r="H46" s="138"/>
      <c r="I46" s="164"/>
      <c r="J46" s="4"/>
      <c r="M46" s="25"/>
      <c r="N46" s="5"/>
      <c r="O46" s="6"/>
      <c r="Q46" s="127"/>
      <c r="R46" s="130"/>
      <c r="T46" s="6"/>
      <c r="V46" s="25"/>
      <c r="W46" s="118"/>
      <c r="X46" s="142"/>
      <c r="Y46" s="7"/>
      <c r="Z46" s="146"/>
      <c r="AA46" s="127"/>
      <c r="AB46" s="127"/>
      <c r="AC46" s="5"/>
      <c r="AD46" s="8"/>
      <c r="AE46" s="9"/>
      <c r="AF46" s="127"/>
      <c r="AG46" s="8"/>
      <c r="AH46" s="10"/>
      <c r="AI46" s="127"/>
      <c r="AJ46" s="127"/>
      <c r="AK46" s="5"/>
      <c r="AL46" s="8"/>
      <c r="AM46" s="10"/>
      <c r="AN46" s="127"/>
      <c r="AP46" s="62"/>
    </row>
    <row r="47" spans="1:42" x14ac:dyDescent="0.2">
      <c r="A47" s="226"/>
      <c r="H47" s="138"/>
      <c r="I47" s="164"/>
      <c r="J47" s="4"/>
      <c r="M47" s="25"/>
      <c r="N47" s="5"/>
      <c r="O47" s="6"/>
      <c r="Q47" s="127"/>
      <c r="R47" s="130"/>
      <c r="T47" s="6"/>
      <c r="V47" s="25"/>
      <c r="W47" s="118"/>
      <c r="X47" s="142"/>
      <c r="Y47" s="7"/>
      <c r="Z47" s="146"/>
      <c r="AA47" s="127"/>
      <c r="AB47" s="127"/>
      <c r="AC47" s="5"/>
      <c r="AD47" s="8"/>
      <c r="AE47" s="9"/>
      <c r="AF47" s="127"/>
      <c r="AG47" s="8"/>
      <c r="AH47" s="10"/>
      <c r="AI47" s="127"/>
      <c r="AJ47" s="127"/>
      <c r="AK47" s="5"/>
      <c r="AL47" s="8"/>
      <c r="AM47" s="10"/>
      <c r="AN47" s="127"/>
      <c r="AP47" s="62"/>
    </row>
    <row r="48" spans="1:42" x14ac:dyDescent="0.2">
      <c r="A48" s="226"/>
      <c r="H48" s="138"/>
      <c r="I48" s="164"/>
      <c r="J48" s="4"/>
      <c r="M48" s="25"/>
      <c r="N48" s="5"/>
      <c r="O48" s="6"/>
      <c r="Q48" s="127"/>
      <c r="R48" s="130"/>
      <c r="T48" s="6"/>
      <c r="V48" s="25"/>
      <c r="W48" s="118"/>
      <c r="X48" s="142"/>
      <c r="Y48" s="7"/>
      <c r="Z48" s="146"/>
      <c r="AA48" s="127"/>
      <c r="AB48" s="127"/>
      <c r="AC48" s="5"/>
      <c r="AD48" s="8"/>
      <c r="AE48" s="9"/>
      <c r="AF48" s="127"/>
      <c r="AG48" s="8"/>
      <c r="AH48" s="10"/>
      <c r="AI48" s="127"/>
      <c r="AJ48" s="127"/>
      <c r="AK48" s="5"/>
      <c r="AL48" s="8"/>
      <c r="AM48" s="10"/>
      <c r="AN48" s="127"/>
      <c r="AP48" s="62"/>
    </row>
    <row r="49" spans="1:42" x14ac:dyDescent="0.2">
      <c r="A49" s="226"/>
      <c r="H49" s="138"/>
      <c r="I49" s="164"/>
      <c r="J49" s="4"/>
      <c r="M49" s="25"/>
      <c r="N49" s="5"/>
      <c r="O49" s="6"/>
      <c r="Q49" s="127"/>
      <c r="R49" s="130"/>
      <c r="T49" s="6"/>
      <c r="V49" s="25"/>
      <c r="W49" s="118"/>
      <c r="X49" s="142"/>
      <c r="Y49" s="7"/>
      <c r="Z49" s="146"/>
      <c r="AA49" s="127"/>
      <c r="AB49" s="127"/>
      <c r="AC49" s="5"/>
      <c r="AD49" s="8"/>
      <c r="AE49" s="9"/>
      <c r="AF49" s="127"/>
      <c r="AG49" s="8"/>
      <c r="AH49" s="10"/>
      <c r="AI49" s="127"/>
      <c r="AJ49" s="127"/>
      <c r="AK49" s="5"/>
      <c r="AL49" s="8"/>
      <c r="AM49" s="10"/>
      <c r="AN49" s="127"/>
      <c r="AP49" s="62"/>
    </row>
    <row r="50" spans="1:42" x14ac:dyDescent="0.2">
      <c r="A50" s="226"/>
      <c r="H50" s="138"/>
      <c r="I50" s="164"/>
      <c r="J50" s="4"/>
      <c r="M50" s="25"/>
      <c r="N50" s="5"/>
      <c r="O50" s="6"/>
      <c r="Q50" s="127"/>
      <c r="R50" s="130"/>
      <c r="T50" s="6"/>
      <c r="V50" s="25"/>
      <c r="W50" s="118"/>
      <c r="X50" s="142"/>
      <c r="Y50" s="7"/>
      <c r="Z50" s="146"/>
      <c r="AA50" s="127"/>
      <c r="AB50" s="127"/>
      <c r="AC50" s="5"/>
      <c r="AD50" s="8"/>
      <c r="AE50" s="9"/>
      <c r="AF50" s="127"/>
      <c r="AG50" s="8"/>
      <c r="AH50" s="10"/>
      <c r="AI50" s="127"/>
      <c r="AJ50" s="127"/>
      <c r="AK50" s="5"/>
      <c r="AL50" s="8"/>
      <c r="AM50" s="10"/>
      <c r="AN50" s="127"/>
      <c r="AP50" s="62"/>
    </row>
    <row r="51" spans="1:42" x14ac:dyDescent="0.2">
      <c r="A51" s="226"/>
      <c r="D51" s="62"/>
      <c r="E51" s="130"/>
      <c r="F51" s="130"/>
      <c r="G51" s="25"/>
      <c r="H51" s="138"/>
      <c r="I51" s="164"/>
      <c r="J51" s="4"/>
      <c r="M51" s="25"/>
      <c r="N51" s="5"/>
      <c r="O51" s="6"/>
      <c r="Q51" s="127"/>
      <c r="R51" s="130"/>
      <c r="T51" s="6"/>
      <c r="V51" s="25"/>
      <c r="W51" s="118"/>
      <c r="X51" s="142"/>
      <c r="Y51" s="7"/>
      <c r="Z51" s="146"/>
      <c r="AA51" s="127"/>
      <c r="AB51" s="127"/>
      <c r="AC51" s="5"/>
      <c r="AD51" s="8"/>
      <c r="AE51" s="9"/>
      <c r="AF51" s="127"/>
      <c r="AG51" s="8"/>
      <c r="AH51" s="10"/>
      <c r="AI51" s="127"/>
      <c r="AJ51" s="127"/>
      <c r="AK51" s="5"/>
      <c r="AL51" s="8"/>
      <c r="AM51" s="10"/>
      <c r="AN51" s="127"/>
      <c r="AP51" s="62"/>
    </row>
    <row r="52" spans="1:42" x14ac:dyDescent="0.2">
      <c r="A52" s="226"/>
      <c r="D52" s="62"/>
      <c r="E52" s="130"/>
      <c r="F52" s="130"/>
      <c r="G52" s="25"/>
      <c r="H52" s="138"/>
      <c r="I52" s="164"/>
      <c r="J52" s="4"/>
      <c r="M52" s="25"/>
      <c r="N52" s="5"/>
      <c r="O52" s="6"/>
      <c r="Q52" s="127"/>
      <c r="R52" s="130"/>
      <c r="T52" s="6"/>
      <c r="V52" s="25"/>
      <c r="W52" s="118"/>
      <c r="X52" s="142"/>
      <c r="Y52" s="7"/>
      <c r="Z52" s="146"/>
      <c r="AA52" s="127"/>
      <c r="AB52" s="127"/>
      <c r="AC52" s="5"/>
      <c r="AD52" s="8"/>
      <c r="AE52" s="9"/>
      <c r="AF52" s="127"/>
      <c r="AG52" s="8"/>
      <c r="AH52" s="10"/>
      <c r="AI52" s="127"/>
      <c r="AJ52" s="127"/>
      <c r="AK52" s="5"/>
      <c r="AL52" s="8"/>
      <c r="AM52" s="10"/>
      <c r="AN52" s="127"/>
      <c r="AP52" s="62"/>
    </row>
    <row r="53" spans="1:42" x14ac:dyDescent="0.2">
      <c r="A53" s="226"/>
      <c r="D53" s="62"/>
      <c r="E53" s="130"/>
      <c r="F53" s="130"/>
      <c r="G53" s="25"/>
      <c r="H53" s="138"/>
      <c r="I53" s="164"/>
      <c r="J53" s="4"/>
      <c r="M53" s="25"/>
      <c r="N53" s="5"/>
      <c r="O53" s="6"/>
      <c r="Q53" s="127"/>
      <c r="R53" s="130"/>
      <c r="T53" s="6"/>
      <c r="V53" s="25"/>
      <c r="W53" s="118"/>
      <c r="X53" s="142"/>
      <c r="Y53" s="7"/>
      <c r="Z53" s="146"/>
      <c r="AA53" s="127"/>
      <c r="AB53" s="127"/>
      <c r="AC53" s="5"/>
      <c r="AD53" s="8"/>
      <c r="AE53" s="9"/>
      <c r="AF53" s="127"/>
      <c r="AG53" s="8"/>
      <c r="AH53" s="10"/>
      <c r="AI53" s="127"/>
      <c r="AJ53" s="127"/>
      <c r="AK53" s="5"/>
      <c r="AL53" s="8"/>
      <c r="AM53" s="10"/>
      <c r="AN53" s="127"/>
      <c r="AP53" s="62"/>
    </row>
    <row r="54" spans="1:42" x14ac:dyDescent="0.2">
      <c r="A54" s="226"/>
      <c r="H54" s="138"/>
      <c r="I54" s="164"/>
      <c r="J54" s="4"/>
      <c r="M54" s="25"/>
      <c r="N54" s="5"/>
      <c r="O54" s="6"/>
      <c r="Q54" s="127"/>
      <c r="R54" s="130"/>
      <c r="T54" s="6"/>
      <c r="V54" s="25"/>
      <c r="W54" s="118"/>
      <c r="X54" s="142"/>
      <c r="Y54" s="7"/>
      <c r="Z54" s="146"/>
      <c r="AA54" s="127"/>
      <c r="AB54" s="127"/>
      <c r="AC54" s="5"/>
      <c r="AD54" s="8"/>
      <c r="AE54" s="9"/>
      <c r="AF54" s="127"/>
      <c r="AG54" s="8"/>
      <c r="AH54" s="10"/>
      <c r="AI54" s="127"/>
      <c r="AJ54" s="127"/>
      <c r="AK54" s="5"/>
      <c r="AL54" s="8"/>
      <c r="AM54" s="10"/>
      <c r="AN54" s="127"/>
      <c r="AP54" s="62"/>
    </row>
    <row r="55" spans="1:42" x14ac:dyDescent="0.2">
      <c r="A55" s="226"/>
      <c r="H55" s="138"/>
      <c r="I55" s="164"/>
      <c r="J55" s="4"/>
      <c r="M55" s="25"/>
      <c r="N55" s="5"/>
      <c r="O55" s="6"/>
      <c r="Q55" s="127"/>
      <c r="R55" s="130"/>
      <c r="T55" s="6"/>
      <c r="V55" s="25"/>
      <c r="W55" s="118"/>
      <c r="X55" s="142"/>
      <c r="Y55" s="7"/>
      <c r="Z55" s="146"/>
      <c r="AA55" s="127"/>
      <c r="AB55" s="127"/>
      <c r="AC55" s="5"/>
      <c r="AD55" s="8"/>
      <c r="AE55" s="9"/>
      <c r="AF55" s="127"/>
      <c r="AG55" s="8"/>
      <c r="AH55" s="10"/>
      <c r="AI55" s="127"/>
      <c r="AJ55" s="127"/>
      <c r="AK55" s="5"/>
      <c r="AL55" s="8"/>
      <c r="AM55" s="10"/>
      <c r="AN55" s="127"/>
      <c r="AP55" s="62"/>
    </row>
    <row r="56" spans="1:42" x14ac:dyDescent="0.2">
      <c r="A56" s="226"/>
      <c r="H56" s="138"/>
      <c r="I56" s="164"/>
      <c r="J56" s="4"/>
      <c r="M56" s="25"/>
      <c r="N56" s="5"/>
      <c r="O56" s="6"/>
      <c r="Q56" s="127"/>
      <c r="R56" s="130"/>
      <c r="T56" s="6"/>
      <c r="V56" s="25"/>
      <c r="W56" s="118"/>
      <c r="X56" s="142"/>
      <c r="Y56" s="7"/>
      <c r="Z56" s="146"/>
      <c r="AA56" s="127"/>
      <c r="AB56" s="127"/>
      <c r="AC56" s="5"/>
      <c r="AD56" s="8"/>
      <c r="AE56" s="9"/>
      <c r="AF56" s="127"/>
      <c r="AG56" s="8"/>
      <c r="AH56" s="10"/>
      <c r="AI56" s="127"/>
      <c r="AJ56" s="127"/>
      <c r="AK56" s="5"/>
      <c r="AL56" s="8"/>
      <c r="AM56" s="10"/>
      <c r="AN56" s="127"/>
      <c r="AP56" s="62"/>
    </row>
    <row r="57" spans="1:42" x14ac:dyDescent="0.2">
      <c r="A57" s="226"/>
      <c r="D57" s="62"/>
      <c r="H57" s="138"/>
      <c r="I57" s="164"/>
      <c r="J57" s="4"/>
      <c r="M57" s="25"/>
      <c r="N57" s="5"/>
      <c r="O57" s="6"/>
      <c r="Q57" s="127"/>
      <c r="R57" s="130"/>
      <c r="T57" s="6"/>
      <c r="V57" s="25"/>
      <c r="W57" s="118"/>
      <c r="X57" s="142"/>
      <c r="Y57" s="7"/>
      <c r="Z57" s="146"/>
      <c r="AA57" s="127"/>
      <c r="AB57" s="127"/>
      <c r="AC57" s="5"/>
      <c r="AD57" s="8"/>
      <c r="AE57" s="9"/>
      <c r="AF57" s="127"/>
      <c r="AG57" s="8"/>
      <c r="AH57" s="10"/>
      <c r="AI57" s="127"/>
      <c r="AJ57" s="127"/>
      <c r="AK57" s="5"/>
      <c r="AL57" s="8"/>
      <c r="AM57" s="10"/>
      <c r="AN57" s="127"/>
      <c r="AP57" s="62"/>
    </row>
    <row r="58" spans="1:42" x14ac:dyDescent="0.2">
      <c r="A58" s="226"/>
      <c r="D58" s="62"/>
      <c r="H58" s="138"/>
      <c r="I58" s="164"/>
      <c r="J58" s="4"/>
      <c r="M58" s="25"/>
      <c r="N58" s="5"/>
      <c r="O58" s="6"/>
      <c r="Q58" s="127"/>
      <c r="R58" s="130"/>
      <c r="T58" s="6"/>
      <c r="V58" s="25"/>
      <c r="W58" s="118"/>
      <c r="X58" s="142"/>
      <c r="Y58" s="7"/>
      <c r="Z58" s="146"/>
      <c r="AA58" s="127"/>
      <c r="AB58" s="127"/>
      <c r="AC58" s="5"/>
      <c r="AD58" s="8"/>
      <c r="AE58" s="9"/>
      <c r="AF58" s="127"/>
      <c r="AG58" s="8"/>
      <c r="AH58" s="10"/>
      <c r="AI58" s="127"/>
      <c r="AJ58" s="127"/>
      <c r="AK58" s="5"/>
      <c r="AL58" s="8"/>
      <c r="AM58" s="10"/>
      <c r="AN58" s="127"/>
      <c r="AP58" s="62"/>
    </row>
    <row r="59" spans="1:42" x14ac:dyDescent="0.2">
      <c r="A59" s="226"/>
      <c r="H59" s="138"/>
      <c r="I59" s="164"/>
      <c r="J59" s="4"/>
      <c r="M59" s="25"/>
      <c r="N59" s="5"/>
      <c r="O59" s="6"/>
      <c r="Q59" s="127"/>
      <c r="R59" s="130"/>
      <c r="T59" s="6"/>
      <c r="V59" s="25"/>
      <c r="W59" s="118"/>
      <c r="X59" s="142"/>
      <c r="Y59" s="7"/>
      <c r="Z59" s="146"/>
      <c r="AA59" s="127"/>
      <c r="AB59" s="127"/>
      <c r="AC59" s="5"/>
      <c r="AD59" s="8"/>
      <c r="AE59" s="9"/>
      <c r="AF59" s="127"/>
      <c r="AG59" s="8"/>
      <c r="AH59" s="10"/>
      <c r="AI59" s="127"/>
      <c r="AJ59" s="127"/>
      <c r="AK59" s="5"/>
      <c r="AL59" s="8"/>
      <c r="AM59" s="10"/>
      <c r="AN59" s="127"/>
      <c r="AP59" s="62"/>
    </row>
    <row r="60" spans="1:42" x14ac:dyDescent="0.2">
      <c r="A60" s="226"/>
      <c r="H60" s="138"/>
      <c r="I60" s="164"/>
      <c r="J60" s="4"/>
      <c r="M60" s="25"/>
      <c r="N60" s="5"/>
      <c r="O60" s="6"/>
      <c r="Q60" s="127"/>
      <c r="R60" s="130"/>
      <c r="T60" s="6"/>
      <c r="V60" s="25"/>
      <c r="W60" s="118"/>
      <c r="X60" s="142"/>
      <c r="Y60" s="7"/>
      <c r="Z60" s="146"/>
      <c r="AA60" s="127"/>
      <c r="AB60" s="127"/>
      <c r="AC60" s="5"/>
      <c r="AD60" s="8"/>
      <c r="AE60" s="9"/>
      <c r="AF60" s="127"/>
      <c r="AG60" s="8"/>
      <c r="AH60" s="10"/>
      <c r="AI60" s="127"/>
      <c r="AJ60" s="127"/>
      <c r="AK60" s="5"/>
      <c r="AL60" s="8"/>
      <c r="AM60" s="10"/>
      <c r="AN60" s="127"/>
      <c r="AP60" s="62"/>
    </row>
    <row r="61" spans="1:42" x14ac:dyDescent="0.2">
      <c r="A61" s="226"/>
      <c r="D61" s="62"/>
      <c r="H61" s="138"/>
      <c r="I61" s="164"/>
      <c r="J61" s="4"/>
      <c r="M61" s="25"/>
      <c r="N61" s="5"/>
      <c r="O61" s="6"/>
      <c r="Q61" s="127"/>
      <c r="R61" s="130"/>
      <c r="T61" s="6"/>
      <c r="V61" s="25"/>
      <c r="W61" s="118"/>
      <c r="X61" s="142"/>
      <c r="Y61" s="7"/>
      <c r="Z61" s="146"/>
      <c r="AA61" s="127"/>
      <c r="AB61" s="127"/>
      <c r="AC61" s="5"/>
      <c r="AD61" s="8"/>
      <c r="AE61" s="9"/>
      <c r="AF61" s="127"/>
      <c r="AG61" s="8"/>
      <c r="AH61" s="10"/>
      <c r="AI61" s="127"/>
      <c r="AJ61" s="127"/>
      <c r="AK61" s="5"/>
      <c r="AL61" s="8"/>
      <c r="AM61" s="10"/>
      <c r="AN61" s="127"/>
      <c r="AP61" s="62"/>
    </row>
    <row r="62" spans="1:42" x14ac:dyDescent="0.2">
      <c r="A62" s="226"/>
      <c r="D62" s="62"/>
      <c r="H62" s="138"/>
      <c r="I62" s="164"/>
      <c r="J62" s="4"/>
      <c r="M62" s="25"/>
      <c r="N62" s="5"/>
      <c r="O62" s="6"/>
      <c r="Q62" s="127"/>
      <c r="R62" s="130"/>
      <c r="T62" s="6"/>
      <c r="V62" s="25"/>
      <c r="W62" s="118"/>
      <c r="X62" s="142"/>
      <c r="Y62" s="7"/>
      <c r="Z62" s="146"/>
      <c r="AA62" s="127"/>
      <c r="AB62" s="127"/>
      <c r="AC62" s="5"/>
      <c r="AD62" s="8"/>
      <c r="AE62" s="9"/>
      <c r="AF62" s="127"/>
      <c r="AG62" s="8"/>
      <c r="AH62" s="10"/>
      <c r="AI62" s="127"/>
      <c r="AJ62" s="127"/>
      <c r="AK62" s="5"/>
      <c r="AL62" s="8"/>
      <c r="AM62" s="10"/>
      <c r="AN62" s="127"/>
      <c r="AP62" s="62"/>
    </row>
    <row r="63" spans="1:42" x14ac:dyDescent="0.2">
      <c r="A63" s="226"/>
      <c r="D63" s="62"/>
      <c r="E63" s="130"/>
      <c r="F63" s="130"/>
      <c r="G63" s="25"/>
      <c r="H63" s="138"/>
      <c r="I63" s="164"/>
      <c r="J63" s="4"/>
      <c r="M63" s="25"/>
      <c r="N63" s="5"/>
      <c r="O63" s="6"/>
      <c r="Q63" s="127"/>
      <c r="R63" s="130"/>
      <c r="T63" s="6"/>
      <c r="V63" s="25"/>
      <c r="W63" s="118"/>
      <c r="X63" s="142"/>
      <c r="Y63" s="7"/>
      <c r="Z63" s="146"/>
      <c r="AA63" s="127"/>
      <c r="AB63" s="127"/>
      <c r="AC63" s="5"/>
      <c r="AD63" s="8"/>
      <c r="AE63" s="9"/>
      <c r="AF63" s="127"/>
      <c r="AG63" s="8"/>
      <c r="AH63" s="10"/>
      <c r="AI63" s="127"/>
      <c r="AJ63" s="127"/>
      <c r="AK63" s="5"/>
      <c r="AL63" s="8"/>
      <c r="AM63" s="10"/>
      <c r="AN63" s="127"/>
      <c r="AP63" s="62"/>
    </row>
    <row r="64" spans="1:42" x14ac:dyDescent="0.2">
      <c r="A64" s="226"/>
      <c r="D64" s="62"/>
      <c r="E64" s="130"/>
      <c r="F64" s="130"/>
      <c r="G64" s="25"/>
      <c r="H64" s="138"/>
      <c r="I64" s="164"/>
      <c r="J64" s="4"/>
      <c r="M64" s="25"/>
      <c r="N64" s="5"/>
      <c r="O64" s="6"/>
      <c r="Q64" s="127"/>
      <c r="R64" s="130"/>
      <c r="T64" s="6"/>
      <c r="V64" s="25"/>
      <c r="W64" s="118"/>
      <c r="X64" s="142"/>
      <c r="Y64" s="7"/>
      <c r="Z64" s="146"/>
      <c r="AA64" s="127"/>
      <c r="AB64" s="127"/>
      <c r="AC64" s="5"/>
      <c r="AD64" s="8"/>
      <c r="AE64" s="9"/>
      <c r="AF64" s="127"/>
      <c r="AG64" s="8"/>
      <c r="AH64" s="10"/>
      <c r="AI64" s="127"/>
      <c r="AJ64" s="127"/>
      <c r="AK64" s="5"/>
      <c r="AL64" s="8"/>
      <c r="AM64" s="10"/>
      <c r="AN64" s="127"/>
      <c r="AP64" s="62"/>
    </row>
    <row r="65" spans="1:42" x14ac:dyDescent="0.2">
      <c r="A65" s="226"/>
      <c r="H65" s="138"/>
      <c r="I65" s="164"/>
      <c r="J65" s="4"/>
      <c r="M65" s="25"/>
      <c r="N65" s="5"/>
      <c r="O65" s="6"/>
      <c r="Q65" s="127"/>
      <c r="R65" s="130"/>
      <c r="T65" s="6"/>
      <c r="V65" s="25"/>
      <c r="W65" s="118"/>
      <c r="X65" s="142"/>
      <c r="Y65" s="7"/>
      <c r="Z65" s="146"/>
      <c r="AA65" s="127"/>
      <c r="AB65" s="127"/>
      <c r="AC65" s="5"/>
      <c r="AD65" s="8"/>
      <c r="AE65" s="9"/>
      <c r="AF65" s="127"/>
      <c r="AG65" s="8"/>
      <c r="AH65" s="10"/>
      <c r="AI65" s="127"/>
      <c r="AJ65" s="127"/>
      <c r="AK65" s="5"/>
      <c r="AL65" s="8"/>
      <c r="AM65" s="10"/>
      <c r="AN65" s="127"/>
      <c r="AP65" s="62"/>
    </row>
    <row r="66" spans="1:42" x14ac:dyDescent="0.2">
      <c r="A66" s="226"/>
      <c r="H66" s="138"/>
      <c r="I66" s="164"/>
      <c r="J66" s="4"/>
      <c r="M66" s="25"/>
      <c r="N66" s="5"/>
      <c r="O66" s="6"/>
      <c r="Q66" s="127"/>
      <c r="R66" s="130"/>
      <c r="T66" s="6"/>
      <c r="V66" s="25"/>
      <c r="W66" s="118"/>
      <c r="X66" s="142"/>
      <c r="Y66" s="7"/>
      <c r="Z66" s="146"/>
      <c r="AA66" s="127"/>
      <c r="AB66" s="127"/>
      <c r="AC66" s="5"/>
      <c r="AD66" s="8"/>
      <c r="AE66" s="9"/>
      <c r="AF66" s="127"/>
      <c r="AG66" s="8"/>
      <c r="AH66" s="10"/>
      <c r="AI66" s="127"/>
      <c r="AJ66" s="127"/>
      <c r="AK66" s="5"/>
      <c r="AL66" s="8"/>
      <c r="AM66" s="10"/>
      <c r="AN66" s="127"/>
      <c r="AP66" s="62"/>
    </row>
    <row r="67" spans="1:42" x14ac:dyDescent="0.2">
      <c r="A67" s="226"/>
      <c r="E67" s="130"/>
      <c r="H67" s="138"/>
      <c r="I67" s="164"/>
      <c r="J67" s="4"/>
      <c r="M67" s="25"/>
      <c r="N67" s="5"/>
      <c r="O67" s="6"/>
      <c r="Q67" s="127"/>
      <c r="R67" s="130"/>
      <c r="T67" s="6"/>
      <c r="V67" s="25"/>
      <c r="W67" s="118"/>
      <c r="X67" s="142"/>
      <c r="Y67" s="7"/>
      <c r="Z67" s="146"/>
      <c r="AA67" s="127"/>
      <c r="AB67" s="127"/>
      <c r="AC67" s="5"/>
      <c r="AD67" s="8"/>
      <c r="AE67" s="9"/>
      <c r="AF67" s="127"/>
      <c r="AG67" s="8"/>
      <c r="AH67" s="10"/>
      <c r="AI67" s="127"/>
      <c r="AJ67" s="127"/>
      <c r="AK67" s="5"/>
      <c r="AL67" s="8"/>
      <c r="AM67" s="10"/>
      <c r="AN67" s="127"/>
      <c r="AP67" s="62"/>
    </row>
    <row r="68" spans="1:42" x14ac:dyDescent="0.2">
      <c r="A68" s="226"/>
      <c r="D68" s="62"/>
      <c r="E68" s="130"/>
      <c r="F68" s="130"/>
      <c r="G68" s="25"/>
      <c r="H68" s="138"/>
      <c r="I68" s="164"/>
      <c r="J68" s="4"/>
      <c r="M68" s="25"/>
      <c r="N68" s="5"/>
      <c r="O68" s="6"/>
      <c r="Q68" s="127"/>
      <c r="R68" s="130"/>
      <c r="T68" s="6"/>
      <c r="V68" s="25"/>
      <c r="W68" s="118"/>
      <c r="X68" s="142"/>
      <c r="Y68" s="7"/>
      <c r="Z68" s="146"/>
      <c r="AA68" s="127"/>
      <c r="AB68" s="127"/>
      <c r="AC68" s="5"/>
      <c r="AD68" s="8"/>
      <c r="AE68" s="9"/>
      <c r="AF68" s="127"/>
      <c r="AG68" s="8"/>
      <c r="AH68" s="10"/>
      <c r="AI68" s="127"/>
      <c r="AJ68" s="127"/>
      <c r="AK68" s="5"/>
      <c r="AL68" s="8"/>
      <c r="AM68" s="10"/>
      <c r="AN68" s="127"/>
      <c r="AP68" s="62"/>
    </row>
    <row r="69" spans="1:42" x14ac:dyDescent="0.2">
      <c r="A69" s="226"/>
      <c r="D69" s="62"/>
      <c r="E69" s="130"/>
      <c r="F69" s="130"/>
      <c r="G69" s="25"/>
      <c r="H69" s="138"/>
      <c r="I69" s="164"/>
      <c r="J69" s="4"/>
      <c r="M69" s="25"/>
      <c r="N69" s="5"/>
      <c r="O69" s="6"/>
      <c r="Q69" s="127"/>
      <c r="R69" s="130"/>
      <c r="T69" s="6"/>
      <c r="V69" s="25"/>
      <c r="W69" s="118"/>
      <c r="X69" s="142"/>
      <c r="Y69" s="7"/>
      <c r="Z69" s="146"/>
      <c r="AA69" s="127"/>
      <c r="AB69" s="127"/>
      <c r="AC69" s="5"/>
      <c r="AD69" s="8"/>
      <c r="AE69" s="9"/>
      <c r="AF69" s="127"/>
      <c r="AG69" s="8"/>
      <c r="AH69" s="10"/>
      <c r="AI69" s="127"/>
      <c r="AJ69" s="127"/>
      <c r="AK69" s="5"/>
      <c r="AL69" s="8"/>
      <c r="AM69" s="10"/>
      <c r="AN69" s="127"/>
      <c r="AP69" s="62"/>
    </row>
    <row r="70" spans="1:42" x14ac:dyDescent="0.2">
      <c r="A70" s="226"/>
      <c r="D70" s="62"/>
      <c r="E70" s="130"/>
      <c r="F70" s="130"/>
      <c r="G70" s="25"/>
      <c r="H70" s="138"/>
      <c r="I70" s="164"/>
      <c r="J70" s="4"/>
      <c r="M70" s="25"/>
      <c r="N70" s="5"/>
      <c r="O70" s="6"/>
      <c r="Q70" s="127"/>
      <c r="R70" s="130"/>
      <c r="T70" s="6"/>
      <c r="V70" s="25"/>
      <c r="W70" s="118"/>
      <c r="X70" s="142"/>
      <c r="Y70" s="7"/>
      <c r="Z70" s="146"/>
      <c r="AA70" s="127"/>
      <c r="AB70" s="127"/>
      <c r="AC70" s="5"/>
      <c r="AD70" s="8"/>
      <c r="AE70" s="9"/>
      <c r="AF70" s="127"/>
      <c r="AG70" s="8"/>
      <c r="AH70" s="10"/>
      <c r="AI70" s="127"/>
      <c r="AJ70" s="127"/>
      <c r="AK70" s="5"/>
      <c r="AL70" s="8"/>
      <c r="AM70" s="10"/>
      <c r="AN70" s="127"/>
      <c r="AP70" s="62"/>
    </row>
    <row r="71" spans="1:42" x14ac:dyDescent="0.2">
      <c r="A71" s="226"/>
      <c r="D71" s="62"/>
      <c r="E71" s="130"/>
      <c r="F71" s="130"/>
      <c r="G71" s="25"/>
      <c r="H71" s="138"/>
      <c r="I71" s="164"/>
      <c r="J71" s="4"/>
      <c r="M71" s="25"/>
      <c r="N71" s="5"/>
      <c r="O71" s="6"/>
      <c r="Q71" s="127"/>
      <c r="R71" s="130"/>
      <c r="T71" s="6"/>
      <c r="V71" s="25"/>
      <c r="W71" s="118"/>
      <c r="X71" s="142"/>
      <c r="Y71" s="7"/>
      <c r="Z71" s="146"/>
      <c r="AA71" s="127"/>
      <c r="AB71" s="127"/>
      <c r="AC71" s="5"/>
      <c r="AD71" s="8"/>
      <c r="AE71" s="9"/>
      <c r="AF71" s="127"/>
      <c r="AG71" s="8"/>
      <c r="AH71" s="10"/>
      <c r="AI71" s="127"/>
      <c r="AJ71" s="127"/>
      <c r="AK71" s="5"/>
      <c r="AL71" s="8"/>
      <c r="AM71" s="10"/>
      <c r="AN71" s="127"/>
      <c r="AP71" s="62"/>
    </row>
    <row r="72" spans="1:42" x14ac:dyDescent="0.2">
      <c r="A72" s="226"/>
      <c r="D72" s="62"/>
      <c r="E72" s="130"/>
      <c r="F72" s="130"/>
      <c r="G72" s="25"/>
      <c r="H72" s="138"/>
      <c r="I72" s="164"/>
      <c r="J72" s="4"/>
      <c r="M72" s="25"/>
      <c r="N72" s="5"/>
      <c r="O72" s="6"/>
      <c r="Q72" s="127"/>
      <c r="R72" s="130"/>
      <c r="T72" s="6"/>
      <c r="V72" s="25"/>
      <c r="W72" s="118"/>
      <c r="X72" s="142"/>
      <c r="Y72" s="7"/>
      <c r="Z72" s="146"/>
      <c r="AA72" s="127"/>
      <c r="AB72" s="127"/>
      <c r="AC72" s="5"/>
      <c r="AD72" s="8"/>
      <c r="AE72" s="9"/>
      <c r="AF72" s="127"/>
      <c r="AG72" s="8"/>
      <c r="AH72" s="10"/>
      <c r="AI72" s="127"/>
      <c r="AJ72" s="127"/>
      <c r="AK72" s="5"/>
      <c r="AL72" s="8"/>
      <c r="AM72" s="10"/>
      <c r="AN72" s="127"/>
      <c r="AP72" s="62"/>
    </row>
    <row r="73" spans="1:42" x14ac:dyDescent="0.2">
      <c r="A73" s="226"/>
      <c r="D73" s="62"/>
      <c r="E73" s="130"/>
      <c r="F73" s="130"/>
      <c r="G73" s="25"/>
      <c r="H73" s="138"/>
      <c r="I73" s="164"/>
      <c r="J73" s="4"/>
      <c r="M73" s="25"/>
      <c r="N73" s="5"/>
      <c r="O73" s="6"/>
      <c r="Q73" s="127"/>
      <c r="R73" s="130"/>
      <c r="T73" s="6"/>
      <c r="V73" s="25"/>
      <c r="W73" s="118"/>
      <c r="X73" s="142"/>
      <c r="Y73" s="7"/>
      <c r="Z73" s="146"/>
      <c r="AA73" s="127"/>
      <c r="AB73" s="127"/>
      <c r="AC73" s="5"/>
      <c r="AD73" s="8"/>
      <c r="AE73" s="9"/>
      <c r="AF73" s="127"/>
      <c r="AG73" s="8"/>
      <c r="AH73" s="10"/>
      <c r="AI73" s="127"/>
      <c r="AJ73" s="127"/>
      <c r="AK73" s="5"/>
      <c r="AL73" s="8"/>
      <c r="AM73" s="10"/>
      <c r="AN73" s="127"/>
      <c r="AP73" s="62"/>
    </row>
    <row r="74" spans="1:42" x14ac:dyDescent="0.2">
      <c r="A74" s="226"/>
      <c r="D74" s="62"/>
      <c r="H74" s="138"/>
      <c r="I74" s="164"/>
      <c r="J74" s="4"/>
      <c r="M74" s="25"/>
      <c r="N74" s="5"/>
      <c r="O74" s="6"/>
      <c r="Q74" s="127"/>
      <c r="R74" s="130"/>
      <c r="T74" s="6"/>
      <c r="V74" s="25"/>
      <c r="W74" s="118"/>
      <c r="X74" s="142"/>
      <c r="Y74" s="7"/>
      <c r="Z74" s="146"/>
      <c r="AA74" s="127"/>
      <c r="AB74" s="127"/>
      <c r="AC74" s="5"/>
      <c r="AD74" s="8"/>
      <c r="AE74" s="9"/>
      <c r="AF74" s="127"/>
      <c r="AG74" s="8"/>
      <c r="AH74" s="10"/>
      <c r="AI74" s="127"/>
      <c r="AJ74" s="127"/>
      <c r="AK74" s="5"/>
      <c r="AL74" s="8"/>
      <c r="AM74" s="10"/>
      <c r="AN74" s="127"/>
      <c r="AP74" s="62"/>
    </row>
    <row r="75" spans="1:42" x14ac:dyDescent="0.2">
      <c r="A75" s="226"/>
      <c r="D75" s="62"/>
      <c r="H75" s="138"/>
      <c r="I75" s="164"/>
      <c r="J75" s="4"/>
      <c r="M75" s="25"/>
      <c r="N75" s="5"/>
      <c r="O75" s="6"/>
      <c r="Q75" s="127"/>
      <c r="R75" s="130"/>
      <c r="T75" s="6"/>
      <c r="V75" s="25"/>
      <c r="W75" s="118"/>
      <c r="X75" s="142"/>
      <c r="Y75" s="7"/>
      <c r="Z75" s="146"/>
      <c r="AA75" s="127"/>
      <c r="AB75" s="127"/>
      <c r="AC75" s="5"/>
      <c r="AD75" s="8"/>
      <c r="AE75" s="9"/>
      <c r="AF75" s="127"/>
      <c r="AG75" s="8"/>
      <c r="AH75" s="10"/>
      <c r="AI75" s="127"/>
      <c r="AJ75" s="127"/>
      <c r="AK75" s="5"/>
      <c r="AL75" s="8"/>
      <c r="AM75" s="10"/>
      <c r="AN75" s="127"/>
      <c r="AP75" s="62"/>
    </row>
    <row r="76" spans="1:42" x14ac:dyDescent="0.2">
      <c r="A76" s="226"/>
      <c r="D76" s="62"/>
      <c r="H76" s="138"/>
      <c r="I76" s="164"/>
      <c r="J76" s="4"/>
      <c r="M76" s="25"/>
      <c r="N76" s="5"/>
      <c r="O76" s="6"/>
      <c r="Q76" s="127"/>
      <c r="R76" s="130"/>
      <c r="T76" s="6"/>
      <c r="V76" s="25"/>
      <c r="W76" s="118"/>
      <c r="X76" s="142"/>
      <c r="Y76" s="7"/>
      <c r="Z76" s="146"/>
      <c r="AA76" s="127"/>
      <c r="AB76" s="127"/>
      <c r="AC76" s="5"/>
      <c r="AD76" s="8"/>
      <c r="AE76" s="9"/>
      <c r="AF76" s="127"/>
      <c r="AG76" s="8"/>
      <c r="AH76" s="10"/>
      <c r="AI76" s="127"/>
      <c r="AJ76" s="127"/>
      <c r="AK76" s="5"/>
      <c r="AL76" s="8"/>
      <c r="AM76" s="10"/>
      <c r="AN76" s="127"/>
      <c r="AP76" s="62"/>
    </row>
    <row r="77" spans="1:42" x14ac:dyDescent="0.2">
      <c r="A77" s="226"/>
      <c r="D77" s="62"/>
      <c r="E77" s="130"/>
      <c r="F77" s="130"/>
      <c r="G77" s="25"/>
      <c r="H77" s="138"/>
      <c r="I77" s="164"/>
      <c r="J77" s="4"/>
      <c r="M77" s="25"/>
      <c r="N77" s="5"/>
      <c r="O77" s="6"/>
      <c r="Q77" s="127"/>
      <c r="R77" s="130"/>
      <c r="T77" s="6"/>
      <c r="V77" s="25"/>
      <c r="W77" s="118"/>
      <c r="X77" s="142"/>
      <c r="Y77" s="7"/>
      <c r="Z77" s="146"/>
      <c r="AA77" s="127"/>
      <c r="AB77" s="127"/>
      <c r="AC77" s="5"/>
      <c r="AD77" s="8"/>
      <c r="AE77" s="9"/>
      <c r="AF77" s="127"/>
      <c r="AG77" s="8"/>
      <c r="AH77" s="10"/>
      <c r="AI77" s="127"/>
      <c r="AJ77" s="127"/>
      <c r="AK77" s="5"/>
      <c r="AL77" s="8"/>
      <c r="AM77" s="10"/>
      <c r="AN77" s="127"/>
      <c r="AP77" s="62"/>
    </row>
    <row r="78" spans="1:42" x14ac:dyDescent="0.2">
      <c r="A78" s="226"/>
      <c r="D78" s="62"/>
      <c r="E78" s="130"/>
      <c r="F78" s="130"/>
      <c r="G78" s="25"/>
      <c r="H78" s="138"/>
      <c r="I78" s="164"/>
      <c r="J78" s="4"/>
      <c r="M78" s="25"/>
      <c r="N78" s="5"/>
      <c r="O78" s="6"/>
      <c r="Q78" s="127"/>
      <c r="R78" s="130"/>
      <c r="T78" s="6"/>
      <c r="V78" s="25"/>
      <c r="W78" s="118"/>
      <c r="X78" s="142"/>
      <c r="Y78" s="7"/>
      <c r="Z78" s="146"/>
      <c r="AA78" s="127"/>
      <c r="AB78" s="127"/>
      <c r="AC78" s="5"/>
      <c r="AD78" s="8"/>
      <c r="AE78" s="9"/>
      <c r="AF78" s="127"/>
      <c r="AG78" s="8"/>
      <c r="AH78" s="10"/>
      <c r="AI78" s="127"/>
      <c r="AJ78" s="127"/>
      <c r="AK78" s="5"/>
      <c r="AL78" s="8"/>
      <c r="AM78" s="10"/>
      <c r="AN78" s="127"/>
      <c r="AP78" s="62"/>
    </row>
    <row r="79" spans="1:42" x14ac:dyDescent="0.2">
      <c r="A79" s="226"/>
      <c r="D79" s="62"/>
      <c r="E79" s="130"/>
      <c r="F79" s="130"/>
      <c r="G79" s="25"/>
      <c r="H79" s="138"/>
      <c r="I79" s="164"/>
      <c r="J79" s="4"/>
      <c r="M79" s="25"/>
      <c r="N79" s="5"/>
      <c r="O79" s="6"/>
      <c r="Q79" s="127"/>
      <c r="R79" s="130"/>
      <c r="T79" s="6"/>
      <c r="V79" s="25"/>
      <c r="W79" s="118"/>
      <c r="X79" s="142"/>
      <c r="Y79" s="7"/>
      <c r="Z79" s="146"/>
      <c r="AA79" s="127"/>
      <c r="AB79" s="127"/>
      <c r="AC79" s="5"/>
      <c r="AD79" s="8"/>
      <c r="AE79" s="9"/>
      <c r="AF79" s="127"/>
      <c r="AG79" s="8"/>
      <c r="AH79" s="10"/>
      <c r="AI79" s="127"/>
      <c r="AJ79" s="127"/>
      <c r="AK79" s="5"/>
      <c r="AL79" s="8"/>
      <c r="AM79" s="10"/>
      <c r="AN79" s="127"/>
      <c r="AP79" s="62"/>
    </row>
    <row r="80" spans="1:42" x14ac:dyDescent="0.2">
      <c r="A80" s="226"/>
      <c r="D80" s="62"/>
      <c r="E80" s="130"/>
      <c r="F80" s="130"/>
      <c r="G80" s="25"/>
      <c r="H80" s="138"/>
      <c r="I80" s="164"/>
      <c r="J80" s="4"/>
      <c r="M80" s="25"/>
      <c r="N80" s="5"/>
      <c r="O80" s="6"/>
      <c r="Q80" s="127"/>
      <c r="R80" s="130"/>
      <c r="T80" s="6"/>
      <c r="V80" s="25"/>
      <c r="W80" s="118"/>
      <c r="X80" s="142"/>
      <c r="Y80" s="7"/>
      <c r="Z80" s="146"/>
      <c r="AA80" s="127"/>
      <c r="AB80" s="127"/>
      <c r="AC80" s="5"/>
      <c r="AD80" s="8"/>
      <c r="AE80" s="9"/>
      <c r="AF80" s="127"/>
      <c r="AG80" s="8"/>
      <c r="AH80" s="10"/>
      <c r="AI80" s="127"/>
      <c r="AJ80" s="127"/>
      <c r="AK80" s="5"/>
      <c r="AL80" s="8"/>
      <c r="AM80" s="10"/>
      <c r="AN80" s="127"/>
      <c r="AP80" s="62"/>
    </row>
    <row r="81" spans="4:42" x14ac:dyDescent="0.2">
      <c r="D81" s="62"/>
      <c r="G81" s="130"/>
      <c r="H81" s="138"/>
      <c r="J81" s="4"/>
      <c r="M81" s="25"/>
      <c r="N81" s="5"/>
      <c r="O81" s="6"/>
      <c r="Q81" s="127"/>
      <c r="R81" s="130"/>
      <c r="T81" s="6"/>
      <c r="V81" s="25"/>
      <c r="W81" s="25"/>
      <c r="X81" s="144"/>
      <c r="Y81" s="7"/>
      <c r="Z81" s="146"/>
      <c r="AB81" s="127"/>
      <c r="AC81" s="5"/>
      <c r="AD81" s="8"/>
      <c r="AE81" s="16"/>
      <c r="AG81" s="8"/>
      <c r="AH81" s="10"/>
      <c r="AI81" s="127"/>
      <c r="AJ81" s="127"/>
      <c r="AK81" s="5"/>
      <c r="AL81" s="8"/>
      <c r="AM81" s="18"/>
      <c r="AP81" s="62"/>
    </row>
    <row r="82" spans="4:42" x14ac:dyDescent="0.2">
      <c r="D82" s="62"/>
      <c r="H82" s="138"/>
      <c r="J82" s="4"/>
      <c r="M82" s="25"/>
      <c r="N82" s="5"/>
      <c r="O82" s="6"/>
      <c r="Q82" s="127"/>
      <c r="R82" s="130"/>
      <c r="T82" s="6"/>
      <c r="V82" s="25"/>
      <c r="W82" s="25"/>
      <c r="X82" s="144"/>
      <c r="Y82" s="7"/>
      <c r="Z82" s="146"/>
      <c r="AB82" s="127"/>
      <c r="AC82" s="5"/>
      <c r="AD82" s="8"/>
      <c r="AE82" s="16"/>
      <c r="AG82" s="8"/>
      <c r="AH82" s="10"/>
      <c r="AI82" s="127"/>
      <c r="AJ82" s="127"/>
      <c r="AK82" s="5"/>
      <c r="AL82" s="8"/>
      <c r="AM82" s="18"/>
      <c r="AP82" s="62"/>
    </row>
    <row r="83" spans="4:42" x14ac:dyDescent="0.2">
      <c r="D83" s="62"/>
      <c r="H83" s="138"/>
      <c r="J83" s="4"/>
      <c r="M83" s="25"/>
      <c r="N83" s="5"/>
      <c r="O83" s="6"/>
      <c r="Q83" s="127"/>
      <c r="R83" s="130"/>
      <c r="T83" s="6"/>
      <c r="V83" s="25"/>
      <c r="W83" s="25"/>
      <c r="X83" s="144"/>
      <c r="Y83" s="7"/>
      <c r="Z83" s="146"/>
      <c r="AB83" s="127"/>
      <c r="AC83" s="5"/>
      <c r="AD83" s="8"/>
      <c r="AE83" s="16"/>
      <c r="AG83" s="8"/>
      <c r="AH83" s="10"/>
      <c r="AI83" s="127"/>
      <c r="AJ83" s="127"/>
      <c r="AK83" s="5"/>
      <c r="AL83" s="8"/>
      <c r="AM83" s="18"/>
      <c r="AP83" s="62"/>
    </row>
    <row r="84" spans="4:42" x14ac:dyDescent="0.2">
      <c r="H84" s="138"/>
      <c r="J84" s="4"/>
      <c r="M84" s="25"/>
      <c r="N84" s="5"/>
      <c r="O84" s="6"/>
      <c r="Q84" s="127"/>
      <c r="R84" s="130"/>
      <c r="T84" s="6"/>
      <c r="V84" s="25"/>
      <c r="W84" s="25"/>
      <c r="X84" s="144"/>
      <c r="Y84" s="7"/>
      <c r="Z84" s="146"/>
      <c r="AB84" s="127"/>
      <c r="AC84" s="5"/>
      <c r="AD84" s="8"/>
      <c r="AE84" s="16"/>
      <c r="AG84" s="8"/>
      <c r="AH84" s="10"/>
      <c r="AI84" s="127"/>
      <c r="AJ84" s="127"/>
      <c r="AK84" s="5"/>
      <c r="AL84" s="8"/>
      <c r="AM84" s="18"/>
      <c r="AP84" s="62"/>
    </row>
    <row r="85" spans="4:42" x14ac:dyDescent="0.2">
      <c r="H85" s="138"/>
      <c r="J85" s="4"/>
      <c r="M85" s="25"/>
      <c r="N85" s="5"/>
      <c r="O85" s="6"/>
      <c r="Q85" s="127"/>
      <c r="R85" s="130"/>
      <c r="T85" s="6"/>
      <c r="V85" s="25"/>
      <c r="W85" s="25"/>
      <c r="X85" s="144"/>
      <c r="Y85" s="7"/>
      <c r="Z85" s="146"/>
      <c r="AB85" s="127"/>
      <c r="AC85" s="5"/>
      <c r="AD85" s="8"/>
      <c r="AE85" s="16"/>
      <c r="AG85" s="8"/>
      <c r="AH85" s="10"/>
      <c r="AI85" s="127"/>
      <c r="AJ85" s="127"/>
      <c r="AK85" s="5"/>
      <c r="AL85" s="8"/>
      <c r="AM85" s="18"/>
    </row>
    <row r="86" spans="4:42" x14ac:dyDescent="0.2">
      <c r="H86" s="138"/>
      <c r="J86" s="4"/>
      <c r="M86" s="25"/>
      <c r="N86" s="5"/>
      <c r="O86" s="6"/>
      <c r="Q86" s="127"/>
      <c r="R86" s="130"/>
      <c r="T86" s="6"/>
      <c r="V86" s="25"/>
      <c r="W86" s="25"/>
      <c r="X86" s="144"/>
      <c r="Y86" s="7"/>
      <c r="Z86" s="146"/>
      <c r="AB86" s="127"/>
      <c r="AC86" s="5"/>
      <c r="AD86" s="8"/>
      <c r="AE86" s="16"/>
      <c r="AG86" s="8"/>
      <c r="AH86" s="10"/>
      <c r="AI86" s="127"/>
      <c r="AJ86" s="127"/>
      <c r="AK86" s="5"/>
      <c r="AL86" s="8"/>
      <c r="AM86" s="18"/>
    </row>
    <row r="87" spans="4:42" x14ac:dyDescent="0.2">
      <c r="H87" s="138"/>
      <c r="J87" s="4"/>
      <c r="M87" s="25"/>
      <c r="N87" s="5"/>
      <c r="O87" s="6"/>
      <c r="Q87" s="127"/>
      <c r="R87" s="130"/>
      <c r="T87" s="6"/>
      <c r="V87" s="25"/>
      <c r="W87" s="25"/>
      <c r="X87" s="144"/>
      <c r="Y87" s="7"/>
      <c r="Z87" s="146"/>
      <c r="AB87" s="127"/>
      <c r="AC87" s="5"/>
      <c r="AD87" s="8"/>
      <c r="AE87" s="16"/>
      <c r="AG87" s="8"/>
      <c r="AH87" s="10"/>
      <c r="AI87" s="127"/>
      <c r="AJ87" s="127"/>
      <c r="AK87" s="5"/>
      <c r="AL87" s="8"/>
      <c r="AM87" s="18"/>
    </row>
    <row r="88" spans="4:42" x14ac:dyDescent="0.2">
      <c r="H88" s="138"/>
      <c r="J88" s="4"/>
      <c r="M88" s="25"/>
      <c r="N88" s="5"/>
      <c r="O88" s="6"/>
      <c r="Q88" s="127"/>
      <c r="R88" s="130"/>
      <c r="T88" s="6"/>
      <c r="V88" s="25"/>
      <c r="W88" s="25"/>
      <c r="X88" s="144"/>
      <c r="Y88" s="7"/>
      <c r="Z88" s="146"/>
      <c r="AB88" s="127"/>
      <c r="AC88" s="5"/>
      <c r="AD88" s="8"/>
      <c r="AE88" s="16"/>
      <c r="AG88" s="8"/>
      <c r="AH88" s="10"/>
      <c r="AI88" s="127"/>
      <c r="AJ88" s="127"/>
      <c r="AK88" s="5"/>
      <c r="AL88" s="8"/>
      <c r="AM88" s="18"/>
    </row>
    <row r="89" spans="4:42" x14ac:dyDescent="0.2">
      <c r="H89" s="138"/>
      <c r="J89" s="4"/>
      <c r="M89" s="25"/>
      <c r="N89" s="5"/>
      <c r="O89" s="6"/>
      <c r="Q89" s="127"/>
      <c r="R89" s="130"/>
      <c r="T89" s="6"/>
      <c r="V89" s="25"/>
      <c r="W89" s="25"/>
      <c r="X89" s="144"/>
      <c r="Y89" s="7"/>
      <c r="Z89" s="146"/>
      <c r="AB89" s="127"/>
      <c r="AC89" s="5"/>
      <c r="AD89" s="8"/>
      <c r="AE89" s="16"/>
      <c r="AG89" s="8"/>
      <c r="AH89" s="10"/>
      <c r="AI89" s="127"/>
      <c r="AJ89" s="127"/>
      <c r="AK89" s="5"/>
      <c r="AL89" s="8"/>
      <c r="AM89" s="18"/>
    </row>
    <row r="90" spans="4:42" x14ac:dyDescent="0.2">
      <c r="H90" s="138"/>
      <c r="J90" s="4"/>
      <c r="M90" s="25"/>
      <c r="N90" s="5"/>
      <c r="O90" s="6"/>
      <c r="Q90" s="127"/>
      <c r="R90" s="130"/>
      <c r="T90" s="6"/>
      <c r="V90" s="25"/>
      <c r="W90" s="25"/>
      <c r="X90" s="144"/>
      <c r="Y90" s="7"/>
      <c r="Z90" s="146"/>
      <c r="AB90" s="127"/>
      <c r="AC90" s="5"/>
      <c r="AD90" s="8"/>
      <c r="AE90" s="16"/>
      <c r="AG90" s="8"/>
      <c r="AH90" s="10"/>
      <c r="AI90" s="127"/>
      <c r="AJ90" s="127"/>
      <c r="AK90" s="5"/>
      <c r="AL90" s="8"/>
      <c r="AM90" s="18"/>
    </row>
    <row r="91" spans="4:42" x14ac:dyDescent="0.2">
      <c r="H91" s="138"/>
      <c r="J91" s="4"/>
      <c r="M91" s="25"/>
      <c r="N91" s="5"/>
      <c r="O91" s="6"/>
      <c r="Q91" s="127"/>
      <c r="R91" s="130"/>
      <c r="T91" s="6"/>
      <c r="V91" s="25"/>
      <c r="W91" s="25"/>
      <c r="X91" s="144"/>
      <c r="Y91" s="7"/>
      <c r="Z91" s="146"/>
      <c r="AB91" s="127"/>
      <c r="AC91" s="5"/>
      <c r="AD91" s="8"/>
      <c r="AE91" s="16"/>
      <c r="AG91" s="8"/>
      <c r="AH91" s="10"/>
      <c r="AI91" s="127"/>
      <c r="AJ91" s="127"/>
      <c r="AK91" s="5"/>
      <c r="AL91" s="8"/>
      <c r="AM91" s="18"/>
    </row>
    <row r="92" spans="4:42" x14ac:dyDescent="0.2">
      <c r="H92" s="138"/>
      <c r="J92" s="4"/>
      <c r="M92" s="25"/>
      <c r="N92" s="5"/>
      <c r="O92" s="6"/>
      <c r="Q92" s="127"/>
      <c r="R92" s="130"/>
      <c r="T92" s="6"/>
      <c r="V92" s="25"/>
      <c r="W92" s="25"/>
      <c r="X92" s="144"/>
      <c r="Y92" s="7"/>
      <c r="Z92" s="146"/>
      <c r="AB92" s="127"/>
      <c r="AC92" s="5"/>
      <c r="AD92" s="8"/>
      <c r="AE92" s="16"/>
      <c r="AG92" s="8"/>
      <c r="AH92" s="10"/>
      <c r="AI92" s="127"/>
      <c r="AJ92" s="127"/>
      <c r="AK92" s="5"/>
      <c r="AL92" s="8"/>
      <c r="AM92" s="18"/>
    </row>
    <row r="93" spans="4:42" x14ac:dyDescent="0.2">
      <c r="H93" s="138"/>
      <c r="J93" s="4"/>
      <c r="M93" s="25"/>
      <c r="N93" s="5"/>
      <c r="O93" s="6"/>
      <c r="Q93" s="127"/>
      <c r="R93" s="130"/>
      <c r="T93" s="6"/>
      <c r="V93" s="25"/>
      <c r="W93" s="25"/>
      <c r="X93" s="144"/>
      <c r="Y93" s="7"/>
      <c r="Z93" s="146"/>
      <c r="AB93" s="127"/>
      <c r="AC93" s="5"/>
      <c r="AD93" s="8"/>
      <c r="AE93" s="16"/>
      <c r="AG93" s="8"/>
      <c r="AH93" s="10"/>
      <c r="AI93" s="127"/>
      <c r="AJ93" s="127"/>
      <c r="AK93" s="5"/>
      <c r="AL93" s="8"/>
      <c r="AM93" s="18"/>
    </row>
    <row r="94" spans="4:42" x14ac:dyDescent="0.2">
      <c r="D94" s="62"/>
      <c r="H94" s="138"/>
      <c r="J94" s="4"/>
      <c r="M94" s="25"/>
      <c r="N94" s="5"/>
      <c r="O94" s="6"/>
      <c r="Q94" s="127"/>
      <c r="R94" s="130"/>
      <c r="T94" s="6"/>
      <c r="V94" s="25"/>
      <c r="W94" s="25"/>
      <c r="X94" s="144"/>
      <c r="Y94" s="7"/>
      <c r="Z94" s="146"/>
      <c r="AB94" s="127"/>
      <c r="AC94" s="5"/>
      <c r="AD94" s="8"/>
      <c r="AE94" s="16"/>
      <c r="AG94" s="8"/>
      <c r="AH94" s="10"/>
      <c r="AI94" s="127"/>
      <c r="AJ94" s="127"/>
      <c r="AK94" s="5"/>
      <c r="AL94" s="8"/>
      <c r="AM94" s="18"/>
    </row>
    <row r="95" spans="4:42" x14ac:dyDescent="0.2">
      <c r="D95" s="62"/>
      <c r="H95" s="138"/>
      <c r="J95" s="4"/>
      <c r="M95" s="25"/>
      <c r="N95" s="5"/>
      <c r="O95" s="6"/>
      <c r="Q95" s="127"/>
      <c r="R95" s="130"/>
      <c r="T95" s="6"/>
      <c r="V95" s="25"/>
      <c r="W95" s="25"/>
      <c r="X95" s="144"/>
      <c r="Y95" s="7"/>
      <c r="Z95" s="146"/>
      <c r="AB95" s="127"/>
      <c r="AC95" s="5"/>
      <c r="AD95" s="8"/>
      <c r="AE95" s="16"/>
      <c r="AG95" s="8"/>
      <c r="AH95" s="10"/>
      <c r="AI95" s="127"/>
      <c r="AJ95" s="127"/>
      <c r="AK95" s="5"/>
      <c r="AL95" s="8"/>
      <c r="AM95" s="18"/>
    </row>
    <row r="96" spans="4:42" x14ac:dyDescent="0.2">
      <c r="D96" s="62"/>
      <c r="H96" s="138"/>
      <c r="J96" s="4"/>
      <c r="M96" s="25"/>
      <c r="N96" s="5"/>
      <c r="O96" s="6"/>
      <c r="Q96" s="127"/>
      <c r="R96" s="130"/>
      <c r="T96" s="6"/>
      <c r="V96" s="25"/>
      <c r="W96" s="25"/>
      <c r="X96" s="144"/>
      <c r="Y96" s="7"/>
      <c r="Z96" s="146"/>
      <c r="AB96" s="127"/>
      <c r="AC96" s="5"/>
      <c r="AD96" s="8"/>
      <c r="AE96" s="16"/>
      <c r="AG96" s="8"/>
      <c r="AH96" s="10"/>
      <c r="AI96" s="127"/>
      <c r="AJ96" s="127"/>
      <c r="AK96" s="5"/>
      <c r="AL96" s="8"/>
      <c r="AM96" s="18"/>
    </row>
    <row r="97" spans="1:45" s="134" customFormat="1" x14ac:dyDescent="0.2">
      <c r="A97" s="228"/>
      <c r="B97" s="136"/>
      <c r="C97" s="60"/>
      <c r="D97" s="60"/>
      <c r="E97" s="125"/>
      <c r="F97" s="125"/>
      <c r="G97" s="125"/>
      <c r="H97" s="138"/>
      <c r="I97" s="137"/>
      <c r="J97" s="4"/>
      <c r="K97" s="139"/>
      <c r="L97" s="125"/>
      <c r="M97" s="25"/>
      <c r="N97" s="5"/>
      <c r="O97" s="6"/>
      <c r="P97" s="150"/>
      <c r="Q97" s="125"/>
      <c r="R97" s="130"/>
      <c r="S97" s="125"/>
      <c r="T97" s="6"/>
      <c r="U97" s="139"/>
      <c r="V97" s="25"/>
      <c r="W97" s="25"/>
      <c r="X97" s="144"/>
      <c r="Y97" s="7"/>
      <c r="Z97" s="146"/>
      <c r="AA97" s="125"/>
      <c r="AB97" s="125"/>
      <c r="AC97" s="5"/>
      <c r="AD97" s="8"/>
      <c r="AE97" s="16"/>
      <c r="AF97" s="128"/>
      <c r="AG97" s="8"/>
      <c r="AH97" s="10"/>
      <c r="AI97" s="125"/>
      <c r="AJ97" s="125"/>
      <c r="AK97" s="5"/>
      <c r="AL97" s="8"/>
      <c r="AM97" s="18"/>
      <c r="AN97" s="129"/>
      <c r="AO97" s="61"/>
      <c r="AP97" s="61"/>
      <c r="AQ97" s="152"/>
      <c r="AR97" s="169"/>
      <c r="AS97" s="181"/>
    </row>
    <row r="98" spans="1:45" x14ac:dyDescent="0.2">
      <c r="H98" s="138"/>
      <c r="M98" s="25"/>
      <c r="R98" s="130"/>
      <c r="V98" s="25"/>
      <c r="W98" s="25"/>
      <c r="X98" s="144"/>
    </row>
    <row r="99" spans="1:45" x14ac:dyDescent="0.2">
      <c r="H99" s="138"/>
      <c r="M99" s="25"/>
      <c r="R99" s="130"/>
      <c r="V99" s="25"/>
      <c r="W99" s="25"/>
      <c r="X99" s="144"/>
    </row>
    <row r="100" spans="1:45" x14ac:dyDescent="0.2">
      <c r="H100" s="138"/>
      <c r="M100" s="25"/>
      <c r="R100" s="130"/>
      <c r="V100" s="25"/>
      <c r="W100" s="25"/>
      <c r="X100" s="144"/>
    </row>
    <row r="101" spans="1:45" x14ac:dyDescent="0.2">
      <c r="H101" s="138"/>
      <c r="M101" s="25"/>
      <c r="R101" s="130"/>
      <c r="V101" s="25"/>
      <c r="W101" s="25"/>
      <c r="X101" s="144"/>
    </row>
    <row r="102" spans="1:45" x14ac:dyDescent="0.2">
      <c r="H102" s="138"/>
      <c r="M102" s="25"/>
      <c r="R102" s="130"/>
      <c r="V102" s="25"/>
      <c r="W102" s="25"/>
      <c r="X102" s="144"/>
    </row>
    <row r="103" spans="1:45" x14ac:dyDescent="0.2">
      <c r="H103" s="138"/>
      <c r="M103" s="25"/>
      <c r="R103" s="130"/>
      <c r="V103" s="25"/>
      <c r="W103" s="25"/>
      <c r="X103" s="144"/>
    </row>
    <row r="104" spans="1:45" x14ac:dyDescent="0.2">
      <c r="H104" s="138"/>
      <c r="M104" s="25"/>
      <c r="R104" s="130"/>
      <c r="V104" s="25"/>
    </row>
    <row r="105" spans="1:45" x14ac:dyDescent="0.2">
      <c r="H105" s="138"/>
      <c r="M105" s="25"/>
      <c r="R105" s="25"/>
      <c r="V105" s="25"/>
    </row>
    <row r="106" spans="1:45" x14ac:dyDescent="0.2">
      <c r="H106" s="138"/>
    </row>
  </sheetData>
  <sortState ref="A2:AS108">
    <sortCondition ref="B2:B108"/>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B21" sqref="B21"/>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15" bestFit="1" customWidth="1"/>
  </cols>
  <sheetData>
    <row r="1" spans="1:7" ht="15.75" x14ac:dyDescent="0.25">
      <c r="A1" s="65"/>
      <c r="B1" s="66" t="s">
        <v>3</v>
      </c>
      <c r="C1" s="278" t="s">
        <v>0</v>
      </c>
      <c r="D1" s="279"/>
      <c r="E1" s="280" t="s">
        <v>98</v>
      </c>
      <c r="F1" s="281"/>
    </row>
    <row r="2" spans="1:7" ht="30.75" thickBot="1" x14ac:dyDescent="0.3">
      <c r="A2" s="67"/>
      <c r="B2" s="68" t="s">
        <v>2</v>
      </c>
      <c r="C2" s="69" t="s">
        <v>11</v>
      </c>
      <c r="D2" s="70" t="s">
        <v>1</v>
      </c>
      <c r="E2" s="71" t="s">
        <v>11</v>
      </c>
      <c r="F2" s="72" t="s">
        <v>1</v>
      </c>
      <c r="G2" s="3"/>
    </row>
    <row r="3" spans="1:7" x14ac:dyDescent="0.25">
      <c r="A3" s="73" t="s">
        <v>99</v>
      </c>
      <c r="B3" s="74"/>
      <c r="C3" s="75">
        <v>4.6199999999999998E-2</v>
      </c>
      <c r="D3" s="76">
        <v>6.8900000000000003E-2</v>
      </c>
      <c r="E3" s="77">
        <v>3.1199999999999999E-2</v>
      </c>
      <c r="F3" s="78">
        <v>0.16250000000000001</v>
      </c>
      <c r="G3" s="17"/>
    </row>
    <row r="4" spans="1:7" ht="17.25" x14ac:dyDescent="0.25">
      <c r="A4" s="79" t="s">
        <v>100</v>
      </c>
      <c r="B4" s="80" t="s">
        <v>101</v>
      </c>
      <c r="C4" s="81"/>
      <c r="D4" s="82"/>
      <c r="E4" s="83"/>
      <c r="F4" s="84"/>
      <c r="G4" s="85"/>
    </row>
    <row r="5" spans="1:7" ht="15.75" x14ac:dyDescent="0.25">
      <c r="A5" s="79" t="s">
        <v>102</v>
      </c>
      <c r="B5" s="86"/>
      <c r="C5" s="87">
        <f>C3*1.5</f>
        <v>6.93E-2</v>
      </c>
      <c r="D5" s="88">
        <f>D3*1.5</f>
        <v>0.10335</v>
      </c>
      <c r="E5" s="89"/>
      <c r="F5" s="90"/>
      <c r="G5" s="91"/>
    </row>
    <row r="6" spans="1:7" ht="16.5" thickBot="1" x14ac:dyDescent="0.3">
      <c r="A6" s="92" t="s">
        <v>103</v>
      </c>
      <c r="B6" s="93"/>
      <c r="C6" s="94"/>
      <c r="D6" s="95"/>
      <c r="E6" s="96">
        <f>E3*1.5</f>
        <v>4.6799999999999994E-2</v>
      </c>
      <c r="F6" s="97">
        <f>F3*0.5</f>
        <v>8.1250000000000003E-2</v>
      </c>
      <c r="G6" s="17"/>
    </row>
    <row r="7" spans="1:7" x14ac:dyDescent="0.25">
      <c r="B7" s="15"/>
      <c r="C7" s="17"/>
      <c r="D7" s="17"/>
      <c r="E7" s="17"/>
      <c r="F7" s="17"/>
    </row>
    <row r="8" spans="1:7" x14ac:dyDescent="0.25">
      <c r="A8" s="1" t="s">
        <v>10</v>
      </c>
    </row>
    <row r="9" spans="1:7" s="2" customFormat="1" x14ac:dyDescent="0.25">
      <c r="G9" s="15"/>
    </row>
    <row r="10" spans="1:7" s="2" customFormat="1" x14ac:dyDescent="0.25">
      <c r="A10" s="262" t="s">
        <v>188</v>
      </c>
      <c r="G10" s="15"/>
    </row>
    <row r="11" spans="1:7" s="2" customFormat="1" x14ac:dyDescent="0.25">
      <c r="A11" s="276" t="s">
        <v>189</v>
      </c>
      <c r="G11" s="15"/>
    </row>
    <row r="12" spans="1:7" s="2" customFormat="1" x14ac:dyDescent="0.25">
      <c r="A12" s="276" t="s">
        <v>190</v>
      </c>
      <c r="G12" s="15"/>
    </row>
    <row r="13" spans="1:7" s="2" customFormat="1" x14ac:dyDescent="0.25">
      <c r="A13" s="277" t="s">
        <v>191</v>
      </c>
      <c r="G13" s="15"/>
    </row>
    <row r="14" spans="1:7" s="2" customFormat="1" x14ac:dyDescent="0.25">
      <c r="A14" s="276" t="s">
        <v>192</v>
      </c>
      <c r="G14" s="15"/>
    </row>
  </sheetData>
  <mergeCells count="2">
    <mergeCell ref="C1:D1"/>
    <mergeCell ref="E1:F1"/>
  </mergeCells>
  <hyperlinks>
    <hyperlink ref="A13" r:id="rId1" display="“T9” updates this method to calculate floors using total raw count sums to arrive at CMA thresholds. This method matches that used by Statistics Canada. " xr:uid="{D89B76BF-286E-4089-A364-144C4968E4F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zoomScaleNormal="100" workbookViewId="0">
      <selection activeCell="J10" sqref="J10"/>
    </sheetView>
  </sheetViews>
  <sheetFormatPr defaultRowHeight="15" x14ac:dyDescent="0.25"/>
  <cols>
    <col min="1" max="1" width="12.7109375" customWidth="1"/>
    <col min="2" max="8" width="10.7109375" customWidth="1"/>
    <col min="9" max="9" width="4.5703125" customWidth="1"/>
  </cols>
  <sheetData>
    <row r="1" spans="1:17" ht="67.5" customHeight="1" thickBot="1" x14ac:dyDescent="0.3">
      <c r="B1" s="291" t="s">
        <v>108</v>
      </c>
      <c r="C1" s="292"/>
      <c r="D1" s="293" t="s">
        <v>104</v>
      </c>
      <c r="E1" s="294"/>
      <c r="F1" s="27"/>
      <c r="G1" s="27"/>
      <c r="H1" s="27"/>
      <c r="J1" s="282" t="s">
        <v>193</v>
      </c>
      <c r="K1" s="283"/>
      <c r="L1" s="283"/>
      <c r="M1" s="283"/>
      <c r="N1" s="283"/>
      <c r="O1" s="283"/>
      <c r="P1" s="283"/>
      <c r="Q1" s="284"/>
    </row>
    <row r="2" spans="1:17" ht="51.75" thickBot="1" x14ac:dyDescent="0.3">
      <c r="A2" s="295" t="s">
        <v>106</v>
      </c>
      <c r="B2" s="28" t="s">
        <v>19</v>
      </c>
      <c r="C2" s="29" t="s">
        <v>20</v>
      </c>
      <c r="D2" s="28" t="s">
        <v>21</v>
      </c>
      <c r="E2" s="29" t="s">
        <v>22</v>
      </c>
      <c r="F2" s="28" t="s">
        <v>23</v>
      </c>
      <c r="G2" s="29" t="s">
        <v>26</v>
      </c>
      <c r="H2" s="30" t="s">
        <v>27</v>
      </c>
      <c r="J2" s="285"/>
      <c r="K2" s="286"/>
      <c r="L2" s="286"/>
      <c r="M2" s="286"/>
      <c r="N2" s="286"/>
      <c r="O2" s="286"/>
      <c r="P2" s="286"/>
      <c r="Q2" s="287"/>
    </row>
    <row r="3" spans="1:17" x14ac:dyDescent="0.25">
      <c r="A3" s="31" t="s">
        <v>5</v>
      </c>
      <c r="B3" s="98">
        <v>4310</v>
      </c>
      <c r="C3" s="32">
        <f>B3/B8</f>
        <v>3.4588747020632866E-2</v>
      </c>
      <c r="D3" s="98">
        <v>4454</v>
      </c>
      <c r="E3" s="33">
        <f>D3/D8</f>
        <v>3.318852782724678E-2</v>
      </c>
      <c r="F3" s="34">
        <f t="shared" ref="F3:F8" si="0">D3-B3</f>
        <v>144</v>
      </c>
      <c r="G3" s="33">
        <f t="shared" ref="G3:G8" si="1">F3/B3</f>
        <v>3.3410672853828309E-2</v>
      </c>
      <c r="H3" s="35">
        <f>F3/F8</f>
        <v>1.5006252605252188E-2</v>
      </c>
      <c r="J3" s="288"/>
      <c r="K3" s="289"/>
      <c r="L3" s="289"/>
      <c r="M3" s="289"/>
      <c r="N3" s="289"/>
      <c r="O3" s="289"/>
      <c r="P3" s="289"/>
      <c r="Q3" s="290"/>
    </row>
    <row r="4" spans="1:17" x14ac:dyDescent="0.25">
      <c r="A4" s="36" t="s">
        <v>6</v>
      </c>
      <c r="B4" s="99">
        <v>0</v>
      </c>
      <c r="C4" s="37"/>
      <c r="D4" s="99">
        <v>0</v>
      </c>
      <c r="E4" s="38"/>
      <c r="F4" s="39"/>
      <c r="G4" s="38"/>
      <c r="H4" s="40"/>
    </row>
    <row r="5" spans="1:17" x14ac:dyDescent="0.25">
      <c r="A5" s="41" t="s">
        <v>7</v>
      </c>
      <c r="B5" s="100">
        <v>96111</v>
      </c>
      <c r="C5" s="42">
        <f>B5/B8</f>
        <v>0.7713130080974584</v>
      </c>
      <c r="D5" s="100">
        <v>103976</v>
      </c>
      <c r="E5" s="43">
        <f>D5/D8</f>
        <v>0.77476658494966577</v>
      </c>
      <c r="F5" s="44">
        <f t="shared" si="0"/>
        <v>7865</v>
      </c>
      <c r="G5" s="43">
        <f t="shared" si="1"/>
        <v>8.1832464546201786E-2</v>
      </c>
      <c r="H5" s="45">
        <f>F5/F8</f>
        <v>0.81961233847436432</v>
      </c>
      <c r="J5" s="229"/>
      <c r="K5" s="229"/>
    </row>
    <row r="6" spans="1:17" x14ac:dyDescent="0.25">
      <c r="A6" s="46" t="s">
        <v>3</v>
      </c>
      <c r="B6" s="101">
        <v>24186</v>
      </c>
      <c r="C6" s="47">
        <f>B6/B8</f>
        <v>0.19409824488190872</v>
      </c>
      <c r="D6" s="101">
        <v>25773</v>
      </c>
      <c r="E6" s="48">
        <f>D6/D8</f>
        <v>0.19204488722308741</v>
      </c>
      <c r="F6" s="49">
        <f t="shared" si="0"/>
        <v>1587</v>
      </c>
      <c r="G6" s="48">
        <f t="shared" si="1"/>
        <v>6.5616472339369888E-2</v>
      </c>
      <c r="H6" s="50">
        <f>F6/F8</f>
        <v>0.1653814089203835</v>
      </c>
      <c r="J6" s="229"/>
      <c r="K6" s="229"/>
    </row>
    <row r="7" spans="1:17" ht="15.75" thickBot="1" x14ac:dyDescent="0.3">
      <c r="A7" s="102" t="s">
        <v>24</v>
      </c>
      <c r="B7" s="103"/>
      <c r="C7" s="104"/>
      <c r="D7" s="103"/>
      <c r="E7" s="105"/>
      <c r="F7" s="106"/>
      <c r="G7" s="105"/>
      <c r="H7" s="107"/>
    </row>
    <row r="8" spans="1:17" ht="14.25" customHeight="1" thickBot="1" x14ac:dyDescent="0.3">
      <c r="A8" s="51" t="s">
        <v>8</v>
      </c>
      <c r="B8" s="108">
        <f>SUM(B3:B7)</f>
        <v>124607</v>
      </c>
      <c r="C8" s="52"/>
      <c r="D8" s="108">
        <f>SUM(D3:D7)</f>
        <v>134203</v>
      </c>
      <c r="E8" s="53"/>
      <c r="F8" s="54">
        <f t="shared" si="0"/>
        <v>9596</v>
      </c>
      <c r="G8" s="55">
        <f t="shared" si="1"/>
        <v>7.701011981670372E-2</v>
      </c>
      <c r="H8" s="56"/>
      <c r="I8" s="109"/>
    </row>
    <row r="9" spans="1:17" ht="15.75" thickBot="1" x14ac:dyDescent="0.3">
      <c r="A9" s="230"/>
      <c r="B9" s="231"/>
      <c r="C9" s="232"/>
      <c r="D9" s="231"/>
      <c r="E9" s="233"/>
      <c r="F9" s="234"/>
      <c r="G9" s="235"/>
      <c r="H9" s="236"/>
    </row>
    <row r="10" spans="1:17" ht="51.75" thickBot="1" x14ac:dyDescent="0.3">
      <c r="A10" s="295" t="s">
        <v>106</v>
      </c>
      <c r="B10" s="28" t="s">
        <v>28</v>
      </c>
      <c r="C10" s="29" t="s">
        <v>29</v>
      </c>
      <c r="D10" s="28" t="s">
        <v>30</v>
      </c>
      <c r="E10" s="29" t="s">
        <v>31</v>
      </c>
      <c r="F10" s="28" t="s">
        <v>32</v>
      </c>
      <c r="G10" s="29" t="s">
        <v>33</v>
      </c>
      <c r="H10" s="30" t="s">
        <v>34</v>
      </c>
    </row>
    <row r="11" spans="1:17" x14ac:dyDescent="0.25">
      <c r="A11" s="31" t="s">
        <v>5</v>
      </c>
      <c r="B11" s="98">
        <v>2385</v>
      </c>
      <c r="C11" s="32">
        <f>B11/B16</f>
        <v>4.820129345189976E-2</v>
      </c>
      <c r="D11" s="98">
        <v>2583</v>
      </c>
      <c r="E11" s="33">
        <f>D11/D16</f>
        <v>4.7465039783899009E-2</v>
      </c>
      <c r="F11" s="34">
        <f t="shared" ref="F11:F16" si="2">D11-B11</f>
        <v>198</v>
      </c>
      <c r="G11" s="33">
        <f t="shared" ref="G11:G16" si="3">F11/B11</f>
        <v>8.3018867924528297E-2</v>
      </c>
      <c r="H11" s="35">
        <f>F11/F16</f>
        <v>4.0089086859688199E-2</v>
      </c>
      <c r="J11" s="229"/>
      <c r="K11" s="229"/>
    </row>
    <row r="12" spans="1:17" x14ac:dyDescent="0.25">
      <c r="A12" s="36" t="s">
        <v>6</v>
      </c>
      <c r="B12" s="99">
        <v>0</v>
      </c>
      <c r="C12" s="37"/>
      <c r="D12" s="99">
        <v>0</v>
      </c>
      <c r="E12" s="38"/>
      <c r="F12" s="39"/>
      <c r="G12" s="38"/>
      <c r="H12" s="40"/>
    </row>
    <row r="13" spans="1:17" x14ac:dyDescent="0.25">
      <c r="A13" s="41" t="s">
        <v>7</v>
      </c>
      <c r="B13" s="100">
        <v>38575</v>
      </c>
      <c r="C13" s="42">
        <f>B13/B16</f>
        <v>0.77960792239288601</v>
      </c>
      <c r="D13" s="100">
        <v>42476</v>
      </c>
      <c r="E13" s="43">
        <f>D13/D16</f>
        <v>0.78053620977967253</v>
      </c>
      <c r="F13" s="44">
        <f t="shared" si="2"/>
        <v>3901</v>
      </c>
      <c r="G13" s="43">
        <f t="shared" si="3"/>
        <v>0.10112767336357745</v>
      </c>
      <c r="H13" s="45">
        <f>F13/F16</f>
        <v>0.78983599919011949</v>
      </c>
      <c r="J13" s="229"/>
      <c r="K13" s="229"/>
    </row>
    <row r="14" spans="1:17" ht="14.25" customHeight="1" x14ac:dyDescent="0.25">
      <c r="A14" s="46" t="s">
        <v>3</v>
      </c>
      <c r="B14" s="101">
        <v>8520</v>
      </c>
      <c r="C14" s="47">
        <f>B14/B16</f>
        <v>0.17219078415521422</v>
      </c>
      <c r="D14" s="101">
        <v>9360</v>
      </c>
      <c r="E14" s="48">
        <f>D14/D16</f>
        <v>0.17199875043642845</v>
      </c>
      <c r="F14" s="49">
        <f t="shared" si="2"/>
        <v>840</v>
      </c>
      <c r="G14" s="48">
        <f t="shared" si="3"/>
        <v>9.8591549295774641E-2</v>
      </c>
      <c r="H14" s="50">
        <f>F14/F16</f>
        <v>0.17007491395019234</v>
      </c>
      <c r="J14" s="229"/>
      <c r="K14" s="229"/>
    </row>
    <row r="15" spans="1:17" ht="15.75" thickBot="1" x14ac:dyDescent="0.3">
      <c r="A15" s="102" t="s">
        <v>24</v>
      </c>
      <c r="B15" s="103"/>
      <c r="C15" s="104"/>
      <c r="D15" s="103"/>
      <c r="E15" s="105"/>
      <c r="F15" s="106"/>
      <c r="G15" s="105"/>
      <c r="H15" s="107"/>
      <c r="I15" s="109"/>
    </row>
    <row r="16" spans="1:17" ht="15.75" thickBot="1" x14ac:dyDescent="0.3">
      <c r="A16" s="51" t="s">
        <v>8</v>
      </c>
      <c r="B16" s="108">
        <f>SUM(B11:B15)</f>
        <v>49480</v>
      </c>
      <c r="C16" s="52"/>
      <c r="D16" s="108">
        <f>SUM(D11:D15)</f>
        <v>54419</v>
      </c>
      <c r="E16" s="53"/>
      <c r="F16" s="54">
        <f t="shared" si="2"/>
        <v>4939</v>
      </c>
      <c r="G16" s="55">
        <f t="shared" si="3"/>
        <v>9.98181083265966E-2</v>
      </c>
      <c r="H16" s="56"/>
    </row>
    <row r="17" spans="1:11" ht="15.75" thickBot="1" x14ac:dyDescent="0.3">
      <c r="A17" s="230"/>
      <c r="B17" s="231"/>
      <c r="C17" s="232"/>
      <c r="D17" s="231"/>
      <c r="E17" s="233"/>
      <c r="F17" s="234"/>
      <c r="G17" s="235"/>
      <c r="H17" s="236"/>
    </row>
    <row r="18" spans="1:11" ht="64.5" thickBot="1" x14ac:dyDescent="0.3">
      <c r="A18" s="295" t="s">
        <v>106</v>
      </c>
      <c r="B18" s="28" t="s">
        <v>35</v>
      </c>
      <c r="C18" s="29" t="s">
        <v>36</v>
      </c>
      <c r="D18" s="28" t="s">
        <v>37</v>
      </c>
      <c r="E18" s="29" t="s">
        <v>38</v>
      </c>
      <c r="F18" s="28" t="s">
        <v>39</v>
      </c>
      <c r="G18" s="29" t="s">
        <v>40</v>
      </c>
      <c r="H18" s="30" t="s">
        <v>41</v>
      </c>
    </row>
    <row r="19" spans="1:11" x14ac:dyDescent="0.25">
      <c r="A19" s="31" t="s">
        <v>5</v>
      </c>
      <c r="B19" s="98">
        <v>2146</v>
      </c>
      <c r="C19" s="32">
        <f>B19/B24</f>
        <v>4.4826001587500525E-2</v>
      </c>
      <c r="D19" s="98">
        <v>2309</v>
      </c>
      <c r="E19" s="33">
        <f>D19/D24</f>
        <v>4.3955834761088899E-2</v>
      </c>
      <c r="F19" s="34">
        <f t="shared" ref="F19:F24" si="4">D19-B19</f>
        <v>163</v>
      </c>
      <c r="G19" s="33">
        <f t="shared" ref="G19:G24" si="5">F19/B19</f>
        <v>7.5955265610438027E-2</v>
      </c>
      <c r="H19" s="35">
        <f>F19/F24</f>
        <v>3.5008591065292097E-2</v>
      </c>
      <c r="J19" s="229"/>
      <c r="K19" s="229"/>
    </row>
    <row r="20" spans="1:11" x14ac:dyDescent="0.25">
      <c r="A20" s="36" t="s">
        <v>6</v>
      </c>
      <c r="B20" s="99">
        <v>0</v>
      </c>
      <c r="C20" s="37"/>
      <c r="D20" s="99">
        <v>0</v>
      </c>
      <c r="E20" s="38"/>
      <c r="F20" s="39"/>
      <c r="G20" s="38"/>
      <c r="H20" s="40"/>
    </row>
    <row r="21" spans="1:11" x14ac:dyDescent="0.25">
      <c r="A21" s="41" t="s">
        <v>7</v>
      </c>
      <c r="B21" s="100">
        <v>37388</v>
      </c>
      <c r="C21" s="42">
        <f>B21/B24</f>
        <v>0.7809667042653633</v>
      </c>
      <c r="D21" s="100">
        <v>41119</v>
      </c>
      <c r="E21" s="43">
        <f>D21/D24</f>
        <v>0.78277174947648964</v>
      </c>
      <c r="F21" s="44">
        <f t="shared" si="4"/>
        <v>3731</v>
      </c>
      <c r="G21" s="43">
        <f t="shared" si="5"/>
        <v>9.9791376912378299E-2</v>
      </c>
      <c r="H21" s="45">
        <f>F21/F24</f>
        <v>0.80133161512027495</v>
      </c>
      <c r="J21" s="229"/>
      <c r="K21" s="229"/>
    </row>
    <row r="22" spans="1:11" x14ac:dyDescent="0.25">
      <c r="A22" s="46" t="s">
        <v>3</v>
      </c>
      <c r="B22" s="101">
        <v>8340</v>
      </c>
      <c r="C22" s="47">
        <f>B22/B24</f>
        <v>0.17420729414713623</v>
      </c>
      <c r="D22" s="101">
        <v>9102</v>
      </c>
      <c r="E22" s="48">
        <f>D22/D24</f>
        <v>0.17327241576242147</v>
      </c>
      <c r="F22" s="49">
        <f t="shared" si="4"/>
        <v>762</v>
      </c>
      <c r="G22" s="48">
        <f t="shared" si="5"/>
        <v>9.1366906474820139E-2</v>
      </c>
      <c r="H22" s="50">
        <f>F22/F24</f>
        <v>0.16365979381443299</v>
      </c>
      <c r="J22" s="229"/>
      <c r="K22" s="229"/>
    </row>
    <row r="23" spans="1:11" ht="15.75" thickBot="1" x14ac:dyDescent="0.3">
      <c r="A23" s="102" t="s">
        <v>24</v>
      </c>
      <c r="B23" s="103"/>
      <c r="C23" s="104"/>
      <c r="D23" s="103"/>
      <c r="E23" s="105"/>
      <c r="F23" s="106"/>
      <c r="G23" s="105"/>
      <c r="H23" s="107"/>
    </row>
    <row r="24" spans="1:11" ht="15.75" thickBot="1" x14ac:dyDescent="0.3">
      <c r="A24" s="51" t="s">
        <v>8</v>
      </c>
      <c r="B24" s="108">
        <f>SUM(B19:B23)</f>
        <v>47874</v>
      </c>
      <c r="C24" s="52"/>
      <c r="D24" s="108">
        <f>SUM(D19:D23)</f>
        <v>52530</v>
      </c>
      <c r="E24" s="53"/>
      <c r="F24" s="54">
        <f t="shared" si="4"/>
        <v>4656</v>
      </c>
      <c r="G24" s="55">
        <f t="shared" si="5"/>
        <v>9.7255295149768148E-2</v>
      </c>
      <c r="H24" s="56"/>
    </row>
    <row r="25" spans="1:11" x14ac:dyDescent="0.25">
      <c r="B25" s="109"/>
      <c r="C25" s="2"/>
      <c r="D25" s="2"/>
      <c r="E25" s="2"/>
      <c r="F25" s="2"/>
      <c r="G25" s="2"/>
    </row>
  </sheetData>
  <mergeCells count="3">
    <mergeCell ref="J1:Q3"/>
    <mergeCell ref="B1:C1"/>
    <mergeCell ref="D1:E1"/>
  </mergeCells>
  <pageMargins left="0.51181102362204722" right="0.51181102362204722" top="1.2204724409448819" bottom="0.31496062992125984" header="0.31496062992125984" footer="0.11811023622047245"/>
  <pageSetup orientation="landscape"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vt:lpstr>
      <vt:lpstr>2006 Original</vt:lpstr>
      <vt:lpstr>2016 Original</vt:lpstr>
      <vt:lpstr>2016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User</cp:lastModifiedBy>
  <cp:lastPrinted>2018-05-22T16:02:06Z</cp:lastPrinted>
  <dcterms:created xsi:type="dcterms:W3CDTF">2018-05-09T18:33:31Z</dcterms:created>
  <dcterms:modified xsi:type="dcterms:W3CDTF">2018-08-03T02:26:27Z</dcterms:modified>
</cp:coreProperties>
</file>