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3FF23FB5-141E-414A-98DD-ACF5320D2133}"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definedNames>
    <definedName name="_xlnm.Print_Area" localSheetId="3">'2016 CTDataMaker'!$A$1:$AO$100</definedName>
    <definedName name="_xlnm.Print_Area" localSheetId="5">Summary!#REF!</definedName>
  </definedNames>
  <calcPr calcId="179021"/>
</workbook>
</file>

<file path=xl/calcChain.xml><?xml version="1.0" encoding="utf-8"?>
<calcChain xmlns="http://schemas.openxmlformats.org/spreadsheetml/2006/main">
  <c r="D24" i="3" l="1"/>
  <c r="E23" i="3" s="1"/>
  <c r="B24" i="3"/>
  <c r="C23" i="3" s="1"/>
  <c r="F23" i="3"/>
  <c r="G23" i="3" s="1"/>
  <c r="F22" i="3"/>
  <c r="G22" i="3" s="1"/>
  <c r="F21" i="3"/>
  <c r="G21" i="3" s="1"/>
  <c r="E21" i="3"/>
  <c r="F20" i="3"/>
  <c r="G20" i="3" s="1"/>
  <c r="E20" i="3"/>
  <c r="F19" i="3"/>
  <c r="G19" i="3" s="1"/>
  <c r="E19" i="3"/>
  <c r="D16" i="3"/>
  <c r="E12" i="3" s="1"/>
  <c r="B16" i="3"/>
  <c r="C14" i="3" s="1"/>
  <c r="F15" i="3"/>
  <c r="G15" i="3" s="1"/>
  <c r="F14" i="3"/>
  <c r="G14" i="3" s="1"/>
  <c r="F13" i="3"/>
  <c r="G13" i="3" s="1"/>
  <c r="F12" i="3"/>
  <c r="G12" i="3" s="1"/>
  <c r="F11" i="3"/>
  <c r="G11" i="3" s="1"/>
  <c r="D8" i="3"/>
  <c r="E7" i="3" s="1"/>
  <c r="B8" i="3"/>
  <c r="C7" i="3" s="1"/>
  <c r="F7" i="3"/>
  <c r="G7" i="3" s="1"/>
  <c r="F6" i="3"/>
  <c r="G6" i="3" s="1"/>
  <c r="F5" i="3"/>
  <c r="G5" i="3" s="1"/>
  <c r="F4" i="3"/>
  <c r="G4" i="3" s="1"/>
  <c r="F3" i="3"/>
  <c r="G3" i="3" s="1"/>
  <c r="E15" i="3" l="1"/>
  <c r="E14" i="3"/>
  <c r="E22" i="3"/>
  <c r="E6" i="3"/>
  <c r="E5" i="3"/>
  <c r="E3" i="3"/>
  <c r="E4" i="3"/>
  <c r="F16" i="3"/>
  <c r="G16" i="3" s="1"/>
  <c r="E11" i="3"/>
  <c r="E13" i="3"/>
  <c r="F24" i="3"/>
  <c r="H19" i="3" s="1"/>
  <c r="C4" i="3"/>
  <c r="C6" i="3"/>
  <c r="C11" i="3"/>
  <c r="C13" i="3"/>
  <c r="C15" i="3"/>
  <c r="C20" i="3"/>
  <c r="C22" i="3"/>
  <c r="F8" i="3"/>
  <c r="H7" i="3" s="1"/>
  <c r="C3" i="3"/>
  <c r="C5" i="3"/>
  <c r="C12" i="3"/>
  <c r="C19" i="3"/>
  <c r="C21" i="3"/>
  <c r="H20" i="3" l="1"/>
  <c r="H23" i="3"/>
  <c r="H22" i="3"/>
  <c r="H21" i="3"/>
  <c r="G24" i="3"/>
  <c r="H11" i="3"/>
  <c r="H13" i="3"/>
  <c r="H15" i="3"/>
  <c r="H12" i="3"/>
  <c r="H14" i="3"/>
  <c r="H5" i="3"/>
  <c r="G8" i="3"/>
  <c r="H6" i="3"/>
  <c r="H4" i="3"/>
  <c r="H3" i="3"/>
  <c r="F6" i="2" l="1"/>
  <c r="E6" i="2"/>
  <c r="D5" i="2"/>
  <c r="C5" i="2"/>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1" i="1"/>
  <c r="AL51" i="1" s="1"/>
  <c r="AM51" i="1" s="1"/>
  <c r="AK52" i="1"/>
  <c r="AL52" i="1" s="1"/>
  <c r="AM52" i="1" s="1"/>
  <c r="AK53" i="1"/>
  <c r="AL53" i="1" s="1"/>
  <c r="AM53" i="1" s="1"/>
  <c r="AK54" i="1"/>
  <c r="AL54" i="1" s="1"/>
  <c r="AM54" i="1" s="1"/>
  <c r="AK55" i="1"/>
  <c r="AL55" i="1" s="1"/>
  <c r="AM55" i="1" s="1"/>
  <c r="AK56" i="1"/>
  <c r="AL56" i="1" s="1"/>
  <c r="AM56" i="1" s="1"/>
  <c r="AK57" i="1"/>
  <c r="AL57" i="1" s="1"/>
  <c r="AM57" i="1" s="1"/>
  <c r="AK58" i="1"/>
  <c r="AL58" i="1" s="1"/>
  <c r="AM58" i="1" s="1"/>
  <c r="AK59" i="1"/>
  <c r="AL59" i="1" s="1"/>
  <c r="AM59" i="1" s="1"/>
  <c r="AK60" i="1"/>
  <c r="AL60" i="1" s="1"/>
  <c r="AM60" i="1" s="1"/>
  <c r="AK61" i="1"/>
  <c r="AL61" i="1" s="1"/>
  <c r="AM61" i="1" s="1"/>
  <c r="AK62" i="1"/>
  <c r="AL62" i="1" s="1"/>
  <c r="AM62" i="1" s="1"/>
  <c r="AK63" i="1"/>
  <c r="AL63" i="1" s="1"/>
  <c r="AM63" i="1" s="1"/>
  <c r="AK64" i="1"/>
  <c r="AL64" i="1" s="1"/>
  <c r="AM64" i="1" s="1"/>
  <c r="AK65" i="1"/>
  <c r="AL65" i="1" s="1"/>
  <c r="AM65" i="1" s="1"/>
  <c r="AK66" i="1"/>
  <c r="AL66" i="1" s="1"/>
  <c r="AM66" i="1" s="1"/>
  <c r="AK67" i="1"/>
  <c r="AL67" i="1" s="1"/>
  <c r="AM67" i="1" s="1"/>
  <c r="AK68" i="1"/>
  <c r="AL68" i="1" s="1"/>
  <c r="AM68" i="1" s="1"/>
  <c r="AK69" i="1"/>
  <c r="AL69" i="1" s="1"/>
  <c r="AM69" i="1" s="1"/>
  <c r="AK70" i="1"/>
  <c r="AL70" i="1" s="1"/>
  <c r="AM70" i="1" s="1"/>
  <c r="AK71" i="1"/>
  <c r="AL71" i="1" s="1"/>
  <c r="AM71" i="1" s="1"/>
  <c r="AK72" i="1"/>
  <c r="AL72" i="1" s="1"/>
  <c r="AM72" i="1" s="1"/>
  <c r="AK74" i="1"/>
  <c r="AL74" i="1" s="1"/>
  <c r="AM74" i="1" s="1"/>
  <c r="AK75" i="1"/>
  <c r="AL75" i="1" s="1"/>
  <c r="AM75" i="1" s="1"/>
  <c r="AK76" i="1"/>
  <c r="AL76" i="1" s="1"/>
  <c r="AM76" i="1" s="1"/>
  <c r="AK77" i="1"/>
  <c r="AL77" i="1" s="1"/>
  <c r="AM77" i="1" s="1"/>
  <c r="AK78" i="1"/>
  <c r="AL78" i="1" s="1"/>
  <c r="AM78" i="1" s="1"/>
  <c r="AK79" i="1"/>
  <c r="AL79" i="1" s="1"/>
  <c r="AM79" i="1" s="1"/>
  <c r="AK80" i="1"/>
  <c r="AL80" i="1" s="1"/>
  <c r="AM80" i="1" s="1"/>
  <c r="AK81" i="1"/>
  <c r="AL81" i="1" s="1"/>
  <c r="AM81" i="1" s="1"/>
  <c r="AK82" i="1"/>
  <c r="AL82" i="1" s="1"/>
  <c r="AM82" i="1" s="1"/>
  <c r="AK83" i="1"/>
  <c r="AL83" i="1" s="1"/>
  <c r="AM83" i="1" s="1"/>
  <c r="AK85" i="1"/>
  <c r="AL85" i="1" s="1"/>
  <c r="AM85" i="1" s="1"/>
  <c r="AK86" i="1"/>
  <c r="AL86" i="1" s="1"/>
  <c r="AM86" i="1" s="1"/>
  <c r="AK87" i="1"/>
  <c r="AL87" i="1" s="1"/>
  <c r="AM87" i="1" s="1"/>
  <c r="AK88" i="1"/>
  <c r="AL88" i="1" s="1"/>
  <c r="AM88" i="1" s="1"/>
  <c r="AK89" i="1"/>
  <c r="AL89" i="1" s="1"/>
  <c r="AM89" i="1" s="1"/>
  <c r="AK90" i="1"/>
  <c r="AL90" i="1" s="1"/>
  <c r="AM90" i="1" s="1"/>
  <c r="AK91" i="1"/>
  <c r="AL91" i="1" s="1"/>
  <c r="AM91" i="1" s="1"/>
  <c r="AK92" i="1"/>
  <c r="AL92" i="1" s="1"/>
  <c r="AM92" i="1" s="1"/>
  <c r="AK93" i="1"/>
  <c r="AL93" i="1" s="1"/>
  <c r="AM93" i="1" s="1"/>
  <c r="AK94" i="1"/>
  <c r="AL94" i="1" s="1"/>
  <c r="AM94" i="1" s="1"/>
  <c r="AK95" i="1"/>
  <c r="AL95" i="1" s="1"/>
  <c r="AM95" i="1" s="1"/>
  <c r="AK96" i="1"/>
  <c r="AL96" i="1" s="1"/>
  <c r="AM96" i="1" s="1"/>
  <c r="AK99" i="1"/>
  <c r="AL99" i="1" s="1"/>
  <c r="AM99"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G52" i="1"/>
  <c r="AH52" i="1" s="1"/>
  <c r="AG53" i="1"/>
  <c r="AH53" i="1" s="1"/>
  <c r="AG54" i="1"/>
  <c r="AH54" i="1" s="1"/>
  <c r="AG55" i="1"/>
  <c r="AH55" i="1" s="1"/>
  <c r="AG56" i="1"/>
  <c r="AH56" i="1" s="1"/>
  <c r="AG57" i="1"/>
  <c r="AH57" i="1" s="1"/>
  <c r="AG58" i="1"/>
  <c r="AH58" i="1" s="1"/>
  <c r="AG59" i="1"/>
  <c r="AH59" i="1" s="1"/>
  <c r="AG60" i="1"/>
  <c r="AH60" i="1" s="1"/>
  <c r="AG61" i="1"/>
  <c r="AH61" i="1" s="1"/>
  <c r="AG62" i="1"/>
  <c r="AH62" i="1" s="1"/>
  <c r="AG63" i="1"/>
  <c r="AH63" i="1" s="1"/>
  <c r="AG64" i="1"/>
  <c r="AH64" i="1" s="1"/>
  <c r="AG65" i="1"/>
  <c r="AH65" i="1" s="1"/>
  <c r="AG66" i="1"/>
  <c r="AH66" i="1" s="1"/>
  <c r="AG67" i="1"/>
  <c r="AH67" i="1" s="1"/>
  <c r="AG68" i="1"/>
  <c r="AH68" i="1" s="1"/>
  <c r="AG69" i="1"/>
  <c r="AH69" i="1" s="1"/>
  <c r="AG70" i="1"/>
  <c r="AH70" i="1" s="1"/>
  <c r="AG71" i="1"/>
  <c r="AH71" i="1" s="1"/>
  <c r="AG72" i="1"/>
  <c r="AH72" i="1" s="1"/>
  <c r="AG74" i="1"/>
  <c r="AH74" i="1" s="1"/>
  <c r="AG75" i="1"/>
  <c r="AH75" i="1" s="1"/>
  <c r="AG76" i="1"/>
  <c r="AH76" i="1" s="1"/>
  <c r="AG77" i="1"/>
  <c r="AH77" i="1" s="1"/>
  <c r="AG78" i="1"/>
  <c r="AH78" i="1" s="1"/>
  <c r="AG79" i="1"/>
  <c r="AH79" i="1" s="1"/>
  <c r="AG80" i="1"/>
  <c r="AH80" i="1" s="1"/>
  <c r="AG81" i="1"/>
  <c r="AH81" i="1" s="1"/>
  <c r="AG82" i="1"/>
  <c r="AH82" i="1" s="1"/>
  <c r="AG83" i="1"/>
  <c r="AH83" i="1" s="1"/>
  <c r="AG85" i="1"/>
  <c r="AH85" i="1" s="1"/>
  <c r="AG86" i="1"/>
  <c r="AH86" i="1" s="1"/>
  <c r="AG87" i="1"/>
  <c r="AH87" i="1" s="1"/>
  <c r="AG88" i="1"/>
  <c r="AH88" i="1" s="1"/>
  <c r="AG89" i="1"/>
  <c r="AH89" i="1" s="1"/>
  <c r="AG90" i="1"/>
  <c r="AH90" i="1" s="1"/>
  <c r="AG91" i="1"/>
  <c r="AH91" i="1" s="1"/>
  <c r="AG92" i="1"/>
  <c r="AH92" i="1" s="1"/>
  <c r="AG93" i="1"/>
  <c r="AH93" i="1" s="1"/>
  <c r="AG94" i="1"/>
  <c r="AH94" i="1" s="1"/>
  <c r="AG95" i="1"/>
  <c r="AH95" i="1" s="1"/>
  <c r="AG96" i="1"/>
  <c r="AH96" i="1" s="1"/>
  <c r="AG99" i="1"/>
  <c r="AH99"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1" i="1"/>
  <c r="AD51" i="1" s="1"/>
  <c r="AE51" i="1" s="1"/>
  <c r="AC52" i="1"/>
  <c r="AD52" i="1" s="1"/>
  <c r="AE52" i="1" s="1"/>
  <c r="AC53" i="1"/>
  <c r="AD53" i="1" s="1"/>
  <c r="AE53" i="1" s="1"/>
  <c r="AC54" i="1"/>
  <c r="AD54" i="1" s="1"/>
  <c r="AE54" i="1" s="1"/>
  <c r="AC55" i="1"/>
  <c r="AD55" i="1" s="1"/>
  <c r="AE55" i="1" s="1"/>
  <c r="AC56" i="1"/>
  <c r="AD56" i="1" s="1"/>
  <c r="AE56" i="1" s="1"/>
  <c r="AC57" i="1"/>
  <c r="AD57" i="1" s="1"/>
  <c r="AE57" i="1" s="1"/>
  <c r="AC58" i="1"/>
  <c r="AD58" i="1" s="1"/>
  <c r="AE58" i="1" s="1"/>
  <c r="AC59" i="1"/>
  <c r="AD59" i="1" s="1"/>
  <c r="AE59" i="1" s="1"/>
  <c r="AC60" i="1"/>
  <c r="AD60" i="1" s="1"/>
  <c r="AE60" i="1" s="1"/>
  <c r="AC61" i="1"/>
  <c r="AD61" i="1" s="1"/>
  <c r="AE61" i="1" s="1"/>
  <c r="AC62" i="1"/>
  <c r="AD62" i="1" s="1"/>
  <c r="AE62" i="1" s="1"/>
  <c r="AC63" i="1"/>
  <c r="AD63" i="1" s="1"/>
  <c r="AE63" i="1" s="1"/>
  <c r="AC64" i="1"/>
  <c r="AD64" i="1" s="1"/>
  <c r="AE64" i="1" s="1"/>
  <c r="AC65" i="1"/>
  <c r="AD65" i="1" s="1"/>
  <c r="AE65" i="1" s="1"/>
  <c r="AC66" i="1"/>
  <c r="AD66" i="1" s="1"/>
  <c r="AE66" i="1" s="1"/>
  <c r="AC67" i="1"/>
  <c r="AD67" i="1" s="1"/>
  <c r="AE67" i="1" s="1"/>
  <c r="AC68" i="1"/>
  <c r="AD68" i="1" s="1"/>
  <c r="AE68" i="1" s="1"/>
  <c r="AC69" i="1"/>
  <c r="AD69" i="1" s="1"/>
  <c r="AE69" i="1" s="1"/>
  <c r="AC70" i="1"/>
  <c r="AD70" i="1" s="1"/>
  <c r="AE70" i="1" s="1"/>
  <c r="AC71" i="1"/>
  <c r="AD71" i="1" s="1"/>
  <c r="AE71" i="1" s="1"/>
  <c r="AC72" i="1"/>
  <c r="AD72" i="1" s="1"/>
  <c r="AE72" i="1" s="1"/>
  <c r="AC74" i="1"/>
  <c r="AD74" i="1" s="1"/>
  <c r="AE74" i="1" s="1"/>
  <c r="AC75" i="1"/>
  <c r="AD75" i="1" s="1"/>
  <c r="AE75" i="1" s="1"/>
  <c r="AC76" i="1"/>
  <c r="AD76" i="1" s="1"/>
  <c r="AE76" i="1" s="1"/>
  <c r="AC77" i="1"/>
  <c r="AD77" i="1" s="1"/>
  <c r="AE77" i="1" s="1"/>
  <c r="AC78" i="1"/>
  <c r="AD78" i="1" s="1"/>
  <c r="AE78" i="1" s="1"/>
  <c r="AC79" i="1"/>
  <c r="AD79" i="1" s="1"/>
  <c r="AE79" i="1" s="1"/>
  <c r="AC80" i="1"/>
  <c r="AD80" i="1" s="1"/>
  <c r="AE80" i="1" s="1"/>
  <c r="AC81" i="1"/>
  <c r="AD81" i="1" s="1"/>
  <c r="AE81" i="1" s="1"/>
  <c r="AC82" i="1"/>
  <c r="AD82" i="1" s="1"/>
  <c r="AE82" i="1" s="1"/>
  <c r="AC83" i="1"/>
  <c r="AD83" i="1" s="1"/>
  <c r="AE83" i="1" s="1"/>
  <c r="AC85" i="1"/>
  <c r="AD85" i="1" s="1"/>
  <c r="AE85" i="1" s="1"/>
  <c r="AC86" i="1"/>
  <c r="AD86" i="1" s="1"/>
  <c r="AE86" i="1" s="1"/>
  <c r="AC87" i="1"/>
  <c r="AD87" i="1" s="1"/>
  <c r="AE87" i="1" s="1"/>
  <c r="AC88" i="1"/>
  <c r="AD88" i="1" s="1"/>
  <c r="AE88" i="1" s="1"/>
  <c r="AC89" i="1"/>
  <c r="AD89" i="1" s="1"/>
  <c r="AE89" i="1" s="1"/>
  <c r="AC90" i="1"/>
  <c r="AD90" i="1" s="1"/>
  <c r="AE90" i="1" s="1"/>
  <c r="AC91" i="1"/>
  <c r="AD91" i="1" s="1"/>
  <c r="AE91" i="1" s="1"/>
  <c r="AC92" i="1"/>
  <c r="AD92" i="1" s="1"/>
  <c r="AE92" i="1" s="1"/>
  <c r="AC93" i="1"/>
  <c r="AD93" i="1" s="1"/>
  <c r="AE93" i="1" s="1"/>
  <c r="AC94" i="1"/>
  <c r="AD94" i="1" s="1"/>
  <c r="AE94" i="1" s="1"/>
  <c r="AC95" i="1"/>
  <c r="AD95" i="1" s="1"/>
  <c r="AE95" i="1" s="1"/>
  <c r="AC96" i="1"/>
  <c r="AD96" i="1" s="1"/>
  <c r="AE96" i="1" s="1"/>
  <c r="AC99" i="1"/>
  <c r="AD99" i="1" s="1"/>
  <c r="AE99" i="1" s="1"/>
  <c r="W3" i="1"/>
  <c r="X3" i="1" s="1"/>
  <c r="W4" i="1"/>
  <c r="X4" i="1" s="1"/>
  <c r="W5" i="1"/>
  <c r="X5" i="1" s="1"/>
  <c r="W6" i="1"/>
  <c r="X6" i="1" s="1"/>
  <c r="W7" i="1"/>
  <c r="X7" i="1" s="1"/>
  <c r="W8" i="1"/>
  <c r="X8" i="1" s="1"/>
  <c r="W9" i="1"/>
  <c r="X9" i="1" s="1"/>
  <c r="W10" i="1"/>
  <c r="X10" i="1" s="1"/>
  <c r="W11" i="1"/>
  <c r="X11" i="1" s="1"/>
  <c r="W12" i="1"/>
  <c r="X12" i="1" s="1"/>
  <c r="W13" i="1"/>
  <c r="X13" i="1" s="1"/>
  <c r="W14" i="1"/>
  <c r="X14" i="1" s="1"/>
  <c r="W15" i="1"/>
  <c r="X15" i="1" s="1"/>
  <c r="W16" i="1"/>
  <c r="X16" i="1" s="1"/>
  <c r="W17" i="1"/>
  <c r="X17" i="1" s="1"/>
  <c r="W18" i="1"/>
  <c r="X18" i="1" s="1"/>
  <c r="W19" i="1"/>
  <c r="X19" i="1" s="1"/>
  <c r="W20" i="1"/>
  <c r="X20" i="1" s="1"/>
  <c r="W21" i="1"/>
  <c r="X21" i="1" s="1"/>
  <c r="W22" i="1"/>
  <c r="X22" i="1" s="1"/>
  <c r="W23" i="1"/>
  <c r="X23" i="1" s="1"/>
  <c r="W24" i="1"/>
  <c r="X24" i="1" s="1"/>
  <c r="W25" i="1"/>
  <c r="X25" i="1" s="1"/>
  <c r="W26" i="1"/>
  <c r="X26" i="1" s="1"/>
  <c r="W27" i="1"/>
  <c r="X27" i="1" s="1"/>
  <c r="W28" i="1"/>
  <c r="X28" i="1" s="1"/>
  <c r="W29" i="1"/>
  <c r="X29" i="1" s="1"/>
  <c r="W30" i="1"/>
  <c r="X30" i="1" s="1"/>
  <c r="W31" i="1"/>
  <c r="X31" i="1" s="1"/>
  <c r="W35" i="1"/>
  <c r="X35" i="1" s="1"/>
  <c r="W36" i="1"/>
  <c r="X36" i="1" s="1"/>
  <c r="W37" i="1"/>
  <c r="X37" i="1" s="1"/>
  <c r="W38" i="1"/>
  <c r="X38" i="1" s="1"/>
  <c r="W39" i="1"/>
  <c r="X39" i="1" s="1"/>
  <c r="W40" i="1"/>
  <c r="X40" i="1" s="1"/>
  <c r="W41" i="1"/>
  <c r="X41" i="1" s="1"/>
  <c r="W42" i="1"/>
  <c r="X42" i="1" s="1"/>
  <c r="W43" i="1"/>
  <c r="X43" i="1" s="1"/>
  <c r="W44" i="1"/>
  <c r="X44" i="1" s="1"/>
  <c r="W45" i="1"/>
  <c r="X45" i="1" s="1"/>
  <c r="W46" i="1"/>
  <c r="X46" i="1" s="1"/>
  <c r="W47" i="1"/>
  <c r="X47" i="1" s="1"/>
  <c r="W48" i="1"/>
  <c r="X48" i="1" s="1"/>
  <c r="W49" i="1"/>
  <c r="X49" i="1" s="1"/>
  <c r="W50" i="1"/>
  <c r="X50" i="1" s="1"/>
  <c r="W51" i="1"/>
  <c r="X51" i="1" s="1"/>
  <c r="W52" i="1"/>
  <c r="X52" i="1" s="1"/>
  <c r="W53" i="1"/>
  <c r="X53" i="1" s="1"/>
  <c r="W54" i="1"/>
  <c r="X54" i="1" s="1"/>
  <c r="W55" i="1"/>
  <c r="X55" i="1" s="1"/>
  <c r="W56" i="1"/>
  <c r="X56" i="1" s="1"/>
  <c r="W57" i="1"/>
  <c r="X57" i="1" s="1"/>
  <c r="W58" i="1"/>
  <c r="X58" i="1" s="1"/>
  <c r="W59" i="1"/>
  <c r="X59" i="1" s="1"/>
  <c r="W62" i="1"/>
  <c r="X62" i="1" s="1"/>
  <c r="W63" i="1"/>
  <c r="X63" i="1" s="1"/>
  <c r="W66" i="1"/>
  <c r="X66" i="1" s="1"/>
  <c r="W67" i="1"/>
  <c r="X67" i="1" s="1"/>
  <c r="W68" i="1"/>
  <c r="X68" i="1" s="1"/>
  <c r="W69" i="1"/>
  <c r="X69" i="1" s="1"/>
  <c r="W70" i="1"/>
  <c r="X70" i="1" s="1"/>
  <c r="W75" i="1"/>
  <c r="X75" i="1" s="1"/>
  <c r="W76" i="1"/>
  <c r="X76" i="1" s="1"/>
  <c r="W77" i="1"/>
  <c r="X77" i="1" s="1"/>
  <c r="W78" i="1"/>
  <c r="X78" i="1" s="1"/>
  <c r="W79" i="1"/>
  <c r="X79" i="1" s="1"/>
  <c r="W80" i="1"/>
  <c r="X80" i="1" s="1"/>
  <c r="W81" i="1"/>
  <c r="X81" i="1" s="1"/>
  <c r="W82" i="1"/>
  <c r="X82" i="1" s="1"/>
  <c r="W86" i="1"/>
  <c r="X86" i="1" s="1"/>
  <c r="W87" i="1"/>
  <c r="X87" i="1" s="1"/>
  <c r="W88" i="1"/>
  <c r="X88" i="1" s="1"/>
  <c r="W89" i="1"/>
  <c r="X89" i="1" s="1"/>
  <c r="W90" i="1"/>
  <c r="X90" i="1" s="1"/>
  <c r="W91" i="1"/>
  <c r="X91" i="1" s="1"/>
  <c r="W92" i="1"/>
  <c r="X92" i="1" s="1"/>
  <c r="W93" i="1"/>
  <c r="X93" i="1" s="1"/>
  <c r="W94" i="1"/>
  <c r="X94" i="1" s="1"/>
  <c r="W95" i="1"/>
  <c r="X95" i="1" s="1"/>
  <c r="W96" i="1"/>
  <c r="X96" i="1" s="1"/>
  <c r="W100" i="1"/>
  <c r="X100" i="1" s="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7" i="1"/>
  <c r="T47" i="1" s="1"/>
  <c r="S48" i="1"/>
  <c r="T48" i="1" s="1"/>
  <c r="S49" i="1"/>
  <c r="T49" i="1" s="1"/>
  <c r="S50" i="1"/>
  <c r="T50" i="1" s="1"/>
  <c r="S51" i="1"/>
  <c r="T51" i="1" s="1"/>
  <c r="S52" i="1"/>
  <c r="T52" i="1" s="1"/>
  <c r="S53" i="1"/>
  <c r="T53" i="1" s="1"/>
  <c r="S54" i="1"/>
  <c r="T54" i="1" s="1"/>
  <c r="S55" i="1"/>
  <c r="T55" i="1" s="1"/>
  <c r="S56" i="1"/>
  <c r="T56" i="1" s="1"/>
  <c r="S57" i="1"/>
  <c r="T57" i="1" s="1"/>
  <c r="S58" i="1"/>
  <c r="T58" i="1" s="1"/>
  <c r="S59" i="1"/>
  <c r="T59" i="1" s="1"/>
  <c r="S62" i="1"/>
  <c r="T62" i="1" s="1"/>
  <c r="S63" i="1"/>
  <c r="T63" i="1" s="1"/>
  <c r="S66" i="1"/>
  <c r="T66" i="1" s="1"/>
  <c r="S67" i="1"/>
  <c r="T67" i="1" s="1"/>
  <c r="S68" i="1"/>
  <c r="T68" i="1" s="1"/>
  <c r="S69" i="1"/>
  <c r="T69" i="1" s="1"/>
  <c r="S70" i="1"/>
  <c r="T70" i="1" s="1"/>
  <c r="S75" i="1"/>
  <c r="T75" i="1" s="1"/>
  <c r="S76" i="1"/>
  <c r="T76" i="1" s="1"/>
  <c r="S77" i="1"/>
  <c r="T77" i="1" s="1"/>
  <c r="S78" i="1"/>
  <c r="T78" i="1" s="1"/>
  <c r="S79" i="1"/>
  <c r="T79" i="1" s="1"/>
  <c r="S80" i="1"/>
  <c r="T80" i="1" s="1"/>
  <c r="S81" i="1"/>
  <c r="T81" i="1" s="1"/>
  <c r="S82" i="1"/>
  <c r="T82" i="1" s="1"/>
  <c r="S86" i="1"/>
  <c r="T86" i="1" s="1"/>
  <c r="S87" i="1"/>
  <c r="T87" i="1" s="1"/>
  <c r="S88" i="1"/>
  <c r="T88" i="1" s="1"/>
  <c r="S89" i="1"/>
  <c r="T89" i="1" s="1"/>
  <c r="S90" i="1"/>
  <c r="T90" i="1" s="1"/>
  <c r="S91" i="1"/>
  <c r="T91" i="1" s="1"/>
  <c r="S92" i="1"/>
  <c r="T92" i="1" s="1"/>
  <c r="S93" i="1"/>
  <c r="T93" i="1" s="1"/>
  <c r="S94" i="1"/>
  <c r="T94" i="1" s="1"/>
  <c r="S95" i="1"/>
  <c r="T95" i="1" s="1"/>
  <c r="S96" i="1"/>
  <c r="T96" i="1" s="1"/>
  <c r="S100" i="1"/>
  <c r="T100" i="1" s="1"/>
  <c r="N3" i="1"/>
  <c r="O3" i="1" s="1"/>
  <c r="N4" i="1"/>
  <c r="O4" i="1" s="1"/>
  <c r="N5" i="1"/>
  <c r="O5" i="1" s="1"/>
  <c r="N6" i="1"/>
  <c r="O6" i="1" s="1"/>
  <c r="N7" i="1"/>
  <c r="O7" i="1" s="1"/>
  <c r="N8" i="1"/>
  <c r="O8" i="1" s="1"/>
  <c r="N9" i="1"/>
  <c r="O9" i="1" s="1"/>
  <c r="N10" i="1"/>
  <c r="O10" i="1" s="1"/>
  <c r="N11" i="1"/>
  <c r="O11" i="1" s="1"/>
  <c r="N12" i="1"/>
  <c r="O12" i="1" s="1"/>
  <c r="N13" i="1"/>
  <c r="O13" i="1" s="1"/>
  <c r="N14" i="1"/>
  <c r="O14" i="1" s="1"/>
  <c r="N15" i="1"/>
  <c r="O15" i="1" s="1"/>
  <c r="N16" i="1"/>
  <c r="O16" i="1" s="1"/>
  <c r="N17" i="1"/>
  <c r="O17" i="1" s="1"/>
  <c r="N18" i="1"/>
  <c r="O18" i="1" s="1"/>
  <c r="N19" i="1"/>
  <c r="O19" i="1" s="1"/>
  <c r="N20" i="1"/>
  <c r="O20" i="1" s="1"/>
  <c r="N21" i="1"/>
  <c r="O21" i="1" s="1"/>
  <c r="N22" i="1"/>
  <c r="O22" i="1" s="1"/>
  <c r="N23" i="1"/>
  <c r="O23" i="1" s="1"/>
  <c r="N24" i="1"/>
  <c r="O24" i="1" s="1"/>
  <c r="N25" i="1"/>
  <c r="O25" i="1" s="1"/>
  <c r="N26" i="1"/>
  <c r="O26" i="1" s="1"/>
  <c r="N27" i="1"/>
  <c r="O27" i="1" s="1"/>
  <c r="N28" i="1"/>
  <c r="O28" i="1" s="1"/>
  <c r="N29" i="1"/>
  <c r="O29" i="1" s="1"/>
  <c r="N30" i="1"/>
  <c r="O30" i="1" s="1"/>
  <c r="N31" i="1"/>
  <c r="O31" i="1" s="1"/>
  <c r="N35" i="1"/>
  <c r="O35" i="1" s="1"/>
  <c r="N36" i="1"/>
  <c r="O36" i="1" s="1"/>
  <c r="N37" i="1"/>
  <c r="O37" i="1" s="1"/>
  <c r="N38" i="1"/>
  <c r="O38" i="1" s="1"/>
  <c r="N39" i="1"/>
  <c r="O39" i="1" s="1"/>
  <c r="N40" i="1"/>
  <c r="O40" i="1" s="1"/>
  <c r="N41" i="1"/>
  <c r="O41" i="1" s="1"/>
  <c r="N42" i="1"/>
  <c r="O42" i="1" s="1"/>
  <c r="N43" i="1"/>
  <c r="O43" i="1" s="1"/>
  <c r="N44" i="1"/>
  <c r="O44" i="1" s="1"/>
  <c r="N45" i="1"/>
  <c r="O45" i="1" s="1"/>
  <c r="N46" i="1"/>
  <c r="O46" i="1" s="1"/>
  <c r="N47" i="1"/>
  <c r="O47" i="1" s="1"/>
  <c r="N48" i="1"/>
  <c r="O48" i="1" s="1"/>
  <c r="N49" i="1"/>
  <c r="O49" i="1" s="1"/>
  <c r="N50" i="1"/>
  <c r="O50" i="1" s="1"/>
  <c r="N51" i="1"/>
  <c r="O51" i="1" s="1"/>
  <c r="N52" i="1"/>
  <c r="O52" i="1" s="1"/>
  <c r="N53" i="1"/>
  <c r="O53" i="1" s="1"/>
  <c r="N54" i="1"/>
  <c r="O54" i="1" s="1"/>
  <c r="N55" i="1"/>
  <c r="O55" i="1" s="1"/>
  <c r="N56" i="1"/>
  <c r="O56" i="1" s="1"/>
  <c r="N57" i="1"/>
  <c r="O57" i="1" s="1"/>
  <c r="N58" i="1"/>
  <c r="O58" i="1" s="1"/>
  <c r="N59" i="1"/>
  <c r="O59" i="1" s="1"/>
  <c r="N62" i="1"/>
  <c r="O62" i="1" s="1"/>
  <c r="N63" i="1"/>
  <c r="O63" i="1" s="1"/>
  <c r="N66" i="1"/>
  <c r="O66" i="1" s="1"/>
  <c r="N67" i="1"/>
  <c r="O67" i="1" s="1"/>
  <c r="N68" i="1"/>
  <c r="O68" i="1" s="1"/>
  <c r="N69" i="1"/>
  <c r="O69" i="1" s="1"/>
  <c r="N70" i="1"/>
  <c r="O70" i="1" s="1"/>
  <c r="N75" i="1"/>
  <c r="O75" i="1" s="1"/>
  <c r="N76" i="1"/>
  <c r="O76" i="1" s="1"/>
  <c r="N77" i="1"/>
  <c r="O77" i="1" s="1"/>
  <c r="N78" i="1"/>
  <c r="O78" i="1" s="1"/>
  <c r="N79" i="1"/>
  <c r="O79" i="1" s="1"/>
  <c r="N80" i="1"/>
  <c r="O80" i="1" s="1"/>
  <c r="N81" i="1"/>
  <c r="O81" i="1" s="1"/>
  <c r="N82" i="1"/>
  <c r="O82" i="1" s="1"/>
  <c r="N86" i="1"/>
  <c r="O86" i="1" s="1"/>
  <c r="N87" i="1"/>
  <c r="O87" i="1" s="1"/>
  <c r="N88" i="1"/>
  <c r="O88" i="1" s="1"/>
  <c r="N89" i="1"/>
  <c r="O89" i="1" s="1"/>
  <c r="N90" i="1"/>
  <c r="O90" i="1" s="1"/>
  <c r="N91" i="1"/>
  <c r="O91" i="1" s="1"/>
  <c r="N92" i="1"/>
  <c r="O92" i="1" s="1"/>
  <c r="N93" i="1"/>
  <c r="O93" i="1" s="1"/>
  <c r="N94" i="1"/>
  <c r="O94" i="1" s="1"/>
  <c r="N95" i="1"/>
  <c r="O95" i="1" s="1"/>
  <c r="N96" i="1"/>
  <c r="O96" i="1" s="1"/>
  <c r="N100" i="1"/>
  <c r="V98" i="1"/>
  <c r="W98" i="1" s="1"/>
  <c r="X98" i="1" s="1"/>
  <c r="V99" i="1"/>
  <c r="W99" i="1" s="1"/>
  <c r="X99" i="1" s="1"/>
  <c r="R98" i="1"/>
  <c r="S98" i="1" s="1"/>
  <c r="T98" i="1" s="1"/>
  <c r="R99" i="1"/>
  <c r="S99" i="1" s="1"/>
  <c r="T99" i="1" s="1"/>
  <c r="M98" i="1"/>
  <c r="N98" i="1" s="1"/>
  <c r="O98" i="1" s="1"/>
  <c r="M99" i="1"/>
  <c r="N99" i="1" s="1"/>
  <c r="O99" i="1" s="1"/>
  <c r="V97" i="1"/>
  <c r="W97" i="1" s="1"/>
  <c r="X97" i="1" s="1"/>
  <c r="R97" i="1"/>
  <c r="S97" i="1" s="1"/>
  <c r="T97" i="1" s="1"/>
  <c r="M97" i="1"/>
  <c r="N97" i="1" s="1"/>
  <c r="O97" i="1" s="1"/>
  <c r="V84" i="1"/>
  <c r="W84" i="1" s="1"/>
  <c r="X84" i="1" s="1"/>
  <c r="V85" i="1"/>
  <c r="W85" i="1" s="1"/>
  <c r="X85" i="1" s="1"/>
  <c r="R84" i="1"/>
  <c r="S84" i="1" s="1"/>
  <c r="T84" i="1" s="1"/>
  <c r="R85" i="1"/>
  <c r="S85" i="1" s="1"/>
  <c r="T85" i="1" s="1"/>
  <c r="M84" i="1"/>
  <c r="N84" i="1" s="1"/>
  <c r="O84" i="1" s="1"/>
  <c r="M85" i="1"/>
  <c r="N85" i="1" s="1"/>
  <c r="O85" i="1" s="1"/>
  <c r="V83" i="1"/>
  <c r="W83" i="1" s="1"/>
  <c r="X83" i="1" s="1"/>
  <c r="R83" i="1"/>
  <c r="S83" i="1" s="1"/>
  <c r="T83" i="1" s="1"/>
  <c r="M83" i="1"/>
  <c r="N83" i="1" s="1"/>
  <c r="O83" i="1" s="1"/>
  <c r="V72" i="1"/>
  <c r="W72" i="1" s="1"/>
  <c r="X72" i="1" s="1"/>
  <c r="V73" i="1"/>
  <c r="W73" i="1" s="1"/>
  <c r="V74" i="1"/>
  <c r="W74" i="1" s="1"/>
  <c r="X74" i="1" s="1"/>
  <c r="R72" i="1"/>
  <c r="S72" i="1" s="1"/>
  <c r="T72" i="1" s="1"/>
  <c r="R73" i="1"/>
  <c r="S73" i="1" s="1"/>
  <c r="R74" i="1"/>
  <c r="S74" i="1" s="1"/>
  <c r="T74" i="1" s="1"/>
  <c r="M72" i="1"/>
  <c r="N72" i="1" s="1"/>
  <c r="O72" i="1" s="1"/>
  <c r="N73" i="1"/>
  <c r="N74" i="1"/>
  <c r="O74" i="1" s="1"/>
  <c r="V71" i="1"/>
  <c r="W71" i="1" s="1"/>
  <c r="X71" i="1" s="1"/>
  <c r="R71" i="1"/>
  <c r="S71" i="1" s="1"/>
  <c r="T71" i="1" s="1"/>
  <c r="M71" i="1"/>
  <c r="N71" i="1" s="1"/>
  <c r="O71" i="1" s="1"/>
  <c r="V65" i="1"/>
  <c r="W65" i="1" s="1"/>
  <c r="X65" i="1" s="1"/>
  <c r="R65" i="1"/>
  <c r="S65" i="1" s="1"/>
  <c r="T65" i="1" s="1"/>
  <c r="M65" i="1"/>
  <c r="N65" i="1" s="1"/>
  <c r="O65" i="1" s="1"/>
  <c r="V64" i="1"/>
  <c r="W64" i="1" s="1"/>
  <c r="X64" i="1" s="1"/>
  <c r="R64" i="1"/>
  <c r="S64" i="1" s="1"/>
  <c r="T64" i="1" s="1"/>
  <c r="M64" i="1"/>
  <c r="N64" i="1" s="1"/>
  <c r="O64" i="1" s="1"/>
  <c r="V61" i="1"/>
  <c r="W61" i="1" s="1"/>
  <c r="X61" i="1" s="1"/>
  <c r="R61" i="1"/>
  <c r="S61" i="1" s="1"/>
  <c r="T61" i="1" s="1"/>
  <c r="M61" i="1"/>
  <c r="N61" i="1" s="1"/>
  <c r="O61" i="1" s="1"/>
  <c r="V60" i="1"/>
  <c r="W60" i="1" s="1"/>
  <c r="X60" i="1" s="1"/>
  <c r="R60" i="1"/>
  <c r="S60" i="1" s="1"/>
  <c r="T60" i="1" s="1"/>
  <c r="M60" i="1"/>
  <c r="N60" i="1" s="1"/>
  <c r="O60" i="1" s="1"/>
  <c r="V33" i="1"/>
  <c r="W33" i="1" s="1"/>
  <c r="X33" i="1" s="1"/>
  <c r="V34" i="1"/>
  <c r="W34" i="1" s="1"/>
  <c r="X34" i="1" s="1"/>
  <c r="R33" i="1"/>
  <c r="S33" i="1" s="1"/>
  <c r="T33" i="1" s="1"/>
  <c r="R34" i="1"/>
  <c r="S34" i="1" s="1"/>
  <c r="T34" i="1" s="1"/>
  <c r="M33" i="1"/>
  <c r="N33" i="1" s="1"/>
  <c r="O33" i="1" s="1"/>
  <c r="M34" i="1"/>
  <c r="N34" i="1" s="1"/>
  <c r="O34" i="1" s="1"/>
  <c r="V32" i="1"/>
  <c r="W32" i="1" s="1"/>
  <c r="X32" i="1" s="1"/>
  <c r="R32" i="1"/>
  <c r="S32" i="1" s="1"/>
  <c r="T32" i="1" s="1"/>
  <c r="M32" i="1"/>
  <c r="N32" i="1" s="1"/>
  <c r="O32" i="1" s="1"/>
  <c r="N2" i="1"/>
  <c r="O2" i="1" s="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J52" i="1"/>
  <c r="Y52" i="1" s="1"/>
  <c r="J53" i="1"/>
  <c r="Y53" i="1" s="1"/>
  <c r="J54" i="1"/>
  <c r="Y54" i="1" s="1"/>
  <c r="J55" i="1"/>
  <c r="Y55" i="1" s="1"/>
  <c r="J56" i="1"/>
  <c r="Y56" i="1" s="1"/>
  <c r="J57" i="1"/>
  <c r="Y57" i="1" s="1"/>
  <c r="J58" i="1"/>
  <c r="Y58" i="1" s="1"/>
  <c r="J59" i="1"/>
  <c r="Y59" i="1" s="1"/>
  <c r="J60" i="1"/>
  <c r="Y60" i="1" s="1"/>
  <c r="J61" i="1"/>
  <c r="Y61" i="1" s="1"/>
  <c r="J62" i="1"/>
  <c r="Y62" i="1" s="1"/>
  <c r="J63" i="1"/>
  <c r="Y63" i="1" s="1"/>
  <c r="J64" i="1"/>
  <c r="Y64" i="1" s="1"/>
  <c r="J65" i="1"/>
  <c r="Y65" i="1" s="1"/>
  <c r="J66" i="1"/>
  <c r="Y66" i="1" s="1"/>
  <c r="J67" i="1"/>
  <c r="Y67" i="1" s="1"/>
  <c r="J68" i="1"/>
  <c r="Y68" i="1" s="1"/>
  <c r="J69" i="1"/>
  <c r="Y69" i="1" s="1"/>
  <c r="J70" i="1"/>
  <c r="Y70" i="1" s="1"/>
  <c r="J71" i="1"/>
  <c r="Y71" i="1" s="1"/>
  <c r="J72" i="1"/>
  <c r="Y72" i="1" s="1"/>
  <c r="J73" i="1"/>
  <c r="Y73" i="1" s="1"/>
  <c r="J74" i="1"/>
  <c r="Y74" i="1" s="1"/>
  <c r="J75" i="1"/>
  <c r="Y75" i="1" s="1"/>
  <c r="J76" i="1"/>
  <c r="Y76" i="1" s="1"/>
  <c r="J77" i="1"/>
  <c r="Y77" i="1" s="1"/>
  <c r="J78" i="1"/>
  <c r="Y78" i="1" s="1"/>
  <c r="J79" i="1"/>
  <c r="Y79" i="1" s="1"/>
  <c r="J80" i="1"/>
  <c r="Y80" i="1" s="1"/>
  <c r="J81" i="1"/>
  <c r="Y81" i="1" s="1"/>
  <c r="J82" i="1"/>
  <c r="Y82" i="1" s="1"/>
  <c r="J83" i="1"/>
  <c r="Y83" i="1" s="1"/>
  <c r="J84" i="1"/>
  <c r="Y84" i="1" s="1"/>
  <c r="J85" i="1"/>
  <c r="Y85" i="1" s="1"/>
  <c r="J86" i="1"/>
  <c r="Y86" i="1" s="1"/>
  <c r="J87" i="1"/>
  <c r="Y87" i="1" s="1"/>
  <c r="J88" i="1"/>
  <c r="Y88" i="1" s="1"/>
  <c r="J89" i="1"/>
  <c r="Y89" i="1" s="1"/>
  <c r="J90" i="1"/>
  <c r="Y90" i="1" s="1"/>
  <c r="J91" i="1"/>
  <c r="Y91" i="1" s="1"/>
  <c r="J92" i="1"/>
  <c r="Y92" i="1" s="1"/>
  <c r="J93" i="1"/>
  <c r="Y93" i="1" s="1"/>
  <c r="J94" i="1"/>
  <c r="Y94" i="1" s="1"/>
  <c r="J95" i="1"/>
  <c r="Y95" i="1" s="1"/>
  <c r="J96" i="1"/>
  <c r="Y96" i="1" s="1"/>
  <c r="J97" i="1"/>
  <c r="Y97" i="1" s="1"/>
  <c r="J98" i="1"/>
  <c r="Y98" i="1" s="1"/>
  <c r="J99" i="1"/>
  <c r="Y99" i="1" s="1"/>
  <c r="J100" i="1"/>
  <c r="Y100" i="1" s="1"/>
  <c r="W2" i="1" l="1"/>
  <c r="X2" i="1" s="1"/>
  <c r="S2" i="1"/>
  <c r="T2" i="1" s="1"/>
  <c r="AK2" i="1" l="1"/>
  <c r="AL2" i="1" s="1"/>
  <c r="AM2" i="1" s="1"/>
  <c r="AG2" i="1"/>
  <c r="AH2" i="1" s="1"/>
  <c r="AC2" i="1"/>
  <c r="AD2" i="1" s="1"/>
  <c r="AE2" i="1" s="1"/>
  <c r="J2" i="1"/>
  <c r="Y2" i="1" s="1"/>
</calcChain>
</file>

<file path=xl/sharedStrings.xml><?xml version="1.0" encoding="utf-8"?>
<sst xmlns="http://schemas.openxmlformats.org/spreadsheetml/2006/main" count="823" uniqueCount="292">
  <si>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</si>
  <si>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</si>
  <si>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</si>
  <si>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</si>
  <si>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</si>
  <si>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</si>
  <si>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</si>
  <si>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</si>
  <si>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</si>
  <si>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</si>
  <si>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</si>
  <si>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</si>
  <si>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</si>
  <si>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</si>
  <si>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</si>
  <si>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</si>
  <si>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</si>
  <si>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</si>
  <si>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</si>
  <si>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</si>
  <si>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</si>
  <si>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</si>
  <si>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</si>
  <si>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Split</t>
  </si>
  <si>
    <t>CMA Total</t>
  </si>
  <si>
    <t>Halifax</t>
  </si>
  <si>
    <t>2006
Population</t>
  </si>
  <si>
    <t>2006
Population
(%)</t>
  </si>
  <si>
    <t>2016
Population</t>
  </si>
  <si>
    <t>2016
Population
(%)</t>
  </si>
  <si>
    <t>Population Growth
2006-2016</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</si>
  <si>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</si>
  <si>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</si>
  <si>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</si>
  <si>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</si>
  <si>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</si>
  <si>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</si>
  <si>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</si>
  <si>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</si>
  <si>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</si>
  <si>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</si>
  <si>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</si>
  <si>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</si>
  <si>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</si>
  <si>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</si>
  <si>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</si>
  <si>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Split, IRI</t>
  </si>
  <si>
    <t>all forest, ignored A+T, assigned value of 0</t>
  </si>
  <si>
    <t>ignored A+T, assigned whole 130.01CT to this tract</t>
  </si>
  <si>
    <t>n/a</t>
  </si>
  <si>
    <t>Neighbourhood</t>
  </si>
  <si>
    <t>Thornhill</t>
  </si>
  <si>
    <t>South End</t>
  </si>
  <si>
    <t>Downtown Halifax</t>
  </si>
  <si>
    <t>Cowie Hill</t>
  </si>
  <si>
    <t>Fairmount</t>
  </si>
  <si>
    <t>West End</t>
  </si>
  <si>
    <t>Fairview</t>
  </si>
  <si>
    <t>Clayton Park West</t>
  </si>
  <si>
    <t>Sherwood Heights</t>
  </si>
  <si>
    <t>Royale Hemlocks</t>
  </si>
  <si>
    <t>Woodside</t>
  </si>
  <si>
    <t>Downtown Dartmouth</t>
  </si>
  <si>
    <t>Portland Estates</t>
  </si>
  <si>
    <t>Woodlawn</t>
  </si>
  <si>
    <t>Micmac Village</t>
  </si>
  <si>
    <t>Wrights Cove</t>
  </si>
  <si>
    <t>Burnside</t>
  </si>
  <si>
    <t>Colby Village</t>
  </si>
  <si>
    <t>Willowdale</t>
  </si>
  <si>
    <t>Highland Acres</t>
  </si>
  <si>
    <t>Forest Hills</t>
  </si>
  <si>
    <t>Oakmount</t>
  </si>
  <si>
    <t>Millview</t>
  </si>
  <si>
    <t>Lockview</t>
  </si>
  <si>
    <t>Old Holland Road</t>
  </si>
  <si>
    <t>Windsor Junction</t>
  </si>
  <si>
    <t>Lower Sackville</t>
  </si>
  <si>
    <t>Btwn First and Second Lake</t>
  </si>
  <si>
    <t>Millwood</t>
  </si>
  <si>
    <t>Springfield Lake</t>
  </si>
  <si>
    <t>Stonington Park</t>
  </si>
  <si>
    <t>McCabe Lake</t>
  </si>
  <si>
    <t>Coxs Lake</t>
  </si>
  <si>
    <t>Greenhead Road</t>
  </si>
  <si>
    <t>Hubley</t>
  </si>
  <si>
    <t>Clam Bay</t>
  </si>
  <si>
    <t>Upper Musquodoboit</t>
  </si>
  <si>
    <t>Spryfield</t>
  </si>
  <si>
    <t>Montebello</t>
  </si>
  <si>
    <t>Westphal</t>
  </si>
  <si>
    <t>Brightwood</t>
  </si>
  <si>
    <t>Cole Harbour IRI</t>
  </si>
  <si>
    <t>Unclassified</t>
  </si>
  <si>
    <t>Sable Island</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</si>
  <si>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</si>
  <si>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</si>
  <si>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</si>
  <si>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</si>
  <si>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</si>
  <si>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</si>
  <si>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</si>
  <si>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</si>
  <si>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</si>
  <si>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</si>
  <si>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</si>
  <si>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</si>
  <si>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</si>
  <si>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</si>
  <si>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</si>
  <si>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</si>
  <si>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Shannon Park, Tufts Cove</t>
  </si>
  <si>
    <t>Glenbourne</t>
  </si>
  <si>
    <t>North End</t>
  </si>
  <si>
    <t>Dalhousie University</t>
  </si>
  <si>
    <t>new CT</t>
  </si>
  <si>
    <t>&lt;-- Moving Backward</t>
  </si>
  <si>
    <t>2016 CTDataMaker using new 2016 Classifications</t>
  </si>
  <si>
    <t>122050003.00</t>
  </si>
  <si>
    <t>CMA</t>
  </si>
  <si>
    <t>122050004.01</t>
  </si>
  <si>
    <t>122050004.02</t>
  </si>
  <si>
    <t>122050005.00</t>
  </si>
  <si>
    <t>122050006.00</t>
  </si>
  <si>
    <t>122050007.00</t>
  </si>
  <si>
    <t>122050008.00</t>
  </si>
  <si>
    <t>122050009.00</t>
  </si>
  <si>
    <t>122050010.00</t>
  </si>
  <si>
    <t>122050011.00</t>
  </si>
  <si>
    <t>122050012.00</t>
  </si>
  <si>
    <t>122050013.00</t>
  </si>
  <si>
    <t>122050018.00</t>
  </si>
  <si>
    <t>122050019.00</t>
  </si>
  <si>
    <t>122050020.00</t>
  </si>
  <si>
    <t>122050021.00</t>
  </si>
  <si>
    <t>122050023.00</t>
  </si>
  <si>
    <t>122050110.00</t>
  </si>
  <si>
    <t>122050014.00</t>
  </si>
  <si>
    <t>122050016.00</t>
  </si>
  <si>
    <t>122050017.00</t>
  </si>
  <si>
    <t>122050026.01</t>
  </si>
  <si>
    <t>122050026.02</t>
  </si>
  <si>
    <t>122050027.00</t>
  </si>
  <si>
    <t>122050100.00</t>
  </si>
  <si>
    <t>122050103.00</t>
  </si>
  <si>
    <t>122050104.01</t>
  </si>
  <si>
    <t>122050104.02</t>
  </si>
  <si>
    <t>122050105.01</t>
  </si>
  <si>
    <t>122050105.02</t>
  </si>
  <si>
    <t>122050106.02</t>
  </si>
  <si>
    <t>122050107.00</t>
  </si>
  <si>
    <t>122050108.00</t>
  </si>
  <si>
    <t>122050109.00</t>
  </si>
  <si>
    <t>122050121.02</t>
  </si>
  <si>
    <t>122050121.05</t>
  </si>
  <si>
    <t>122050121.06</t>
  </si>
  <si>
    <t>122050121.07</t>
  </si>
  <si>
    <t>122050121.08</t>
  </si>
  <si>
    <t>122050122.01</t>
  </si>
  <si>
    <t>122050122.02</t>
  </si>
  <si>
    <t>122050123.02</t>
  </si>
  <si>
    <t>122050123.04</t>
  </si>
  <si>
    <t>122050123.05</t>
  </si>
  <si>
    <t>122050123.06</t>
  </si>
  <si>
    <t>122050130.02</t>
  </si>
  <si>
    <t>122050131.01</t>
  </si>
  <si>
    <t>122050131.02</t>
  </si>
  <si>
    <t>122050131.03</t>
  </si>
  <si>
    <t>122050131.04</t>
  </si>
  <si>
    <t>122050131.05</t>
  </si>
  <si>
    <t>122050132.03</t>
  </si>
  <si>
    <t>122050132.04</t>
  </si>
  <si>
    <t>122050142.01</t>
  </si>
  <si>
    <t>122050120.00</t>
  </si>
  <si>
    <t>122050121.03</t>
  </si>
  <si>
    <t>122050122.03</t>
  </si>
  <si>
    <t>122050123.01</t>
  </si>
  <si>
    <t>122050130.01</t>
  </si>
  <si>
    <t>122050132.05</t>
  </si>
  <si>
    <t>122050132.06</t>
  </si>
  <si>
    <t>122050140.00</t>
  </si>
  <si>
    <t>122050141.00</t>
  </si>
  <si>
    <t>122050142.02</t>
  </si>
  <si>
    <t>122050143.01</t>
  </si>
  <si>
    <t>122050143.02</t>
  </si>
  <si>
    <t>122050150.01</t>
  </si>
  <si>
    <t>122050150.02</t>
  </si>
  <si>
    <t>122050151.00</t>
  </si>
  <si>
    <t>122050152.00</t>
  </si>
  <si>
    <t>122050153.00</t>
  </si>
  <si>
    <t>122050154.00</t>
  </si>
  <si>
    <t>122050001.00</t>
  </si>
  <si>
    <t>122050002.00</t>
  </si>
  <si>
    <t>122050015.00</t>
  </si>
  <si>
    <t>122050022.00</t>
  </si>
  <si>
    <t>122050024.00</t>
  </si>
  <si>
    <t>122050025.01</t>
  </si>
  <si>
    <t>122050025.02</t>
  </si>
  <si>
    <t>122050025.03</t>
  </si>
  <si>
    <t>122050101.00</t>
  </si>
  <si>
    <t>122050102.00</t>
  </si>
  <si>
    <t>122050106.01</t>
  </si>
  <si>
    <t>122050111.00</t>
  </si>
  <si>
    <t>122050112.00</t>
  </si>
  <si>
    <t>122050113.00</t>
  </si>
  <si>
    <t>122050114.00</t>
  </si>
  <si>
    <t>122050155.00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</si>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</sst>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_ ;\-#,##0\ "/>
    <numFmt numFmtId="167" formatCode="0.000000"/>
    <numFmt numFmtId="168" formatCode="#,##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sz val="10"/>
      <color rgb="FF006100"/>
      <name val="Calibri"/>
      <family val="2"/>
      <scheme val="minor"/>
    </font>
    <font>
      <sz val="10"/>
      <color theme="1"/>
      <name val="Calibri"/>
      <family val="2"/>
      <scheme val="minor"/>
    </font>
    <font>
      <sz val="10"/>
      <name val="Calibri"/>
      <family val="2"/>
      <scheme val="minor"/>
    </font>
    <font>
      <b/>
      <sz val="10"/>
      <name val="Calibri"/>
      <family val="2"/>
      <scheme val="minor"/>
    </font>
    <font>
      <vertAlign val="superscript"/>
      <sz val="11"/>
      <color theme="1"/>
      <name val="Calibri"/>
      <family val="2"/>
      <scheme val="minor"/>
    </font>
    <font>
      <sz val="10"/>
      <color theme="0"/>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C8F0C8"/>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39997558519241921"/>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7" fillId="0" borderId="0" applyNumberFormat="0" applyFill="0" applyBorder="0" applyAlignment="0" applyProtection="0"/>
  </cellStyleXfs>
  <cellXfs count="318">
    <xf numFmtId="0" fontId="0" fillId="0" borderId="0" xfId="0"/>
    <xf numFmtId="0" fontId="16" fillId="0" borderId="0" xfId="0" applyFont="1"/>
    <xf numFmtId="0" fontId="0" fillId="0" borderId="0" xfId="0" applyFill="1"/>
    <xf numFmtId="2" fontId="0" fillId="0" borderId="0" xfId="0" applyNumberFormat="1"/>
    <xf numFmtId="0" fontId="16" fillId="0" borderId="0" xfId="0" applyFont="1" applyFill="1" applyBorder="1" applyAlignment="1">
      <alignment horizontal="center"/>
    </xf>
    <xf numFmtId="2" fontId="21" fillId="34" borderId="44" xfId="0" applyNumberFormat="1" applyFont="1" applyFill="1" applyBorder="1" applyAlignment="1">
      <alignment horizontal="center"/>
    </xf>
    <xf numFmtId="2" fontId="21" fillId="34" borderId="10" xfId="0" applyNumberFormat="1" applyFont="1" applyFill="1" applyBorder="1" applyAlignment="1">
      <alignment horizontal="center"/>
    </xf>
    <xf numFmtId="2" fontId="21" fillId="34" borderId="23" xfId="0" applyNumberFormat="1" applyFont="1" applyFill="1" applyBorder="1" applyAlignment="1">
      <alignment horizontal="center" wrapText="1"/>
    </xf>
    <xf numFmtId="4" fontId="21" fillId="34" borderId="36" xfId="0" applyNumberFormat="1" applyFont="1" applyFill="1" applyBorder="1" applyAlignment="1">
      <alignment horizontal="center"/>
    </xf>
    <xf numFmtId="3" fontId="22" fillId="34" borderId="15" xfId="7" applyNumberFormat="1" applyFont="1" applyFill="1" applyBorder="1" applyAlignment="1">
      <alignment horizontal="center"/>
    </xf>
    <xf numFmtId="3" fontId="21" fillId="34" borderId="0" xfId="0" applyNumberFormat="1" applyFont="1" applyFill="1" applyBorder="1" applyAlignment="1">
      <alignment horizontal="center"/>
    </xf>
    <xf numFmtId="3" fontId="21" fillId="34" borderId="0" xfId="0" applyNumberFormat="1" applyFont="1" applyFill="1" applyBorder="1" applyAlignment="1">
      <alignment horizontal="center" wrapText="1"/>
    </xf>
    <xf numFmtId="3" fontId="22" fillId="34" borderId="0" xfId="7" applyNumberFormat="1" applyFont="1" applyFill="1" applyBorder="1" applyAlignment="1">
      <alignment horizontal="center"/>
    </xf>
    <xf numFmtId="165" fontId="23" fillId="34" borderId="0" xfId="1" applyNumberFormat="1" applyFont="1" applyFill="1" applyBorder="1" applyAlignment="1">
      <alignment horizontal="center"/>
    </xf>
    <xf numFmtId="3" fontId="21" fillId="34" borderId="10" xfId="0" applyNumberFormat="1" applyFont="1" applyFill="1" applyBorder="1" applyAlignment="1">
      <alignment horizontal="center"/>
    </xf>
    <xf numFmtId="165" fontId="23" fillId="34" borderId="11" xfId="7" applyNumberFormat="1" applyFont="1" applyFill="1" applyBorder="1" applyAlignment="1">
      <alignment horizontal="center"/>
    </xf>
    <xf numFmtId="164" fontId="22" fillId="34" borderId="15" xfId="7" applyNumberFormat="1" applyFont="1" applyFill="1" applyBorder="1" applyAlignment="1">
      <alignment horizontal="center"/>
    </xf>
    <xf numFmtId="165" fontId="23" fillId="34" borderId="0" xfId="7" applyNumberFormat="1" applyFont="1" applyFill="1" applyBorder="1" applyAlignment="1">
      <alignment horizontal="center"/>
    </xf>
    <xf numFmtId="2" fontId="22" fillId="34" borderId="11" xfId="1" applyNumberFormat="1" applyFont="1" applyFill="1" applyBorder="1" applyAlignment="1">
      <alignment horizontal="center"/>
    </xf>
    <xf numFmtId="10" fontId="23" fillId="34" borderId="0" xfId="7" applyNumberFormat="1" applyFont="1" applyFill="1" applyBorder="1" applyAlignment="1">
      <alignment horizontal="center"/>
    </xf>
    <xf numFmtId="2" fontId="22" fillId="34" borderId="11" xfId="7" applyNumberFormat="1" applyFont="1" applyFill="1" applyBorder="1" applyAlignment="1">
      <alignment horizontal="center"/>
    </xf>
    <xf numFmtId="9" fontId="22" fillId="34" borderId="14" xfId="1" applyFont="1" applyFill="1" applyBorder="1" applyAlignment="1">
      <alignment horizontal="center"/>
    </xf>
    <xf numFmtId="2" fontId="21" fillId="35" borderId="44" xfId="0" applyNumberFormat="1" applyFont="1" applyFill="1" applyBorder="1" applyAlignment="1">
      <alignment horizontal="center"/>
    </xf>
    <xf numFmtId="2" fontId="21" fillId="35" borderId="10" xfId="0" applyNumberFormat="1" applyFont="1" applyFill="1" applyBorder="1" applyAlignment="1">
      <alignment horizontal="center"/>
    </xf>
    <xf numFmtId="2" fontId="21" fillId="35" borderId="23" xfId="0" quotePrefix="1" applyNumberFormat="1" applyFont="1" applyFill="1" applyBorder="1" applyAlignment="1">
      <alignment horizontal="center"/>
    </xf>
    <xf numFmtId="4" fontId="21" fillId="35" borderId="36" xfId="0" applyNumberFormat="1" applyFont="1" applyFill="1" applyBorder="1" applyAlignment="1">
      <alignment horizontal="center"/>
    </xf>
    <xf numFmtId="3" fontId="22" fillId="35" borderId="15" xfId="7" applyNumberFormat="1" applyFont="1" applyFill="1" applyBorder="1" applyAlignment="1">
      <alignment horizontal="center"/>
    </xf>
    <xf numFmtId="3" fontId="21" fillId="35" borderId="0" xfId="0" applyNumberFormat="1" applyFont="1" applyFill="1" applyBorder="1" applyAlignment="1">
      <alignment horizontal="center"/>
    </xf>
    <xf numFmtId="3" fontId="21" fillId="35" borderId="0" xfId="0" quotePrefix="1" applyNumberFormat="1" applyFont="1" applyFill="1" applyBorder="1" applyAlignment="1">
      <alignment horizontal="center"/>
    </xf>
    <xf numFmtId="3" fontId="22" fillId="35" borderId="0" xfId="7" applyNumberFormat="1" applyFont="1" applyFill="1" applyBorder="1" applyAlignment="1">
      <alignment horizontal="center"/>
    </xf>
    <xf numFmtId="165" fontId="23" fillId="35" borderId="0" xfId="1" applyNumberFormat="1" applyFont="1" applyFill="1" applyBorder="1" applyAlignment="1">
      <alignment horizontal="center"/>
    </xf>
    <xf numFmtId="3" fontId="21" fillId="35" borderId="0" xfId="0" applyNumberFormat="1" applyFont="1" applyFill="1" applyAlignment="1">
      <alignment horizontal="center"/>
    </xf>
    <xf numFmtId="3" fontId="21" fillId="35" borderId="0" xfId="0" quotePrefix="1" applyNumberFormat="1" applyFont="1" applyFill="1" applyAlignment="1">
      <alignment horizontal="center"/>
    </xf>
    <xf numFmtId="3" fontId="21" fillId="35" borderId="10" xfId="0" applyNumberFormat="1" applyFont="1" applyFill="1" applyBorder="1" applyAlignment="1">
      <alignment horizontal="center"/>
    </xf>
    <xf numFmtId="165" fontId="23" fillId="35" borderId="11" xfId="7" applyNumberFormat="1" applyFont="1" applyFill="1" applyBorder="1" applyAlignment="1">
      <alignment horizontal="center"/>
    </xf>
    <xf numFmtId="164" fontId="22" fillId="35" borderId="15" xfId="7" applyNumberFormat="1" applyFont="1" applyFill="1" applyBorder="1" applyAlignment="1">
      <alignment horizontal="center"/>
    </xf>
    <xf numFmtId="165" fontId="23" fillId="35" borderId="0" xfId="7" applyNumberFormat="1" applyFont="1" applyFill="1" applyBorder="1" applyAlignment="1">
      <alignment horizontal="center"/>
    </xf>
    <xf numFmtId="2" fontId="22" fillId="35" borderId="11" xfId="1" applyNumberFormat="1" applyFont="1" applyFill="1" applyBorder="1" applyAlignment="1">
      <alignment horizontal="center"/>
    </xf>
    <xf numFmtId="2" fontId="22" fillId="35" borderId="11" xfId="7" applyNumberFormat="1" applyFont="1" applyFill="1" applyBorder="1" applyAlignment="1">
      <alignment horizontal="center"/>
    </xf>
    <xf numFmtId="0" fontId="21" fillId="35" borderId="14" xfId="0" applyFont="1" applyFill="1" applyBorder="1" applyAlignment="1">
      <alignment horizontal="center"/>
    </xf>
    <xf numFmtId="2" fontId="21" fillId="33" borderId="44" xfId="0" applyNumberFormat="1" applyFont="1" applyFill="1" applyBorder="1" applyAlignment="1">
      <alignment horizontal="center"/>
    </xf>
    <xf numFmtId="2" fontId="21" fillId="33" borderId="10" xfId="0" applyNumberFormat="1" applyFont="1" applyFill="1" applyBorder="1" applyAlignment="1">
      <alignment horizontal="center"/>
    </xf>
    <xf numFmtId="2" fontId="21" fillId="33" borderId="23" xfId="0" quotePrefix="1" applyNumberFormat="1" applyFont="1" applyFill="1" applyBorder="1" applyAlignment="1">
      <alignment horizontal="center"/>
    </xf>
    <xf numFmtId="4" fontId="21" fillId="33" borderId="36" xfId="0" applyNumberFormat="1" applyFont="1" applyFill="1" applyBorder="1" applyAlignment="1">
      <alignment horizontal="center"/>
    </xf>
    <xf numFmtId="3" fontId="22" fillId="33" borderId="15" xfId="7" applyNumberFormat="1" applyFont="1" applyFill="1" applyBorder="1" applyAlignment="1">
      <alignment horizontal="center"/>
    </xf>
    <xf numFmtId="3" fontId="21" fillId="33" borderId="0" xfId="0" applyNumberFormat="1" applyFont="1" applyFill="1" applyBorder="1" applyAlignment="1">
      <alignment horizontal="center"/>
    </xf>
    <xf numFmtId="3" fontId="21" fillId="33" borderId="0" xfId="0" quotePrefix="1" applyNumberFormat="1" applyFont="1" applyFill="1" applyBorder="1" applyAlignment="1">
      <alignment horizontal="center"/>
    </xf>
    <xf numFmtId="3" fontId="22" fillId="33" borderId="0" xfId="7" applyNumberFormat="1" applyFont="1" applyFill="1" applyBorder="1" applyAlignment="1">
      <alignment horizontal="center"/>
    </xf>
    <xf numFmtId="165" fontId="23" fillId="33" borderId="0" xfId="1" applyNumberFormat="1" applyFont="1" applyFill="1" applyBorder="1" applyAlignment="1">
      <alignment horizontal="center"/>
    </xf>
    <xf numFmtId="3" fontId="21" fillId="33" borderId="0" xfId="0" applyNumberFormat="1" applyFont="1" applyFill="1" applyAlignment="1">
      <alignment horizontal="center"/>
    </xf>
    <xf numFmtId="3" fontId="21" fillId="33" borderId="0" xfId="0" quotePrefix="1" applyNumberFormat="1" applyFont="1" applyFill="1" applyAlignment="1">
      <alignment horizontal="center"/>
    </xf>
    <xf numFmtId="3" fontId="21" fillId="33" borderId="10" xfId="0" applyNumberFormat="1" applyFont="1" applyFill="1" applyBorder="1" applyAlignment="1">
      <alignment horizontal="center"/>
    </xf>
    <xf numFmtId="165" fontId="23" fillId="33" borderId="11" xfId="7" applyNumberFormat="1" applyFont="1" applyFill="1" applyBorder="1" applyAlignment="1">
      <alignment horizontal="center"/>
    </xf>
    <xf numFmtId="164" fontId="22" fillId="33" borderId="15" xfId="7" applyNumberFormat="1" applyFont="1" applyFill="1" applyBorder="1" applyAlignment="1">
      <alignment horizontal="center"/>
    </xf>
    <xf numFmtId="165" fontId="23" fillId="33" borderId="0" xfId="7" applyNumberFormat="1" applyFont="1" applyFill="1" applyBorder="1" applyAlignment="1">
      <alignment horizontal="center"/>
    </xf>
    <xf numFmtId="2" fontId="22" fillId="33" borderId="11" xfId="1" applyNumberFormat="1" applyFont="1" applyFill="1" applyBorder="1" applyAlignment="1">
      <alignment horizontal="center"/>
    </xf>
    <xf numFmtId="2" fontId="22" fillId="33" borderId="11" xfId="7" applyNumberFormat="1" applyFont="1" applyFill="1" applyBorder="1" applyAlignment="1">
      <alignment horizontal="center"/>
    </xf>
    <xf numFmtId="0" fontId="21" fillId="33" borderId="14" xfId="0" applyFont="1" applyFill="1" applyBorder="1" applyAlignment="1">
      <alignment horizontal="center"/>
    </xf>
    <xf numFmtId="2" fontId="21" fillId="36" borderId="44" xfId="0" applyNumberFormat="1" applyFont="1" applyFill="1" applyBorder="1" applyAlignment="1">
      <alignment horizontal="center"/>
    </xf>
    <xf numFmtId="2" fontId="21" fillId="36" borderId="10" xfId="0" applyNumberFormat="1" applyFont="1" applyFill="1" applyBorder="1" applyAlignment="1">
      <alignment horizontal="center"/>
    </xf>
    <xf numFmtId="2" fontId="21" fillId="36" borderId="23" xfId="0" quotePrefix="1" applyNumberFormat="1" applyFont="1" applyFill="1" applyBorder="1" applyAlignment="1">
      <alignment horizontal="center"/>
    </xf>
    <xf numFmtId="4" fontId="21" fillId="36" borderId="36" xfId="0" applyNumberFormat="1" applyFont="1" applyFill="1" applyBorder="1" applyAlignment="1">
      <alignment horizontal="center"/>
    </xf>
    <xf numFmtId="3" fontId="22" fillId="36" borderId="15" xfId="7" applyNumberFormat="1" applyFont="1" applyFill="1" applyBorder="1" applyAlignment="1">
      <alignment horizontal="center"/>
    </xf>
    <xf numFmtId="3" fontId="21" fillId="36" borderId="0" xfId="0" applyNumberFormat="1" applyFont="1" applyFill="1" applyBorder="1" applyAlignment="1">
      <alignment horizontal="center"/>
    </xf>
    <xf numFmtId="3" fontId="21" fillId="36" borderId="0" xfId="0" quotePrefix="1" applyNumberFormat="1" applyFont="1" applyFill="1" applyBorder="1" applyAlignment="1">
      <alignment horizontal="center"/>
    </xf>
    <xf numFmtId="3" fontId="22" fillId="36" borderId="0" xfId="7" applyNumberFormat="1" applyFont="1" applyFill="1" applyBorder="1" applyAlignment="1">
      <alignment horizontal="center"/>
    </xf>
    <xf numFmtId="165" fontId="23" fillId="36" borderId="0" xfId="1" applyNumberFormat="1" applyFont="1" applyFill="1" applyBorder="1" applyAlignment="1">
      <alignment horizontal="center"/>
    </xf>
    <xf numFmtId="3" fontId="21" fillId="36" borderId="0" xfId="0" applyNumberFormat="1" applyFont="1" applyFill="1" applyAlignment="1">
      <alignment horizontal="center"/>
    </xf>
    <xf numFmtId="3" fontId="21" fillId="36" borderId="0" xfId="0" quotePrefix="1" applyNumberFormat="1" applyFont="1" applyFill="1" applyAlignment="1">
      <alignment horizontal="center"/>
    </xf>
    <xf numFmtId="3" fontId="21" fillId="36" borderId="10" xfId="0" applyNumberFormat="1" applyFont="1" applyFill="1" applyBorder="1" applyAlignment="1">
      <alignment horizontal="center"/>
    </xf>
    <xf numFmtId="165" fontId="23" fillId="36" borderId="11" xfId="7" applyNumberFormat="1" applyFont="1" applyFill="1" applyBorder="1" applyAlignment="1">
      <alignment horizontal="center"/>
    </xf>
    <xf numFmtId="164" fontId="22" fillId="36" borderId="15" xfId="7" applyNumberFormat="1" applyFont="1" applyFill="1" applyBorder="1" applyAlignment="1">
      <alignment horizontal="center"/>
    </xf>
    <xf numFmtId="165" fontId="23" fillId="36" borderId="0" xfId="7" applyNumberFormat="1" applyFont="1" applyFill="1" applyBorder="1" applyAlignment="1">
      <alignment horizontal="center"/>
    </xf>
    <xf numFmtId="2" fontId="22" fillId="36" borderId="11" xfId="1" applyNumberFormat="1" applyFont="1" applyFill="1" applyBorder="1" applyAlignment="1">
      <alignment horizontal="center"/>
    </xf>
    <xf numFmtId="2" fontId="22" fillId="36" borderId="11" xfId="7" applyNumberFormat="1" applyFont="1" applyFill="1" applyBorder="1" applyAlignment="1">
      <alignment horizontal="center"/>
    </xf>
    <xf numFmtId="0" fontId="21" fillId="36" borderId="14" xfId="0" applyFont="1" applyFill="1" applyBorder="1" applyAlignment="1">
      <alignment horizontal="center"/>
    </xf>
    <xf numFmtId="2" fontId="21" fillId="0" borderId="44" xfId="0" applyNumberFormat="1" applyFont="1" applyFill="1" applyBorder="1" applyAlignment="1">
      <alignment horizontal="center"/>
    </xf>
    <xf numFmtId="2" fontId="21" fillId="0" borderId="10" xfId="0" applyNumberFormat="1" applyFont="1" applyFill="1" applyBorder="1" applyAlignment="1">
      <alignment horizontal="center"/>
    </xf>
    <xf numFmtId="2" fontId="21" fillId="0" borderId="23" xfId="0" quotePrefix="1" applyNumberFormat="1" applyFont="1" applyFill="1" applyBorder="1" applyAlignment="1">
      <alignment horizontal="center"/>
    </xf>
    <xf numFmtId="4" fontId="21" fillId="0" borderId="36" xfId="0" applyNumberFormat="1" applyFont="1" applyFill="1" applyBorder="1" applyAlignment="1">
      <alignment horizontal="center"/>
    </xf>
    <xf numFmtId="3" fontId="22" fillId="0" borderId="15" xfId="7" applyNumberFormat="1" applyFont="1" applyFill="1" applyBorder="1" applyAlignment="1">
      <alignment horizontal="center"/>
    </xf>
    <xf numFmtId="3" fontId="21" fillId="0" borderId="0" xfId="0" applyNumberFormat="1" applyFont="1" applyFill="1" applyBorder="1" applyAlignment="1">
      <alignment horizontal="center"/>
    </xf>
    <xf numFmtId="3" fontId="21" fillId="0" borderId="0" xfId="0" quotePrefix="1" applyNumberFormat="1" applyFont="1" applyFill="1" applyBorder="1" applyAlignment="1">
      <alignment horizontal="center"/>
    </xf>
    <xf numFmtId="3" fontId="22" fillId="0" borderId="0" xfId="7" applyNumberFormat="1" applyFont="1" applyFill="1" applyBorder="1" applyAlignment="1">
      <alignment horizontal="center"/>
    </xf>
    <xf numFmtId="165" fontId="23" fillId="0" borderId="0" xfId="1" applyNumberFormat="1" applyFont="1" applyFill="1" applyBorder="1" applyAlignment="1">
      <alignment horizontal="center"/>
    </xf>
    <xf numFmtId="3" fontId="21" fillId="0" borderId="0" xfId="0" applyNumberFormat="1" applyFont="1" applyFill="1" applyAlignment="1">
      <alignment horizontal="center"/>
    </xf>
    <xf numFmtId="3" fontId="21" fillId="0" borderId="0" xfId="0" quotePrefix="1" applyNumberFormat="1" applyFont="1" applyFill="1" applyAlignment="1">
      <alignment horizontal="center"/>
    </xf>
    <xf numFmtId="3" fontId="21" fillId="0" borderId="10" xfId="0" applyNumberFormat="1" applyFont="1" applyFill="1" applyBorder="1" applyAlignment="1">
      <alignment horizontal="center"/>
    </xf>
    <xf numFmtId="165" fontId="23" fillId="0" borderId="11" xfId="7" applyNumberFormat="1" applyFont="1" applyFill="1" applyBorder="1" applyAlignment="1">
      <alignment horizontal="center"/>
    </xf>
    <xf numFmtId="164" fontId="22" fillId="0" borderId="15" xfId="7" applyNumberFormat="1" applyFont="1" applyFill="1" applyBorder="1" applyAlignment="1">
      <alignment horizontal="center"/>
    </xf>
    <xf numFmtId="165" fontId="23" fillId="0" borderId="0" xfId="7" applyNumberFormat="1" applyFont="1" applyFill="1" applyBorder="1" applyAlignment="1">
      <alignment horizontal="center"/>
    </xf>
    <xf numFmtId="2" fontId="22" fillId="0" borderId="11" xfId="1" applyNumberFormat="1" applyFont="1" applyFill="1" applyBorder="1" applyAlignment="1">
      <alignment horizontal="center"/>
    </xf>
    <xf numFmtId="2" fontId="22" fillId="0" borderId="11" xfId="7" applyNumberFormat="1" applyFont="1" applyFill="1" applyBorder="1" applyAlignment="1">
      <alignment horizontal="center"/>
    </xf>
    <xf numFmtId="0" fontId="21" fillId="0" borderId="14" xfId="0" applyFont="1" applyFill="1" applyBorder="1" applyAlignment="1">
      <alignment horizontal="center"/>
    </xf>
    <xf numFmtId="4" fontId="19" fillId="0" borderId="37" xfId="0" applyNumberFormat="1" applyFont="1" applyFill="1" applyBorder="1" applyAlignment="1">
      <alignment horizontal="center" vertical="center" wrapText="1"/>
    </xf>
    <xf numFmtId="3" fontId="19" fillId="0" borderId="39" xfId="0" applyNumberFormat="1" applyFont="1" applyFill="1" applyBorder="1" applyAlignment="1">
      <alignment horizontal="center" vertical="center" wrapText="1"/>
    </xf>
    <xf numFmtId="1" fontId="19" fillId="0" borderId="39" xfId="0" applyNumberFormat="1" applyFont="1" applyFill="1" applyBorder="1" applyAlignment="1">
      <alignment horizontal="center" vertical="center" wrapText="1"/>
    </xf>
    <xf numFmtId="3" fontId="19" fillId="0" borderId="40" xfId="0" applyNumberFormat="1" applyFont="1" applyFill="1" applyBorder="1" applyAlignment="1">
      <alignment horizontal="center" vertical="center" wrapText="1"/>
    </xf>
    <xf numFmtId="0" fontId="19" fillId="0" borderId="38" xfId="0" applyFont="1" applyFill="1" applyBorder="1" applyAlignment="1">
      <alignment horizontal="center" vertical="center" wrapText="1"/>
    </xf>
    <xf numFmtId="0" fontId="0" fillId="37" borderId="16" xfId="0" applyFill="1" applyBorder="1"/>
    <xf numFmtId="0" fontId="18" fillId="0" borderId="47" xfId="0" applyFont="1" applyBorder="1" applyAlignment="1">
      <alignment horizontal="center" vertical="center"/>
    </xf>
    <xf numFmtId="0" fontId="0" fillId="0" borderId="0" xfId="0" applyFill="1" applyBorder="1"/>
    <xf numFmtId="0" fontId="0" fillId="37" borderId="13" xfId="0" applyFill="1" applyBorder="1"/>
    <xf numFmtId="0" fontId="16" fillId="0" borderId="50"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51" xfId="0" applyFont="1" applyFill="1" applyBorder="1" applyAlignment="1">
      <alignment horizontal="center" vertical="center"/>
    </xf>
    <xf numFmtId="0" fontId="16" fillId="0" borderId="52" xfId="0" applyFont="1" applyFill="1" applyBorder="1" applyAlignment="1">
      <alignment horizontal="center" vertical="center" wrapText="1"/>
    </xf>
    <xf numFmtId="0" fontId="16" fillId="0" borderId="16" xfId="0" applyFont="1" applyBorder="1"/>
    <xf numFmtId="0" fontId="0" fillId="37" borderId="47" xfId="0" applyFill="1" applyBorder="1" applyAlignment="1">
      <alignment horizontal="center"/>
    </xf>
    <xf numFmtId="10" fontId="0" fillId="0" borderId="18" xfId="0" applyNumberFormat="1" applyFill="1" applyBorder="1" applyAlignment="1">
      <alignment horizontal="center"/>
    </xf>
    <xf numFmtId="10" fontId="0" fillId="0" borderId="17" xfId="1" applyNumberFormat="1" applyFont="1" applyFill="1" applyBorder="1" applyAlignment="1">
      <alignment horizontal="center"/>
    </xf>
    <xf numFmtId="10" fontId="0" fillId="0" borderId="48" xfId="0" applyNumberFormat="1" applyFill="1" applyBorder="1" applyAlignment="1">
      <alignment horizontal="center"/>
    </xf>
    <xf numFmtId="10" fontId="0" fillId="0" borderId="49" xfId="1"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53" xfId="0" applyFill="1" applyBorder="1" applyAlignment="1">
      <alignment horizontal="center"/>
    </xf>
    <xf numFmtId="10" fontId="0" fillId="37" borderId="10" xfId="0" applyNumberFormat="1" applyFill="1" applyBorder="1" applyAlignment="1">
      <alignment horizontal="center"/>
    </xf>
    <xf numFmtId="10" fontId="0" fillId="37" borderId="11" xfId="1" applyNumberFormat="1" applyFont="1" applyFill="1" applyBorder="1" applyAlignment="1">
      <alignment horizontal="center"/>
    </xf>
    <xf numFmtId="10" fontId="0" fillId="37" borderId="0" xfId="0" applyNumberFormat="1" applyFill="1" applyBorder="1" applyAlignment="1">
      <alignment horizontal="center"/>
    </xf>
    <xf numFmtId="10" fontId="0" fillId="37" borderId="54" xfId="1" applyNumberFormat="1" applyFont="1" applyFill="1" applyBorder="1" applyAlignment="1">
      <alignment horizontal="center"/>
    </xf>
    <xf numFmtId="10" fontId="0" fillId="0" borderId="0" xfId="0" applyNumberFormat="1" applyFill="1" applyBorder="1" applyAlignment="1">
      <alignment horizontal="center"/>
    </xf>
    <xf numFmtId="0" fontId="0" fillId="37" borderId="53"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7" borderId="0" xfId="0" applyFill="1" applyBorder="1" applyAlignment="1">
      <alignment horizontal="center"/>
    </xf>
    <xf numFmtId="0" fontId="0" fillId="37" borderId="54"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7" borderId="50" xfId="0" applyFill="1" applyBorder="1" applyAlignment="1">
      <alignment horizontal="center"/>
    </xf>
    <xf numFmtId="0" fontId="0" fillId="37" borderId="20" xfId="0" applyFill="1" applyBorder="1" applyAlignment="1">
      <alignment horizontal="center"/>
    </xf>
    <xf numFmtId="0" fontId="0" fillId="37" borderId="19" xfId="0" applyFill="1" applyBorder="1" applyAlignment="1">
      <alignment horizontal="center"/>
    </xf>
    <xf numFmtId="10" fontId="18" fillId="0" borderId="51" xfId="1" applyNumberFormat="1" applyFont="1" applyFill="1" applyBorder="1" applyAlignment="1">
      <alignment horizontal="center"/>
    </xf>
    <xf numFmtId="10" fontId="18" fillId="0" borderId="52" xfId="1" applyNumberFormat="1" applyFont="1" applyFill="1" applyBorder="1" applyAlignment="1">
      <alignment horizontal="center"/>
    </xf>
    <xf numFmtId="0" fontId="19" fillId="0" borderId="39"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1" xfId="0" applyFont="1" applyFill="1" applyBorder="1" applyAlignment="1">
      <alignment horizontal="center" vertical="center" wrapText="1"/>
    </xf>
    <xf numFmtId="3" fontId="19" fillId="0" borderId="42" xfId="0" applyNumberFormat="1" applyFont="1" applyFill="1" applyBorder="1" applyAlignment="1">
      <alignment horizontal="center" vertical="center" wrapText="1"/>
    </xf>
    <xf numFmtId="167" fontId="21" fillId="34" borderId="0" xfId="0" applyNumberFormat="1" applyFont="1" applyFill="1" applyBorder="1" applyAlignment="1">
      <alignment horizontal="center"/>
    </xf>
    <xf numFmtId="167" fontId="21" fillId="35" borderId="0" xfId="0" applyNumberFormat="1" applyFont="1" applyFill="1" applyBorder="1" applyAlignment="1">
      <alignment horizontal="center"/>
    </xf>
    <xf numFmtId="167" fontId="21" fillId="33" borderId="0" xfId="0" applyNumberFormat="1" applyFont="1" applyFill="1" applyBorder="1" applyAlignment="1">
      <alignment horizontal="center"/>
    </xf>
    <xf numFmtId="167" fontId="21" fillId="33" borderId="0" xfId="0" applyNumberFormat="1" applyFont="1" applyFill="1" applyAlignment="1">
      <alignment horizontal="center"/>
    </xf>
    <xf numFmtId="167" fontId="21" fillId="36" borderId="0" xfId="0" applyNumberFormat="1" applyFont="1" applyFill="1" applyBorder="1" applyAlignment="1">
      <alignment horizontal="center"/>
    </xf>
    <xf numFmtId="167" fontId="21" fillId="35" borderId="0" xfId="0" applyNumberFormat="1" applyFont="1" applyFill="1" applyAlignment="1">
      <alignment horizontal="center"/>
    </xf>
    <xf numFmtId="167" fontId="21" fillId="36" borderId="0" xfId="0" applyNumberFormat="1" applyFont="1" applyFill="1" applyAlignment="1">
      <alignment horizontal="center"/>
    </xf>
    <xf numFmtId="167" fontId="21" fillId="0" borderId="0" xfId="0" applyNumberFormat="1" applyFont="1" applyFill="1" applyBorder="1" applyAlignment="1">
      <alignment horizontal="center"/>
    </xf>
    <xf numFmtId="167" fontId="21" fillId="0" borderId="0" xfId="0" applyNumberFormat="1" applyFont="1" applyFill="1" applyAlignment="1">
      <alignment horizontal="center"/>
    </xf>
    <xf numFmtId="3" fontId="21" fillId="34" borderId="11" xfId="0" applyNumberFormat="1" applyFont="1" applyFill="1" applyBorder="1" applyAlignment="1">
      <alignment horizontal="center"/>
    </xf>
    <xf numFmtId="3" fontId="21" fillId="35" borderId="11" xfId="0" applyNumberFormat="1" applyFont="1" applyFill="1" applyBorder="1" applyAlignment="1">
      <alignment horizontal="center"/>
    </xf>
    <xf numFmtId="3" fontId="21" fillId="33" borderId="11" xfId="0" applyNumberFormat="1" applyFont="1" applyFill="1" applyBorder="1" applyAlignment="1">
      <alignment horizontal="center"/>
    </xf>
    <xf numFmtId="3" fontId="21" fillId="36" borderId="11" xfId="0" applyNumberFormat="1" applyFont="1" applyFill="1" applyBorder="1" applyAlignment="1">
      <alignment horizontal="center"/>
    </xf>
    <xf numFmtId="3" fontId="21" fillId="0" borderId="11" xfId="0" applyNumberFormat="1" applyFont="1" applyFill="1" applyBorder="1" applyAlignment="1">
      <alignment horizontal="center"/>
    </xf>
    <xf numFmtId="168" fontId="21" fillId="34" borderId="15" xfId="0" applyNumberFormat="1" applyFont="1" applyFill="1" applyBorder="1" applyAlignment="1">
      <alignment horizontal="center"/>
    </xf>
    <xf numFmtId="168" fontId="21" fillId="35" borderId="15" xfId="0" applyNumberFormat="1" applyFont="1" applyFill="1" applyBorder="1" applyAlignment="1">
      <alignment horizontal="center"/>
    </xf>
    <xf numFmtId="168" fontId="21" fillId="33" borderId="15" xfId="0" applyNumberFormat="1" applyFont="1" applyFill="1" applyBorder="1" applyAlignment="1">
      <alignment horizontal="center"/>
    </xf>
    <xf numFmtId="168" fontId="21" fillId="36" borderId="15" xfId="0" applyNumberFormat="1" applyFont="1" applyFill="1" applyBorder="1" applyAlignment="1">
      <alignment horizontal="center"/>
    </xf>
    <xf numFmtId="168" fontId="21" fillId="0" borderId="15" xfId="0" applyNumberFormat="1" applyFont="1" applyFill="1" applyBorder="1" applyAlignment="1">
      <alignment horizontal="center"/>
    </xf>
    <xf numFmtId="0" fontId="21" fillId="36" borderId="0" xfId="0" applyFont="1" applyFill="1" applyAlignment="1">
      <alignment horizontal="center"/>
    </xf>
    <xf numFmtId="0" fontId="21" fillId="33" borderId="0" xfId="0" applyFont="1" applyFill="1" applyAlignment="1">
      <alignment horizontal="center"/>
    </xf>
    <xf numFmtId="0" fontId="21" fillId="35" borderId="0" xfId="0" applyFont="1" applyFill="1" applyAlignment="1">
      <alignment horizontal="center"/>
    </xf>
    <xf numFmtId="0" fontId="19" fillId="0" borderId="39" xfId="0" applyFont="1" applyFill="1" applyBorder="1" applyAlignment="1">
      <alignment vertical="center" wrapText="1"/>
    </xf>
    <xf numFmtId="0" fontId="19" fillId="0" borderId="37" xfId="0" applyFont="1" applyFill="1" applyBorder="1" applyAlignment="1">
      <alignment horizontal="center" vertical="center" wrapText="1"/>
    </xf>
    <xf numFmtId="0" fontId="21" fillId="35" borderId="36" xfId="0" applyFont="1" applyFill="1" applyBorder="1"/>
    <xf numFmtId="0" fontId="21" fillId="33" borderId="36" xfId="0" applyFont="1" applyFill="1" applyBorder="1"/>
    <xf numFmtId="0" fontId="21" fillId="36" borderId="36" xfId="0" applyFont="1" applyFill="1" applyBorder="1"/>
    <xf numFmtId="0" fontId="21" fillId="0" borderId="36" xfId="0" applyFont="1" applyFill="1" applyBorder="1"/>
    <xf numFmtId="0" fontId="22" fillId="34" borderId="36" xfId="7" applyFont="1" applyFill="1" applyBorder="1" applyAlignment="1"/>
    <xf numFmtId="0" fontId="21" fillId="0" borderId="0" xfId="0" applyFont="1" applyAlignment="1">
      <alignment horizontal="center"/>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4" xfId="0" applyFont="1" applyBorder="1" applyAlignment="1">
      <alignment horizontal="center" vertical="center" wrapText="1"/>
    </xf>
    <xf numFmtId="0" fontId="21" fillId="33" borderId="45" xfId="0" applyFont="1" applyFill="1" applyBorder="1"/>
    <xf numFmtId="165" fontId="21" fillId="33" borderId="29" xfId="0" applyNumberFormat="1" applyFont="1" applyFill="1" applyBorder="1" applyAlignment="1">
      <alignment horizontal="center"/>
    </xf>
    <xf numFmtId="165" fontId="21" fillId="33" borderId="29" xfId="1" applyNumberFormat="1" applyFont="1" applyFill="1" applyBorder="1" applyAlignment="1">
      <alignment horizontal="center"/>
    </xf>
    <xf numFmtId="166" fontId="21" fillId="33" borderId="28" xfId="0" applyNumberFormat="1" applyFont="1" applyFill="1" applyBorder="1" applyAlignment="1">
      <alignment horizontal="center"/>
    </xf>
    <xf numFmtId="165" fontId="21" fillId="33" borderId="30" xfId="1" applyNumberFormat="1" applyFont="1" applyFill="1" applyBorder="1" applyAlignment="1">
      <alignment horizontal="center"/>
    </xf>
    <xf numFmtId="0" fontId="21" fillId="36" borderId="46" xfId="0" applyFont="1" applyFill="1" applyBorder="1"/>
    <xf numFmtId="165" fontId="21" fillId="36" borderId="26" xfId="0" applyNumberFormat="1" applyFont="1" applyFill="1" applyBorder="1" applyAlignment="1">
      <alignment horizontal="center"/>
    </xf>
    <xf numFmtId="165" fontId="21" fillId="36" borderId="26" xfId="1" applyNumberFormat="1" applyFont="1" applyFill="1" applyBorder="1" applyAlignment="1">
      <alignment horizontal="center"/>
    </xf>
    <xf numFmtId="166" fontId="21" fillId="36" borderId="25" xfId="0" applyNumberFormat="1" applyFont="1" applyFill="1" applyBorder="1" applyAlignment="1">
      <alignment horizontal="center"/>
    </xf>
    <xf numFmtId="165" fontId="21" fillId="36" borderId="27" xfId="1" applyNumberFormat="1" applyFont="1" applyFill="1" applyBorder="1" applyAlignment="1">
      <alignment horizontal="center"/>
    </xf>
    <xf numFmtId="0" fontId="21" fillId="35" borderId="46" xfId="0" applyFont="1" applyFill="1" applyBorder="1"/>
    <xf numFmtId="165" fontId="21" fillId="35" borderId="26" xfId="0" applyNumberFormat="1" applyFont="1" applyFill="1" applyBorder="1" applyAlignment="1">
      <alignment horizontal="center"/>
    </xf>
    <xf numFmtId="165" fontId="21" fillId="35" borderId="26" xfId="1" applyNumberFormat="1" applyFont="1" applyFill="1" applyBorder="1" applyAlignment="1">
      <alignment horizontal="center"/>
    </xf>
    <xf numFmtId="166" fontId="21" fillId="35" borderId="25" xfId="0" applyNumberFormat="1" applyFont="1" applyFill="1" applyBorder="1" applyAlignment="1">
      <alignment horizontal="center"/>
    </xf>
    <xf numFmtId="165" fontId="21" fillId="35" borderId="27" xfId="1" applyNumberFormat="1" applyFont="1" applyFill="1" applyBorder="1" applyAlignment="1">
      <alignment horizontal="center"/>
    </xf>
    <xf numFmtId="0" fontId="21" fillId="0" borderId="21" xfId="0" applyFont="1" applyBorder="1"/>
    <xf numFmtId="165" fontId="21" fillId="0" borderId="22" xfId="0" applyNumberFormat="1" applyFont="1" applyBorder="1" applyAlignment="1">
      <alignment horizontal="center"/>
    </xf>
    <xf numFmtId="165" fontId="21" fillId="0" borderId="22" xfId="1" applyNumberFormat="1" applyFont="1" applyBorder="1" applyAlignment="1">
      <alignment horizontal="center"/>
    </xf>
    <xf numFmtId="166" fontId="21" fillId="0" borderId="34" xfId="0" applyNumberFormat="1" applyFont="1" applyBorder="1" applyAlignment="1">
      <alignment horizontal="center"/>
    </xf>
    <xf numFmtId="165" fontId="21" fillId="0" borderId="35" xfId="1" applyNumberFormat="1" applyFont="1" applyBorder="1" applyAlignment="1">
      <alignment horizontal="center"/>
    </xf>
    <xf numFmtId="0" fontId="19" fillId="0" borderId="31" xfId="0" applyFont="1" applyBorder="1"/>
    <xf numFmtId="10" fontId="21" fillId="0" borderId="33" xfId="0" applyNumberFormat="1" applyFont="1" applyBorder="1" applyAlignment="1">
      <alignment horizontal="center"/>
    </xf>
    <xf numFmtId="0" fontId="19" fillId="0" borderId="33" xfId="0" applyFont="1" applyBorder="1" applyAlignment="1">
      <alignment horizontal="center"/>
    </xf>
    <xf numFmtId="166" fontId="19" fillId="0" borderId="32" xfId="0" applyNumberFormat="1" applyFont="1" applyBorder="1" applyAlignment="1">
      <alignment horizontal="center"/>
    </xf>
    <xf numFmtId="165" fontId="19" fillId="0" borderId="33" xfId="1" applyNumberFormat="1" applyFont="1" applyBorder="1" applyAlignment="1">
      <alignment horizontal="center"/>
    </xf>
    <xf numFmtId="165" fontId="19" fillId="0" borderId="24" xfId="0" applyNumberFormat="1" applyFont="1" applyBorder="1" applyAlignment="1">
      <alignment horizontal="center"/>
    </xf>
    <xf numFmtId="0" fontId="21" fillId="38" borderId="36" xfId="0" applyFont="1" applyFill="1" applyBorder="1"/>
    <xf numFmtId="2" fontId="21" fillId="38" borderId="44" xfId="0" applyNumberFormat="1" applyFont="1" applyFill="1" applyBorder="1" applyAlignment="1">
      <alignment horizontal="center"/>
    </xf>
    <xf numFmtId="2" fontId="21" fillId="38" borderId="10" xfId="0" applyNumberFormat="1" applyFont="1" applyFill="1" applyBorder="1" applyAlignment="1">
      <alignment horizontal="center"/>
    </xf>
    <xf numFmtId="167" fontId="21" fillId="38" borderId="0" xfId="0" applyNumberFormat="1" applyFont="1" applyFill="1" applyAlignment="1">
      <alignment horizontal="center"/>
    </xf>
    <xf numFmtId="3" fontId="21" fillId="38" borderId="0" xfId="0" applyNumberFormat="1" applyFont="1" applyFill="1" applyBorder="1" applyAlignment="1">
      <alignment horizontal="center"/>
    </xf>
    <xf numFmtId="3" fontId="21" fillId="38" borderId="11" xfId="0" applyNumberFormat="1" applyFont="1" applyFill="1" applyBorder="1" applyAlignment="1">
      <alignment horizontal="center"/>
    </xf>
    <xf numFmtId="2" fontId="21" fillId="38" borderId="23" xfId="0" quotePrefix="1" applyNumberFormat="1" applyFont="1" applyFill="1" applyBorder="1" applyAlignment="1">
      <alignment horizontal="center"/>
    </xf>
    <xf numFmtId="4" fontId="21" fillId="38" borderId="36" xfId="0" applyNumberFormat="1" applyFont="1" applyFill="1" applyBorder="1" applyAlignment="1">
      <alignment horizontal="center"/>
    </xf>
    <xf numFmtId="3" fontId="22" fillId="38" borderId="15" xfId="7" applyNumberFormat="1" applyFont="1" applyFill="1" applyBorder="1" applyAlignment="1">
      <alignment horizontal="center"/>
    </xf>
    <xf numFmtId="3" fontId="21" fillId="38" borderId="0" xfId="0" quotePrefix="1" applyNumberFormat="1" applyFont="1" applyFill="1" applyBorder="1" applyAlignment="1">
      <alignment horizontal="center"/>
    </xf>
    <xf numFmtId="3" fontId="22" fillId="38" borderId="0" xfId="7" applyNumberFormat="1" applyFont="1" applyFill="1" applyBorder="1" applyAlignment="1">
      <alignment horizontal="center"/>
    </xf>
    <xf numFmtId="165" fontId="23" fillId="38" borderId="0" xfId="1" applyNumberFormat="1" applyFont="1" applyFill="1" applyBorder="1" applyAlignment="1">
      <alignment horizontal="center"/>
    </xf>
    <xf numFmtId="168" fontId="21" fillId="38" borderId="15" xfId="0" applyNumberFormat="1" applyFont="1" applyFill="1" applyBorder="1" applyAlignment="1">
      <alignment horizontal="center"/>
    </xf>
    <xf numFmtId="3" fontId="21" fillId="38" borderId="0" xfId="0" applyNumberFormat="1" applyFont="1" applyFill="1" applyAlignment="1">
      <alignment horizontal="center"/>
    </xf>
    <xf numFmtId="3" fontId="21" fillId="38" borderId="0" xfId="0" quotePrefix="1" applyNumberFormat="1" applyFont="1" applyFill="1" applyAlignment="1">
      <alignment horizontal="center"/>
    </xf>
    <xf numFmtId="3" fontId="21" fillId="38" borderId="10" xfId="0" applyNumberFormat="1" applyFont="1" applyFill="1" applyBorder="1" applyAlignment="1">
      <alignment horizontal="center"/>
    </xf>
    <xf numFmtId="165" fontId="23" fillId="38" borderId="11" xfId="7" applyNumberFormat="1" applyFont="1" applyFill="1" applyBorder="1" applyAlignment="1">
      <alignment horizontal="center"/>
    </xf>
    <xf numFmtId="164" fontId="22" fillId="38" borderId="15" xfId="7" applyNumberFormat="1" applyFont="1" applyFill="1" applyBorder="1" applyAlignment="1">
      <alignment horizontal="center"/>
    </xf>
    <xf numFmtId="165" fontId="23" fillId="38" borderId="0" xfId="7" applyNumberFormat="1" applyFont="1" applyFill="1" applyBorder="1" applyAlignment="1">
      <alignment horizontal="center"/>
    </xf>
    <xf numFmtId="2" fontId="22" fillId="38" borderId="11" xfId="1" applyNumberFormat="1" applyFont="1" applyFill="1" applyBorder="1" applyAlignment="1">
      <alignment horizontal="center"/>
    </xf>
    <xf numFmtId="2" fontId="22" fillId="38" borderId="11" xfId="7" applyNumberFormat="1" applyFont="1" applyFill="1" applyBorder="1" applyAlignment="1">
      <alignment horizontal="center"/>
    </xf>
    <xf numFmtId="0" fontId="21" fillId="38" borderId="14" xfId="0" applyFont="1" applyFill="1" applyBorder="1" applyAlignment="1">
      <alignment horizontal="center"/>
    </xf>
    <xf numFmtId="167" fontId="21" fillId="38" borderId="0" xfId="0" applyNumberFormat="1" applyFont="1" applyFill="1" applyBorder="1" applyAlignment="1">
      <alignment horizontal="center"/>
    </xf>
    <xf numFmtId="3" fontId="0" fillId="0" borderId="0" xfId="0" applyNumberFormat="1"/>
    <xf numFmtId="0" fontId="21" fillId="0" borderId="14" xfId="0" applyFont="1" applyFill="1" applyBorder="1" applyAlignment="1">
      <alignment horizontal="left"/>
    </xf>
    <xf numFmtId="165" fontId="20" fillId="0" borderId="14" xfId="7" applyNumberFormat="1" applyFont="1" applyFill="1" applyBorder="1" applyAlignment="1">
      <alignment horizontal="left"/>
    </xf>
    <xf numFmtId="165" fontId="19" fillId="33" borderId="15" xfId="1" applyNumberFormat="1" applyFont="1" applyFill="1" applyBorder="1" applyAlignment="1">
      <alignment horizontal="center"/>
    </xf>
    <xf numFmtId="165" fontId="19" fillId="35" borderId="15" xfId="1" applyNumberFormat="1" applyFont="1" applyFill="1" applyBorder="1" applyAlignment="1">
      <alignment horizontal="center"/>
    </xf>
    <xf numFmtId="165" fontId="19" fillId="34" borderId="15" xfId="1" applyNumberFormat="1" applyFont="1" applyFill="1" applyBorder="1" applyAlignment="1">
      <alignment horizontal="center"/>
    </xf>
    <xf numFmtId="165" fontId="19" fillId="0" borderId="15" xfId="1" applyNumberFormat="1" applyFont="1" applyFill="1" applyBorder="1" applyAlignment="1">
      <alignment horizontal="center"/>
    </xf>
    <xf numFmtId="165" fontId="19" fillId="36" borderId="15" xfId="1" applyNumberFormat="1" applyFont="1" applyFill="1" applyBorder="1" applyAlignment="1">
      <alignment horizontal="center"/>
    </xf>
    <xf numFmtId="165" fontId="19" fillId="38" borderId="15" xfId="1" applyNumberFormat="1" applyFont="1" applyFill="1" applyBorder="1" applyAlignment="1">
      <alignment horizontal="center"/>
    </xf>
    <xf numFmtId="166" fontId="21" fillId="33" borderId="28" xfId="43" applyNumberFormat="1" applyFont="1" applyFill="1" applyBorder="1" applyAlignment="1">
      <alignment horizontal="center"/>
    </xf>
    <xf numFmtId="166" fontId="21" fillId="36" borderId="25" xfId="43" applyNumberFormat="1" applyFont="1" applyFill="1" applyBorder="1" applyAlignment="1">
      <alignment horizontal="center"/>
    </xf>
    <xf numFmtId="166" fontId="21" fillId="35" borderId="25" xfId="43" applyNumberFormat="1" applyFont="1" applyFill="1" applyBorder="1" applyAlignment="1">
      <alignment horizontal="center"/>
    </xf>
    <xf numFmtId="166" fontId="21" fillId="0" borderId="34" xfId="43" applyNumberFormat="1" applyFont="1" applyBorder="1" applyAlignment="1">
      <alignment horizontal="center"/>
    </xf>
    <xf numFmtId="0" fontId="21" fillId="38" borderId="56" xfId="0" applyFont="1" applyFill="1" applyBorder="1"/>
    <xf numFmtId="166" fontId="21" fillId="38" borderId="57" xfId="43" applyNumberFormat="1" applyFont="1" applyFill="1" applyBorder="1" applyAlignment="1">
      <alignment horizontal="center"/>
    </xf>
    <xf numFmtId="165" fontId="21" fillId="38" borderId="58" xfId="0" applyNumberFormat="1" applyFont="1" applyFill="1" applyBorder="1" applyAlignment="1">
      <alignment horizontal="center"/>
    </xf>
    <xf numFmtId="165" fontId="21" fillId="38" borderId="58" xfId="1" applyNumberFormat="1" applyFont="1" applyFill="1" applyBorder="1" applyAlignment="1">
      <alignment horizontal="center"/>
    </xf>
    <xf numFmtId="166" fontId="21" fillId="38" borderId="57" xfId="0" applyNumberFormat="1" applyFont="1" applyFill="1" applyBorder="1" applyAlignment="1">
      <alignment horizontal="center"/>
    </xf>
    <xf numFmtId="165" fontId="21" fillId="38" borderId="59" xfId="1" applyNumberFormat="1" applyFont="1" applyFill="1" applyBorder="1" applyAlignment="1">
      <alignment horizontal="center"/>
    </xf>
    <xf numFmtId="166" fontId="19" fillId="0" borderId="32" xfId="43" applyNumberFormat="1" applyFont="1" applyBorder="1" applyAlignment="1">
      <alignment horizontal="center"/>
    </xf>
    <xf numFmtId="0" fontId="21" fillId="0" borderId="0" xfId="0" applyFont="1" applyFill="1"/>
    <xf numFmtId="0" fontId="19" fillId="39" borderId="31" xfId="0" applyFont="1" applyFill="1" applyBorder="1"/>
    <xf numFmtId="166" fontId="19" fillId="39" borderId="60" xfId="43" applyNumberFormat="1" applyFont="1" applyFill="1" applyBorder="1" applyAlignment="1">
      <alignment horizontal="center"/>
    </xf>
    <xf numFmtId="10" fontId="21" fillId="39" borderId="60" xfId="0" applyNumberFormat="1" applyFont="1" applyFill="1" applyBorder="1" applyAlignment="1">
      <alignment horizontal="center"/>
    </xf>
    <xf numFmtId="0" fontId="19" fillId="39" borderId="60" xfId="0" applyFont="1" applyFill="1" applyBorder="1" applyAlignment="1">
      <alignment horizontal="center"/>
    </xf>
    <xf numFmtId="166" fontId="19" fillId="39" borderId="60" xfId="0" applyNumberFormat="1" applyFont="1" applyFill="1" applyBorder="1" applyAlignment="1">
      <alignment horizontal="center"/>
    </xf>
    <xf numFmtId="165" fontId="19" fillId="39" borderId="60" xfId="1" applyNumberFormat="1" applyFont="1" applyFill="1" applyBorder="1" applyAlignment="1">
      <alignment horizontal="center"/>
    </xf>
    <xf numFmtId="165" fontId="19" fillId="39" borderId="55" xfId="0" applyNumberFormat="1" applyFont="1" applyFill="1" applyBorder="1" applyAlignment="1">
      <alignment horizontal="center"/>
    </xf>
    <xf numFmtId="0" fontId="18" fillId="0" borderId="31" xfId="0" applyFont="1" applyFill="1" applyBorder="1" applyAlignment="1">
      <alignment vertical="center" wrapText="1"/>
    </xf>
    <xf numFmtId="0" fontId="19" fillId="0" borderId="67" xfId="0" quotePrefix="1" applyNumberFormat="1" applyFont="1" applyFill="1" applyBorder="1" applyAlignment="1">
      <alignment wrapText="1"/>
    </xf>
    <xf numFmtId="0" fontId="19" fillId="0" borderId="67" xfId="0" quotePrefix="1" applyNumberFormat="1" applyFont="1" applyFill="1" applyBorder="1" applyAlignment="1">
      <alignment horizontal="center" wrapText="1"/>
    </xf>
    <xf numFmtId="0" fontId="19" fillId="0" borderId="68" xfId="0" quotePrefix="1" applyNumberFormat="1" applyFont="1" applyFill="1" applyBorder="1" applyAlignment="1">
      <alignment wrapText="1"/>
    </xf>
    <xf numFmtId="0" fontId="19" fillId="0" borderId="69" xfId="0" quotePrefix="1" applyNumberFormat="1" applyFont="1" applyFill="1" applyBorder="1" applyAlignment="1">
      <alignment wrapText="1"/>
    </xf>
    <xf numFmtId="10" fontId="19" fillId="0" borderId="67" xfId="1" quotePrefix="1" applyNumberFormat="1" applyFont="1" applyFill="1" applyBorder="1" applyAlignment="1">
      <alignment wrapText="1"/>
    </xf>
    <xf numFmtId="0" fontId="19" fillId="0" borderId="67" xfId="0" applyNumberFormat="1" applyFont="1" applyFill="1" applyBorder="1" applyAlignment="1">
      <alignment horizontal="center" wrapText="1"/>
    </xf>
    <xf numFmtId="0" fontId="21" fillId="0" borderId="67" xfId="0" applyFont="1" applyFill="1" applyBorder="1"/>
    <xf numFmtId="0" fontId="21" fillId="0" borderId="0" xfId="0" applyFont="1" applyAlignment="1">
      <alignment wrapText="1"/>
    </xf>
    <xf numFmtId="0" fontId="21" fillId="0" borderId="0" xfId="0" applyFont="1"/>
    <xf numFmtId="10" fontId="21" fillId="0" borderId="0" xfId="0" applyNumberFormat="1" applyFont="1"/>
    <xf numFmtId="0" fontId="21" fillId="33" borderId="0" xfId="0" applyFont="1" applyFill="1" applyAlignment="1">
      <alignment wrapText="1"/>
    </xf>
    <xf numFmtId="10" fontId="21" fillId="33" borderId="0" xfId="0" applyNumberFormat="1" applyFont="1" applyFill="1" applyAlignment="1">
      <alignment wrapText="1"/>
    </xf>
    <xf numFmtId="0" fontId="21" fillId="33" borderId="0" xfId="0" applyFont="1" applyFill="1" applyAlignment="1">
      <alignment horizontal="center" wrapText="1"/>
    </xf>
    <xf numFmtId="0" fontId="21" fillId="33" borderId="0" xfId="0" applyFont="1" applyFill="1"/>
    <xf numFmtId="10" fontId="21" fillId="33" borderId="0" xfId="0" applyNumberFormat="1" applyFont="1" applyFill="1"/>
    <xf numFmtId="0" fontId="21" fillId="35" borderId="0" xfId="0" applyFont="1" applyFill="1"/>
    <xf numFmtId="10" fontId="21" fillId="35" borderId="0" xfId="0" applyNumberFormat="1" applyFont="1" applyFill="1"/>
    <xf numFmtId="0" fontId="21" fillId="36" borderId="0" xfId="0" applyFont="1" applyFill="1"/>
    <xf numFmtId="10" fontId="21" fillId="36" borderId="0" xfId="0" applyNumberFormat="1" applyFont="1" applyFill="1"/>
    <xf numFmtId="0" fontId="21" fillId="38" borderId="0" xfId="0" applyFont="1" applyFill="1"/>
    <xf numFmtId="10" fontId="21" fillId="38" borderId="0" xfId="0" applyNumberFormat="1" applyFont="1" applyFill="1"/>
    <xf numFmtId="0" fontId="21" fillId="38" borderId="0" xfId="0" applyFont="1" applyFill="1" applyAlignment="1">
      <alignment horizontal="center"/>
    </xf>
    <xf numFmtId="0" fontId="25" fillId="0" borderId="14" xfId="0" applyFont="1" applyFill="1" applyBorder="1" applyAlignment="1">
      <alignment horizont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9" fillId="40" borderId="60" xfId="0" applyFont="1" applyFill="1" applyBorder="1" applyAlignment="1">
      <alignment horizontal="center" vertical="center"/>
    </xf>
    <xf numFmtId="0" fontId="19" fillId="40" borderId="55" xfId="0" applyFont="1" applyFill="1" applyBorder="1" applyAlignment="1">
      <alignment horizontal="center" vertical="center"/>
    </xf>
    <xf numFmtId="0" fontId="19" fillId="40" borderId="31" xfId="0" applyFont="1" applyFill="1" applyBorder="1" applyAlignment="1">
      <alignment horizontal="center" vertical="center" wrapText="1"/>
    </xf>
    <xf numFmtId="0" fontId="19" fillId="40" borderId="60" xfId="0" applyFont="1" applyFill="1" applyBorder="1" applyAlignment="1">
      <alignment horizontal="center" vertical="center" wrapText="1"/>
    </xf>
    <xf numFmtId="0" fontId="26" fillId="38" borderId="61" xfId="0" applyFont="1" applyFill="1" applyBorder="1" applyAlignment="1">
      <alignment horizontal="left" vertical="center" wrapText="1"/>
    </xf>
    <xf numFmtId="0" fontId="26" fillId="38" borderId="62" xfId="0" applyFont="1" applyFill="1" applyBorder="1" applyAlignment="1">
      <alignment horizontal="left" vertical="center" wrapText="1"/>
    </xf>
    <xf numFmtId="0" fontId="26" fillId="38" borderId="63" xfId="0" applyFont="1" applyFill="1" applyBorder="1" applyAlignment="1">
      <alignment horizontal="left" vertical="center" wrapText="1"/>
    </xf>
    <xf numFmtId="0" fontId="26" fillId="38" borderId="10" xfId="0" applyFont="1" applyFill="1" applyBorder="1" applyAlignment="1">
      <alignment horizontal="left" vertical="center" wrapText="1"/>
    </xf>
    <xf numFmtId="0" fontId="26" fillId="38" borderId="0" xfId="0" applyFont="1" applyFill="1" applyBorder="1" applyAlignment="1">
      <alignment horizontal="left" vertical="center" wrapText="1"/>
    </xf>
    <xf numFmtId="0" fontId="26" fillId="38" borderId="11" xfId="0" applyFont="1" applyFill="1" applyBorder="1" applyAlignment="1">
      <alignment horizontal="left" vertical="center" wrapText="1"/>
    </xf>
    <xf numFmtId="0" fontId="26" fillId="38" borderId="64" xfId="0" applyFont="1" applyFill="1" applyBorder="1" applyAlignment="1">
      <alignment horizontal="left" vertical="center" wrapText="1"/>
    </xf>
    <xf numFmtId="0" fontId="26" fillId="38" borderId="65" xfId="0" applyFont="1" applyFill="1" applyBorder="1" applyAlignment="1">
      <alignment horizontal="left" vertical="center" wrapText="1"/>
    </xf>
    <xf numFmtId="0" fontId="26" fillId="38" borderId="66" xfId="0" applyFont="1" applyFill="1" applyBorder="1" applyAlignment="1">
      <alignment horizontal="left" vertical="center" wrapText="1"/>
    </xf>
    <xf numFmtId="0" fontId="28" fillId="39" borderId="0" xfId="0" applyFont="1" applyFill="1"/>
    <xf numFmtId="0" fontId="21" fillId="39" borderId="0" xfId="0" applyFont="1" applyFill="1"/>
    <xf numFmtId="0" fontId="22" fillId="0" borderId="0" xfId="44" applyFont="1"/>
    <xf numFmtId="0" fontId="21" fillId="0" borderId="0" xfId="0" applyFont="1" applyAlignment="1">
      <alignment vertical="center"/>
    </xf>
    <xf numFmtId="0" fontId="30" fillId="0" borderId="0" xfId="0" applyFont="1" applyAlignment="1">
      <alignment vertical="center"/>
    </xf>
    <xf numFmtId="0" fontId="29" fillId="0" borderId="0" xfId="0" applyFont="1"/>
    <xf numFmtId="0" fontId="30" fillId="0" borderId="0" xfId="0" applyFont="1" applyAlignment="1">
      <alignment horizontal="center" vertical="center"/>
    </xf>
    <xf numFmtId="0" fontId="21" fillId="0" borderId="0" xfId="0" applyFont="1" applyAlignment="1">
      <alignment horizontal="right"/>
    </xf>
    <xf numFmtId="0" fontId="19" fillId="0" borderId="38" xfId="0" applyFont="1" applyFill="1" applyBorder="1" applyAlignment="1">
      <alignment vertical="center" wrapText="1"/>
    </xf>
    <xf numFmtId="2" fontId="19" fillId="0" borderId="38" xfId="0" applyNumberFormat="1" applyFont="1" applyFill="1" applyBorder="1" applyAlignment="1">
      <alignment horizontal="center" vertical="center" wrapText="1"/>
    </xf>
    <xf numFmtId="2" fontId="19" fillId="0" borderId="37" xfId="0" applyNumberFormat="1" applyFont="1" applyFill="1" applyBorder="1" applyAlignment="1">
      <alignment horizontal="center" vertical="center" wrapText="1"/>
    </xf>
    <xf numFmtId="3" fontId="23" fillId="0" borderId="43" xfId="0" applyNumberFormat="1" applyFont="1" applyFill="1" applyBorder="1" applyAlignment="1">
      <alignment horizontal="center" vertical="center" wrapText="1"/>
    </xf>
    <xf numFmtId="1" fontId="19" fillId="0" borderId="37" xfId="0" applyNumberFormat="1" applyFont="1" applyFill="1" applyBorder="1" applyAlignment="1">
      <alignment horizontal="center" vertical="center" wrapText="1"/>
    </xf>
    <xf numFmtId="0" fontId="20" fillId="0" borderId="0" xfId="7" applyFont="1" applyFill="1" applyBorder="1"/>
    <xf numFmtId="0" fontId="20" fillId="0" borderId="0" xfId="7" applyFont="1" applyFill="1"/>
    <xf numFmtId="0" fontId="21" fillId="0" borderId="0" xfId="0" applyFont="1" applyFill="1" applyBorder="1"/>
    <xf numFmtId="2" fontId="21" fillId="0" borderId="23" xfId="0" applyNumberFormat="1" applyFont="1" applyFill="1" applyBorder="1" applyAlignment="1">
      <alignment horizontal="center"/>
    </xf>
    <xf numFmtId="1" fontId="22" fillId="0" borderId="15" xfId="0" applyNumberFormat="1" applyFont="1" applyFill="1" applyBorder="1" applyAlignment="1">
      <alignment horizontal="center"/>
    </xf>
    <xf numFmtId="1" fontId="19" fillId="0" borderId="0" xfId="0" applyNumberFormat="1" applyFont="1" applyFill="1" applyBorder="1" applyAlignment="1">
      <alignment horizontal="center"/>
    </xf>
    <xf numFmtId="3" fontId="19"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19" fillId="0" borderId="15" xfId="0" applyNumberFormat="1" applyFont="1" applyFill="1" applyBorder="1" applyAlignment="1">
      <alignment horizontal="center"/>
    </xf>
    <xf numFmtId="0" fontId="19" fillId="0" borderId="11" xfId="0" applyFont="1" applyFill="1" applyBorder="1" applyAlignment="1">
      <alignment horizontal="center"/>
    </xf>
    <xf numFmtId="0" fontId="21" fillId="0" borderId="15" xfId="0" applyFont="1" applyFill="1" applyBorder="1" applyAlignment="1">
      <alignment horizontal="center"/>
    </xf>
    <xf numFmtId="3" fontId="19" fillId="0" borderId="0" xfId="0" applyNumberFormat="1" applyFont="1" applyFill="1" applyAlignment="1">
      <alignment horizontal="center"/>
    </xf>
    <xf numFmtId="0" fontId="19" fillId="0" borderId="0" xfId="0" applyFont="1" applyFill="1" applyBorder="1" applyAlignment="1">
      <alignment horizontal="center"/>
    </xf>
    <xf numFmtId="0" fontId="21" fillId="0" borderId="11" xfId="0" applyFont="1" applyFill="1" applyBorder="1" applyAlignment="1">
      <alignment horizontal="center"/>
    </xf>
    <xf numFmtId="49" fontId="21" fillId="0" borderId="0" xfId="0" applyNumberFormat="1" applyFont="1" applyAlignment="1">
      <alignment vertical="center"/>
    </xf>
    <xf numFmtId="49" fontId="22" fillId="0" borderId="0" xfId="44" applyNumberFormat="1" applyFo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4A50C563-237B-42C8-A8DB-B00EC0EBB4EA}"/>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BA260-2C63-4E1B-BEF3-37916D7662FE}">
  <dimension ref="A1:R46"/>
  <sheetViews>
    <sheetView workbookViewId="0">
      <selection activeCell="B29" sqref="B29"/>
    </sheetView>
  </sheetViews>
  <sheetFormatPr defaultColWidth="12.5703125" defaultRowHeight="12.75" x14ac:dyDescent="0.2"/>
  <cols>
    <col min="1" max="1" width="15.5703125" style="257" customWidth="1"/>
    <col min="2" max="2" width="20.28515625" style="257" customWidth="1"/>
    <col min="3" max="16384" width="12.5703125" style="257"/>
  </cols>
  <sheetData>
    <row r="1" spans="1:18" x14ac:dyDescent="0.2">
      <c r="A1" s="289" t="s">
        <v>222</v>
      </c>
      <c r="B1" s="290"/>
    </row>
    <row r="2" spans="1:18" x14ac:dyDescent="0.2">
      <c r="A2" s="291" t="s">
        <v>223</v>
      </c>
    </row>
    <row r="3" spans="1:18" x14ac:dyDescent="0.2">
      <c r="A3" s="257" t="s">
        <v>224</v>
      </c>
    </row>
    <row r="4" spans="1:18" x14ac:dyDescent="0.2">
      <c r="A4" s="257" t="s">
        <v>225</v>
      </c>
    </row>
    <row r="5" spans="1:18" x14ac:dyDescent="0.2">
      <c r="A5" s="257" t="s">
        <v>226</v>
      </c>
    </row>
    <row r="8" spans="1:18" x14ac:dyDescent="0.2">
      <c r="A8" s="289" t="s">
        <v>227</v>
      </c>
      <c r="B8" s="290"/>
    </row>
    <row r="9" spans="1:18" x14ac:dyDescent="0.2">
      <c r="A9" s="292" t="s">
        <v>228</v>
      </c>
      <c r="B9" s="293"/>
      <c r="C9" s="293"/>
      <c r="D9" s="293"/>
      <c r="E9" s="293"/>
      <c r="F9" s="293"/>
      <c r="G9" s="293"/>
      <c r="H9" s="293"/>
      <c r="I9" s="293"/>
      <c r="J9" s="293"/>
    </row>
    <row r="10" spans="1:18" x14ac:dyDescent="0.2">
      <c r="A10" s="292" t="s">
        <v>229</v>
      </c>
      <c r="B10" s="293"/>
      <c r="C10" s="293"/>
      <c r="D10" s="293"/>
      <c r="E10" s="293"/>
      <c r="F10" s="293"/>
      <c r="G10" s="293"/>
      <c r="H10" s="293"/>
      <c r="I10" s="293"/>
      <c r="J10" s="293"/>
      <c r="K10" s="293"/>
      <c r="L10" s="293"/>
      <c r="M10" s="293"/>
    </row>
    <row r="11" spans="1:18" x14ac:dyDescent="0.2">
      <c r="A11" s="292" t="s">
        <v>230</v>
      </c>
      <c r="B11" s="293"/>
      <c r="C11" s="293"/>
      <c r="D11" s="293"/>
      <c r="E11" s="293"/>
      <c r="F11" s="293"/>
      <c r="G11" s="293"/>
      <c r="H11" s="293"/>
      <c r="I11" s="293"/>
      <c r="J11" s="293"/>
      <c r="K11" s="293"/>
      <c r="L11" s="293"/>
      <c r="M11" s="293"/>
      <c r="N11" s="293"/>
      <c r="O11" s="293"/>
      <c r="P11" s="293"/>
      <c r="Q11" s="293"/>
      <c r="R11" s="293"/>
    </row>
    <row r="12" spans="1:18" x14ac:dyDescent="0.2">
      <c r="A12" s="292" t="s">
        <v>231</v>
      </c>
      <c r="B12" s="293"/>
      <c r="C12" s="293"/>
      <c r="D12" s="293"/>
      <c r="E12" s="293"/>
      <c r="F12" s="293"/>
      <c r="G12" s="293"/>
      <c r="H12" s="293"/>
      <c r="I12" s="293"/>
      <c r="J12" s="293"/>
      <c r="K12" s="293"/>
      <c r="L12" s="293"/>
      <c r="M12" s="293"/>
      <c r="N12" s="293"/>
      <c r="O12" s="293"/>
      <c r="P12" s="293"/>
      <c r="Q12" s="293"/>
    </row>
    <row r="13" spans="1:18" x14ac:dyDescent="0.2">
      <c r="A13" s="294" t="s">
        <v>232</v>
      </c>
      <c r="B13" s="295"/>
      <c r="C13" s="295"/>
      <c r="D13" s="295"/>
      <c r="E13" s="295"/>
      <c r="F13" s="295"/>
      <c r="G13" s="295"/>
      <c r="H13" s="295"/>
      <c r="I13" s="295"/>
      <c r="J13" s="295"/>
      <c r="K13" s="295"/>
      <c r="L13" s="295"/>
      <c r="M13" s="295"/>
      <c r="N13" s="295"/>
      <c r="O13" s="295"/>
      <c r="P13" s="295"/>
      <c r="Q13" s="295"/>
      <c r="R13" s="295"/>
    </row>
    <row r="15" spans="1:18" x14ac:dyDescent="0.2">
      <c r="E15" s="257" t="s">
        <v>233</v>
      </c>
    </row>
    <row r="16" spans="1:18" x14ac:dyDescent="0.2">
      <c r="A16" s="289" t="s">
        <v>234</v>
      </c>
      <c r="B16" s="290"/>
    </row>
    <row r="17" spans="1:2" x14ac:dyDescent="0.2">
      <c r="A17" s="257" t="s">
        <v>235</v>
      </c>
      <c r="B17" s="257" t="s">
        <v>236</v>
      </c>
    </row>
    <row r="19" spans="1:2" x14ac:dyDescent="0.2">
      <c r="A19" s="257" t="s">
        <v>237</v>
      </c>
      <c r="B19" s="291" t="s">
        <v>238</v>
      </c>
    </row>
    <row r="21" spans="1:2" x14ac:dyDescent="0.2">
      <c r="A21" s="257" t="s">
        <v>239</v>
      </c>
      <c r="B21" s="257" t="s">
        <v>240</v>
      </c>
    </row>
    <row r="22" spans="1:2" x14ac:dyDescent="0.2">
      <c r="B22" s="257" t="s">
        <v>241</v>
      </c>
    </row>
    <row r="23" spans="1:2" x14ac:dyDescent="0.2">
      <c r="B23" s="257" t="s">
        <v>242</v>
      </c>
    </row>
    <row r="25" spans="1:2" x14ac:dyDescent="0.2">
      <c r="A25" s="257" t="s">
        <v>243</v>
      </c>
      <c r="B25" s="257" t="s">
        <v>244</v>
      </c>
    </row>
    <row r="27" spans="1:2" x14ac:dyDescent="0.2">
      <c r="A27" s="257" t="s">
        <v>245</v>
      </c>
      <c r="B27" s="257" t="s">
        <v>246</v>
      </c>
    </row>
    <row r="30" spans="1:2" x14ac:dyDescent="0.2">
      <c r="A30" s="289" t="s">
        <v>247</v>
      </c>
      <c r="B30" s="290"/>
    </row>
    <row r="31" spans="1:2" x14ac:dyDescent="0.2">
      <c r="A31" s="257" t="s">
        <v>248</v>
      </c>
    </row>
    <row r="32" spans="1:2" x14ac:dyDescent="0.2">
      <c r="A32" s="291" t="s">
        <v>249</v>
      </c>
    </row>
    <row r="46" spans="1:1" x14ac:dyDescent="0.2">
      <c r="A46" s="296"/>
    </row>
  </sheetData>
  <hyperlinks>
    <hyperlink ref="B19" r:id="rId1" xr:uid="{0BBCF6C2-8B91-457F-9046-F9D00895524D}"/>
    <hyperlink ref="A2" r:id="rId2" xr:uid="{C8A3A1FA-6118-4C85-AEB0-BA5B98AFF86C}"/>
    <hyperlink ref="A32" r:id="rId3" xr:uid="{4C75A2EA-A2D9-437F-A667-9562DF0A36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9"/>
  <sheetViews>
    <sheetView topLeftCell="A57" workbookViewId="0">
      <selection activeCell="V2" sqref="V2:V89"/>
    </sheetView>
  </sheetViews>
  <sheetFormatPr defaultRowHeight="12.75" x14ac:dyDescent="0.2"/>
  <cols>
    <col min="1" max="1" width="12.5703125" style="257" bestFit="1" customWidth="1"/>
    <col min="2" max="3" width="9.140625" style="257"/>
    <col min="4" max="4" width="11.42578125" style="257" bestFit="1" customWidth="1"/>
    <col min="5" max="7" width="9.28515625" style="257" bestFit="1" customWidth="1"/>
    <col min="8" max="9" width="11.42578125" style="257" bestFit="1" customWidth="1"/>
    <col min="10" max="21" width="9.28515625" style="257" bestFit="1" customWidth="1"/>
    <col min="22" max="22" width="13.85546875" style="167" bestFit="1" customWidth="1"/>
    <col min="23" max="16384" width="9.140625" style="257"/>
  </cols>
  <sheetData>
    <row r="1" spans="1:22" s="255" customFormat="1" ht="115.5" thickBot="1" x14ac:dyDescent="0.25">
      <c r="A1" s="249" t="s">
        <v>17</v>
      </c>
      <c r="B1" s="250" t="s">
        <v>207</v>
      </c>
      <c r="C1" s="250" t="s">
        <v>208</v>
      </c>
      <c r="D1" s="251" t="s">
        <v>20</v>
      </c>
      <c r="E1" s="249" t="s">
        <v>4</v>
      </c>
      <c r="F1" s="249" t="s">
        <v>18</v>
      </c>
      <c r="G1" s="249" t="s">
        <v>19</v>
      </c>
      <c r="H1" s="249" t="s">
        <v>21</v>
      </c>
      <c r="I1" s="252" t="s">
        <v>22</v>
      </c>
      <c r="J1" s="251" t="s">
        <v>209</v>
      </c>
      <c r="K1" s="249" t="s">
        <v>210</v>
      </c>
      <c r="L1" s="249" t="s">
        <v>211</v>
      </c>
      <c r="M1" s="249" t="s">
        <v>212</v>
      </c>
      <c r="N1" s="253" t="s">
        <v>213</v>
      </c>
      <c r="O1" s="249" t="s">
        <v>214</v>
      </c>
      <c r="P1" s="249" t="s">
        <v>215</v>
      </c>
      <c r="Q1" s="249" t="s">
        <v>216</v>
      </c>
      <c r="R1" s="253" t="s">
        <v>217</v>
      </c>
      <c r="S1" s="249" t="s">
        <v>218</v>
      </c>
      <c r="T1" s="249" t="s">
        <v>219</v>
      </c>
      <c r="U1" s="252" t="s">
        <v>220</v>
      </c>
      <c r="V1" s="254" t="s">
        <v>221</v>
      </c>
    </row>
    <row r="2" spans="1:22" s="256" customFormat="1" ht="13.5" thickTop="1" x14ac:dyDescent="0.2">
      <c r="A2" s="266" t="s">
        <v>191</v>
      </c>
      <c r="B2" s="266" t="s">
        <v>119</v>
      </c>
      <c r="C2" s="266" t="s">
        <v>25</v>
      </c>
      <c r="D2" s="266">
        <v>5.7088000488281248</v>
      </c>
      <c r="E2" s="266">
        <v>3648</v>
      </c>
      <c r="F2" s="266">
        <v>1496</v>
      </c>
      <c r="G2" s="266">
        <v>1438</v>
      </c>
      <c r="H2" s="266">
        <v>639.01344744923131</v>
      </c>
      <c r="I2" s="266">
        <v>262.05156726536461</v>
      </c>
      <c r="J2" s="266">
        <v>1445</v>
      </c>
      <c r="K2" s="266">
        <v>875</v>
      </c>
      <c r="L2" s="266">
        <v>135</v>
      </c>
      <c r="M2" s="266">
        <v>355</v>
      </c>
      <c r="N2" s="267">
        <v>0.24567474048442905</v>
      </c>
      <c r="O2" s="266">
        <v>60</v>
      </c>
      <c r="P2" s="266">
        <v>15</v>
      </c>
      <c r="Q2" s="266">
        <v>75</v>
      </c>
      <c r="R2" s="267">
        <v>5.1903114186851208E-2</v>
      </c>
      <c r="S2" s="266">
        <v>10</v>
      </c>
      <c r="T2" s="266">
        <v>0</v>
      </c>
      <c r="U2" s="266">
        <v>0</v>
      </c>
      <c r="V2" s="157" t="s">
        <v>6</v>
      </c>
    </row>
    <row r="3" spans="1:22" x14ac:dyDescent="0.2">
      <c r="A3" s="266" t="s">
        <v>192</v>
      </c>
      <c r="B3" s="266" t="s">
        <v>119</v>
      </c>
      <c r="C3" s="266" t="s">
        <v>25</v>
      </c>
      <c r="D3" s="266">
        <v>11.519599609375</v>
      </c>
      <c r="E3" s="266">
        <v>5398</v>
      </c>
      <c r="F3" s="266">
        <v>2547</v>
      </c>
      <c r="G3" s="266">
        <v>2274</v>
      </c>
      <c r="H3" s="266">
        <v>468.59267535713167</v>
      </c>
      <c r="I3" s="266">
        <v>221.10143463034723</v>
      </c>
      <c r="J3" s="266">
        <v>2445</v>
      </c>
      <c r="K3" s="266">
        <v>1435</v>
      </c>
      <c r="L3" s="266">
        <v>370</v>
      </c>
      <c r="M3" s="266">
        <v>475</v>
      </c>
      <c r="N3" s="267">
        <v>0.19427402862985685</v>
      </c>
      <c r="O3" s="266">
        <v>110</v>
      </c>
      <c r="P3" s="266">
        <v>35</v>
      </c>
      <c r="Q3" s="266">
        <v>145</v>
      </c>
      <c r="R3" s="267">
        <v>5.9304703476482618E-2</v>
      </c>
      <c r="S3" s="266">
        <v>0</v>
      </c>
      <c r="T3" s="266">
        <v>0</v>
      </c>
      <c r="U3" s="266">
        <v>10</v>
      </c>
      <c r="V3" s="157" t="s">
        <v>6</v>
      </c>
    </row>
    <row r="4" spans="1:22" x14ac:dyDescent="0.2">
      <c r="A4" s="259" t="s">
        <v>118</v>
      </c>
      <c r="B4" s="259" t="s">
        <v>119</v>
      </c>
      <c r="C4" s="259" t="s">
        <v>25</v>
      </c>
      <c r="D4" s="259">
        <v>2.3628999328613283</v>
      </c>
      <c r="E4" s="259">
        <v>2637</v>
      </c>
      <c r="F4" s="259">
        <v>1371</v>
      </c>
      <c r="G4" s="259">
        <v>1146</v>
      </c>
      <c r="H4" s="259">
        <v>1116.0015552612731</v>
      </c>
      <c r="I4" s="259">
        <v>580.21923862844346</v>
      </c>
      <c r="J4" s="259">
        <v>1280</v>
      </c>
      <c r="K4" s="259">
        <v>590</v>
      </c>
      <c r="L4" s="259">
        <v>125</v>
      </c>
      <c r="M4" s="259">
        <v>90</v>
      </c>
      <c r="N4" s="260">
        <v>7.03125E-2</v>
      </c>
      <c r="O4" s="259">
        <v>410</v>
      </c>
      <c r="P4" s="259">
        <v>40</v>
      </c>
      <c r="Q4" s="259">
        <v>450</v>
      </c>
      <c r="R4" s="260">
        <v>0.3515625</v>
      </c>
      <c r="S4" s="259">
        <v>0</v>
      </c>
      <c r="T4" s="259">
        <v>15</v>
      </c>
      <c r="U4" s="259">
        <v>10</v>
      </c>
      <c r="V4" s="261" t="s">
        <v>5</v>
      </c>
    </row>
    <row r="5" spans="1:22" x14ac:dyDescent="0.2">
      <c r="A5" s="262" t="s">
        <v>120</v>
      </c>
      <c r="B5" s="262" t="s">
        <v>119</v>
      </c>
      <c r="C5" s="262" t="s">
        <v>25</v>
      </c>
      <c r="D5" s="262">
        <v>0.48110000610351561</v>
      </c>
      <c r="E5" s="262">
        <v>3259</v>
      </c>
      <c r="F5" s="262">
        <v>2437</v>
      </c>
      <c r="G5" s="262">
        <v>2032</v>
      </c>
      <c r="H5" s="262">
        <v>6774.059361160721</v>
      </c>
      <c r="I5" s="262">
        <v>5065.4748889686034</v>
      </c>
      <c r="J5" s="262">
        <v>2075</v>
      </c>
      <c r="K5" s="262">
        <v>425</v>
      </c>
      <c r="L5" s="262">
        <v>70</v>
      </c>
      <c r="M5" s="262">
        <v>240</v>
      </c>
      <c r="N5" s="263">
        <v>0.11566265060240964</v>
      </c>
      <c r="O5" s="262">
        <v>1285</v>
      </c>
      <c r="P5" s="262">
        <v>35</v>
      </c>
      <c r="Q5" s="262">
        <v>1320</v>
      </c>
      <c r="R5" s="263">
        <v>0.636144578313253</v>
      </c>
      <c r="S5" s="262">
        <v>0</v>
      </c>
      <c r="T5" s="262">
        <v>0</v>
      </c>
      <c r="U5" s="262">
        <v>15</v>
      </c>
      <c r="V5" s="158" t="s">
        <v>5</v>
      </c>
    </row>
    <row r="6" spans="1:22" x14ac:dyDescent="0.2">
      <c r="A6" s="262" t="s">
        <v>121</v>
      </c>
      <c r="B6" s="262" t="s">
        <v>119</v>
      </c>
      <c r="C6" s="262" t="s">
        <v>25</v>
      </c>
      <c r="D6" s="262">
        <v>0.48150001525878905</v>
      </c>
      <c r="E6" s="262">
        <v>4221</v>
      </c>
      <c r="F6" s="262">
        <v>3038</v>
      </c>
      <c r="G6" s="262">
        <v>2512</v>
      </c>
      <c r="H6" s="262">
        <v>8766.3548623801471</v>
      </c>
      <c r="I6" s="262">
        <v>6309.4494366052795</v>
      </c>
      <c r="J6" s="262">
        <v>2195</v>
      </c>
      <c r="K6" s="262">
        <v>365</v>
      </c>
      <c r="L6" s="262">
        <v>110</v>
      </c>
      <c r="M6" s="262">
        <v>275</v>
      </c>
      <c r="N6" s="263">
        <v>0.12528473804100229</v>
      </c>
      <c r="O6" s="262">
        <v>1380</v>
      </c>
      <c r="P6" s="262">
        <v>60</v>
      </c>
      <c r="Q6" s="262">
        <v>1440</v>
      </c>
      <c r="R6" s="263">
        <v>0.6560364464692483</v>
      </c>
      <c r="S6" s="262">
        <v>0</v>
      </c>
      <c r="T6" s="262">
        <v>10</v>
      </c>
      <c r="U6" s="262">
        <v>10</v>
      </c>
      <c r="V6" s="158" t="s">
        <v>5</v>
      </c>
    </row>
    <row r="7" spans="1:22" x14ac:dyDescent="0.2">
      <c r="A7" s="262" t="s">
        <v>122</v>
      </c>
      <c r="B7" s="262" t="s">
        <v>119</v>
      </c>
      <c r="C7" s="262" t="s">
        <v>25</v>
      </c>
      <c r="D7" s="262">
        <v>0.76779998779296876</v>
      </c>
      <c r="E7" s="262">
        <v>1796</v>
      </c>
      <c r="F7" s="262">
        <v>725</v>
      </c>
      <c r="G7" s="262">
        <v>669</v>
      </c>
      <c r="H7" s="262">
        <v>2339.1508577156651</v>
      </c>
      <c r="I7" s="262">
        <v>944.25633176161307</v>
      </c>
      <c r="J7" s="262">
        <v>810</v>
      </c>
      <c r="K7" s="262">
        <v>380</v>
      </c>
      <c r="L7" s="262">
        <v>20</v>
      </c>
      <c r="M7" s="262">
        <v>40</v>
      </c>
      <c r="N7" s="263">
        <v>4.9382716049382713E-2</v>
      </c>
      <c r="O7" s="262">
        <v>335</v>
      </c>
      <c r="P7" s="262">
        <v>10</v>
      </c>
      <c r="Q7" s="262">
        <v>345</v>
      </c>
      <c r="R7" s="263">
        <v>0.42592592592592593</v>
      </c>
      <c r="S7" s="262">
        <v>10</v>
      </c>
      <c r="T7" s="262">
        <v>15</v>
      </c>
      <c r="U7" s="262">
        <v>0</v>
      </c>
      <c r="V7" s="158" t="s">
        <v>5</v>
      </c>
    </row>
    <row r="8" spans="1:22" x14ac:dyDescent="0.2">
      <c r="A8" s="262" t="s">
        <v>123</v>
      </c>
      <c r="B8" s="262" t="s">
        <v>119</v>
      </c>
      <c r="C8" s="262" t="s">
        <v>25</v>
      </c>
      <c r="D8" s="262">
        <v>1.0522000122070312</v>
      </c>
      <c r="E8" s="262">
        <v>3217</v>
      </c>
      <c r="F8" s="262">
        <v>1790</v>
      </c>
      <c r="G8" s="262">
        <v>1465</v>
      </c>
      <c r="H8" s="262">
        <v>3057.4034999792625</v>
      </c>
      <c r="I8" s="262">
        <v>1701.1974712349643</v>
      </c>
      <c r="J8" s="262">
        <v>1405</v>
      </c>
      <c r="K8" s="262">
        <v>455</v>
      </c>
      <c r="L8" s="262">
        <v>110</v>
      </c>
      <c r="M8" s="262">
        <v>125</v>
      </c>
      <c r="N8" s="263">
        <v>8.8967971530249115E-2</v>
      </c>
      <c r="O8" s="262">
        <v>675</v>
      </c>
      <c r="P8" s="262">
        <v>25</v>
      </c>
      <c r="Q8" s="262">
        <v>700</v>
      </c>
      <c r="R8" s="263">
        <v>0.49822064056939502</v>
      </c>
      <c r="S8" s="262">
        <v>0</v>
      </c>
      <c r="T8" s="262">
        <v>10</v>
      </c>
      <c r="U8" s="262">
        <v>10</v>
      </c>
      <c r="V8" s="158" t="s">
        <v>5</v>
      </c>
    </row>
    <row r="9" spans="1:22" x14ac:dyDescent="0.2">
      <c r="A9" s="262" t="s">
        <v>124</v>
      </c>
      <c r="B9" s="262" t="s">
        <v>119</v>
      </c>
      <c r="C9" s="262" t="s">
        <v>25</v>
      </c>
      <c r="D9" s="262">
        <v>1.1718000030517579</v>
      </c>
      <c r="E9" s="262">
        <v>1780</v>
      </c>
      <c r="F9" s="262">
        <v>1259</v>
      </c>
      <c r="G9" s="262">
        <v>1073</v>
      </c>
      <c r="H9" s="262">
        <v>1519.0305473325539</v>
      </c>
      <c r="I9" s="262">
        <v>1074.4154264560029</v>
      </c>
      <c r="J9" s="262">
        <v>700</v>
      </c>
      <c r="K9" s="262">
        <v>145</v>
      </c>
      <c r="L9" s="262">
        <v>0</v>
      </c>
      <c r="M9" s="262">
        <v>45</v>
      </c>
      <c r="N9" s="263">
        <v>6.4285714285714279E-2</v>
      </c>
      <c r="O9" s="262">
        <v>460</v>
      </c>
      <c r="P9" s="262">
        <v>10</v>
      </c>
      <c r="Q9" s="262">
        <v>470</v>
      </c>
      <c r="R9" s="263">
        <v>0.67142857142857137</v>
      </c>
      <c r="S9" s="262">
        <v>0</v>
      </c>
      <c r="T9" s="262">
        <v>10</v>
      </c>
      <c r="U9" s="262">
        <v>30</v>
      </c>
      <c r="V9" s="158" t="s">
        <v>5</v>
      </c>
    </row>
    <row r="10" spans="1:22" x14ac:dyDescent="0.2">
      <c r="A10" s="262" t="s">
        <v>125</v>
      </c>
      <c r="B10" s="262" t="s">
        <v>119</v>
      </c>
      <c r="C10" s="262" t="s">
        <v>25</v>
      </c>
      <c r="D10" s="262">
        <v>0.50060001373291019</v>
      </c>
      <c r="E10" s="262">
        <v>2641</v>
      </c>
      <c r="F10" s="262">
        <v>2073</v>
      </c>
      <c r="G10" s="262">
        <v>1527</v>
      </c>
      <c r="H10" s="262">
        <v>5275.6690522367371</v>
      </c>
      <c r="I10" s="262">
        <v>4141.0306494838151</v>
      </c>
      <c r="J10" s="262">
        <v>1545</v>
      </c>
      <c r="K10" s="262">
        <v>300</v>
      </c>
      <c r="L10" s="262">
        <v>30</v>
      </c>
      <c r="M10" s="262">
        <v>160</v>
      </c>
      <c r="N10" s="263">
        <v>0.10355987055016182</v>
      </c>
      <c r="O10" s="262">
        <v>980</v>
      </c>
      <c r="P10" s="262">
        <v>40</v>
      </c>
      <c r="Q10" s="262">
        <v>1020</v>
      </c>
      <c r="R10" s="263">
        <v>0.66019417475728159</v>
      </c>
      <c r="S10" s="262">
        <v>0</v>
      </c>
      <c r="T10" s="262">
        <v>0</v>
      </c>
      <c r="U10" s="262">
        <v>25</v>
      </c>
      <c r="V10" s="158" t="s">
        <v>5</v>
      </c>
    </row>
    <row r="11" spans="1:22" x14ac:dyDescent="0.2">
      <c r="A11" s="262" t="s">
        <v>126</v>
      </c>
      <c r="B11" s="262" t="s">
        <v>119</v>
      </c>
      <c r="C11" s="262" t="s">
        <v>25</v>
      </c>
      <c r="D11" s="262">
        <v>0.63749999999999996</v>
      </c>
      <c r="E11" s="262">
        <v>1859</v>
      </c>
      <c r="F11" s="262">
        <v>1223</v>
      </c>
      <c r="G11" s="262">
        <v>1080</v>
      </c>
      <c r="H11" s="262">
        <v>2916.0784313725494</v>
      </c>
      <c r="I11" s="262">
        <v>1918.4313725490197</v>
      </c>
      <c r="J11" s="262">
        <v>1195</v>
      </c>
      <c r="K11" s="262">
        <v>250</v>
      </c>
      <c r="L11" s="262">
        <v>60</v>
      </c>
      <c r="M11" s="262">
        <v>100</v>
      </c>
      <c r="N11" s="263">
        <v>8.3682008368200833E-2</v>
      </c>
      <c r="O11" s="262">
        <v>705</v>
      </c>
      <c r="P11" s="262">
        <v>50</v>
      </c>
      <c r="Q11" s="262">
        <v>755</v>
      </c>
      <c r="R11" s="263">
        <v>0.63179916317991636</v>
      </c>
      <c r="S11" s="262">
        <v>10</v>
      </c>
      <c r="T11" s="262">
        <v>15</v>
      </c>
      <c r="U11" s="262">
        <v>0</v>
      </c>
      <c r="V11" s="158" t="s">
        <v>5</v>
      </c>
    </row>
    <row r="12" spans="1:22" x14ac:dyDescent="0.2">
      <c r="A12" s="262" t="s">
        <v>127</v>
      </c>
      <c r="B12" s="262" t="s">
        <v>119</v>
      </c>
      <c r="C12" s="262" t="s">
        <v>25</v>
      </c>
      <c r="D12" s="262">
        <v>0.82930000305175777</v>
      </c>
      <c r="E12" s="262">
        <v>4699</v>
      </c>
      <c r="F12" s="262">
        <v>2877</v>
      </c>
      <c r="G12" s="262">
        <v>2532</v>
      </c>
      <c r="H12" s="262">
        <v>5666.2245058580193</v>
      </c>
      <c r="I12" s="262">
        <v>3469.1908711116239</v>
      </c>
      <c r="J12" s="262">
        <v>2325</v>
      </c>
      <c r="K12" s="262">
        <v>440</v>
      </c>
      <c r="L12" s="262">
        <v>105</v>
      </c>
      <c r="M12" s="262">
        <v>380</v>
      </c>
      <c r="N12" s="263">
        <v>0.16344086021505377</v>
      </c>
      <c r="O12" s="262">
        <v>1220</v>
      </c>
      <c r="P12" s="262">
        <v>130</v>
      </c>
      <c r="Q12" s="262">
        <v>1350</v>
      </c>
      <c r="R12" s="263">
        <v>0.58064516129032262</v>
      </c>
      <c r="S12" s="262">
        <v>0</v>
      </c>
      <c r="T12" s="262">
        <v>10</v>
      </c>
      <c r="U12" s="262">
        <v>30</v>
      </c>
      <c r="V12" s="158" t="s">
        <v>5</v>
      </c>
    </row>
    <row r="13" spans="1:22" x14ac:dyDescent="0.2">
      <c r="A13" s="262" t="s">
        <v>128</v>
      </c>
      <c r="B13" s="262" t="s">
        <v>119</v>
      </c>
      <c r="C13" s="262" t="s">
        <v>25</v>
      </c>
      <c r="D13" s="262">
        <v>0.80819999694824218</v>
      </c>
      <c r="E13" s="262">
        <v>5768</v>
      </c>
      <c r="F13" s="262">
        <v>2922</v>
      </c>
      <c r="G13" s="262">
        <v>2604</v>
      </c>
      <c r="H13" s="262">
        <v>7136.847341969722</v>
      </c>
      <c r="I13" s="262">
        <v>3615.4417359978379</v>
      </c>
      <c r="J13" s="262">
        <v>3415</v>
      </c>
      <c r="K13" s="262">
        <v>920</v>
      </c>
      <c r="L13" s="262">
        <v>230</v>
      </c>
      <c r="M13" s="262">
        <v>590</v>
      </c>
      <c r="N13" s="263">
        <v>0.17276720351390923</v>
      </c>
      <c r="O13" s="262">
        <v>1495</v>
      </c>
      <c r="P13" s="262">
        <v>125</v>
      </c>
      <c r="Q13" s="262">
        <v>1620</v>
      </c>
      <c r="R13" s="263">
        <v>0.47437774524158127</v>
      </c>
      <c r="S13" s="262">
        <v>10</v>
      </c>
      <c r="T13" s="262">
        <v>35</v>
      </c>
      <c r="U13" s="262">
        <v>10</v>
      </c>
      <c r="V13" s="158" t="s">
        <v>5</v>
      </c>
    </row>
    <row r="14" spans="1:22" x14ac:dyDescent="0.2">
      <c r="A14" s="262" t="s">
        <v>129</v>
      </c>
      <c r="B14" s="262" t="s">
        <v>119</v>
      </c>
      <c r="C14" s="262" t="s">
        <v>25</v>
      </c>
      <c r="D14" s="262">
        <v>0.52360000610351565</v>
      </c>
      <c r="E14" s="262">
        <v>2594</v>
      </c>
      <c r="F14" s="262">
        <v>1212</v>
      </c>
      <c r="G14" s="262">
        <v>1053</v>
      </c>
      <c r="H14" s="262">
        <v>4954.1634258254126</v>
      </c>
      <c r="I14" s="262">
        <v>2314.7440524673862</v>
      </c>
      <c r="J14" s="262">
        <v>1365</v>
      </c>
      <c r="K14" s="262">
        <v>435</v>
      </c>
      <c r="L14" s="262">
        <v>65</v>
      </c>
      <c r="M14" s="262">
        <v>150</v>
      </c>
      <c r="N14" s="263">
        <v>0.10989010989010989</v>
      </c>
      <c r="O14" s="262">
        <v>605</v>
      </c>
      <c r="P14" s="262">
        <v>70</v>
      </c>
      <c r="Q14" s="262">
        <v>675</v>
      </c>
      <c r="R14" s="263">
        <v>0.49450549450549453</v>
      </c>
      <c r="S14" s="262">
        <v>0</v>
      </c>
      <c r="T14" s="262">
        <v>10</v>
      </c>
      <c r="U14" s="262">
        <v>35</v>
      </c>
      <c r="V14" s="158" t="s">
        <v>5</v>
      </c>
    </row>
    <row r="15" spans="1:22" x14ac:dyDescent="0.2">
      <c r="A15" s="262" t="s">
        <v>130</v>
      </c>
      <c r="B15" s="262" t="s">
        <v>119</v>
      </c>
      <c r="C15" s="262" t="s">
        <v>25</v>
      </c>
      <c r="D15" s="262">
        <v>0.78959999084472654</v>
      </c>
      <c r="E15" s="262">
        <v>2613</v>
      </c>
      <c r="F15" s="262">
        <v>1162</v>
      </c>
      <c r="G15" s="262">
        <v>1100</v>
      </c>
      <c r="H15" s="262">
        <v>3309.2705550877367</v>
      </c>
      <c r="I15" s="262">
        <v>1471.6312227370647</v>
      </c>
      <c r="J15" s="262">
        <v>1360</v>
      </c>
      <c r="K15" s="262">
        <v>655</v>
      </c>
      <c r="L15" s="262">
        <v>175</v>
      </c>
      <c r="M15" s="262">
        <v>195</v>
      </c>
      <c r="N15" s="263">
        <v>0.14338235294117646</v>
      </c>
      <c r="O15" s="262">
        <v>280</v>
      </c>
      <c r="P15" s="262">
        <v>50</v>
      </c>
      <c r="Q15" s="262">
        <v>330</v>
      </c>
      <c r="R15" s="263">
        <v>0.24264705882352941</v>
      </c>
      <c r="S15" s="262">
        <v>0</v>
      </c>
      <c r="T15" s="262">
        <v>0</v>
      </c>
      <c r="U15" s="262">
        <v>10</v>
      </c>
      <c r="V15" s="158" t="s">
        <v>5</v>
      </c>
    </row>
    <row r="16" spans="1:22" x14ac:dyDescent="0.2">
      <c r="A16" s="264" t="s">
        <v>137</v>
      </c>
      <c r="B16" s="264" t="s">
        <v>119</v>
      </c>
      <c r="C16" s="264" t="s">
        <v>25</v>
      </c>
      <c r="D16" s="264">
        <v>1.841300048828125</v>
      </c>
      <c r="E16" s="264">
        <v>4023</v>
      </c>
      <c r="F16" s="264">
        <v>1962</v>
      </c>
      <c r="G16" s="264">
        <v>1882</v>
      </c>
      <c r="H16" s="264">
        <v>2184.8693278210653</v>
      </c>
      <c r="I16" s="264">
        <v>1065.5514842617276</v>
      </c>
      <c r="J16" s="264">
        <v>1580</v>
      </c>
      <c r="K16" s="264">
        <v>1075</v>
      </c>
      <c r="L16" s="264">
        <v>145</v>
      </c>
      <c r="M16" s="264">
        <v>210</v>
      </c>
      <c r="N16" s="265">
        <v>0.13291139240506328</v>
      </c>
      <c r="O16" s="264">
        <v>120</v>
      </c>
      <c r="P16" s="264">
        <v>0</v>
      </c>
      <c r="Q16" s="264">
        <v>120</v>
      </c>
      <c r="R16" s="265">
        <v>7.5949367088607597E-2</v>
      </c>
      <c r="S16" s="264">
        <v>0</v>
      </c>
      <c r="T16" s="264">
        <v>10</v>
      </c>
      <c r="U16" s="264">
        <v>10</v>
      </c>
      <c r="V16" s="159" t="s">
        <v>7</v>
      </c>
    </row>
    <row r="17" spans="1:22" x14ac:dyDescent="0.2">
      <c r="A17" s="266" t="s">
        <v>193</v>
      </c>
      <c r="B17" s="266" t="s">
        <v>119</v>
      </c>
      <c r="C17" s="266" t="s">
        <v>25</v>
      </c>
      <c r="D17" s="266">
        <v>2.0355999755859373</v>
      </c>
      <c r="E17" s="266">
        <v>4746</v>
      </c>
      <c r="F17" s="266">
        <v>2502</v>
      </c>
      <c r="G17" s="266">
        <v>2303</v>
      </c>
      <c r="H17" s="266">
        <v>2331.4993402050359</v>
      </c>
      <c r="I17" s="266">
        <v>1229.1216496403288</v>
      </c>
      <c r="J17" s="266">
        <v>2420</v>
      </c>
      <c r="K17" s="266">
        <v>1310</v>
      </c>
      <c r="L17" s="266">
        <v>310</v>
      </c>
      <c r="M17" s="266">
        <v>615</v>
      </c>
      <c r="N17" s="267">
        <v>0.25413223140495866</v>
      </c>
      <c r="O17" s="266">
        <v>145</v>
      </c>
      <c r="P17" s="266">
        <v>10</v>
      </c>
      <c r="Q17" s="266">
        <v>155</v>
      </c>
      <c r="R17" s="267">
        <v>6.4049586776859499E-2</v>
      </c>
      <c r="S17" s="266">
        <v>0</v>
      </c>
      <c r="T17" s="266">
        <v>10</v>
      </c>
      <c r="U17" s="266">
        <v>15</v>
      </c>
      <c r="V17" s="157" t="s">
        <v>6</v>
      </c>
    </row>
    <row r="18" spans="1:22" x14ac:dyDescent="0.2">
      <c r="A18" s="264" t="s">
        <v>138</v>
      </c>
      <c r="B18" s="264" t="s">
        <v>119</v>
      </c>
      <c r="C18" s="264" t="s">
        <v>25</v>
      </c>
      <c r="D18" s="264">
        <v>2.5588000488281248</v>
      </c>
      <c r="E18" s="264">
        <v>3058</v>
      </c>
      <c r="F18" s="264">
        <v>1386</v>
      </c>
      <c r="G18" s="264">
        <v>1322</v>
      </c>
      <c r="H18" s="264">
        <v>1195.0914263115237</v>
      </c>
      <c r="I18" s="264">
        <v>541.66014286061863</v>
      </c>
      <c r="J18" s="264">
        <v>1600</v>
      </c>
      <c r="K18" s="264">
        <v>965</v>
      </c>
      <c r="L18" s="264">
        <v>185</v>
      </c>
      <c r="M18" s="264">
        <v>280</v>
      </c>
      <c r="N18" s="265">
        <v>0.17499999999999999</v>
      </c>
      <c r="O18" s="264">
        <v>85</v>
      </c>
      <c r="P18" s="264">
        <v>40</v>
      </c>
      <c r="Q18" s="264">
        <v>125</v>
      </c>
      <c r="R18" s="265">
        <v>7.8125E-2</v>
      </c>
      <c r="S18" s="264">
        <v>20</v>
      </c>
      <c r="T18" s="264">
        <v>10</v>
      </c>
      <c r="U18" s="264">
        <v>20</v>
      </c>
      <c r="V18" s="159" t="s">
        <v>7</v>
      </c>
    </row>
    <row r="19" spans="1:22" x14ac:dyDescent="0.2">
      <c r="A19" s="264" t="s">
        <v>139</v>
      </c>
      <c r="B19" s="264" t="s">
        <v>119</v>
      </c>
      <c r="C19" s="264" t="s">
        <v>25</v>
      </c>
      <c r="D19" s="264">
        <v>2.9032998657226563</v>
      </c>
      <c r="E19" s="264">
        <v>2266</v>
      </c>
      <c r="F19" s="264">
        <v>1041</v>
      </c>
      <c r="G19" s="264">
        <v>976</v>
      </c>
      <c r="H19" s="264">
        <v>780.49120132342</v>
      </c>
      <c r="I19" s="264">
        <v>358.5575201137159</v>
      </c>
      <c r="J19" s="264">
        <v>1055</v>
      </c>
      <c r="K19" s="264">
        <v>695</v>
      </c>
      <c r="L19" s="264">
        <v>145</v>
      </c>
      <c r="M19" s="264">
        <v>140</v>
      </c>
      <c r="N19" s="265">
        <v>0.13270142180094788</v>
      </c>
      <c r="O19" s="264">
        <v>60</v>
      </c>
      <c r="P19" s="264">
        <v>0</v>
      </c>
      <c r="Q19" s="264">
        <v>60</v>
      </c>
      <c r="R19" s="265">
        <v>5.6872037914691941E-2</v>
      </c>
      <c r="S19" s="264">
        <v>0</v>
      </c>
      <c r="T19" s="264">
        <v>0</v>
      </c>
      <c r="U19" s="264">
        <v>10</v>
      </c>
      <c r="V19" s="159" t="s">
        <v>7</v>
      </c>
    </row>
    <row r="20" spans="1:22" x14ac:dyDescent="0.2">
      <c r="A20" s="262" t="s">
        <v>131</v>
      </c>
      <c r="B20" s="262" t="s">
        <v>119</v>
      </c>
      <c r="C20" s="262" t="s">
        <v>25</v>
      </c>
      <c r="D20" s="262">
        <v>1.3822999572753907</v>
      </c>
      <c r="E20" s="262">
        <v>3642</v>
      </c>
      <c r="F20" s="262">
        <v>1985</v>
      </c>
      <c r="G20" s="262">
        <v>1922</v>
      </c>
      <c r="H20" s="262">
        <v>2634.7392842134172</v>
      </c>
      <c r="I20" s="262">
        <v>1436.0124874145067</v>
      </c>
      <c r="J20" s="262">
        <v>1615</v>
      </c>
      <c r="K20" s="262">
        <v>790</v>
      </c>
      <c r="L20" s="262">
        <v>105</v>
      </c>
      <c r="M20" s="262">
        <v>405</v>
      </c>
      <c r="N20" s="263">
        <v>0.25077399380804954</v>
      </c>
      <c r="O20" s="262">
        <v>275</v>
      </c>
      <c r="P20" s="262">
        <v>30</v>
      </c>
      <c r="Q20" s="262">
        <v>305</v>
      </c>
      <c r="R20" s="263">
        <v>0.18885448916408668</v>
      </c>
      <c r="S20" s="262">
        <v>0</v>
      </c>
      <c r="T20" s="262">
        <v>0</v>
      </c>
      <c r="U20" s="262">
        <v>10</v>
      </c>
      <c r="V20" s="158" t="s">
        <v>5</v>
      </c>
    </row>
    <row r="21" spans="1:22" x14ac:dyDescent="0.2">
      <c r="A21" s="262" t="s">
        <v>132</v>
      </c>
      <c r="B21" s="262" t="s">
        <v>119</v>
      </c>
      <c r="C21" s="262" t="s">
        <v>25</v>
      </c>
      <c r="D21" s="262">
        <v>0.89839996337890626</v>
      </c>
      <c r="E21" s="262">
        <v>4412</v>
      </c>
      <c r="F21" s="262">
        <v>2269</v>
      </c>
      <c r="G21" s="262">
        <v>2148</v>
      </c>
      <c r="H21" s="262">
        <v>4910.9530051697129</v>
      </c>
      <c r="I21" s="262">
        <v>2525.6011715163372</v>
      </c>
      <c r="J21" s="262">
        <v>2545</v>
      </c>
      <c r="K21" s="262">
        <v>1025</v>
      </c>
      <c r="L21" s="262">
        <v>270</v>
      </c>
      <c r="M21" s="262">
        <v>400</v>
      </c>
      <c r="N21" s="263">
        <v>0.15717092337917485</v>
      </c>
      <c r="O21" s="262">
        <v>685</v>
      </c>
      <c r="P21" s="262">
        <v>120</v>
      </c>
      <c r="Q21" s="262">
        <v>805</v>
      </c>
      <c r="R21" s="263">
        <v>0.31630648330058941</v>
      </c>
      <c r="S21" s="262">
        <v>0</v>
      </c>
      <c r="T21" s="262">
        <v>10</v>
      </c>
      <c r="U21" s="262">
        <v>35</v>
      </c>
      <c r="V21" s="158" t="s">
        <v>5</v>
      </c>
    </row>
    <row r="22" spans="1:22" x14ac:dyDescent="0.2">
      <c r="A22" s="262" t="s">
        <v>133</v>
      </c>
      <c r="B22" s="262" t="s">
        <v>119</v>
      </c>
      <c r="C22" s="262" t="s">
        <v>25</v>
      </c>
      <c r="D22" s="262">
        <v>0.9948999786376953</v>
      </c>
      <c r="E22" s="262">
        <v>2672</v>
      </c>
      <c r="F22" s="262">
        <v>1041</v>
      </c>
      <c r="G22" s="262">
        <v>958</v>
      </c>
      <c r="H22" s="262">
        <v>2685.6971126471808</v>
      </c>
      <c r="I22" s="262">
        <v>1046.3363376742946</v>
      </c>
      <c r="J22" s="262">
        <v>1235</v>
      </c>
      <c r="K22" s="262">
        <v>370</v>
      </c>
      <c r="L22" s="262">
        <v>120</v>
      </c>
      <c r="M22" s="262">
        <v>230</v>
      </c>
      <c r="N22" s="263">
        <v>0.18623481781376519</v>
      </c>
      <c r="O22" s="262">
        <v>400</v>
      </c>
      <c r="P22" s="262">
        <v>100</v>
      </c>
      <c r="Q22" s="262">
        <v>500</v>
      </c>
      <c r="R22" s="263">
        <v>0.40485829959514169</v>
      </c>
      <c r="S22" s="262">
        <v>0</v>
      </c>
      <c r="T22" s="262">
        <v>15</v>
      </c>
      <c r="U22" s="262">
        <v>15</v>
      </c>
      <c r="V22" s="158" t="s">
        <v>5</v>
      </c>
    </row>
    <row r="23" spans="1:22" x14ac:dyDescent="0.2">
      <c r="A23" s="262" t="s">
        <v>134</v>
      </c>
      <c r="B23" s="262" t="s">
        <v>119</v>
      </c>
      <c r="C23" s="262" t="s">
        <v>25</v>
      </c>
      <c r="D23" s="262">
        <v>0.88190002441406246</v>
      </c>
      <c r="E23" s="262">
        <v>3090</v>
      </c>
      <c r="F23" s="262">
        <v>1567</v>
      </c>
      <c r="G23" s="262">
        <v>1489</v>
      </c>
      <c r="H23" s="262">
        <v>3503.7985196258578</v>
      </c>
      <c r="I23" s="262">
        <v>1776.8453981403622</v>
      </c>
      <c r="J23" s="262">
        <v>1325</v>
      </c>
      <c r="K23" s="262">
        <v>680</v>
      </c>
      <c r="L23" s="262">
        <v>120</v>
      </c>
      <c r="M23" s="262">
        <v>235</v>
      </c>
      <c r="N23" s="263">
        <v>0.17735849056603772</v>
      </c>
      <c r="O23" s="262">
        <v>240</v>
      </c>
      <c r="P23" s="262">
        <v>45</v>
      </c>
      <c r="Q23" s="262">
        <v>285</v>
      </c>
      <c r="R23" s="263">
        <v>0.21509433962264152</v>
      </c>
      <c r="S23" s="262">
        <v>0</v>
      </c>
      <c r="T23" s="262">
        <v>10</v>
      </c>
      <c r="U23" s="262">
        <v>0</v>
      </c>
      <c r="V23" s="158" t="s">
        <v>5</v>
      </c>
    </row>
    <row r="24" spans="1:22" x14ac:dyDescent="0.2">
      <c r="A24" s="266" t="s">
        <v>194</v>
      </c>
      <c r="B24" s="266" t="s">
        <v>119</v>
      </c>
      <c r="C24" s="266" t="s">
        <v>25</v>
      </c>
      <c r="D24" s="266">
        <v>2.8498001098632813</v>
      </c>
      <c r="E24" s="266">
        <v>5489</v>
      </c>
      <c r="F24" s="266">
        <v>3009</v>
      </c>
      <c r="G24" s="266">
        <v>2832</v>
      </c>
      <c r="H24" s="266">
        <v>1926.1000029448851</v>
      </c>
      <c r="I24" s="266">
        <v>1055.8635286684569</v>
      </c>
      <c r="J24" s="266">
        <v>2985</v>
      </c>
      <c r="K24" s="266">
        <v>1550</v>
      </c>
      <c r="L24" s="266">
        <v>335</v>
      </c>
      <c r="M24" s="266">
        <v>605</v>
      </c>
      <c r="N24" s="267">
        <v>0.20268006700167504</v>
      </c>
      <c r="O24" s="266">
        <v>340</v>
      </c>
      <c r="P24" s="266">
        <v>120</v>
      </c>
      <c r="Q24" s="266">
        <v>460</v>
      </c>
      <c r="R24" s="267">
        <v>0.1541038525963149</v>
      </c>
      <c r="S24" s="266">
        <v>10</v>
      </c>
      <c r="T24" s="266">
        <v>0</v>
      </c>
      <c r="U24" s="266">
        <v>20</v>
      </c>
      <c r="V24" s="157" t="s">
        <v>6</v>
      </c>
    </row>
    <row r="25" spans="1:22" x14ac:dyDescent="0.2">
      <c r="A25" s="262" t="s">
        <v>135</v>
      </c>
      <c r="B25" s="262" t="s">
        <v>119</v>
      </c>
      <c r="C25" s="262" t="s">
        <v>25</v>
      </c>
      <c r="D25" s="262">
        <v>1.5372000122070313</v>
      </c>
      <c r="E25" s="262">
        <v>4239</v>
      </c>
      <c r="F25" s="262">
        <v>2089</v>
      </c>
      <c r="G25" s="262">
        <v>1970</v>
      </c>
      <c r="H25" s="262">
        <v>2757.6112193193817</v>
      </c>
      <c r="I25" s="262">
        <v>1358.9643399759821</v>
      </c>
      <c r="J25" s="262">
        <v>1815</v>
      </c>
      <c r="K25" s="262">
        <v>890</v>
      </c>
      <c r="L25" s="262">
        <v>125</v>
      </c>
      <c r="M25" s="262">
        <v>375</v>
      </c>
      <c r="N25" s="263">
        <v>0.20661157024793389</v>
      </c>
      <c r="O25" s="262">
        <v>370</v>
      </c>
      <c r="P25" s="262">
        <v>25</v>
      </c>
      <c r="Q25" s="262">
        <v>395</v>
      </c>
      <c r="R25" s="263">
        <v>0.21763085399449036</v>
      </c>
      <c r="S25" s="262">
        <v>0</v>
      </c>
      <c r="T25" s="262">
        <v>0</v>
      </c>
      <c r="U25" s="262">
        <v>25</v>
      </c>
      <c r="V25" s="158" t="s">
        <v>5</v>
      </c>
    </row>
    <row r="26" spans="1:22" x14ac:dyDescent="0.2">
      <c r="A26" s="266" t="s">
        <v>195</v>
      </c>
      <c r="B26" s="266" t="s">
        <v>119</v>
      </c>
      <c r="C26" s="266" t="s">
        <v>25</v>
      </c>
      <c r="D26" s="266">
        <v>2.1886000061035156</v>
      </c>
      <c r="E26" s="266">
        <v>5387</v>
      </c>
      <c r="F26" s="266">
        <v>2767</v>
      </c>
      <c r="G26" s="266">
        <v>2568</v>
      </c>
      <c r="H26" s="266">
        <v>2461.3908365973052</v>
      </c>
      <c r="I26" s="266">
        <v>1264.2785306970009</v>
      </c>
      <c r="J26" s="266">
        <v>2655</v>
      </c>
      <c r="K26" s="266">
        <v>1485</v>
      </c>
      <c r="L26" s="266">
        <v>290</v>
      </c>
      <c r="M26" s="266">
        <v>570</v>
      </c>
      <c r="N26" s="267">
        <v>0.21468926553672316</v>
      </c>
      <c r="O26" s="266">
        <v>255</v>
      </c>
      <c r="P26" s="266">
        <v>15</v>
      </c>
      <c r="Q26" s="266">
        <v>270</v>
      </c>
      <c r="R26" s="267">
        <v>0.10169491525423729</v>
      </c>
      <c r="S26" s="266">
        <v>10</v>
      </c>
      <c r="T26" s="266">
        <v>15</v>
      </c>
      <c r="U26" s="266">
        <v>10</v>
      </c>
      <c r="V26" s="157" t="s">
        <v>6</v>
      </c>
    </row>
    <row r="27" spans="1:22" x14ac:dyDescent="0.2">
      <c r="A27" s="266" t="s">
        <v>196</v>
      </c>
      <c r="B27" s="266" t="s">
        <v>119</v>
      </c>
      <c r="C27" s="266" t="s">
        <v>25</v>
      </c>
      <c r="D27" s="266">
        <v>1.0549999999999999</v>
      </c>
      <c r="E27" s="266">
        <v>4625</v>
      </c>
      <c r="F27" s="266">
        <v>2173</v>
      </c>
      <c r="G27" s="266">
        <v>2050</v>
      </c>
      <c r="H27" s="266">
        <v>4383.8862559241707</v>
      </c>
      <c r="I27" s="266">
        <v>2059.7156398104266</v>
      </c>
      <c r="J27" s="266">
        <v>2085</v>
      </c>
      <c r="K27" s="266">
        <v>1220</v>
      </c>
      <c r="L27" s="266">
        <v>200</v>
      </c>
      <c r="M27" s="266">
        <v>435</v>
      </c>
      <c r="N27" s="267">
        <v>0.20863309352517986</v>
      </c>
      <c r="O27" s="266">
        <v>175</v>
      </c>
      <c r="P27" s="266">
        <v>10</v>
      </c>
      <c r="Q27" s="266">
        <v>185</v>
      </c>
      <c r="R27" s="267">
        <v>8.8729016786570747E-2</v>
      </c>
      <c r="S27" s="266">
        <v>10</v>
      </c>
      <c r="T27" s="266">
        <v>25</v>
      </c>
      <c r="U27" s="266">
        <v>20</v>
      </c>
      <c r="V27" s="157" t="s">
        <v>6</v>
      </c>
    </row>
    <row r="28" spans="1:22" x14ac:dyDescent="0.2">
      <c r="A28" s="266" t="s">
        <v>197</v>
      </c>
      <c r="B28" s="266" t="s">
        <v>119</v>
      </c>
      <c r="C28" s="266" t="s">
        <v>25</v>
      </c>
      <c r="D28" s="266">
        <v>1.9333999633789063</v>
      </c>
      <c r="E28" s="266">
        <v>4879</v>
      </c>
      <c r="F28" s="266">
        <v>2548</v>
      </c>
      <c r="G28" s="266">
        <v>2386</v>
      </c>
      <c r="H28" s="266">
        <v>2523.5337190517043</v>
      </c>
      <c r="I28" s="266">
        <v>1317.8856151145199</v>
      </c>
      <c r="J28" s="266">
        <v>2550</v>
      </c>
      <c r="K28" s="266">
        <v>1690</v>
      </c>
      <c r="L28" s="266">
        <v>215</v>
      </c>
      <c r="M28" s="266">
        <v>525</v>
      </c>
      <c r="N28" s="267">
        <v>0.20588235294117646</v>
      </c>
      <c r="O28" s="266">
        <v>100</v>
      </c>
      <c r="P28" s="266">
        <v>0</v>
      </c>
      <c r="Q28" s="266">
        <v>100</v>
      </c>
      <c r="R28" s="267">
        <v>3.9215686274509803E-2</v>
      </c>
      <c r="S28" s="266">
        <v>0</v>
      </c>
      <c r="T28" s="266">
        <v>0</v>
      </c>
      <c r="U28" s="266">
        <v>15</v>
      </c>
      <c r="V28" s="157" t="s">
        <v>6</v>
      </c>
    </row>
    <row r="29" spans="1:22" x14ac:dyDescent="0.2">
      <c r="A29" s="266" t="s">
        <v>198</v>
      </c>
      <c r="B29" s="266" t="s">
        <v>119</v>
      </c>
      <c r="C29" s="266" t="s">
        <v>25</v>
      </c>
      <c r="D29" s="266">
        <v>2.5138999938964846</v>
      </c>
      <c r="E29" s="266">
        <v>6258</v>
      </c>
      <c r="F29" s="266">
        <v>3462</v>
      </c>
      <c r="G29" s="266">
        <v>3218</v>
      </c>
      <c r="H29" s="266">
        <v>2489.3591690973553</v>
      </c>
      <c r="I29" s="266">
        <v>1377.1430877940309</v>
      </c>
      <c r="J29" s="266">
        <v>3130</v>
      </c>
      <c r="K29" s="266">
        <v>1825</v>
      </c>
      <c r="L29" s="266">
        <v>305</v>
      </c>
      <c r="M29" s="266">
        <v>730</v>
      </c>
      <c r="N29" s="267">
        <v>0.23322683706070288</v>
      </c>
      <c r="O29" s="266">
        <v>230</v>
      </c>
      <c r="P29" s="266">
        <v>10</v>
      </c>
      <c r="Q29" s="266">
        <v>240</v>
      </c>
      <c r="R29" s="267">
        <v>7.6677316293929709E-2</v>
      </c>
      <c r="S29" s="266">
        <v>0</v>
      </c>
      <c r="T29" s="266">
        <v>20</v>
      </c>
      <c r="U29" s="266">
        <v>15</v>
      </c>
      <c r="V29" s="157" t="s">
        <v>6</v>
      </c>
    </row>
    <row r="30" spans="1:22" x14ac:dyDescent="0.2">
      <c r="A30" s="264" t="s">
        <v>140</v>
      </c>
      <c r="B30" s="264" t="s">
        <v>119</v>
      </c>
      <c r="C30" s="264" t="s">
        <v>25</v>
      </c>
      <c r="D30" s="264">
        <v>2.7816000366210938</v>
      </c>
      <c r="E30" s="264">
        <v>11376</v>
      </c>
      <c r="F30" s="264">
        <v>5030</v>
      </c>
      <c r="G30" s="264">
        <v>4860</v>
      </c>
      <c r="H30" s="264">
        <v>4089.732474198132</v>
      </c>
      <c r="I30" s="264">
        <v>1808.3117392068041</v>
      </c>
      <c r="J30" s="264">
        <v>6025</v>
      </c>
      <c r="K30" s="264">
        <v>4205</v>
      </c>
      <c r="L30" s="264">
        <v>780</v>
      </c>
      <c r="M30" s="264">
        <v>775</v>
      </c>
      <c r="N30" s="265">
        <v>0.12863070539419086</v>
      </c>
      <c r="O30" s="264">
        <v>225</v>
      </c>
      <c r="P30" s="264">
        <v>10</v>
      </c>
      <c r="Q30" s="264">
        <v>235</v>
      </c>
      <c r="R30" s="265">
        <v>3.9004149377593361E-2</v>
      </c>
      <c r="S30" s="264">
        <v>0</v>
      </c>
      <c r="T30" s="264">
        <v>0</v>
      </c>
      <c r="U30" s="264">
        <v>30</v>
      </c>
      <c r="V30" s="159" t="s">
        <v>7</v>
      </c>
    </row>
    <row r="31" spans="1:22" x14ac:dyDescent="0.2">
      <c r="A31" s="264" t="s">
        <v>141</v>
      </c>
      <c r="B31" s="264" t="s">
        <v>119</v>
      </c>
      <c r="C31" s="264" t="s">
        <v>25</v>
      </c>
      <c r="D31" s="264">
        <v>1.5252999877929687</v>
      </c>
      <c r="E31" s="264">
        <v>3311</v>
      </c>
      <c r="F31" s="264">
        <v>1533</v>
      </c>
      <c r="G31" s="264">
        <v>1465</v>
      </c>
      <c r="H31" s="264">
        <v>2170.7205313696018</v>
      </c>
      <c r="I31" s="264">
        <v>1005.0481952852913</v>
      </c>
      <c r="J31" s="264">
        <v>1695</v>
      </c>
      <c r="K31" s="264">
        <v>1140</v>
      </c>
      <c r="L31" s="264">
        <v>200</v>
      </c>
      <c r="M31" s="264">
        <v>285</v>
      </c>
      <c r="N31" s="265">
        <v>0.16814159292035399</v>
      </c>
      <c r="O31" s="264">
        <v>60</v>
      </c>
      <c r="P31" s="264">
        <v>0</v>
      </c>
      <c r="Q31" s="264">
        <v>60</v>
      </c>
      <c r="R31" s="265">
        <v>3.5398230088495575E-2</v>
      </c>
      <c r="S31" s="264">
        <v>0</v>
      </c>
      <c r="T31" s="264">
        <v>0</v>
      </c>
      <c r="U31" s="264">
        <v>10</v>
      </c>
      <c r="V31" s="159" t="s">
        <v>7</v>
      </c>
    </row>
    <row r="32" spans="1:22" x14ac:dyDescent="0.2">
      <c r="A32" s="264" t="s">
        <v>142</v>
      </c>
      <c r="B32" s="264" t="s">
        <v>119</v>
      </c>
      <c r="C32" s="264" t="s">
        <v>25</v>
      </c>
      <c r="D32" s="264">
        <v>4.7094000244140624</v>
      </c>
      <c r="E32" s="264">
        <v>4009</v>
      </c>
      <c r="F32" s="264">
        <v>2265</v>
      </c>
      <c r="G32" s="264">
        <v>1955</v>
      </c>
      <c r="H32" s="264">
        <v>851.27616664901916</v>
      </c>
      <c r="I32" s="264">
        <v>480.95298514842312</v>
      </c>
      <c r="J32" s="264">
        <v>2205</v>
      </c>
      <c r="K32" s="264">
        <v>1670</v>
      </c>
      <c r="L32" s="264">
        <v>185</v>
      </c>
      <c r="M32" s="264">
        <v>210</v>
      </c>
      <c r="N32" s="265">
        <v>9.5238095238095233E-2</v>
      </c>
      <c r="O32" s="264">
        <v>90</v>
      </c>
      <c r="P32" s="264">
        <v>20</v>
      </c>
      <c r="Q32" s="264">
        <v>110</v>
      </c>
      <c r="R32" s="265">
        <v>4.9886621315192746E-2</v>
      </c>
      <c r="S32" s="264">
        <v>10</v>
      </c>
      <c r="T32" s="264">
        <v>0</v>
      </c>
      <c r="U32" s="264">
        <v>35</v>
      </c>
      <c r="V32" s="159" t="s">
        <v>7</v>
      </c>
    </row>
    <row r="33" spans="1:22" x14ac:dyDescent="0.2">
      <c r="A33" s="264" t="s">
        <v>143</v>
      </c>
      <c r="B33" s="264" t="s">
        <v>119</v>
      </c>
      <c r="C33" s="264" t="s">
        <v>25</v>
      </c>
      <c r="D33" s="264">
        <v>5.9027001953124998</v>
      </c>
      <c r="E33" s="264">
        <v>3087</v>
      </c>
      <c r="F33" s="264">
        <v>1297</v>
      </c>
      <c r="G33" s="264">
        <v>1233</v>
      </c>
      <c r="H33" s="264">
        <v>522.98099138619193</v>
      </c>
      <c r="I33" s="264">
        <v>219.72994681823485</v>
      </c>
      <c r="J33" s="264">
        <v>1370</v>
      </c>
      <c r="K33" s="264">
        <v>950</v>
      </c>
      <c r="L33" s="264">
        <v>170</v>
      </c>
      <c r="M33" s="264">
        <v>135</v>
      </c>
      <c r="N33" s="265">
        <v>9.8540145985401464E-2</v>
      </c>
      <c r="O33" s="264">
        <v>95</v>
      </c>
      <c r="P33" s="264">
        <v>10</v>
      </c>
      <c r="Q33" s="264">
        <v>105</v>
      </c>
      <c r="R33" s="265">
        <v>7.6642335766423361E-2</v>
      </c>
      <c r="S33" s="264">
        <v>0</v>
      </c>
      <c r="T33" s="264">
        <v>0</v>
      </c>
      <c r="U33" s="264">
        <v>10</v>
      </c>
      <c r="V33" s="159" t="s">
        <v>7</v>
      </c>
    </row>
    <row r="34" spans="1:22" x14ac:dyDescent="0.2">
      <c r="A34" s="266" t="s">
        <v>199</v>
      </c>
      <c r="B34" s="266" t="s">
        <v>119</v>
      </c>
      <c r="C34" s="266" t="s">
        <v>25</v>
      </c>
      <c r="D34" s="266">
        <v>1.6375999450683594</v>
      </c>
      <c r="E34" s="266">
        <v>3433</v>
      </c>
      <c r="F34" s="266">
        <v>1845</v>
      </c>
      <c r="G34" s="266">
        <v>1724</v>
      </c>
      <c r="H34" s="266">
        <v>2096.36059792167</v>
      </c>
      <c r="I34" s="266">
        <v>1126.6487920668458</v>
      </c>
      <c r="J34" s="266">
        <v>1715</v>
      </c>
      <c r="K34" s="266">
        <v>895</v>
      </c>
      <c r="L34" s="266">
        <v>180</v>
      </c>
      <c r="M34" s="266">
        <v>395</v>
      </c>
      <c r="N34" s="267">
        <v>0.23032069970845481</v>
      </c>
      <c r="O34" s="266">
        <v>185</v>
      </c>
      <c r="P34" s="266">
        <v>20</v>
      </c>
      <c r="Q34" s="266">
        <v>205</v>
      </c>
      <c r="R34" s="267">
        <v>0.119533527696793</v>
      </c>
      <c r="S34" s="266">
        <v>0</v>
      </c>
      <c r="T34" s="266">
        <v>15</v>
      </c>
      <c r="U34" s="266">
        <v>20</v>
      </c>
      <c r="V34" s="157" t="s">
        <v>6</v>
      </c>
    </row>
    <row r="35" spans="1:22" x14ac:dyDescent="0.2">
      <c r="A35" s="266" t="s">
        <v>200</v>
      </c>
      <c r="B35" s="266" t="s">
        <v>119</v>
      </c>
      <c r="C35" s="266" t="s">
        <v>25</v>
      </c>
      <c r="D35" s="266">
        <v>1.3191999816894531</v>
      </c>
      <c r="E35" s="266">
        <v>4191</v>
      </c>
      <c r="F35" s="266">
        <v>2233</v>
      </c>
      <c r="G35" s="266">
        <v>2072</v>
      </c>
      <c r="H35" s="266">
        <v>3176.9254534348411</v>
      </c>
      <c r="I35" s="266">
        <v>1692.6925644285375</v>
      </c>
      <c r="J35" s="266">
        <v>2275</v>
      </c>
      <c r="K35" s="266">
        <v>1050</v>
      </c>
      <c r="L35" s="266">
        <v>180</v>
      </c>
      <c r="M35" s="266">
        <v>695</v>
      </c>
      <c r="N35" s="267">
        <v>0.30549450549450552</v>
      </c>
      <c r="O35" s="266">
        <v>275</v>
      </c>
      <c r="P35" s="266">
        <v>45</v>
      </c>
      <c r="Q35" s="266">
        <v>320</v>
      </c>
      <c r="R35" s="267">
        <v>0.14065934065934066</v>
      </c>
      <c r="S35" s="266">
        <v>0</v>
      </c>
      <c r="T35" s="266">
        <v>0</v>
      </c>
      <c r="U35" s="266">
        <v>10</v>
      </c>
      <c r="V35" s="157" t="s">
        <v>6</v>
      </c>
    </row>
    <row r="36" spans="1:22" x14ac:dyDescent="0.2">
      <c r="A36" s="264" t="s">
        <v>144</v>
      </c>
      <c r="B36" s="264" t="s">
        <v>119</v>
      </c>
      <c r="C36" s="264" t="s">
        <v>25</v>
      </c>
      <c r="D36" s="264">
        <v>1.8816999816894531</v>
      </c>
      <c r="E36" s="264">
        <v>4401</v>
      </c>
      <c r="F36" s="264">
        <v>1971</v>
      </c>
      <c r="G36" s="264">
        <v>1886</v>
      </c>
      <c r="H36" s="264">
        <v>2338.8425587636107</v>
      </c>
      <c r="I36" s="264">
        <v>1047.4570968695925</v>
      </c>
      <c r="J36" s="264">
        <v>2070</v>
      </c>
      <c r="K36" s="264">
        <v>1310</v>
      </c>
      <c r="L36" s="264">
        <v>230</v>
      </c>
      <c r="M36" s="264">
        <v>285</v>
      </c>
      <c r="N36" s="265">
        <v>0.13768115942028986</v>
      </c>
      <c r="O36" s="264">
        <v>220</v>
      </c>
      <c r="P36" s="264">
        <v>0</v>
      </c>
      <c r="Q36" s="264">
        <v>220</v>
      </c>
      <c r="R36" s="265">
        <v>0.10628019323671498</v>
      </c>
      <c r="S36" s="264">
        <v>10</v>
      </c>
      <c r="T36" s="264">
        <v>10</v>
      </c>
      <c r="U36" s="264">
        <v>10</v>
      </c>
      <c r="V36" s="159" t="s">
        <v>7</v>
      </c>
    </row>
    <row r="37" spans="1:22" x14ac:dyDescent="0.2">
      <c r="A37" s="264" t="s">
        <v>145</v>
      </c>
      <c r="B37" s="264" t="s">
        <v>119</v>
      </c>
      <c r="C37" s="264" t="s">
        <v>25</v>
      </c>
      <c r="D37" s="264">
        <v>1.2483000183105468</v>
      </c>
      <c r="E37" s="264">
        <v>2054</v>
      </c>
      <c r="F37" s="264">
        <v>887</v>
      </c>
      <c r="G37" s="264">
        <v>873</v>
      </c>
      <c r="H37" s="264">
        <v>1645.4377712658293</v>
      </c>
      <c r="I37" s="264">
        <v>710.56635984069646</v>
      </c>
      <c r="J37" s="264">
        <v>905</v>
      </c>
      <c r="K37" s="264">
        <v>615</v>
      </c>
      <c r="L37" s="264">
        <v>120</v>
      </c>
      <c r="M37" s="264">
        <v>115</v>
      </c>
      <c r="N37" s="265">
        <v>0.1270718232044199</v>
      </c>
      <c r="O37" s="264">
        <v>40</v>
      </c>
      <c r="P37" s="264">
        <v>10</v>
      </c>
      <c r="Q37" s="264">
        <v>50</v>
      </c>
      <c r="R37" s="265">
        <v>5.5248618784530384E-2</v>
      </c>
      <c r="S37" s="264">
        <v>0</v>
      </c>
      <c r="T37" s="264">
        <v>0</v>
      </c>
      <c r="U37" s="264">
        <v>10</v>
      </c>
      <c r="V37" s="159" t="s">
        <v>7</v>
      </c>
    </row>
    <row r="38" spans="1:22" x14ac:dyDescent="0.2">
      <c r="A38" s="264" t="s">
        <v>146</v>
      </c>
      <c r="B38" s="264" t="s">
        <v>119</v>
      </c>
      <c r="C38" s="264" t="s">
        <v>25</v>
      </c>
      <c r="D38" s="264">
        <v>4.7992999267578123</v>
      </c>
      <c r="E38" s="264">
        <v>6210</v>
      </c>
      <c r="F38" s="264">
        <v>2501</v>
      </c>
      <c r="G38" s="264">
        <v>2402</v>
      </c>
      <c r="H38" s="264">
        <v>1293.9387191404794</v>
      </c>
      <c r="I38" s="264">
        <v>521.11767094530421</v>
      </c>
      <c r="J38" s="264">
        <v>2755</v>
      </c>
      <c r="K38" s="264">
        <v>2060</v>
      </c>
      <c r="L38" s="264">
        <v>220</v>
      </c>
      <c r="M38" s="264">
        <v>315</v>
      </c>
      <c r="N38" s="265">
        <v>0.11433756805807622</v>
      </c>
      <c r="O38" s="264">
        <v>120</v>
      </c>
      <c r="P38" s="264">
        <v>20</v>
      </c>
      <c r="Q38" s="264">
        <v>140</v>
      </c>
      <c r="R38" s="265">
        <v>5.0816696914700546E-2</v>
      </c>
      <c r="S38" s="264">
        <v>0</v>
      </c>
      <c r="T38" s="264">
        <v>0</v>
      </c>
      <c r="U38" s="264">
        <v>10</v>
      </c>
      <c r="V38" s="159" t="s">
        <v>7</v>
      </c>
    </row>
    <row r="39" spans="1:22" x14ac:dyDescent="0.2">
      <c r="A39" s="264" t="s">
        <v>147</v>
      </c>
      <c r="B39" s="264" t="s">
        <v>119</v>
      </c>
      <c r="C39" s="264" t="s">
        <v>25</v>
      </c>
      <c r="D39" s="264">
        <v>1.187300033569336</v>
      </c>
      <c r="E39" s="264">
        <v>3272</v>
      </c>
      <c r="F39" s="264">
        <v>1343</v>
      </c>
      <c r="G39" s="264">
        <v>1296</v>
      </c>
      <c r="H39" s="264">
        <v>2755.8324833559618</v>
      </c>
      <c r="I39" s="264">
        <v>1131.1378438713498</v>
      </c>
      <c r="J39" s="264">
        <v>1590</v>
      </c>
      <c r="K39" s="264">
        <v>1070</v>
      </c>
      <c r="L39" s="264">
        <v>175</v>
      </c>
      <c r="M39" s="264">
        <v>250</v>
      </c>
      <c r="N39" s="265">
        <v>0.15723270440251572</v>
      </c>
      <c r="O39" s="264">
        <v>70</v>
      </c>
      <c r="P39" s="264">
        <v>0</v>
      </c>
      <c r="Q39" s="264">
        <v>70</v>
      </c>
      <c r="R39" s="265">
        <v>4.40251572327044E-2</v>
      </c>
      <c r="S39" s="264">
        <v>10</v>
      </c>
      <c r="T39" s="264">
        <v>10</v>
      </c>
      <c r="U39" s="264">
        <v>10</v>
      </c>
      <c r="V39" s="159" t="s">
        <v>7</v>
      </c>
    </row>
    <row r="40" spans="1:22" x14ac:dyDescent="0.2">
      <c r="A40" s="264" t="s">
        <v>148</v>
      </c>
      <c r="B40" s="264" t="s">
        <v>119</v>
      </c>
      <c r="C40" s="264" t="s">
        <v>25</v>
      </c>
      <c r="D40" s="264">
        <v>2.1152000427246094</v>
      </c>
      <c r="E40" s="264">
        <v>4858</v>
      </c>
      <c r="F40" s="264">
        <v>1777</v>
      </c>
      <c r="G40" s="264">
        <v>1755</v>
      </c>
      <c r="H40" s="264">
        <v>2296.7094846227233</v>
      </c>
      <c r="I40" s="264">
        <v>840.10966533029625</v>
      </c>
      <c r="J40" s="264">
        <v>2580</v>
      </c>
      <c r="K40" s="264">
        <v>1770</v>
      </c>
      <c r="L40" s="264">
        <v>340</v>
      </c>
      <c r="M40" s="264">
        <v>330</v>
      </c>
      <c r="N40" s="265">
        <v>0.12790697674418605</v>
      </c>
      <c r="O40" s="264">
        <v>80</v>
      </c>
      <c r="P40" s="264">
        <v>10</v>
      </c>
      <c r="Q40" s="264">
        <v>90</v>
      </c>
      <c r="R40" s="265">
        <v>3.4883720930232558E-2</v>
      </c>
      <c r="S40" s="264">
        <v>0</v>
      </c>
      <c r="T40" s="264">
        <v>0</v>
      </c>
      <c r="U40" s="264">
        <v>35</v>
      </c>
      <c r="V40" s="159" t="s">
        <v>7</v>
      </c>
    </row>
    <row r="41" spans="1:22" x14ac:dyDescent="0.2">
      <c r="A41" s="266" t="s">
        <v>201</v>
      </c>
      <c r="B41" s="266" t="s">
        <v>119</v>
      </c>
      <c r="C41" s="266" t="s">
        <v>25</v>
      </c>
      <c r="D41" s="266">
        <v>1.5566999816894531</v>
      </c>
      <c r="E41" s="266">
        <v>3728</v>
      </c>
      <c r="F41" s="266">
        <v>1650</v>
      </c>
      <c r="G41" s="266">
        <v>1490</v>
      </c>
      <c r="H41" s="266">
        <v>2394.8095611551826</v>
      </c>
      <c r="I41" s="266">
        <v>1059.9344892451854</v>
      </c>
      <c r="J41" s="266">
        <v>1745</v>
      </c>
      <c r="K41" s="266">
        <v>1035</v>
      </c>
      <c r="L41" s="266">
        <v>260</v>
      </c>
      <c r="M41" s="266">
        <v>375</v>
      </c>
      <c r="N41" s="267">
        <v>0.2148997134670487</v>
      </c>
      <c r="O41" s="266">
        <v>55</v>
      </c>
      <c r="P41" s="266">
        <v>15</v>
      </c>
      <c r="Q41" s="266">
        <v>70</v>
      </c>
      <c r="R41" s="267">
        <v>4.0114613180515762E-2</v>
      </c>
      <c r="S41" s="266">
        <v>0</v>
      </c>
      <c r="T41" s="266">
        <v>0</v>
      </c>
      <c r="U41" s="266">
        <v>10</v>
      </c>
      <c r="V41" s="157" t="s">
        <v>6</v>
      </c>
    </row>
    <row r="42" spans="1:22" x14ac:dyDescent="0.2">
      <c r="A42" s="264" t="s">
        <v>149</v>
      </c>
      <c r="B42" s="264" t="s">
        <v>119</v>
      </c>
      <c r="C42" s="264" t="s">
        <v>25</v>
      </c>
      <c r="D42" s="264">
        <v>8.9700000000000006</v>
      </c>
      <c r="E42" s="264">
        <v>5209</v>
      </c>
      <c r="F42" s="264">
        <v>1871</v>
      </c>
      <c r="G42" s="264">
        <v>1840</v>
      </c>
      <c r="H42" s="264">
        <v>580.71348940914152</v>
      </c>
      <c r="I42" s="264">
        <v>208.58416945373466</v>
      </c>
      <c r="J42" s="264">
        <v>2700</v>
      </c>
      <c r="K42" s="264">
        <v>2125</v>
      </c>
      <c r="L42" s="264">
        <v>275</v>
      </c>
      <c r="M42" s="264">
        <v>180</v>
      </c>
      <c r="N42" s="265">
        <v>6.6666666666666666E-2</v>
      </c>
      <c r="O42" s="264">
        <v>70</v>
      </c>
      <c r="P42" s="264">
        <v>35</v>
      </c>
      <c r="Q42" s="264">
        <v>105</v>
      </c>
      <c r="R42" s="265">
        <v>3.888888888888889E-2</v>
      </c>
      <c r="S42" s="264">
        <v>0</v>
      </c>
      <c r="T42" s="264">
        <v>0</v>
      </c>
      <c r="U42" s="264">
        <v>15</v>
      </c>
      <c r="V42" s="159" t="s">
        <v>7</v>
      </c>
    </row>
    <row r="43" spans="1:22" x14ac:dyDescent="0.2">
      <c r="A43" s="264" t="s">
        <v>150</v>
      </c>
      <c r="B43" s="264" t="s">
        <v>119</v>
      </c>
      <c r="C43" s="264" t="s">
        <v>25</v>
      </c>
      <c r="D43" s="264">
        <v>1.5463999938964843</v>
      </c>
      <c r="E43" s="264">
        <v>3140</v>
      </c>
      <c r="F43" s="264">
        <v>1348</v>
      </c>
      <c r="G43" s="264">
        <v>1304</v>
      </c>
      <c r="H43" s="264">
        <v>2030.5225118942874</v>
      </c>
      <c r="I43" s="264">
        <v>871.70202102977692</v>
      </c>
      <c r="J43" s="264">
        <v>1455</v>
      </c>
      <c r="K43" s="264">
        <v>905</v>
      </c>
      <c r="L43" s="264">
        <v>185</v>
      </c>
      <c r="M43" s="264">
        <v>180</v>
      </c>
      <c r="N43" s="265">
        <v>0.12371134020618557</v>
      </c>
      <c r="O43" s="264">
        <v>130</v>
      </c>
      <c r="P43" s="264">
        <v>10</v>
      </c>
      <c r="Q43" s="264">
        <v>140</v>
      </c>
      <c r="R43" s="265">
        <v>9.6219931271477668E-2</v>
      </c>
      <c r="S43" s="264">
        <v>0</v>
      </c>
      <c r="T43" s="264">
        <v>10</v>
      </c>
      <c r="U43" s="264">
        <v>30</v>
      </c>
      <c r="V43" s="159" t="s">
        <v>7</v>
      </c>
    </row>
    <row r="44" spans="1:22" x14ac:dyDescent="0.2">
      <c r="A44" s="264" t="s">
        <v>151</v>
      </c>
      <c r="B44" s="264" t="s">
        <v>119</v>
      </c>
      <c r="C44" s="264" t="s">
        <v>25</v>
      </c>
      <c r="D44" s="264">
        <v>2.2716999816894532</v>
      </c>
      <c r="E44" s="264">
        <v>4140</v>
      </c>
      <c r="F44" s="264">
        <v>1972</v>
      </c>
      <c r="G44" s="264">
        <v>1904</v>
      </c>
      <c r="H44" s="264">
        <v>1822.4237502177116</v>
      </c>
      <c r="I44" s="264">
        <v>868.07237570756695</v>
      </c>
      <c r="J44" s="264">
        <v>1915</v>
      </c>
      <c r="K44" s="264">
        <v>1235</v>
      </c>
      <c r="L44" s="264">
        <v>210</v>
      </c>
      <c r="M44" s="264">
        <v>325</v>
      </c>
      <c r="N44" s="265">
        <v>0.16971279373368145</v>
      </c>
      <c r="O44" s="264">
        <v>95</v>
      </c>
      <c r="P44" s="264">
        <v>25</v>
      </c>
      <c r="Q44" s="264">
        <v>120</v>
      </c>
      <c r="R44" s="265">
        <v>6.2663185378590072E-2</v>
      </c>
      <c r="S44" s="264">
        <v>0</v>
      </c>
      <c r="T44" s="264">
        <v>15</v>
      </c>
      <c r="U44" s="264">
        <v>10</v>
      </c>
      <c r="V44" s="159" t="s">
        <v>7</v>
      </c>
    </row>
    <row r="45" spans="1:22" x14ac:dyDescent="0.2">
      <c r="A45" s="264" t="s">
        <v>152</v>
      </c>
      <c r="B45" s="264" t="s">
        <v>119</v>
      </c>
      <c r="C45" s="264" t="s">
        <v>25</v>
      </c>
      <c r="D45" s="264">
        <v>1.2595999908447266</v>
      </c>
      <c r="E45" s="264">
        <v>3366</v>
      </c>
      <c r="F45" s="264">
        <v>1784</v>
      </c>
      <c r="G45" s="264">
        <v>1695</v>
      </c>
      <c r="H45" s="264">
        <v>2672.276932728982</v>
      </c>
      <c r="I45" s="264">
        <v>1416.3226524030017</v>
      </c>
      <c r="J45" s="264">
        <v>1540</v>
      </c>
      <c r="K45" s="264">
        <v>875</v>
      </c>
      <c r="L45" s="264">
        <v>175</v>
      </c>
      <c r="M45" s="264">
        <v>235</v>
      </c>
      <c r="N45" s="265">
        <v>0.15259740259740259</v>
      </c>
      <c r="O45" s="264">
        <v>195</v>
      </c>
      <c r="P45" s="264">
        <v>35</v>
      </c>
      <c r="Q45" s="264">
        <v>230</v>
      </c>
      <c r="R45" s="265">
        <v>0.14935064935064934</v>
      </c>
      <c r="S45" s="264">
        <v>10</v>
      </c>
      <c r="T45" s="264">
        <v>0</v>
      </c>
      <c r="U45" s="264">
        <v>10</v>
      </c>
      <c r="V45" s="159" t="s">
        <v>7</v>
      </c>
    </row>
    <row r="46" spans="1:22" x14ac:dyDescent="0.2">
      <c r="A46" s="262" t="s">
        <v>136</v>
      </c>
      <c r="B46" s="262" t="s">
        <v>119</v>
      </c>
      <c r="C46" s="262" t="s">
        <v>25</v>
      </c>
      <c r="D46" s="262">
        <v>0.80800003051757807</v>
      </c>
      <c r="E46" s="262">
        <v>1684</v>
      </c>
      <c r="F46" s="262">
        <v>987</v>
      </c>
      <c r="G46" s="262">
        <v>940</v>
      </c>
      <c r="H46" s="262">
        <v>2084.1583371244246</v>
      </c>
      <c r="I46" s="262">
        <v>1221.5346073288642</v>
      </c>
      <c r="J46" s="262">
        <v>645</v>
      </c>
      <c r="K46" s="262">
        <v>275</v>
      </c>
      <c r="L46" s="262">
        <v>45</v>
      </c>
      <c r="M46" s="262">
        <v>200</v>
      </c>
      <c r="N46" s="263">
        <v>0.31007751937984496</v>
      </c>
      <c r="O46" s="262">
        <v>110</v>
      </c>
      <c r="P46" s="262">
        <v>10</v>
      </c>
      <c r="Q46" s="262">
        <v>120</v>
      </c>
      <c r="R46" s="263">
        <v>0.18604651162790697</v>
      </c>
      <c r="S46" s="262">
        <v>0</v>
      </c>
      <c r="T46" s="262">
        <v>0</v>
      </c>
      <c r="U46" s="262">
        <v>10</v>
      </c>
      <c r="V46" s="158" t="s">
        <v>5</v>
      </c>
    </row>
    <row r="47" spans="1:22" x14ac:dyDescent="0.2">
      <c r="A47" s="266" t="s">
        <v>202</v>
      </c>
      <c r="B47" s="266" t="s">
        <v>119</v>
      </c>
      <c r="C47" s="266" t="s">
        <v>25</v>
      </c>
      <c r="D47" s="266">
        <v>0.96580001831054685</v>
      </c>
      <c r="E47" s="266">
        <v>3214</v>
      </c>
      <c r="F47" s="266">
        <v>1836</v>
      </c>
      <c r="G47" s="266">
        <v>1688</v>
      </c>
      <c r="H47" s="266">
        <v>3327.8110779312065</v>
      </c>
      <c r="I47" s="266">
        <v>1901.0146667957981</v>
      </c>
      <c r="J47" s="266">
        <v>1770</v>
      </c>
      <c r="K47" s="266">
        <v>900</v>
      </c>
      <c r="L47" s="266">
        <v>175</v>
      </c>
      <c r="M47" s="266">
        <v>510</v>
      </c>
      <c r="N47" s="267">
        <v>0.28813559322033899</v>
      </c>
      <c r="O47" s="266">
        <v>135</v>
      </c>
      <c r="P47" s="266">
        <v>30</v>
      </c>
      <c r="Q47" s="266">
        <v>165</v>
      </c>
      <c r="R47" s="267">
        <v>9.3220338983050849E-2</v>
      </c>
      <c r="S47" s="266">
        <v>0</v>
      </c>
      <c r="T47" s="266">
        <v>15</v>
      </c>
      <c r="U47" s="266">
        <v>15</v>
      </c>
      <c r="V47" s="157" t="s">
        <v>6</v>
      </c>
    </row>
    <row r="48" spans="1:22" x14ac:dyDescent="0.2">
      <c r="A48" s="266" t="s">
        <v>203</v>
      </c>
      <c r="B48" s="266" t="s">
        <v>119</v>
      </c>
      <c r="C48" s="266" t="s">
        <v>25</v>
      </c>
      <c r="D48" s="266">
        <v>1.6305999755859375</v>
      </c>
      <c r="E48" s="266">
        <v>1977</v>
      </c>
      <c r="F48" s="266">
        <v>1523</v>
      </c>
      <c r="G48" s="266">
        <v>1011</v>
      </c>
      <c r="H48" s="266">
        <v>1212.4371578563207</v>
      </c>
      <c r="I48" s="266">
        <v>934.01203409973516</v>
      </c>
      <c r="J48" s="266">
        <v>915</v>
      </c>
      <c r="K48" s="266">
        <v>545</v>
      </c>
      <c r="L48" s="266">
        <v>60</v>
      </c>
      <c r="M48" s="266">
        <v>240</v>
      </c>
      <c r="N48" s="267">
        <v>0.26229508196721313</v>
      </c>
      <c r="O48" s="266">
        <v>55</v>
      </c>
      <c r="P48" s="266">
        <v>10</v>
      </c>
      <c r="Q48" s="266">
        <v>65</v>
      </c>
      <c r="R48" s="267">
        <v>7.1038251366120214E-2</v>
      </c>
      <c r="S48" s="266">
        <v>0</v>
      </c>
      <c r="T48" s="266">
        <v>0</v>
      </c>
      <c r="U48" s="266">
        <v>0</v>
      </c>
      <c r="V48" s="157" t="s">
        <v>6</v>
      </c>
    </row>
    <row r="49" spans="1:22" x14ac:dyDescent="0.2">
      <c r="A49" s="266" t="s">
        <v>204</v>
      </c>
      <c r="B49" s="266" t="s">
        <v>119</v>
      </c>
      <c r="C49" s="266" t="s">
        <v>25</v>
      </c>
      <c r="D49" s="266">
        <v>3.066499938964844</v>
      </c>
      <c r="E49" s="266">
        <v>714</v>
      </c>
      <c r="F49" s="266">
        <v>416</v>
      </c>
      <c r="G49" s="266">
        <v>275</v>
      </c>
      <c r="H49" s="266">
        <v>232.8387458703242</v>
      </c>
      <c r="I49" s="266">
        <v>135.65954941464267</v>
      </c>
      <c r="J49" s="266">
        <v>385</v>
      </c>
      <c r="K49" s="266">
        <v>235</v>
      </c>
      <c r="L49" s="266">
        <v>50</v>
      </c>
      <c r="M49" s="266">
        <v>100</v>
      </c>
      <c r="N49" s="267">
        <v>0.25974025974025972</v>
      </c>
      <c r="O49" s="266">
        <v>0</v>
      </c>
      <c r="P49" s="266">
        <v>0</v>
      </c>
      <c r="Q49" s="266">
        <v>0</v>
      </c>
      <c r="R49" s="267">
        <v>0</v>
      </c>
      <c r="S49" s="266">
        <v>0</v>
      </c>
      <c r="T49" s="266">
        <v>0</v>
      </c>
      <c r="U49" s="266">
        <v>0</v>
      </c>
      <c r="V49" s="157" t="s">
        <v>6</v>
      </c>
    </row>
    <row r="50" spans="1:22" x14ac:dyDescent="0.2">
      <c r="A50" s="266" t="s">
        <v>205</v>
      </c>
      <c r="B50" s="266" t="s">
        <v>119</v>
      </c>
      <c r="C50" s="266" t="s">
        <v>25</v>
      </c>
      <c r="D50" s="266">
        <v>18.149899902343751</v>
      </c>
      <c r="E50" s="266">
        <v>6956</v>
      </c>
      <c r="F50" s="266">
        <v>4116</v>
      </c>
      <c r="G50" s="266">
        <v>3801</v>
      </c>
      <c r="H50" s="266">
        <v>383.25280235301744</v>
      </c>
      <c r="I50" s="266">
        <v>226.77811019048588</v>
      </c>
      <c r="J50" s="266">
        <v>3835</v>
      </c>
      <c r="K50" s="266">
        <v>1860</v>
      </c>
      <c r="L50" s="266">
        <v>425</v>
      </c>
      <c r="M50" s="266">
        <v>980</v>
      </c>
      <c r="N50" s="267">
        <v>0.25554106910039115</v>
      </c>
      <c r="O50" s="266">
        <v>450</v>
      </c>
      <c r="P50" s="266">
        <v>60</v>
      </c>
      <c r="Q50" s="266">
        <v>510</v>
      </c>
      <c r="R50" s="267">
        <v>0.13298565840938723</v>
      </c>
      <c r="S50" s="266">
        <v>0</v>
      </c>
      <c r="T50" s="266">
        <v>40</v>
      </c>
      <c r="U50" s="266">
        <v>15</v>
      </c>
      <c r="V50" s="157" t="s">
        <v>6</v>
      </c>
    </row>
    <row r="51" spans="1:22" x14ac:dyDescent="0.2">
      <c r="A51" s="257" t="s">
        <v>173</v>
      </c>
      <c r="B51" s="257" t="s">
        <v>119</v>
      </c>
      <c r="C51" s="257" t="s">
        <v>25</v>
      </c>
      <c r="D51" s="257">
        <v>23.468400878906252</v>
      </c>
      <c r="E51" s="257">
        <v>2302</v>
      </c>
      <c r="F51" s="257">
        <v>860</v>
      </c>
      <c r="G51" s="257">
        <v>825</v>
      </c>
      <c r="H51" s="257">
        <v>98.089341999823773</v>
      </c>
      <c r="I51" s="257">
        <v>36.645019165876818</v>
      </c>
      <c r="J51" s="257">
        <v>1110</v>
      </c>
      <c r="K51" s="257">
        <v>850</v>
      </c>
      <c r="L51" s="257">
        <v>100</v>
      </c>
      <c r="M51" s="257">
        <v>120</v>
      </c>
      <c r="N51" s="258">
        <v>0.10810810810810811</v>
      </c>
      <c r="O51" s="257">
        <v>20</v>
      </c>
      <c r="P51" s="257">
        <v>10</v>
      </c>
      <c r="Q51" s="257">
        <v>30</v>
      </c>
      <c r="R51" s="258">
        <v>2.7027027027027029E-2</v>
      </c>
      <c r="S51" s="257">
        <v>0</v>
      </c>
      <c r="T51" s="257">
        <v>0</v>
      </c>
      <c r="U51" s="257">
        <v>10</v>
      </c>
      <c r="V51" s="167" t="s">
        <v>3</v>
      </c>
    </row>
    <row r="52" spans="1:22" x14ac:dyDescent="0.2">
      <c r="A52" s="264" t="s">
        <v>153</v>
      </c>
      <c r="B52" s="264" t="s">
        <v>119</v>
      </c>
      <c r="C52" s="264" t="s">
        <v>25</v>
      </c>
      <c r="D52" s="264">
        <v>1.6449000549316406</v>
      </c>
      <c r="E52" s="264">
        <v>3408</v>
      </c>
      <c r="F52" s="264">
        <v>1299</v>
      </c>
      <c r="G52" s="264">
        <v>1281</v>
      </c>
      <c r="H52" s="264">
        <v>2071.8584024496436</v>
      </c>
      <c r="I52" s="264">
        <v>789.71363403230259</v>
      </c>
      <c r="J52" s="264">
        <v>1800</v>
      </c>
      <c r="K52" s="264">
        <v>1215</v>
      </c>
      <c r="L52" s="264">
        <v>175</v>
      </c>
      <c r="M52" s="264">
        <v>295</v>
      </c>
      <c r="N52" s="265">
        <v>0.16388888888888889</v>
      </c>
      <c r="O52" s="264">
        <v>90</v>
      </c>
      <c r="P52" s="264">
        <v>0</v>
      </c>
      <c r="Q52" s="264">
        <v>90</v>
      </c>
      <c r="R52" s="265">
        <v>0.05</v>
      </c>
      <c r="S52" s="264">
        <v>10</v>
      </c>
      <c r="T52" s="264">
        <v>0</v>
      </c>
      <c r="U52" s="264">
        <v>20</v>
      </c>
      <c r="V52" s="159" t="s">
        <v>7</v>
      </c>
    </row>
    <row r="53" spans="1:22" x14ac:dyDescent="0.2">
      <c r="A53" s="257" t="s">
        <v>174</v>
      </c>
      <c r="B53" s="257" t="s">
        <v>119</v>
      </c>
      <c r="C53" s="257" t="s">
        <v>25</v>
      </c>
      <c r="D53" s="257">
        <v>17.703499755859376</v>
      </c>
      <c r="E53" s="257">
        <v>1889</v>
      </c>
      <c r="F53" s="257">
        <v>686</v>
      </c>
      <c r="G53" s="257">
        <v>667</v>
      </c>
      <c r="H53" s="257">
        <v>106.70206603498229</v>
      </c>
      <c r="I53" s="257">
        <v>38.749400370565297</v>
      </c>
      <c r="J53" s="257">
        <v>910</v>
      </c>
      <c r="K53" s="257">
        <v>755</v>
      </c>
      <c r="L53" s="257">
        <v>90</v>
      </c>
      <c r="M53" s="257">
        <v>50</v>
      </c>
      <c r="N53" s="258">
        <v>5.4945054945054944E-2</v>
      </c>
      <c r="O53" s="257">
        <v>10</v>
      </c>
      <c r="P53" s="257">
        <v>0</v>
      </c>
      <c r="Q53" s="257">
        <v>10</v>
      </c>
      <c r="R53" s="258">
        <v>1.098901098901099E-2</v>
      </c>
      <c r="S53" s="257">
        <v>0</v>
      </c>
      <c r="T53" s="257">
        <v>0</v>
      </c>
      <c r="U53" s="257">
        <v>0</v>
      </c>
      <c r="V53" s="167" t="s">
        <v>3</v>
      </c>
    </row>
    <row r="54" spans="1:22" x14ac:dyDescent="0.2">
      <c r="A54" s="264" t="s">
        <v>154</v>
      </c>
      <c r="B54" s="264" t="s">
        <v>119</v>
      </c>
      <c r="C54" s="264" t="s">
        <v>25</v>
      </c>
      <c r="D54" s="264">
        <v>16.606199951171874</v>
      </c>
      <c r="E54" s="264">
        <v>4233</v>
      </c>
      <c r="F54" s="264">
        <v>1607</v>
      </c>
      <c r="G54" s="264">
        <v>1563</v>
      </c>
      <c r="H54" s="264">
        <v>254.90479534430054</v>
      </c>
      <c r="I54" s="264">
        <v>96.77108578272879</v>
      </c>
      <c r="J54" s="264">
        <v>2135</v>
      </c>
      <c r="K54" s="264">
        <v>1415</v>
      </c>
      <c r="L54" s="264">
        <v>320</v>
      </c>
      <c r="M54" s="264">
        <v>245</v>
      </c>
      <c r="N54" s="265">
        <v>0.11475409836065574</v>
      </c>
      <c r="O54" s="264">
        <v>115</v>
      </c>
      <c r="P54" s="264">
        <v>10</v>
      </c>
      <c r="Q54" s="264">
        <v>125</v>
      </c>
      <c r="R54" s="265">
        <v>5.8548009367681501E-2</v>
      </c>
      <c r="S54" s="264">
        <v>0</v>
      </c>
      <c r="T54" s="264">
        <v>10</v>
      </c>
      <c r="U54" s="264">
        <v>25</v>
      </c>
      <c r="V54" s="159" t="s">
        <v>7</v>
      </c>
    </row>
    <row r="55" spans="1:22" x14ac:dyDescent="0.2">
      <c r="A55" s="264" t="s">
        <v>155</v>
      </c>
      <c r="B55" s="264" t="s">
        <v>119</v>
      </c>
      <c r="C55" s="264" t="s">
        <v>25</v>
      </c>
      <c r="D55" s="264">
        <v>6.5070001220703126</v>
      </c>
      <c r="E55" s="264">
        <v>5273</v>
      </c>
      <c r="F55" s="264">
        <v>1894</v>
      </c>
      <c r="G55" s="264">
        <v>1836</v>
      </c>
      <c r="H55" s="264">
        <v>810.35806071605009</v>
      </c>
      <c r="I55" s="264">
        <v>291.07114868124387</v>
      </c>
      <c r="J55" s="264">
        <v>2765</v>
      </c>
      <c r="K55" s="264">
        <v>1945</v>
      </c>
      <c r="L55" s="264">
        <v>365</v>
      </c>
      <c r="M55" s="264">
        <v>335</v>
      </c>
      <c r="N55" s="265">
        <v>0.12115732368896925</v>
      </c>
      <c r="O55" s="264">
        <v>90</v>
      </c>
      <c r="P55" s="264">
        <v>10</v>
      </c>
      <c r="Q55" s="264">
        <v>100</v>
      </c>
      <c r="R55" s="265">
        <v>3.6166365280289332E-2</v>
      </c>
      <c r="S55" s="264">
        <v>0</v>
      </c>
      <c r="T55" s="264">
        <v>0</v>
      </c>
      <c r="U55" s="264">
        <v>15</v>
      </c>
      <c r="V55" s="159" t="s">
        <v>7</v>
      </c>
    </row>
    <row r="56" spans="1:22" x14ac:dyDescent="0.2">
      <c r="A56" s="264" t="s">
        <v>156</v>
      </c>
      <c r="B56" s="264" t="s">
        <v>119</v>
      </c>
      <c r="C56" s="264" t="s">
        <v>25</v>
      </c>
      <c r="D56" s="264">
        <v>7.0716998291015623</v>
      </c>
      <c r="E56" s="264">
        <v>4612</v>
      </c>
      <c r="F56" s="264">
        <v>1540</v>
      </c>
      <c r="G56" s="264">
        <v>1509</v>
      </c>
      <c r="H56" s="264">
        <v>652.17700290680193</v>
      </c>
      <c r="I56" s="264">
        <v>217.76942421432673</v>
      </c>
      <c r="J56" s="264">
        <v>2335</v>
      </c>
      <c r="K56" s="264">
        <v>1765</v>
      </c>
      <c r="L56" s="264">
        <v>225</v>
      </c>
      <c r="M56" s="264">
        <v>285</v>
      </c>
      <c r="N56" s="265">
        <v>0.12205567451820129</v>
      </c>
      <c r="O56" s="264">
        <v>30</v>
      </c>
      <c r="P56" s="264">
        <v>10</v>
      </c>
      <c r="Q56" s="264">
        <v>40</v>
      </c>
      <c r="R56" s="265">
        <v>1.7130620985010708E-2</v>
      </c>
      <c r="S56" s="264">
        <v>0</v>
      </c>
      <c r="T56" s="264">
        <v>0</v>
      </c>
      <c r="U56" s="264">
        <v>20</v>
      </c>
      <c r="V56" s="159" t="s">
        <v>7</v>
      </c>
    </row>
    <row r="57" spans="1:22" x14ac:dyDescent="0.2">
      <c r="A57" s="264" t="s">
        <v>157</v>
      </c>
      <c r="B57" s="264" t="s">
        <v>119</v>
      </c>
      <c r="C57" s="264" t="s">
        <v>25</v>
      </c>
      <c r="D57" s="264">
        <v>1.5702000427246094</v>
      </c>
      <c r="E57" s="264">
        <v>3976</v>
      </c>
      <c r="F57" s="264">
        <v>1222</v>
      </c>
      <c r="G57" s="264">
        <v>1212</v>
      </c>
      <c r="H57" s="264">
        <v>2532.1614391888875</v>
      </c>
      <c r="I57" s="264">
        <v>778.24478840262088</v>
      </c>
      <c r="J57" s="264">
        <v>2060</v>
      </c>
      <c r="K57" s="264">
        <v>1685</v>
      </c>
      <c r="L57" s="264">
        <v>180</v>
      </c>
      <c r="M57" s="264">
        <v>140</v>
      </c>
      <c r="N57" s="265">
        <v>6.7961165048543687E-2</v>
      </c>
      <c r="O57" s="264">
        <v>35</v>
      </c>
      <c r="P57" s="264">
        <v>10</v>
      </c>
      <c r="Q57" s="264">
        <v>45</v>
      </c>
      <c r="R57" s="265">
        <v>2.1844660194174758E-2</v>
      </c>
      <c r="S57" s="264">
        <v>0</v>
      </c>
      <c r="T57" s="264">
        <v>0</v>
      </c>
      <c r="U57" s="264">
        <v>10</v>
      </c>
      <c r="V57" s="159" t="s">
        <v>7</v>
      </c>
    </row>
    <row r="58" spans="1:22" x14ac:dyDescent="0.2">
      <c r="A58" s="264" t="s">
        <v>158</v>
      </c>
      <c r="B58" s="264" t="s">
        <v>119</v>
      </c>
      <c r="C58" s="264" t="s">
        <v>25</v>
      </c>
      <c r="D58" s="264">
        <v>1.4511999511718749</v>
      </c>
      <c r="E58" s="264">
        <v>3497</v>
      </c>
      <c r="F58" s="264">
        <v>1360</v>
      </c>
      <c r="G58" s="264">
        <v>1331</v>
      </c>
      <c r="H58" s="264">
        <v>2409.7299598005761</v>
      </c>
      <c r="I58" s="264">
        <v>937.15548908458197</v>
      </c>
      <c r="J58" s="264">
        <v>1935</v>
      </c>
      <c r="K58" s="264">
        <v>1220</v>
      </c>
      <c r="L58" s="264">
        <v>230</v>
      </c>
      <c r="M58" s="264">
        <v>330</v>
      </c>
      <c r="N58" s="265">
        <v>0.17054263565891473</v>
      </c>
      <c r="O58" s="264">
        <v>95</v>
      </c>
      <c r="P58" s="264">
        <v>10</v>
      </c>
      <c r="Q58" s="264">
        <v>105</v>
      </c>
      <c r="R58" s="265">
        <v>5.4263565891472867E-2</v>
      </c>
      <c r="S58" s="264">
        <v>15</v>
      </c>
      <c r="T58" s="264">
        <v>0</v>
      </c>
      <c r="U58" s="264">
        <v>30</v>
      </c>
      <c r="V58" s="159" t="s">
        <v>7</v>
      </c>
    </row>
    <row r="59" spans="1:22" x14ac:dyDescent="0.2">
      <c r="A59" s="264" t="s">
        <v>159</v>
      </c>
      <c r="B59" s="264" t="s">
        <v>119</v>
      </c>
      <c r="C59" s="264" t="s">
        <v>25</v>
      </c>
      <c r="D59" s="264">
        <v>4.7123999023437504</v>
      </c>
      <c r="E59" s="264">
        <v>7553</v>
      </c>
      <c r="F59" s="264">
        <v>2772</v>
      </c>
      <c r="G59" s="264">
        <v>2738</v>
      </c>
      <c r="H59" s="264">
        <v>1602.7926654194721</v>
      </c>
      <c r="I59" s="264">
        <v>588.23530630779521</v>
      </c>
      <c r="J59" s="264">
        <v>4160</v>
      </c>
      <c r="K59" s="264">
        <v>2970</v>
      </c>
      <c r="L59" s="264">
        <v>440</v>
      </c>
      <c r="M59" s="264">
        <v>610</v>
      </c>
      <c r="N59" s="265">
        <v>0.14663461538461539</v>
      </c>
      <c r="O59" s="264">
        <v>80</v>
      </c>
      <c r="P59" s="264">
        <v>20</v>
      </c>
      <c r="Q59" s="264">
        <v>100</v>
      </c>
      <c r="R59" s="265">
        <v>2.403846153846154E-2</v>
      </c>
      <c r="S59" s="264">
        <v>0</v>
      </c>
      <c r="T59" s="264">
        <v>0</v>
      </c>
      <c r="U59" s="264">
        <v>35</v>
      </c>
      <c r="V59" s="159" t="s">
        <v>7</v>
      </c>
    </row>
    <row r="60" spans="1:22" x14ac:dyDescent="0.2">
      <c r="A60" s="257" t="s">
        <v>175</v>
      </c>
      <c r="B60" s="257" t="s">
        <v>119</v>
      </c>
      <c r="C60" s="257" t="s">
        <v>25</v>
      </c>
      <c r="D60" s="257">
        <v>38.753500976562499</v>
      </c>
      <c r="E60" s="257">
        <v>3290</v>
      </c>
      <c r="F60" s="257">
        <v>1251</v>
      </c>
      <c r="G60" s="257">
        <v>1233</v>
      </c>
      <c r="H60" s="257">
        <v>84.895555681272242</v>
      </c>
      <c r="I60" s="257">
        <v>32.280954455097742</v>
      </c>
      <c r="J60" s="257">
        <v>1715</v>
      </c>
      <c r="K60" s="257">
        <v>1440</v>
      </c>
      <c r="L60" s="257">
        <v>160</v>
      </c>
      <c r="M60" s="257">
        <v>75</v>
      </c>
      <c r="N60" s="258">
        <v>4.3731778425655975E-2</v>
      </c>
      <c r="O60" s="257">
        <v>15</v>
      </c>
      <c r="P60" s="257">
        <v>10</v>
      </c>
      <c r="Q60" s="257">
        <v>25</v>
      </c>
      <c r="R60" s="258">
        <v>1.4577259475218658E-2</v>
      </c>
      <c r="S60" s="257">
        <v>0</v>
      </c>
      <c r="T60" s="257">
        <v>0</v>
      </c>
      <c r="U60" s="257">
        <v>15</v>
      </c>
      <c r="V60" s="167" t="s">
        <v>3</v>
      </c>
    </row>
    <row r="61" spans="1:22" x14ac:dyDescent="0.2">
      <c r="A61" s="257" t="s">
        <v>176</v>
      </c>
      <c r="B61" s="257" t="s">
        <v>119</v>
      </c>
      <c r="C61" s="257" t="s">
        <v>25</v>
      </c>
      <c r="D61" s="257">
        <v>45.071499023437497</v>
      </c>
      <c r="E61" s="257">
        <v>2141</v>
      </c>
      <c r="F61" s="257">
        <v>812</v>
      </c>
      <c r="G61" s="257">
        <v>795</v>
      </c>
      <c r="H61" s="257">
        <v>47.502302927325871</v>
      </c>
      <c r="I61" s="257">
        <v>18.015819699667727</v>
      </c>
      <c r="J61" s="257">
        <v>1120</v>
      </c>
      <c r="K61" s="257">
        <v>935</v>
      </c>
      <c r="L61" s="257">
        <v>110</v>
      </c>
      <c r="M61" s="257">
        <v>45</v>
      </c>
      <c r="N61" s="258">
        <v>4.0178571428571432E-2</v>
      </c>
      <c r="O61" s="257">
        <v>10</v>
      </c>
      <c r="P61" s="257">
        <v>0</v>
      </c>
      <c r="Q61" s="257">
        <v>10</v>
      </c>
      <c r="R61" s="258">
        <v>8.9285714285714281E-3</v>
      </c>
      <c r="S61" s="257">
        <v>0</v>
      </c>
      <c r="T61" s="257">
        <v>0</v>
      </c>
      <c r="U61" s="257">
        <v>20</v>
      </c>
      <c r="V61" s="167" t="s">
        <v>3</v>
      </c>
    </row>
    <row r="62" spans="1:22" x14ac:dyDescent="0.2">
      <c r="A62" s="264" t="s">
        <v>160</v>
      </c>
      <c r="B62" s="264" t="s">
        <v>119</v>
      </c>
      <c r="C62" s="264" t="s">
        <v>25</v>
      </c>
      <c r="D62" s="264">
        <v>13.115899658203125</v>
      </c>
      <c r="E62" s="264">
        <v>4349</v>
      </c>
      <c r="F62" s="264">
        <v>1577</v>
      </c>
      <c r="G62" s="264">
        <v>1542</v>
      </c>
      <c r="H62" s="264">
        <v>331.58228663940633</v>
      </c>
      <c r="I62" s="264">
        <v>120.23574753514458</v>
      </c>
      <c r="J62" s="264">
        <v>2090</v>
      </c>
      <c r="K62" s="264">
        <v>1540</v>
      </c>
      <c r="L62" s="264">
        <v>245</v>
      </c>
      <c r="M62" s="264">
        <v>155</v>
      </c>
      <c r="N62" s="265">
        <v>7.4162679425837319E-2</v>
      </c>
      <c r="O62" s="264">
        <v>115</v>
      </c>
      <c r="P62" s="264">
        <v>10</v>
      </c>
      <c r="Q62" s="264">
        <v>125</v>
      </c>
      <c r="R62" s="265">
        <v>5.9808612440191387E-2</v>
      </c>
      <c r="S62" s="264">
        <v>0</v>
      </c>
      <c r="T62" s="264">
        <v>0</v>
      </c>
      <c r="U62" s="264">
        <v>30</v>
      </c>
      <c r="V62" s="159" t="s">
        <v>7</v>
      </c>
    </row>
    <row r="63" spans="1:22" x14ac:dyDescent="0.2">
      <c r="A63" s="264" t="s">
        <v>161</v>
      </c>
      <c r="B63" s="264" t="s">
        <v>119</v>
      </c>
      <c r="C63" s="264" t="s">
        <v>25</v>
      </c>
      <c r="D63" s="264">
        <v>3.691499938964844</v>
      </c>
      <c r="E63" s="264">
        <v>5288</v>
      </c>
      <c r="F63" s="264">
        <v>2380</v>
      </c>
      <c r="G63" s="264">
        <v>2195</v>
      </c>
      <c r="H63" s="264">
        <v>1432.4800453559917</v>
      </c>
      <c r="I63" s="264">
        <v>644.72437744842284</v>
      </c>
      <c r="J63" s="264">
        <v>2345</v>
      </c>
      <c r="K63" s="264">
        <v>1765</v>
      </c>
      <c r="L63" s="264">
        <v>225</v>
      </c>
      <c r="M63" s="264">
        <v>235</v>
      </c>
      <c r="N63" s="265">
        <v>0.10021321961620469</v>
      </c>
      <c r="O63" s="264">
        <v>95</v>
      </c>
      <c r="P63" s="264">
        <v>0</v>
      </c>
      <c r="Q63" s="264">
        <v>95</v>
      </c>
      <c r="R63" s="265">
        <v>4.0511727078891259E-2</v>
      </c>
      <c r="S63" s="264">
        <v>0</v>
      </c>
      <c r="T63" s="264">
        <v>0</v>
      </c>
      <c r="U63" s="264">
        <v>25</v>
      </c>
      <c r="V63" s="159" t="s">
        <v>7</v>
      </c>
    </row>
    <row r="64" spans="1:22" x14ac:dyDescent="0.2">
      <c r="A64" s="264" t="s">
        <v>162</v>
      </c>
      <c r="B64" s="264" t="s">
        <v>119</v>
      </c>
      <c r="C64" s="264" t="s">
        <v>25</v>
      </c>
      <c r="D64" s="264">
        <v>1.9655999755859375</v>
      </c>
      <c r="E64" s="264">
        <v>3422</v>
      </c>
      <c r="F64" s="264">
        <v>1455</v>
      </c>
      <c r="G64" s="264">
        <v>1402</v>
      </c>
      <c r="H64" s="264">
        <v>1740.9442625679294</v>
      </c>
      <c r="I64" s="264">
        <v>740.2319994261652</v>
      </c>
      <c r="J64" s="264">
        <v>1735</v>
      </c>
      <c r="K64" s="264">
        <v>1265</v>
      </c>
      <c r="L64" s="264">
        <v>185</v>
      </c>
      <c r="M64" s="264">
        <v>120</v>
      </c>
      <c r="N64" s="265">
        <v>6.9164265129683003E-2</v>
      </c>
      <c r="O64" s="264">
        <v>130</v>
      </c>
      <c r="P64" s="264">
        <v>0</v>
      </c>
      <c r="Q64" s="264">
        <v>130</v>
      </c>
      <c r="R64" s="265">
        <v>7.492795389048991E-2</v>
      </c>
      <c r="S64" s="264">
        <v>0</v>
      </c>
      <c r="T64" s="264">
        <v>0</v>
      </c>
      <c r="U64" s="264">
        <v>30</v>
      </c>
      <c r="V64" s="159" t="s">
        <v>7</v>
      </c>
    </row>
    <row r="65" spans="1:22" x14ac:dyDescent="0.2">
      <c r="A65" s="264" t="s">
        <v>163</v>
      </c>
      <c r="B65" s="264" t="s">
        <v>119</v>
      </c>
      <c r="C65" s="264" t="s">
        <v>25</v>
      </c>
      <c r="D65" s="264">
        <v>1.715500030517578</v>
      </c>
      <c r="E65" s="264">
        <v>2894</v>
      </c>
      <c r="F65" s="264">
        <v>1141</v>
      </c>
      <c r="G65" s="264">
        <v>1115</v>
      </c>
      <c r="H65" s="264">
        <v>1686.971698349</v>
      </c>
      <c r="I65" s="264">
        <v>665.11220035114343</v>
      </c>
      <c r="J65" s="264">
        <v>1505</v>
      </c>
      <c r="K65" s="264">
        <v>1185</v>
      </c>
      <c r="L65" s="264">
        <v>160</v>
      </c>
      <c r="M65" s="264">
        <v>70</v>
      </c>
      <c r="N65" s="265">
        <v>4.6511627906976744E-2</v>
      </c>
      <c r="O65" s="264">
        <v>55</v>
      </c>
      <c r="P65" s="264">
        <v>0</v>
      </c>
      <c r="Q65" s="264">
        <v>55</v>
      </c>
      <c r="R65" s="265">
        <v>3.6544850498338874E-2</v>
      </c>
      <c r="S65" s="264">
        <v>0</v>
      </c>
      <c r="T65" s="264">
        <v>10</v>
      </c>
      <c r="U65" s="264">
        <v>20</v>
      </c>
      <c r="V65" s="159" t="s">
        <v>7</v>
      </c>
    </row>
    <row r="66" spans="1:22" x14ac:dyDescent="0.2">
      <c r="A66" s="257" t="s">
        <v>177</v>
      </c>
      <c r="B66" s="257" t="s">
        <v>119</v>
      </c>
      <c r="C66" s="257" t="s">
        <v>25</v>
      </c>
      <c r="D66" s="257">
        <v>125.268603515625</v>
      </c>
      <c r="E66" s="257">
        <v>7254</v>
      </c>
      <c r="F66" s="257">
        <v>2666</v>
      </c>
      <c r="G66" s="257">
        <v>2565</v>
      </c>
      <c r="H66" s="257">
        <v>57.907566592256245</v>
      </c>
      <c r="I66" s="257">
        <v>21.282268063820673</v>
      </c>
      <c r="J66" s="257">
        <v>3735</v>
      </c>
      <c r="K66" s="257">
        <v>2960</v>
      </c>
      <c r="L66" s="257">
        <v>420</v>
      </c>
      <c r="M66" s="257">
        <v>230</v>
      </c>
      <c r="N66" s="258">
        <v>6.1579651941097727E-2</v>
      </c>
      <c r="O66" s="257">
        <v>60</v>
      </c>
      <c r="P66" s="257">
        <v>10</v>
      </c>
      <c r="Q66" s="257">
        <v>70</v>
      </c>
      <c r="R66" s="258">
        <v>1.8741633199464525E-2</v>
      </c>
      <c r="S66" s="257">
        <v>0</v>
      </c>
      <c r="T66" s="257">
        <v>0</v>
      </c>
      <c r="U66" s="257">
        <v>50</v>
      </c>
      <c r="V66" s="167" t="s">
        <v>3</v>
      </c>
    </row>
    <row r="67" spans="1:22" x14ac:dyDescent="0.2">
      <c r="A67" s="264" t="s">
        <v>164</v>
      </c>
      <c r="B67" s="264" t="s">
        <v>119</v>
      </c>
      <c r="C67" s="264" t="s">
        <v>25</v>
      </c>
      <c r="D67" s="264">
        <v>42.584399414062503</v>
      </c>
      <c r="E67" s="264">
        <v>7691</v>
      </c>
      <c r="F67" s="264">
        <v>2715</v>
      </c>
      <c r="G67" s="264">
        <v>2625</v>
      </c>
      <c r="H67" s="264">
        <v>180.60604601271487</v>
      </c>
      <c r="I67" s="264">
        <v>63.755742416398498</v>
      </c>
      <c r="J67" s="264">
        <v>3870</v>
      </c>
      <c r="K67" s="264">
        <v>3455</v>
      </c>
      <c r="L67" s="264">
        <v>240</v>
      </c>
      <c r="M67" s="264">
        <v>60</v>
      </c>
      <c r="N67" s="265">
        <v>1.5503875968992248E-2</v>
      </c>
      <c r="O67" s="264">
        <v>75</v>
      </c>
      <c r="P67" s="264">
        <v>10</v>
      </c>
      <c r="Q67" s="264">
        <v>85</v>
      </c>
      <c r="R67" s="265">
        <v>2.1963824289405683E-2</v>
      </c>
      <c r="S67" s="264">
        <v>10</v>
      </c>
      <c r="T67" s="264">
        <v>0</v>
      </c>
      <c r="U67" s="264">
        <v>25</v>
      </c>
      <c r="V67" s="159" t="s">
        <v>7</v>
      </c>
    </row>
    <row r="68" spans="1:22" x14ac:dyDescent="0.2">
      <c r="A68" s="264" t="s">
        <v>165</v>
      </c>
      <c r="B68" s="264" t="s">
        <v>119</v>
      </c>
      <c r="C68" s="264" t="s">
        <v>25</v>
      </c>
      <c r="D68" s="264">
        <v>2.5033999633789064</v>
      </c>
      <c r="E68" s="264">
        <v>5311</v>
      </c>
      <c r="F68" s="264">
        <v>1897</v>
      </c>
      <c r="G68" s="264">
        <v>1870</v>
      </c>
      <c r="H68" s="264">
        <v>2121.5147709883322</v>
      </c>
      <c r="I68" s="264">
        <v>757.76944465540691</v>
      </c>
      <c r="J68" s="264">
        <v>2785</v>
      </c>
      <c r="K68" s="264">
        <v>1930</v>
      </c>
      <c r="L68" s="264">
        <v>405</v>
      </c>
      <c r="M68" s="264">
        <v>325</v>
      </c>
      <c r="N68" s="265">
        <v>0.11669658886894076</v>
      </c>
      <c r="O68" s="264">
        <v>80</v>
      </c>
      <c r="P68" s="264">
        <v>10</v>
      </c>
      <c r="Q68" s="264">
        <v>90</v>
      </c>
      <c r="R68" s="265">
        <v>3.231597845601436E-2</v>
      </c>
      <c r="S68" s="264">
        <v>0</v>
      </c>
      <c r="T68" s="264">
        <v>30</v>
      </c>
      <c r="U68" s="264">
        <v>10</v>
      </c>
      <c r="V68" s="159" t="s">
        <v>7</v>
      </c>
    </row>
    <row r="69" spans="1:22" x14ac:dyDescent="0.2">
      <c r="A69" s="264" t="s">
        <v>166</v>
      </c>
      <c r="B69" s="264" t="s">
        <v>119</v>
      </c>
      <c r="C69" s="264" t="s">
        <v>25</v>
      </c>
      <c r="D69" s="264">
        <v>2.2986999511718751</v>
      </c>
      <c r="E69" s="264">
        <v>4509</v>
      </c>
      <c r="F69" s="264">
        <v>1776</v>
      </c>
      <c r="G69" s="264">
        <v>1746</v>
      </c>
      <c r="H69" s="264">
        <v>1961.5435227643852</v>
      </c>
      <c r="I69" s="264">
        <v>772.61062240619833</v>
      </c>
      <c r="J69" s="264">
        <v>2320</v>
      </c>
      <c r="K69" s="264">
        <v>1560</v>
      </c>
      <c r="L69" s="264">
        <v>365</v>
      </c>
      <c r="M69" s="264">
        <v>200</v>
      </c>
      <c r="N69" s="265">
        <v>8.6206896551724144E-2</v>
      </c>
      <c r="O69" s="264">
        <v>160</v>
      </c>
      <c r="P69" s="264">
        <v>0</v>
      </c>
      <c r="Q69" s="264">
        <v>160</v>
      </c>
      <c r="R69" s="265">
        <v>6.8965517241379309E-2</v>
      </c>
      <c r="S69" s="264">
        <v>0</v>
      </c>
      <c r="T69" s="264">
        <v>30</v>
      </c>
      <c r="U69" s="264">
        <v>10</v>
      </c>
      <c r="V69" s="159" t="s">
        <v>7</v>
      </c>
    </row>
    <row r="70" spans="1:22" x14ac:dyDescent="0.2">
      <c r="A70" s="264" t="s">
        <v>167</v>
      </c>
      <c r="B70" s="264" t="s">
        <v>119</v>
      </c>
      <c r="C70" s="264" t="s">
        <v>25</v>
      </c>
      <c r="D70" s="264">
        <v>5.9320001220703125</v>
      </c>
      <c r="E70" s="264">
        <v>5734</v>
      </c>
      <c r="F70" s="264">
        <v>2286</v>
      </c>
      <c r="G70" s="264">
        <v>2196</v>
      </c>
      <c r="H70" s="264">
        <v>966.6216928530323</v>
      </c>
      <c r="I70" s="264">
        <v>385.3674903840307</v>
      </c>
      <c r="J70" s="264">
        <v>2820</v>
      </c>
      <c r="K70" s="264">
        <v>1785</v>
      </c>
      <c r="L70" s="264">
        <v>450</v>
      </c>
      <c r="M70" s="264">
        <v>395</v>
      </c>
      <c r="N70" s="265">
        <v>0.14007092198581561</v>
      </c>
      <c r="O70" s="264">
        <v>140</v>
      </c>
      <c r="P70" s="264">
        <v>0</v>
      </c>
      <c r="Q70" s="264">
        <v>140</v>
      </c>
      <c r="R70" s="265">
        <v>4.9645390070921988E-2</v>
      </c>
      <c r="S70" s="264">
        <v>10</v>
      </c>
      <c r="T70" s="264">
        <v>20</v>
      </c>
      <c r="U70" s="264">
        <v>20</v>
      </c>
      <c r="V70" s="159" t="s">
        <v>7</v>
      </c>
    </row>
    <row r="71" spans="1:22" x14ac:dyDescent="0.2">
      <c r="A71" s="264" t="s">
        <v>168</v>
      </c>
      <c r="B71" s="264" t="s">
        <v>119</v>
      </c>
      <c r="C71" s="264" t="s">
        <v>25</v>
      </c>
      <c r="D71" s="264">
        <v>4.6267999267578128</v>
      </c>
      <c r="E71" s="264">
        <v>3137</v>
      </c>
      <c r="F71" s="264">
        <v>1178</v>
      </c>
      <c r="G71" s="264">
        <v>1153</v>
      </c>
      <c r="H71" s="264">
        <v>678.00640824299137</v>
      </c>
      <c r="I71" s="264">
        <v>254.60361775908314</v>
      </c>
      <c r="J71" s="264">
        <v>1585</v>
      </c>
      <c r="K71" s="264">
        <v>1150</v>
      </c>
      <c r="L71" s="264">
        <v>140</v>
      </c>
      <c r="M71" s="264">
        <v>190</v>
      </c>
      <c r="N71" s="265">
        <v>0.11987381703470032</v>
      </c>
      <c r="O71" s="264">
        <v>90</v>
      </c>
      <c r="P71" s="264">
        <v>0</v>
      </c>
      <c r="Q71" s="264">
        <v>90</v>
      </c>
      <c r="R71" s="265">
        <v>5.6782334384858045E-2</v>
      </c>
      <c r="S71" s="264">
        <v>0</v>
      </c>
      <c r="T71" s="264">
        <v>0</v>
      </c>
      <c r="U71" s="264">
        <v>10</v>
      </c>
      <c r="V71" s="159" t="s">
        <v>7</v>
      </c>
    </row>
    <row r="72" spans="1:22" x14ac:dyDescent="0.2">
      <c r="A72" s="264" t="s">
        <v>169</v>
      </c>
      <c r="B72" s="264" t="s">
        <v>119</v>
      </c>
      <c r="C72" s="264" t="s">
        <v>25</v>
      </c>
      <c r="D72" s="264">
        <v>4.7101998901367184</v>
      </c>
      <c r="E72" s="264">
        <v>3814</v>
      </c>
      <c r="F72" s="264">
        <v>1331</v>
      </c>
      <c r="G72" s="264">
        <v>1315</v>
      </c>
      <c r="H72" s="264">
        <v>809.73208971165229</v>
      </c>
      <c r="I72" s="264">
        <v>282.57824106088339</v>
      </c>
      <c r="J72" s="264">
        <v>2015</v>
      </c>
      <c r="K72" s="264">
        <v>1335</v>
      </c>
      <c r="L72" s="264">
        <v>295</v>
      </c>
      <c r="M72" s="264">
        <v>245</v>
      </c>
      <c r="N72" s="265">
        <v>0.12158808933002481</v>
      </c>
      <c r="O72" s="264">
        <v>120</v>
      </c>
      <c r="P72" s="264">
        <v>10</v>
      </c>
      <c r="Q72" s="264">
        <v>130</v>
      </c>
      <c r="R72" s="265">
        <v>6.4516129032258063E-2</v>
      </c>
      <c r="S72" s="264">
        <v>0</v>
      </c>
      <c r="T72" s="264">
        <v>10</v>
      </c>
      <c r="U72" s="264">
        <v>10</v>
      </c>
      <c r="V72" s="159" t="s">
        <v>7</v>
      </c>
    </row>
    <row r="73" spans="1:22" x14ac:dyDescent="0.2">
      <c r="A73" s="264" t="s">
        <v>170</v>
      </c>
      <c r="B73" s="264" t="s">
        <v>119</v>
      </c>
      <c r="C73" s="264" t="s">
        <v>25</v>
      </c>
      <c r="D73" s="264">
        <v>4.113800048828125</v>
      </c>
      <c r="E73" s="264">
        <v>5145</v>
      </c>
      <c r="F73" s="264">
        <v>1822</v>
      </c>
      <c r="G73" s="264">
        <v>1798</v>
      </c>
      <c r="H73" s="264">
        <v>1250.6684668511361</v>
      </c>
      <c r="I73" s="264">
        <v>442.89950371288046</v>
      </c>
      <c r="J73" s="264">
        <v>2835</v>
      </c>
      <c r="K73" s="264">
        <v>2055</v>
      </c>
      <c r="L73" s="264">
        <v>345</v>
      </c>
      <c r="M73" s="264">
        <v>335</v>
      </c>
      <c r="N73" s="265">
        <v>0.11816578483245149</v>
      </c>
      <c r="O73" s="264">
        <v>55</v>
      </c>
      <c r="P73" s="264">
        <v>10</v>
      </c>
      <c r="Q73" s="264">
        <v>65</v>
      </c>
      <c r="R73" s="265">
        <v>2.292768959435626E-2</v>
      </c>
      <c r="S73" s="264">
        <v>0</v>
      </c>
      <c r="T73" s="264">
        <v>0</v>
      </c>
      <c r="U73" s="264">
        <v>30</v>
      </c>
      <c r="V73" s="159" t="s">
        <v>7</v>
      </c>
    </row>
    <row r="74" spans="1:22" x14ac:dyDescent="0.2">
      <c r="A74" s="264" t="s">
        <v>171</v>
      </c>
      <c r="B74" s="264" t="s">
        <v>119</v>
      </c>
      <c r="C74" s="264" t="s">
        <v>25</v>
      </c>
      <c r="D74" s="264">
        <v>32.044899902343751</v>
      </c>
      <c r="E74" s="264">
        <v>4972</v>
      </c>
      <c r="F74" s="264">
        <v>1744</v>
      </c>
      <c r="G74" s="264">
        <v>1693</v>
      </c>
      <c r="H74" s="264">
        <v>155.15729539340361</v>
      </c>
      <c r="I74" s="264">
        <v>54.423637000421543</v>
      </c>
      <c r="J74" s="264">
        <v>2640</v>
      </c>
      <c r="K74" s="264">
        <v>2180</v>
      </c>
      <c r="L74" s="264">
        <v>250</v>
      </c>
      <c r="M74" s="264">
        <v>160</v>
      </c>
      <c r="N74" s="265">
        <v>6.0606060606060608E-2</v>
      </c>
      <c r="O74" s="264">
        <v>30</v>
      </c>
      <c r="P74" s="264">
        <v>0</v>
      </c>
      <c r="Q74" s="264">
        <v>30</v>
      </c>
      <c r="R74" s="265">
        <v>1.1363636363636364E-2</v>
      </c>
      <c r="S74" s="264">
        <v>0</v>
      </c>
      <c r="T74" s="264">
        <v>10</v>
      </c>
      <c r="U74" s="264">
        <v>15</v>
      </c>
      <c r="V74" s="159" t="s">
        <v>7</v>
      </c>
    </row>
    <row r="75" spans="1:22" x14ac:dyDescent="0.2">
      <c r="A75" s="257" t="s">
        <v>178</v>
      </c>
      <c r="B75" s="257" t="s">
        <v>119</v>
      </c>
      <c r="C75" s="257" t="s">
        <v>25</v>
      </c>
      <c r="D75" s="257">
        <v>133.95679687500001</v>
      </c>
      <c r="E75" s="257">
        <v>8828</v>
      </c>
      <c r="F75" s="257">
        <v>3033</v>
      </c>
      <c r="G75" s="257">
        <v>2955</v>
      </c>
      <c r="H75" s="257">
        <v>65.901844519600829</v>
      </c>
      <c r="I75" s="257">
        <v>22.641628276840656</v>
      </c>
      <c r="J75" s="257">
        <v>4695</v>
      </c>
      <c r="K75" s="257">
        <v>4005</v>
      </c>
      <c r="L75" s="257">
        <v>540</v>
      </c>
      <c r="M75" s="257">
        <v>60</v>
      </c>
      <c r="N75" s="258">
        <v>1.2779552715654952E-2</v>
      </c>
      <c r="O75" s="257">
        <v>50</v>
      </c>
      <c r="P75" s="257">
        <v>0</v>
      </c>
      <c r="Q75" s="257">
        <v>50</v>
      </c>
      <c r="R75" s="258">
        <v>1.0649627263045794E-2</v>
      </c>
      <c r="S75" s="257">
        <v>10</v>
      </c>
      <c r="T75" s="257">
        <v>0</v>
      </c>
      <c r="U75" s="257">
        <v>30</v>
      </c>
      <c r="V75" s="167" t="s">
        <v>3</v>
      </c>
    </row>
    <row r="76" spans="1:22" x14ac:dyDescent="0.2">
      <c r="A76" s="257" t="s">
        <v>179</v>
      </c>
      <c r="B76" s="257" t="s">
        <v>119</v>
      </c>
      <c r="C76" s="257" t="s">
        <v>25</v>
      </c>
      <c r="D76" s="257">
        <v>50.4010009765625</v>
      </c>
      <c r="E76" s="257">
        <v>4376</v>
      </c>
      <c r="F76" s="257">
        <v>1464</v>
      </c>
      <c r="G76" s="257">
        <v>1432</v>
      </c>
      <c r="H76" s="257">
        <v>86.823672451166786</v>
      </c>
      <c r="I76" s="257">
        <v>29.047042154595104</v>
      </c>
      <c r="J76" s="257">
        <v>2130</v>
      </c>
      <c r="K76" s="257">
        <v>1830</v>
      </c>
      <c r="L76" s="257">
        <v>210</v>
      </c>
      <c r="M76" s="257">
        <v>25</v>
      </c>
      <c r="N76" s="258">
        <v>1.1737089201877934E-2</v>
      </c>
      <c r="O76" s="257">
        <v>25</v>
      </c>
      <c r="P76" s="257">
        <v>0</v>
      </c>
      <c r="Q76" s="257">
        <v>25</v>
      </c>
      <c r="R76" s="258">
        <v>1.1737089201877934E-2</v>
      </c>
      <c r="S76" s="257">
        <v>10</v>
      </c>
      <c r="T76" s="257">
        <v>0</v>
      </c>
      <c r="U76" s="257">
        <v>20</v>
      </c>
      <c r="V76" s="167" t="s">
        <v>3</v>
      </c>
    </row>
    <row r="77" spans="1:22" x14ac:dyDescent="0.2">
      <c r="A77" s="257" t="s">
        <v>180</v>
      </c>
      <c r="B77" s="257" t="s">
        <v>119</v>
      </c>
      <c r="C77" s="257" t="s">
        <v>25</v>
      </c>
      <c r="D77" s="257">
        <v>170.19659999999999</v>
      </c>
      <c r="E77" s="257">
        <v>6403</v>
      </c>
      <c r="F77" s="257">
        <v>2450</v>
      </c>
      <c r="G77" s="257">
        <v>2369</v>
      </c>
      <c r="H77" s="257">
        <v>37.621198073287012</v>
      </c>
      <c r="I77" s="257">
        <v>14.395117176253816</v>
      </c>
      <c r="J77" s="257">
        <v>3310</v>
      </c>
      <c r="K77" s="257">
        <v>2740</v>
      </c>
      <c r="L77" s="257">
        <v>405</v>
      </c>
      <c r="M77" s="257">
        <v>50</v>
      </c>
      <c r="N77" s="258">
        <v>1.5105740181268883E-2</v>
      </c>
      <c r="O77" s="257">
        <v>85</v>
      </c>
      <c r="P77" s="257">
        <v>0</v>
      </c>
      <c r="Q77" s="257">
        <v>85</v>
      </c>
      <c r="R77" s="258">
        <v>2.5679758308157101E-2</v>
      </c>
      <c r="S77" s="257">
        <v>0</v>
      </c>
      <c r="T77" s="257">
        <v>0</v>
      </c>
      <c r="U77" s="257">
        <v>35</v>
      </c>
      <c r="V77" s="167" t="s">
        <v>3</v>
      </c>
    </row>
    <row r="78" spans="1:22" x14ac:dyDescent="0.2">
      <c r="A78" s="257" t="s">
        <v>181</v>
      </c>
      <c r="B78" s="257" t="s">
        <v>119</v>
      </c>
      <c r="C78" s="257" t="s">
        <v>25</v>
      </c>
      <c r="D78" s="257">
        <v>207.2791</v>
      </c>
      <c r="E78" s="257">
        <v>6729</v>
      </c>
      <c r="F78" s="257">
        <v>2673</v>
      </c>
      <c r="G78" s="257">
        <v>2537</v>
      </c>
      <c r="H78" s="257">
        <v>32.46347557472027</v>
      </c>
      <c r="I78" s="257">
        <v>12.895656146712332</v>
      </c>
      <c r="J78" s="257">
        <v>3200</v>
      </c>
      <c r="K78" s="257">
        <v>2620</v>
      </c>
      <c r="L78" s="257">
        <v>430</v>
      </c>
      <c r="M78" s="257">
        <v>20</v>
      </c>
      <c r="N78" s="258">
        <v>6.2500000000000003E-3</v>
      </c>
      <c r="O78" s="257">
        <v>45</v>
      </c>
      <c r="P78" s="257">
        <v>30</v>
      </c>
      <c r="Q78" s="257">
        <v>75</v>
      </c>
      <c r="R78" s="258">
        <v>2.34375E-2</v>
      </c>
      <c r="S78" s="257">
        <v>0</v>
      </c>
      <c r="T78" s="257">
        <v>10</v>
      </c>
      <c r="U78" s="257">
        <v>40</v>
      </c>
      <c r="V78" s="167" t="s">
        <v>3</v>
      </c>
    </row>
    <row r="79" spans="1:22" x14ac:dyDescent="0.2">
      <c r="A79" s="264" t="s">
        <v>172</v>
      </c>
      <c r="B79" s="264" t="s">
        <v>119</v>
      </c>
      <c r="C79" s="264" t="s">
        <v>25</v>
      </c>
      <c r="D79" s="264">
        <v>6.5661999511718747</v>
      </c>
      <c r="E79" s="264">
        <v>5396</v>
      </c>
      <c r="F79" s="264">
        <v>1896</v>
      </c>
      <c r="G79" s="264">
        <v>1861</v>
      </c>
      <c r="H79" s="264">
        <v>821.78429534985025</v>
      </c>
      <c r="I79" s="264">
        <v>288.7514870243358</v>
      </c>
      <c r="J79" s="264">
        <v>2815</v>
      </c>
      <c r="K79" s="264">
        <v>2185</v>
      </c>
      <c r="L79" s="264">
        <v>420</v>
      </c>
      <c r="M79" s="264">
        <v>130</v>
      </c>
      <c r="N79" s="265">
        <v>4.6181172291296625E-2</v>
      </c>
      <c r="O79" s="264">
        <v>30</v>
      </c>
      <c r="P79" s="264">
        <v>10</v>
      </c>
      <c r="Q79" s="264">
        <v>40</v>
      </c>
      <c r="R79" s="265">
        <v>1.4209591474245116E-2</v>
      </c>
      <c r="S79" s="264">
        <v>0</v>
      </c>
      <c r="T79" s="264">
        <v>0</v>
      </c>
      <c r="U79" s="264">
        <v>40</v>
      </c>
      <c r="V79" s="159" t="s">
        <v>7</v>
      </c>
    </row>
    <row r="80" spans="1:22" x14ac:dyDescent="0.2">
      <c r="A80" s="257" t="s">
        <v>182</v>
      </c>
      <c r="B80" s="257" t="s">
        <v>119</v>
      </c>
      <c r="C80" s="257" t="s">
        <v>25</v>
      </c>
      <c r="D80" s="257">
        <v>50.673300781249999</v>
      </c>
      <c r="E80" s="257">
        <v>3576</v>
      </c>
      <c r="F80" s="257">
        <v>1491</v>
      </c>
      <c r="G80" s="257">
        <v>1418</v>
      </c>
      <c r="H80" s="257">
        <v>70.569707219924823</v>
      </c>
      <c r="I80" s="257">
        <v>29.423778933139793</v>
      </c>
      <c r="J80" s="257">
        <v>2040</v>
      </c>
      <c r="K80" s="257">
        <v>1535</v>
      </c>
      <c r="L80" s="257">
        <v>285</v>
      </c>
      <c r="M80" s="257">
        <v>120</v>
      </c>
      <c r="N80" s="258">
        <v>5.8823529411764705E-2</v>
      </c>
      <c r="O80" s="257">
        <v>80</v>
      </c>
      <c r="P80" s="257">
        <v>10</v>
      </c>
      <c r="Q80" s="257">
        <v>90</v>
      </c>
      <c r="R80" s="258">
        <v>4.4117647058823532E-2</v>
      </c>
      <c r="S80" s="257">
        <v>0</v>
      </c>
      <c r="T80" s="257">
        <v>10</v>
      </c>
      <c r="U80" s="257">
        <v>15</v>
      </c>
      <c r="V80" s="167" t="s">
        <v>3</v>
      </c>
    </row>
    <row r="81" spans="1:22" x14ac:dyDescent="0.2">
      <c r="A81" s="257" t="s">
        <v>183</v>
      </c>
      <c r="B81" s="257" t="s">
        <v>119</v>
      </c>
      <c r="C81" s="257" t="s">
        <v>25</v>
      </c>
      <c r="D81" s="257">
        <v>295.91899999999998</v>
      </c>
      <c r="E81" s="257">
        <v>5033</v>
      </c>
      <c r="F81" s="257">
        <v>2322</v>
      </c>
      <c r="G81" s="257">
        <v>2012</v>
      </c>
      <c r="H81" s="257">
        <v>17.008032603516504</v>
      </c>
      <c r="I81" s="257">
        <v>7.8467418448967461</v>
      </c>
      <c r="J81" s="257">
        <v>2305</v>
      </c>
      <c r="K81" s="257">
        <v>1920</v>
      </c>
      <c r="L81" s="257">
        <v>305</v>
      </c>
      <c r="M81" s="257">
        <v>0</v>
      </c>
      <c r="N81" s="258">
        <v>0</v>
      </c>
      <c r="O81" s="257">
        <v>65</v>
      </c>
      <c r="P81" s="257">
        <v>0</v>
      </c>
      <c r="Q81" s="257">
        <v>65</v>
      </c>
      <c r="R81" s="258">
        <v>2.8199566160520606E-2</v>
      </c>
      <c r="S81" s="257">
        <v>0</v>
      </c>
      <c r="T81" s="257">
        <v>0</v>
      </c>
      <c r="U81" s="257">
        <v>10</v>
      </c>
      <c r="V81" s="167" t="s">
        <v>3</v>
      </c>
    </row>
    <row r="82" spans="1:22" x14ac:dyDescent="0.2">
      <c r="A82" s="257" t="s">
        <v>184</v>
      </c>
      <c r="B82" s="257" t="s">
        <v>119</v>
      </c>
      <c r="C82" s="257" t="s">
        <v>25</v>
      </c>
      <c r="D82" s="257">
        <v>93.703798828125002</v>
      </c>
      <c r="E82" s="257">
        <v>4945</v>
      </c>
      <c r="F82" s="257">
        <v>1883</v>
      </c>
      <c r="G82" s="257">
        <v>1792</v>
      </c>
      <c r="H82" s="257">
        <v>52.772673699924411</v>
      </c>
      <c r="I82" s="257">
        <v>20.095236517079407</v>
      </c>
      <c r="J82" s="257">
        <v>2440</v>
      </c>
      <c r="K82" s="257">
        <v>2045</v>
      </c>
      <c r="L82" s="257">
        <v>290</v>
      </c>
      <c r="M82" s="257">
        <v>10</v>
      </c>
      <c r="N82" s="258">
        <v>4.0983606557377051E-3</v>
      </c>
      <c r="O82" s="257">
        <v>55</v>
      </c>
      <c r="P82" s="257">
        <v>0</v>
      </c>
      <c r="Q82" s="257">
        <v>55</v>
      </c>
      <c r="R82" s="258">
        <v>2.2540983606557378E-2</v>
      </c>
      <c r="S82" s="257">
        <v>0</v>
      </c>
      <c r="T82" s="257">
        <v>0</v>
      </c>
      <c r="U82" s="257">
        <v>45</v>
      </c>
      <c r="V82" s="167" t="s">
        <v>3</v>
      </c>
    </row>
    <row r="83" spans="1:22" x14ac:dyDescent="0.2">
      <c r="A83" s="257" t="s">
        <v>185</v>
      </c>
      <c r="B83" s="257" t="s">
        <v>119</v>
      </c>
      <c r="C83" s="257" t="s">
        <v>25</v>
      </c>
      <c r="D83" s="257">
        <v>99.302099609375006</v>
      </c>
      <c r="E83" s="257">
        <v>6622</v>
      </c>
      <c r="F83" s="257">
        <v>2432</v>
      </c>
      <c r="G83" s="257">
        <v>2360</v>
      </c>
      <c r="H83" s="257">
        <v>66.685397650694028</v>
      </c>
      <c r="I83" s="257">
        <v>24.490922241994543</v>
      </c>
      <c r="J83" s="257">
        <v>3100</v>
      </c>
      <c r="K83" s="257">
        <v>2475</v>
      </c>
      <c r="L83" s="257">
        <v>320</v>
      </c>
      <c r="M83" s="257">
        <v>190</v>
      </c>
      <c r="N83" s="258">
        <v>6.1290322580645158E-2</v>
      </c>
      <c r="O83" s="257">
        <v>65</v>
      </c>
      <c r="P83" s="257">
        <v>0</v>
      </c>
      <c r="Q83" s="257">
        <v>65</v>
      </c>
      <c r="R83" s="258">
        <v>2.0967741935483872E-2</v>
      </c>
      <c r="S83" s="257">
        <v>10</v>
      </c>
      <c r="T83" s="257">
        <v>0</v>
      </c>
      <c r="U83" s="257">
        <v>30</v>
      </c>
      <c r="V83" s="167" t="s">
        <v>3</v>
      </c>
    </row>
    <row r="84" spans="1:22" x14ac:dyDescent="0.2">
      <c r="A84" s="257" t="s">
        <v>186</v>
      </c>
      <c r="B84" s="257" t="s">
        <v>119</v>
      </c>
      <c r="C84" s="257" t="s">
        <v>25</v>
      </c>
      <c r="D84" s="257">
        <v>71.838398437500004</v>
      </c>
      <c r="E84" s="257">
        <v>5890</v>
      </c>
      <c r="F84" s="257">
        <v>2223</v>
      </c>
      <c r="G84" s="257">
        <v>2132</v>
      </c>
      <c r="H84" s="257">
        <v>81.989578388559821</v>
      </c>
      <c r="I84" s="257">
        <v>30.944453778908063</v>
      </c>
      <c r="J84" s="257">
        <v>3155</v>
      </c>
      <c r="K84" s="257">
        <v>2700</v>
      </c>
      <c r="L84" s="257">
        <v>290</v>
      </c>
      <c r="M84" s="257">
        <v>55</v>
      </c>
      <c r="N84" s="258">
        <v>1.7432646592709985E-2</v>
      </c>
      <c r="O84" s="257">
        <v>40</v>
      </c>
      <c r="P84" s="257">
        <v>10</v>
      </c>
      <c r="Q84" s="257">
        <v>50</v>
      </c>
      <c r="R84" s="258">
        <v>1.5847860538827259E-2</v>
      </c>
      <c r="S84" s="257">
        <v>10</v>
      </c>
      <c r="T84" s="257">
        <v>0</v>
      </c>
      <c r="U84" s="257">
        <v>50</v>
      </c>
      <c r="V84" s="167" t="s">
        <v>3</v>
      </c>
    </row>
    <row r="85" spans="1:22" x14ac:dyDescent="0.2">
      <c r="A85" s="257" t="s">
        <v>187</v>
      </c>
      <c r="B85" s="257" t="s">
        <v>119</v>
      </c>
      <c r="C85" s="257" t="s">
        <v>25</v>
      </c>
      <c r="D85" s="257">
        <v>176.1679</v>
      </c>
      <c r="E85" s="257">
        <v>5655</v>
      </c>
      <c r="F85" s="257">
        <v>2310</v>
      </c>
      <c r="G85" s="257">
        <v>2192</v>
      </c>
      <c r="H85" s="257">
        <v>32.100059091355462</v>
      </c>
      <c r="I85" s="257">
        <v>13.112490981614698</v>
      </c>
      <c r="J85" s="257">
        <v>2595</v>
      </c>
      <c r="K85" s="257">
        <v>2165</v>
      </c>
      <c r="L85" s="257">
        <v>290</v>
      </c>
      <c r="M85" s="257">
        <v>45</v>
      </c>
      <c r="N85" s="258">
        <v>1.7341040462427744E-2</v>
      </c>
      <c r="O85" s="257">
        <v>55</v>
      </c>
      <c r="P85" s="257">
        <v>20</v>
      </c>
      <c r="Q85" s="257">
        <v>75</v>
      </c>
      <c r="R85" s="258">
        <v>2.8901734104046242E-2</v>
      </c>
      <c r="S85" s="257">
        <v>0</v>
      </c>
      <c r="T85" s="257">
        <v>0</v>
      </c>
      <c r="U85" s="257">
        <v>25</v>
      </c>
      <c r="V85" s="167" t="s">
        <v>3</v>
      </c>
    </row>
    <row r="86" spans="1:22" x14ac:dyDescent="0.2">
      <c r="A86" s="257" t="s">
        <v>188</v>
      </c>
      <c r="B86" s="257" t="s">
        <v>119</v>
      </c>
      <c r="C86" s="257" t="s">
        <v>25</v>
      </c>
      <c r="D86" s="257">
        <v>618.39369999999997</v>
      </c>
      <c r="E86" s="257">
        <v>4036</v>
      </c>
      <c r="F86" s="257">
        <v>1553</v>
      </c>
      <c r="G86" s="257">
        <v>1495</v>
      </c>
      <c r="H86" s="257">
        <v>6.5265865418745372</v>
      </c>
      <c r="I86" s="257">
        <v>2.5113451188134679</v>
      </c>
      <c r="J86" s="257">
        <v>1990</v>
      </c>
      <c r="K86" s="257">
        <v>1670</v>
      </c>
      <c r="L86" s="257">
        <v>260</v>
      </c>
      <c r="M86" s="257">
        <v>0</v>
      </c>
      <c r="N86" s="258">
        <v>0</v>
      </c>
      <c r="O86" s="257">
        <v>15</v>
      </c>
      <c r="P86" s="257">
        <v>0</v>
      </c>
      <c r="Q86" s="257">
        <v>15</v>
      </c>
      <c r="R86" s="258">
        <v>7.537688442211055E-3</v>
      </c>
      <c r="S86" s="257">
        <v>0</v>
      </c>
      <c r="T86" s="257">
        <v>0</v>
      </c>
      <c r="U86" s="257">
        <v>45</v>
      </c>
      <c r="V86" s="167" t="s">
        <v>3</v>
      </c>
    </row>
    <row r="87" spans="1:22" x14ac:dyDescent="0.2">
      <c r="A87" s="257" t="s">
        <v>189</v>
      </c>
      <c r="B87" s="257" t="s">
        <v>119</v>
      </c>
      <c r="C87" s="257" t="s">
        <v>25</v>
      </c>
      <c r="D87" s="257">
        <v>1208.2846999999999</v>
      </c>
      <c r="E87" s="257">
        <v>6493</v>
      </c>
      <c r="F87" s="257">
        <v>3248</v>
      </c>
      <c r="G87" s="257">
        <v>2734</v>
      </c>
      <c r="H87" s="257">
        <v>5.37373352488863</v>
      </c>
      <c r="I87" s="257">
        <v>2.6881081917200476</v>
      </c>
      <c r="J87" s="257">
        <v>2785</v>
      </c>
      <c r="K87" s="257">
        <v>2105</v>
      </c>
      <c r="L87" s="257">
        <v>455</v>
      </c>
      <c r="M87" s="257">
        <v>10</v>
      </c>
      <c r="N87" s="258">
        <v>3.5906642728904849E-3</v>
      </c>
      <c r="O87" s="257">
        <v>140</v>
      </c>
      <c r="P87" s="257">
        <v>10</v>
      </c>
      <c r="Q87" s="257">
        <v>150</v>
      </c>
      <c r="R87" s="258">
        <v>5.385996409335727E-2</v>
      </c>
      <c r="S87" s="257">
        <v>0</v>
      </c>
      <c r="T87" s="257">
        <v>0</v>
      </c>
      <c r="U87" s="257">
        <v>60</v>
      </c>
      <c r="V87" s="167" t="s">
        <v>3</v>
      </c>
    </row>
    <row r="88" spans="1:22" x14ac:dyDescent="0.2">
      <c r="A88" s="257" t="s">
        <v>190</v>
      </c>
      <c r="B88" s="257" t="s">
        <v>119</v>
      </c>
      <c r="C88" s="257" t="s">
        <v>25</v>
      </c>
      <c r="D88" s="257">
        <v>1749.6680999999999</v>
      </c>
      <c r="E88" s="257">
        <v>3936</v>
      </c>
      <c r="F88" s="257">
        <v>2389</v>
      </c>
      <c r="G88" s="257">
        <v>1732</v>
      </c>
      <c r="H88" s="257">
        <v>2.2495695040676575</v>
      </c>
      <c r="I88" s="257">
        <v>1.3654018153500085</v>
      </c>
      <c r="J88" s="257">
        <v>1265</v>
      </c>
      <c r="K88" s="257">
        <v>1065</v>
      </c>
      <c r="L88" s="257">
        <v>110</v>
      </c>
      <c r="M88" s="257">
        <v>15</v>
      </c>
      <c r="N88" s="258">
        <v>1.1857707509881422E-2</v>
      </c>
      <c r="O88" s="257">
        <v>35</v>
      </c>
      <c r="P88" s="257">
        <v>0</v>
      </c>
      <c r="Q88" s="257">
        <v>35</v>
      </c>
      <c r="R88" s="258">
        <v>2.766798418972332E-2</v>
      </c>
      <c r="S88" s="257">
        <v>0</v>
      </c>
      <c r="T88" s="257">
        <v>10</v>
      </c>
      <c r="U88" s="257">
        <v>25</v>
      </c>
      <c r="V88" s="167" t="s">
        <v>3</v>
      </c>
    </row>
    <row r="89" spans="1:22" x14ac:dyDescent="0.2">
      <c r="A89" s="268" t="s">
        <v>206</v>
      </c>
      <c r="B89" s="268" t="s">
        <v>119</v>
      </c>
      <c r="C89" s="268" t="s">
        <v>25</v>
      </c>
      <c r="D89" s="268">
        <v>31.594999999999999</v>
      </c>
      <c r="E89" s="268">
        <v>0</v>
      </c>
      <c r="F89" s="268">
        <v>1</v>
      </c>
      <c r="G89" s="268">
        <v>2</v>
      </c>
      <c r="H89" s="268">
        <v>0</v>
      </c>
      <c r="I89" s="268">
        <v>3.1650577623041624E-2</v>
      </c>
      <c r="J89" s="268">
        <v>0</v>
      </c>
      <c r="K89" s="268">
        <v>0</v>
      </c>
      <c r="L89" s="268">
        <v>0</v>
      </c>
      <c r="M89" s="268">
        <v>0</v>
      </c>
      <c r="N89" s="269" t="e">
        <v>#DIV/0!</v>
      </c>
      <c r="O89" s="268">
        <v>0</v>
      </c>
      <c r="P89" s="268">
        <v>0</v>
      </c>
      <c r="Q89" s="268">
        <v>0</v>
      </c>
      <c r="R89" s="269" t="e">
        <v>#DIV/0!</v>
      </c>
      <c r="S89" s="268">
        <v>0</v>
      </c>
      <c r="T89" s="268">
        <v>0</v>
      </c>
      <c r="U89" s="268">
        <v>0</v>
      </c>
      <c r="V89" s="270" t="s">
        <v>93</v>
      </c>
    </row>
  </sheetData>
  <sortState ref="A2:V90">
    <sortCondition ref="A2:A9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
  <sheetViews>
    <sheetView workbookViewId="0">
      <selection sqref="A1:N1"/>
    </sheetView>
  </sheetViews>
  <sheetFormatPr defaultRowHeight="15" x14ac:dyDescent="0.25"/>
  <sheetData>
    <row r="1" spans="1:14" x14ac:dyDescent="0.25">
      <c r="A1" s="3" t="s">
        <v>31</v>
      </c>
      <c r="B1" t="s">
        <v>32</v>
      </c>
      <c r="C1" t="s">
        <v>33</v>
      </c>
      <c r="D1" t="s">
        <v>34</v>
      </c>
      <c r="E1" t="s">
        <v>35</v>
      </c>
      <c r="F1" t="s">
        <v>36</v>
      </c>
      <c r="G1" t="s">
        <v>37</v>
      </c>
      <c r="H1" t="s">
        <v>38</v>
      </c>
      <c r="I1" t="s">
        <v>10</v>
      </c>
      <c r="J1" t="s">
        <v>11</v>
      </c>
      <c r="K1" t="s">
        <v>39</v>
      </c>
      <c r="L1" t="s">
        <v>12</v>
      </c>
      <c r="M1" t="s">
        <v>13</v>
      </c>
      <c r="N1" t="s">
        <v>14</v>
      </c>
    </row>
    <row r="2" spans="1:14" x14ac:dyDescent="0.25">
      <c r="A2">
        <v>2050000</v>
      </c>
      <c r="B2">
        <v>403390</v>
      </c>
      <c r="C2">
        <v>390328</v>
      </c>
      <c r="D2">
        <v>187478</v>
      </c>
      <c r="E2">
        <v>173459</v>
      </c>
      <c r="F2">
        <v>73.400000000000006</v>
      </c>
      <c r="G2">
        <v>5496.31</v>
      </c>
      <c r="H2">
        <v>194805</v>
      </c>
      <c r="I2">
        <v>137125</v>
      </c>
      <c r="J2">
        <v>14265</v>
      </c>
      <c r="K2">
        <v>22980</v>
      </c>
      <c r="L2">
        <v>15935</v>
      </c>
      <c r="M2">
        <v>2535</v>
      </c>
      <c r="N2">
        <v>1965</v>
      </c>
    </row>
    <row r="3" spans="1:14" x14ac:dyDescent="0.25">
      <c r="A3">
        <v>2050001</v>
      </c>
      <c r="B3">
        <v>3868</v>
      </c>
      <c r="C3">
        <v>3759</v>
      </c>
      <c r="D3">
        <v>1658</v>
      </c>
      <c r="E3">
        <v>1566</v>
      </c>
      <c r="F3">
        <v>678.2</v>
      </c>
      <c r="G3">
        <v>5.7</v>
      </c>
      <c r="H3">
        <v>1680</v>
      </c>
      <c r="I3">
        <v>1245</v>
      </c>
      <c r="J3">
        <v>155</v>
      </c>
      <c r="K3">
        <v>210</v>
      </c>
      <c r="L3">
        <v>50</v>
      </c>
      <c r="M3">
        <v>15</v>
      </c>
      <c r="N3">
        <v>0</v>
      </c>
    </row>
    <row r="4" spans="1:14" x14ac:dyDescent="0.25">
      <c r="A4">
        <v>2050002</v>
      </c>
      <c r="B4">
        <v>6194</v>
      </c>
      <c r="C4">
        <v>5363</v>
      </c>
      <c r="D4">
        <v>2942</v>
      </c>
      <c r="E4">
        <v>2729</v>
      </c>
      <c r="F4">
        <v>537.70000000000005</v>
      </c>
      <c r="G4">
        <v>11.52</v>
      </c>
      <c r="H4">
        <v>2705</v>
      </c>
      <c r="I4">
        <v>1970</v>
      </c>
      <c r="J4">
        <v>255</v>
      </c>
      <c r="K4">
        <v>365</v>
      </c>
      <c r="L4">
        <v>70</v>
      </c>
      <c r="M4">
        <v>20</v>
      </c>
      <c r="N4">
        <v>20</v>
      </c>
    </row>
    <row r="5" spans="1:14" x14ac:dyDescent="0.25">
      <c r="A5">
        <v>2050003</v>
      </c>
      <c r="B5">
        <v>2955</v>
      </c>
      <c r="C5">
        <v>3036</v>
      </c>
      <c r="D5">
        <v>1401</v>
      </c>
      <c r="E5">
        <v>1191</v>
      </c>
      <c r="F5">
        <v>1249.3</v>
      </c>
      <c r="G5">
        <v>2.37</v>
      </c>
      <c r="H5">
        <v>1245</v>
      </c>
      <c r="I5">
        <v>580</v>
      </c>
      <c r="J5">
        <v>85</v>
      </c>
      <c r="K5">
        <v>120</v>
      </c>
      <c r="L5">
        <v>380</v>
      </c>
      <c r="M5">
        <v>20</v>
      </c>
      <c r="N5">
        <v>55</v>
      </c>
    </row>
    <row r="6" spans="1:14" x14ac:dyDescent="0.25">
      <c r="A6">
        <v>2050004.01</v>
      </c>
      <c r="B6">
        <v>3466</v>
      </c>
      <c r="C6">
        <v>3418</v>
      </c>
      <c r="D6">
        <v>2659</v>
      </c>
      <c r="E6">
        <v>2239</v>
      </c>
      <c r="F6">
        <v>7202.8</v>
      </c>
      <c r="G6">
        <v>0.48</v>
      </c>
      <c r="H6">
        <v>2125</v>
      </c>
      <c r="I6">
        <v>490</v>
      </c>
      <c r="J6">
        <v>65</v>
      </c>
      <c r="K6">
        <v>370</v>
      </c>
      <c r="L6">
        <v>1135</v>
      </c>
      <c r="M6">
        <v>25</v>
      </c>
      <c r="N6">
        <v>45</v>
      </c>
    </row>
    <row r="7" spans="1:14" x14ac:dyDescent="0.25">
      <c r="A7">
        <v>2050004.02</v>
      </c>
      <c r="B7">
        <v>4771</v>
      </c>
      <c r="C7">
        <v>4649</v>
      </c>
      <c r="D7">
        <v>3310</v>
      </c>
      <c r="E7">
        <v>2770</v>
      </c>
      <c r="F7">
        <v>9896.2999999999993</v>
      </c>
      <c r="G7">
        <v>0.48</v>
      </c>
      <c r="H7">
        <v>2215</v>
      </c>
      <c r="I7">
        <v>585</v>
      </c>
      <c r="J7">
        <v>115</v>
      </c>
      <c r="K7">
        <v>375</v>
      </c>
      <c r="L7">
        <v>1075</v>
      </c>
      <c r="M7">
        <v>30</v>
      </c>
      <c r="N7">
        <v>35</v>
      </c>
    </row>
    <row r="8" spans="1:14" x14ac:dyDescent="0.25">
      <c r="A8">
        <v>2050005</v>
      </c>
      <c r="B8">
        <v>1808</v>
      </c>
      <c r="C8">
        <v>1797</v>
      </c>
      <c r="D8">
        <v>731</v>
      </c>
      <c r="E8">
        <v>655</v>
      </c>
      <c r="F8">
        <v>2352</v>
      </c>
      <c r="G8">
        <v>0.77</v>
      </c>
      <c r="H8">
        <v>645</v>
      </c>
      <c r="I8">
        <v>335</v>
      </c>
      <c r="J8">
        <v>25</v>
      </c>
      <c r="K8">
        <v>40</v>
      </c>
      <c r="L8">
        <v>215</v>
      </c>
      <c r="M8">
        <v>0</v>
      </c>
      <c r="N8">
        <v>30</v>
      </c>
    </row>
    <row r="9" spans="1:14" x14ac:dyDescent="0.25">
      <c r="A9">
        <v>2050006</v>
      </c>
      <c r="B9">
        <v>3129</v>
      </c>
      <c r="C9">
        <v>3122</v>
      </c>
      <c r="D9">
        <v>1800</v>
      </c>
      <c r="E9">
        <v>1289</v>
      </c>
      <c r="F9">
        <v>2969</v>
      </c>
      <c r="G9">
        <v>1.05</v>
      </c>
      <c r="H9">
        <v>1380</v>
      </c>
      <c r="I9">
        <v>485</v>
      </c>
      <c r="J9">
        <v>90</v>
      </c>
      <c r="K9">
        <v>180</v>
      </c>
      <c r="L9">
        <v>540</v>
      </c>
      <c r="M9">
        <v>25</v>
      </c>
      <c r="N9">
        <v>60</v>
      </c>
    </row>
    <row r="10" spans="1:14" x14ac:dyDescent="0.25">
      <c r="A10">
        <v>2050007</v>
      </c>
      <c r="B10">
        <v>1859</v>
      </c>
      <c r="C10">
        <v>1716</v>
      </c>
      <c r="D10">
        <v>1362</v>
      </c>
      <c r="E10">
        <v>1119</v>
      </c>
      <c r="F10">
        <v>1601.9</v>
      </c>
      <c r="G10">
        <v>1.1599999999999999</v>
      </c>
      <c r="H10">
        <v>625</v>
      </c>
      <c r="I10">
        <v>185</v>
      </c>
      <c r="J10">
        <v>30</v>
      </c>
      <c r="K10">
        <v>35</v>
      </c>
      <c r="L10">
        <v>355</v>
      </c>
      <c r="M10">
        <v>0</v>
      </c>
      <c r="N10">
        <v>10</v>
      </c>
    </row>
    <row r="11" spans="1:14" x14ac:dyDescent="0.25">
      <c r="A11">
        <v>2050008</v>
      </c>
      <c r="B11">
        <v>2778</v>
      </c>
      <c r="C11">
        <v>2763</v>
      </c>
      <c r="D11">
        <v>2069</v>
      </c>
      <c r="E11">
        <v>1573</v>
      </c>
      <c r="F11">
        <v>5515.2</v>
      </c>
      <c r="G11">
        <v>0.5</v>
      </c>
      <c r="H11">
        <v>1410</v>
      </c>
      <c r="I11">
        <v>390</v>
      </c>
      <c r="J11">
        <v>30</v>
      </c>
      <c r="K11">
        <v>170</v>
      </c>
      <c r="L11">
        <v>780</v>
      </c>
      <c r="M11">
        <v>0</v>
      </c>
      <c r="N11">
        <v>40</v>
      </c>
    </row>
    <row r="12" spans="1:14" x14ac:dyDescent="0.25">
      <c r="A12">
        <v>2050009</v>
      </c>
      <c r="B12">
        <v>2357</v>
      </c>
      <c r="C12">
        <v>1984</v>
      </c>
      <c r="D12">
        <v>1535</v>
      </c>
      <c r="E12">
        <v>1328</v>
      </c>
      <c r="F12">
        <v>3711.8</v>
      </c>
      <c r="G12">
        <v>0.64</v>
      </c>
      <c r="H12">
        <v>1325</v>
      </c>
      <c r="I12">
        <v>320</v>
      </c>
      <c r="J12">
        <v>40</v>
      </c>
      <c r="K12">
        <v>150</v>
      </c>
      <c r="L12">
        <v>770</v>
      </c>
      <c r="M12">
        <v>30</v>
      </c>
      <c r="N12">
        <v>25</v>
      </c>
    </row>
    <row r="13" spans="1:14" x14ac:dyDescent="0.25">
      <c r="A13">
        <v>2050010</v>
      </c>
      <c r="B13">
        <v>5036</v>
      </c>
      <c r="C13">
        <v>5029</v>
      </c>
      <c r="D13">
        <v>3290</v>
      </c>
      <c r="E13">
        <v>2802</v>
      </c>
      <c r="F13">
        <v>6035.5</v>
      </c>
      <c r="G13">
        <v>0.83</v>
      </c>
      <c r="H13">
        <v>2555</v>
      </c>
      <c r="I13">
        <v>645</v>
      </c>
      <c r="J13">
        <v>85</v>
      </c>
      <c r="K13">
        <v>530</v>
      </c>
      <c r="L13">
        <v>1180</v>
      </c>
      <c r="M13">
        <v>25</v>
      </c>
      <c r="N13">
        <v>95</v>
      </c>
    </row>
    <row r="14" spans="1:14" x14ac:dyDescent="0.25">
      <c r="A14">
        <v>2050011</v>
      </c>
      <c r="B14">
        <v>5631</v>
      </c>
      <c r="C14">
        <v>5910</v>
      </c>
      <c r="D14">
        <v>2912</v>
      </c>
      <c r="E14">
        <v>2564</v>
      </c>
      <c r="F14">
        <v>6970.8</v>
      </c>
      <c r="G14">
        <v>0.81</v>
      </c>
      <c r="H14">
        <v>3225</v>
      </c>
      <c r="I14">
        <v>985</v>
      </c>
      <c r="J14">
        <v>190</v>
      </c>
      <c r="K14">
        <v>640</v>
      </c>
      <c r="L14">
        <v>1200</v>
      </c>
      <c r="M14">
        <v>35</v>
      </c>
      <c r="N14">
        <v>170</v>
      </c>
    </row>
    <row r="15" spans="1:14" x14ac:dyDescent="0.25">
      <c r="A15">
        <v>2050012</v>
      </c>
      <c r="B15">
        <v>2482</v>
      </c>
      <c r="C15">
        <v>2650</v>
      </c>
      <c r="D15">
        <v>1236</v>
      </c>
      <c r="E15">
        <v>1021</v>
      </c>
      <c r="F15">
        <v>4793.3999999999996</v>
      </c>
      <c r="G15">
        <v>0.52</v>
      </c>
      <c r="H15">
        <v>1225</v>
      </c>
      <c r="I15">
        <v>410</v>
      </c>
      <c r="J15">
        <v>25</v>
      </c>
      <c r="K15">
        <v>120</v>
      </c>
      <c r="L15">
        <v>525</v>
      </c>
      <c r="M15">
        <v>25</v>
      </c>
      <c r="N15">
        <v>110</v>
      </c>
    </row>
    <row r="16" spans="1:14" x14ac:dyDescent="0.25">
      <c r="A16">
        <v>2050013</v>
      </c>
      <c r="B16">
        <v>2561</v>
      </c>
      <c r="C16">
        <v>2617</v>
      </c>
      <c r="D16">
        <v>1167</v>
      </c>
      <c r="E16">
        <v>1087</v>
      </c>
      <c r="F16">
        <v>3181.4</v>
      </c>
      <c r="G16">
        <v>0.81</v>
      </c>
      <c r="H16">
        <v>1245</v>
      </c>
      <c r="I16">
        <v>670</v>
      </c>
      <c r="J16">
        <v>70</v>
      </c>
      <c r="K16">
        <v>155</v>
      </c>
      <c r="L16">
        <v>250</v>
      </c>
      <c r="M16">
        <v>25</v>
      </c>
      <c r="N16">
        <v>75</v>
      </c>
    </row>
    <row r="17" spans="1:14" x14ac:dyDescent="0.25">
      <c r="A17">
        <v>2050014</v>
      </c>
      <c r="B17">
        <v>4248</v>
      </c>
      <c r="C17">
        <v>4104</v>
      </c>
      <c r="D17">
        <v>2047</v>
      </c>
      <c r="E17">
        <v>1947</v>
      </c>
      <c r="F17">
        <v>2312.1999999999998</v>
      </c>
      <c r="G17">
        <v>1.84</v>
      </c>
      <c r="H17">
        <v>1835</v>
      </c>
      <c r="I17">
        <v>1375</v>
      </c>
      <c r="J17">
        <v>155</v>
      </c>
      <c r="K17">
        <v>160</v>
      </c>
      <c r="L17">
        <v>100</v>
      </c>
      <c r="M17">
        <v>20</v>
      </c>
      <c r="N17">
        <v>20</v>
      </c>
    </row>
    <row r="18" spans="1:14" x14ac:dyDescent="0.25">
      <c r="A18">
        <v>2050015</v>
      </c>
      <c r="B18">
        <v>4829</v>
      </c>
      <c r="C18">
        <v>4691</v>
      </c>
      <c r="D18">
        <v>2575</v>
      </c>
      <c r="E18">
        <v>2425</v>
      </c>
      <c r="F18">
        <v>2364.1</v>
      </c>
      <c r="G18">
        <v>2.04</v>
      </c>
      <c r="H18">
        <v>2225</v>
      </c>
      <c r="I18">
        <v>1435</v>
      </c>
      <c r="J18">
        <v>205</v>
      </c>
      <c r="K18">
        <v>425</v>
      </c>
      <c r="L18">
        <v>135</v>
      </c>
      <c r="M18">
        <v>20</v>
      </c>
      <c r="N18">
        <v>15</v>
      </c>
    </row>
    <row r="19" spans="1:14" x14ac:dyDescent="0.25">
      <c r="A19">
        <v>2050016</v>
      </c>
      <c r="B19">
        <v>3766</v>
      </c>
      <c r="C19">
        <v>3351</v>
      </c>
      <c r="D19">
        <v>1838</v>
      </c>
      <c r="E19">
        <v>1707</v>
      </c>
      <c r="F19">
        <v>1468.9</v>
      </c>
      <c r="G19">
        <v>2.56</v>
      </c>
      <c r="H19">
        <v>1980</v>
      </c>
      <c r="I19">
        <v>1465</v>
      </c>
      <c r="J19">
        <v>185</v>
      </c>
      <c r="K19">
        <v>205</v>
      </c>
      <c r="L19">
        <v>55</v>
      </c>
      <c r="M19">
        <v>20</v>
      </c>
      <c r="N19">
        <v>45</v>
      </c>
    </row>
    <row r="20" spans="1:14" x14ac:dyDescent="0.25">
      <c r="A20">
        <v>2050017</v>
      </c>
      <c r="B20">
        <v>2914</v>
      </c>
      <c r="C20">
        <v>2710</v>
      </c>
      <c r="D20">
        <v>1275</v>
      </c>
      <c r="E20">
        <v>1201</v>
      </c>
      <c r="F20">
        <v>1000.2</v>
      </c>
      <c r="G20">
        <v>2.91</v>
      </c>
      <c r="H20">
        <v>1310</v>
      </c>
      <c r="I20">
        <v>1000</v>
      </c>
      <c r="J20">
        <v>110</v>
      </c>
      <c r="K20">
        <v>100</v>
      </c>
      <c r="L20">
        <v>70</v>
      </c>
      <c r="M20">
        <v>10</v>
      </c>
      <c r="N20">
        <v>20</v>
      </c>
    </row>
    <row r="21" spans="1:14" x14ac:dyDescent="0.25">
      <c r="A21">
        <v>2050018</v>
      </c>
      <c r="B21">
        <v>3544</v>
      </c>
      <c r="C21">
        <v>3622</v>
      </c>
      <c r="D21">
        <v>1986</v>
      </c>
      <c r="E21">
        <v>1869</v>
      </c>
      <c r="F21">
        <v>2537.6</v>
      </c>
      <c r="G21">
        <v>1.4</v>
      </c>
      <c r="H21">
        <v>1650</v>
      </c>
      <c r="I21">
        <v>890</v>
      </c>
      <c r="J21">
        <v>120</v>
      </c>
      <c r="K21">
        <v>285</v>
      </c>
      <c r="L21">
        <v>285</v>
      </c>
      <c r="M21">
        <v>15</v>
      </c>
      <c r="N21">
        <v>55</v>
      </c>
    </row>
    <row r="22" spans="1:14" x14ac:dyDescent="0.25">
      <c r="A22">
        <v>2050019</v>
      </c>
      <c r="B22">
        <v>5062</v>
      </c>
      <c r="C22">
        <v>4956</v>
      </c>
      <c r="D22">
        <v>2658</v>
      </c>
      <c r="E22">
        <v>2501</v>
      </c>
      <c r="F22">
        <v>5681.9</v>
      </c>
      <c r="G22">
        <v>0.89</v>
      </c>
      <c r="H22">
        <v>2795</v>
      </c>
      <c r="I22">
        <v>1165</v>
      </c>
      <c r="J22">
        <v>225</v>
      </c>
      <c r="K22">
        <v>445</v>
      </c>
      <c r="L22">
        <v>720</v>
      </c>
      <c r="M22">
        <v>60</v>
      </c>
      <c r="N22">
        <v>180</v>
      </c>
    </row>
    <row r="23" spans="1:14" x14ac:dyDescent="0.25">
      <c r="A23">
        <v>2050020</v>
      </c>
      <c r="B23">
        <v>2562</v>
      </c>
      <c r="C23">
        <v>2665</v>
      </c>
      <c r="D23">
        <v>1127</v>
      </c>
      <c r="E23">
        <v>1009</v>
      </c>
      <c r="F23">
        <v>2564.3000000000002</v>
      </c>
      <c r="G23">
        <v>1</v>
      </c>
      <c r="H23">
        <v>1050</v>
      </c>
      <c r="I23">
        <v>380</v>
      </c>
      <c r="J23">
        <v>70</v>
      </c>
      <c r="K23">
        <v>180</v>
      </c>
      <c r="L23">
        <v>355</v>
      </c>
      <c r="M23">
        <v>10</v>
      </c>
      <c r="N23">
        <v>60</v>
      </c>
    </row>
    <row r="24" spans="1:14" x14ac:dyDescent="0.25">
      <c r="A24">
        <v>2050021</v>
      </c>
      <c r="B24">
        <v>3314</v>
      </c>
      <c r="C24">
        <v>3325</v>
      </c>
      <c r="D24">
        <v>1729</v>
      </c>
      <c r="E24">
        <v>1612</v>
      </c>
      <c r="F24">
        <v>3780.5</v>
      </c>
      <c r="G24">
        <v>0.88</v>
      </c>
      <c r="H24">
        <v>1650</v>
      </c>
      <c r="I24">
        <v>795</v>
      </c>
      <c r="J24">
        <v>100</v>
      </c>
      <c r="K24">
        <v>350</v>
      </c>
      <c r="L24">
        <v>295</v>
      </c>
      <c r="M24">
        <v>30</v>
      </c>
      <c r="N24">
        <v>80</v>
      </c>
    </row>
    <row r="25" spans="1:14" x14ac:dyDescent="0.25">
      <c r="A25">
        <v>2050022</v>
      </c>
      <c r="B25">
        <v>5301</v>
      </c>
      <c r="C25">
        <v>5423</v>
      </c>
      <c r="D25">
        <v>3053</v>
      </c>
      <c r="E25">
        <v>2730</v>
      </c>
      <c r="F25">
        <v>1871.2</v>
      </c>
      <c r="G25">
        <v>2.83</v>
      </c>
      <c r="H25">
        <v>2855</v>
      </c>
      <c r="I25">
        <v>1540</v>
      </c>
      <c r="J25">
        <v>195</v>
      </c>
      <c r="K25">
        <v>720</v>
      </c>
      <c r="L25">
        <v>280</v>
      </c>
      <c r="M25">
        <v>40</v>
      </c>
      <c r="N25">
        <v>75</v>
      </c>
    </row>
    <row r="26" spans="1:14" x14ac:dyDescent="0.25">
      <c r="A26">
        <v>2050023</v>
      </c>
      <c r="B26">
        <v>4594</v>
      </c>
      <c r="C26">
        <v>4218</v>
      </c>
      <c r="D26">
        <v>2374</v>
      </c>
      <c r="E26">
        <v>2119</v>
      </c>
      <c r="F26">
        <v>2989.3</v>
      </c>
      <c r="G26">
        <v>1.54</v>
      </c>
      <c r="H26">
        <v>1920</v>
      </c>
      <c r="I26">
        <v>985</v>
      </c>
      <c r="J26">
        <v>105</v>
      </c>
      <c r="K26">
        <v>455</v>
      </c>
      <c r="L26">
        <v>295</v>
      </c>
      <c r="M26">
        <v>30</v>
      </c>
      <c r="N26">
        <v>50</v>
      </c>
    </row>
    <row r="27" spans="1:14" x14ac:dyDescent="0.25">
      <c r="A27">
        <v>2050024</v>
      </c>
      <c r="B27">
        <v>7375</v>
      </c>
      <c r="C27">
        <v>6309</v>
      </c>
      <c r="D27">
        <v>3804</v>
      </c>
      <c r="E27">
        <v>3557</v>
      </c>
      <c r="F27">
        <v>3382.1</v>
      </c>
      <c r="G27">
        <v>2.1800000000000002</v>
      </c>
      <c r="H27">
        <v>3815</v>
      </c>
      <c r="I27">
        <v>2460</v>
      </c>
      <c r="J27">
        <v>430</v>
      </c>
      <c r="K27">
        <v>660</v>
      </c>
      <c r="L27">
        <v>205</v>
      </c>
      <c r="M27">
        <v>35</v>
      </c>
      <c r="N27">
        <v>25</v>
      </c>
    </row>
    <row r="28" spans="1:14" x14ac:dyDescent="0.25">
      <c r="A28">
        <v>2050025.01</v>
      </c>
      <c r="B28">
        <v>4726</v>
      </c>
      <c r="C28">
        <v>4711</v>
      </c>
      <c r="D28">
        <v>2252</v>
      </c>
      <c r="E28">
        <v>2069</v>
      </c>
      <c r="F28">
        <v>4501.3999999999996</v>
      </c>
      <c r="G28">
        <v>1.05</v>
      </c>
      <c r="H28">
        <v>2025</v>
      </c>
      <c r="I28">
        <v>1255</v>
      </c>
      <c r="J28">
        <v>155</v>
      </c>
      <c r="K28">
        <v>490</v>
      </c>
      <c r="L28">
        <v>100</v>
      </c>
      <c r="M28">
        <v>15</v>
      </c>
      <c r="N28">
        <v>10</v>
      </c>
    </row>
    <row r="29" spans="1:14" x14ac:dyDescent="0.25">
      <c r="A29">
        <v>2050025.02</v>
      </c>
      <c r="B29">
        <v>4863</v>
      </c>
      <c r="C29">
        <v>4904</v>
      </c>
      <c r="D29">
        <v>2604</v>
      </c>
      <c r="E29">
        <v>2416</v>
      </c>
      <c r="F29">
        <v>2542.5</v>
      </c>
      <c r="G29">
        <v>1.91</v>
      </c>
      <c r="H29">
        <v>2425</v>
      </c>
      <c r="I29">
        <v>1475</v>
      </c>
      <c r="J29">
        <v>210</v>
      </c>
      <c r="K29">
        <v>520</v>
      </c>
      <c r="L29">
        <v>160</v>
      </c>
      <c r="M29">
        <v>30</v>
      </c>
      <c r="N29">
        <v>40</v>
      </c>
    </row>
    <row r="30" spans="1:14" x14ac:dyDescent="0.25">
      <c r="A30">
        <v>2050025.03</v>
      </c>
      <c r="B30">
        <v>8232</v>
      </c>
      <c r="C30">
        <v>7291</v>
      </c>
      <c r="D30">
        <v>4451</v>
      </c>
      <c r="E30">
        <v>4314</v>
      </c>
      <c r="F30">
        <v>3337.7</v>
      </c>
      <c r="G30">
        <v>2.4700000000000002</v>
      </c>
      <c r="H30">
        <v>3965</v>
      </c>
      <c r="I30">
        <v>2465</v>
      </c>
      <c r="J30">
        <v>295</v>
      </c>
      <c r="K30">
        <v>850</v>
      </c>
      <c r="L30">
        <v>275</v>
      </c>
      <c r="M30">
        <v>70</v>
      </c>
      <c r="N30">
        <v>10</v>
      </c>
    </row>
    <row r="31" spans="1:14" x14ac:dyDescent="0.25">
      <c r="A31">
        <v>2050026.02</v>
      </c>
      <c r="B31">
        <v>3409</v>
      </c>
      <c r="C31">
        <v>3345</v>
      </c>
      <c r="D31">
        <v>1597</v>
      </c>
      <c r="E31">
        <v>1543</v>
      </c>
      <c r="F31">
        <v>2259.6999999999998</v>
      </c>
      <c r="G31">
        <v>1.51</v>
      </c>
      <c r="H31">
        <v>1805</v>
      </c>
      <c r="I31">
        <v>1295</v>
      </c>
      <c r="J31">
        <v>170</v>
      </c>
      <c r="K31">
        <v>265</v>
      </c>
      <c r="L31">
        <v>30</v>
      </c>
      <c r="M31">
        <v>35</v>
      </c>
      <c r="N31">
        <v>10</v>
      </c>
    </row>
    <row r="32" spans="1:14" x14ac:dyDescent="0.25">
      <c r="A32">
        <v>2050026.03</v>
      </c>
      <c r="B32">
        <v>3358</v>
      </c>
      <c r="C32">
        <v>3425</v>
      </c>
      <c r="D32">
        <v>1393</v>
      </c>
      <c r="E32">
        <v>1367</v>
      </c>
      <c r="F32">
        <v>2410.8000000000002</v>
      </c>
      <c r="G32">
        <v>1.39</v>
      </c>
      <c r="H32">
        <v>1700</v>
      </c>
      <c r="I32">
        <v>1265</v>
      </c>
      <c r="J32">
        <v>115</v>
      </c>
      <c r="K32">
        <v>250</v>
      </c>
      <c r="L32">
        <v>40</v>
      </c>
      <c r="M32">
        <v>15</v>
      </c>
      <c r="N32">
        <v>15</v>
      </c>
    </row>
    <row r="33" spans="1:14" x14ac:dyDescent="0.25">
      <c r="A33">
        <v>2050026.04</v>
      </c>
      <c r="B33">
        <v>4199</v>
      </c>
      <c r="C33">
        <v>4035</v>
      </c>
      <c r="D33">
        <v>1952</v>
      </c>
      <c r="E33">
        <v>1911</v>
      </c>
      <c r="F33">
        <v>6425.4</v>
      </c>
      <c r="G33">
        <v>0.65</v>
      </c>
      <c r="H33">
        <v>2205</v>
      </c>
      <c r="I33">
        <v>1490</v>
      </c>
      <c r="J33">
        <v>235</v>
      </c>
      <c r="K33">
        <v>385</v>
      </c>
      <c r="L33">
        <v>85</v>
      </c>
      <c r="M33">
        <v>0</v>
      </c>
      <c r="N33">
        <v>0</v>
      </c>
    </row>
    <row r="34" spans="1:14" x14ac:dyDescent="0.25">
      <c r="A34">
        <v>2050026.05</v>
      </c>
      <c r="B34">
        <v>3967</v>
      </c>
      <c r="C34">
        <v>4005</v>
      </c>
      <c r="D34">
        <v>1548</v>
      </c>
      <c r="E34">
        <v>1531</v>
      </c>
      <c r="F34">
        <v>5142.6000000000004</v>
      </c>
      <c r="G34">
        <v>0.77</v>
      </c>
      <c r="H34">
        <v>1615</v>
      </c>
      <c r="I34">
        <v>1080</v>
      </c>
      <c r="J34">
        <v>185</v>
      </c>
      <c r="K34">
        <v>215</v>
      </c>
      <c r="L34">
        <v>105</v>
      </c>
      <c r="M34">
        <v>35</v>
      </c>
      <c r="N34">
        <v>0</v>
      </c>
    </row>
    <row r="35" spans="1:14" x14ac:dyDescent="0.25">
      <c r="A35">
        <v>2050027</v>
      </c>
      <c r="B35">
        <v>7362</v>
      </c>
      <c r="C35">
        <v>6041</v>
      </c>
      <c r="D35">
        <v>3656</v>
      </c>
      <c r="E35">
        <v>3385</v>
      </c>
      <c r="F35">
        <v>1636.7</v>
      </c>
      <c r="G35">
        <v>4.5</v>
      </c>
      <c r="H35">
        <v>3870</v>
      </c>
      <c r="I35">
        <v>2950</v>
      </c>
      <c r="J35">
        <v>275</v>
      </c>
      <c r="K35">
        <v>490</v>
      </c>
      <c r="L35">
        <v>95</v>
      </c>
      <c r="M35">
        <v>55</v>
      </c>
      <c r="N35">
        <v>0</v>
      </c>
    </row>
    <row r="36" spans="1:14" x14ac:dyDescent="0.25">
      <c r="A36">
        <v>2050100</v>
      </c>
      <c r="B36">
        <v>3855</v>
      </c>
      <c r="C36">
        <v>3112</v>
      </c>
      <c r="D36">
        <v>1877</v>
      </c>
      <c r="E36">
        <v>1724</v>
      </c>
      <c r="F36">
        <v>657.7</v>
      </c>
      <c r="G36">
        <v>5.86</v>
      </c>
      <c r="H36">
        <v>1750</v>
      </c>
      <c r="I36">
        <v>1155</v>
      </c>
      <c r="J36">
        <v>155</v>
      </c>
      <c r="K36">
        <v>260</v>
      </c>
      <c r="L36">
        <v>95</v>
      </c>
      <c r="M36">
        <v>65</v>
      </c>
      <c r="N36">
        <v>20</v>
      </c>
    </row>
    <row r="37" spans="1:14" x14ac:dyDescent="0.25">
      <c r="A37">
        <v>2050101</v>
      </c>
      <c r="B37">
        <v>3343</v>
      </c>
      <c r="C37">
        <v>3430</v>
      </c>
      <c r="D37">
        <v>1849</v>
      </c>
      <c r="E37">
        <v>1719</v>
      </c>
      <c r="F37">
        <v>1999.6</v>
      </c>
      <c r="G37">
        <v>1.67</v>
      </c>
      <c r="H37">
        <v>1575</v>
      </c>
      <c r="I37">
        <v>900</v>
      </c>
      <c r="J37">
        <v>110</v>
      </c>
      <c r="K37">
        <v>425</v>
      </c>
      <c r="L37">
        <v>105</v>
      </c>
      <c r="M37">
        <v>10</v>
      </c>
      <c r="N37">
        <v>30</v>
      </c>
    </row>
    <row r="38" spans="1:14" x14ac:dyDescent="0.25">
      <c r="A38">
        <v>2050102</v>
      </c>
      <c r="B38">
        <v>4623</v>
      </c>
      <c r="C38">
        <v>4298</v>
      </c>
      <c r="D38">
        <v>2660</v>
      </c>
      <c r="E38">
        <v>2413</v>
      </c>
      <c r="F38">
        <v>3502</v>
      </c>
      <c r="G38">
        <v>1.32</v>
      </c>
      <c r="H38">
        <v>2490</v>
      </c>
      <c r="I38">
        <v>1385</v>
      </c>
      <c r="J38">
        <v>120</v>
      </c>
      <c r="K38">
        <v>655</v>
      </c>
      <c r="L38">
        <v>225</v>
      </c>
      <c r="M38">
        <v>40</v>
      </c>
      <c r="N38">
        <v>60</v>
      </c>
    </row>
    <row r="39" spans="1:14" x14ac:dyDescent="0.25">
      <c r="A39">
        <v>2050103</v>
      </c>
      <c r="B39">
        <v>4228</v>
      </c>
      <c r="C39">
        <v>4342</v>
      </c>
      <c r="D39">
        <v>1994</v>
      </c>
      <c r="E39">
        <v>1936</v>
      </c>
      <c r="F39">
        <v>2233.8000000000002</v>
      </c>
      <c r="G39">
        <v>1.89</v>
      </c>
      <c r="H39">
        <v>1900</v>
      </c>
      <c r="I39">
        <v>1335</v>
      </c>
      <c r="J39">
        <v>120</v>
      </c>
      <c r="K39">
        <v>335</v>
      </c>
      <c r="L39">
        <v>65</v>
      </c>
      <c r="M39">
        <v>20</v>
      </c>
      <c r="N39">
        <v>15</v>
      </c>
    </row>
    <row r="40" spans="1:14" x14ac:dyDescent="0.25">
      <c r="A40">
        <v>2050104.01</v>
      </c>
      <c r="B40">
        <v>2015</v>
      </c>
      <c r="C40">
        <v>2045</v>
      </c>
      <c r="D40">
        <v>907</v>
      </c>
      <c r="E40">
        <v>877</v>
      </c>
      <c r="F40">
        <v>1618.7</v>
      </c>
      <c r="G40">
        <v>1.24</v>
      </c>
      <c r="H40">
        <v>905</v>
      </c>
      <c r="I40">
        <v>680</v>
      </c>
      <c r="J40">
        <v>95</v>
      </c>
      <c r="K40">
        <v>85</v>
      </c>
      <c r="L40">
        <v>25</v>
      </c>
      <c r="M40">
        <v>15</v>
      </c>
      <c r="N40">
        <v>10</v>
      </c>
    </row>
    <row r="41" spans="1:14" x14ac:dyDescent="0.25">
      <c r="A41">
        <v>2050104.02</v>
      </c>
      <c r="B41">
        <v>8522</v>
      </c>
      <c r="C41">
        <v>8270</v>
      </c>
      <c r="D41">
        <v>3447</v>
      </c>
      <c r="E41">
        <v>3395</v>
      </c>
      <c r="F41">
        <v>1758.9</v>
      </c>
      <c r="G41">
        <v>4.8499999999999996</v>
      </c>
      <c r="H41">
        <v>3405</v>
      </c>
      <c r="I41">
        <v>2580</v>
      </c>
      <c r="J41">
        <v>275</v>
      </c>
      <c r="K41">
        <v>375</v>
      </c>
      <c r="L41">
        <v>105</v>
      </c>
      <c r="M41">
        <v>35</v>
      </c>
      <c r="N41">
        <v>40</v>
      </c>
    </row>
    <row r="42" spans="1:14" x14ac:dyDescent="0.25">
      <c r="A42">
        <v>2050105.01</v>
      </c>
      <c r="B42">
        <v>3082</v>
      </c>
      <c r="C42">
        <v>3203</v>
      </c>
      <c r="D42">
        <v>1344</v>
      </c>
      <c r="E42">
        <v>1299</v>
      </c>
      <c r="F42">
        <v>2588.4</v>
      </c>
      <c r="G42">
        <v>1.19</v>
      </c>
      <c r="H42">
        <v>1500</v>
      </c>
      <c r="I42">
        <v>1100</v>
      </c>
      <c r="J42">
        <v>100</v>
      </c>
      <c r="K42">
        <v>240</v>
      </c>
      <c r="L42">
        <v>40</v>
      </c>
      <c r="M42">
        <v>15</v>
      </c>
      <c r="N42">
        <v>10</v>
      </c>
    </row>
    <row r="43" spans="1:14" x14ac:dyDescent="0.25">
      <c r="A43">
        <v>2050105.02</v>
      </c>
      <c r="B43">
        <v>4613</v>
      </c>
      <c r="C43">
        <v>4724</v>
      </c>
      <c r="D43">
        <v>1798</v>
      </c>
      <c r="E43">
        <v>1781</v>
      </c>
      <c r="F43">
        <v>2189.6999999999998</v>
      </c>
      <c r="G43">
        <v>2.11</v>
      </c>
      <c r="H43">
        <v>2235</v>
      </c>
      <c r="I43">
        <v>1700</v>
      </c>
      <c r="J43">
        <v>205</v>
      </c>
      <c r="K43">
        <v>255</v>
      </c>
      <c r="L43">
        <v>25</v>
      </c>
      <c r="M43">
        <v>35</v>
      </c>
      <c r="N43">
        <v>15</v>
      </c>
    </row>
    <row r="44" spans="1:14" x14ac:dyDescent="0.25">
      <c r="A44">
        <v>2050106.01</v>
      </c>
      <c r="B44">
        <v>3538</v>
      </c>
      <c r="C44">
        <v>3639</v>
      </c>
      <c r="D44">
        <v>1662</v>
      </c>
      <c r="E44">
        <v>1490</v>
      </c>
      <c r="F44">
        <v>2268.1</v>
      </c>
      <c r="G44">
        <v>1.56</v>
      </c>
      <c r="H44">
        <v>1610</v>
      </c>
      <c r="I44">
        <v>1135</v>
      </c>
      <c r="J44">
        <v>140</v>
      </c>
      <c r="K44">
        <v>270</v>
      </c>
      <c r="L44">
        <v>60</v>
      </c>
      <c r="M44">
        <v>0</v>
      </c>
      <c r="N44">
        <v>10</v>
      </c>
    </row>
    <row r="45" spans="1:14" x14ac:dyDescent="0.25">
      <c r="A45">
        <v>2050106.02</v>
      </c>
      <c r="B45">
        <v>5106</v>
      </c>
      <c r="C45">
        <v>5198</v>
      </c>
      <c r="D45">
        <v>1975</v>
      </c>
      <c r="E45">
        <v>1939</v>
      </c>
      <c r="F45">
        <v>569.79999999999995</v>
      </c>
      <c r="G45">
        <v>8.9600000000000009</v>
      </c>
      <c r="H45">
        <v>2490</v>
      </c>
      <c r="I45">
        <v>2010</v>
      </c>
      <c r="J45">
        <v>210</v>
      </c>
      <c r="K45">
        <v>180</v>
      </c>
      <c r="L45">
        <v>40</v>
      </c>
      <c r="M45">
        <v>35</v>
      </c>
      <c r="N45">
        <v>10</v>
      </c>
    </row>
    <row r="46" spans="1:14" x14ac:dyDescent="0.25">
      <c r="A46">
        <v>2050107</v>
      </c>
      <c r="B46">
        <v>3000</v>
      </c>
      <c r="C46">
        <v>2947</v>
      </c>
      <c r="D46">
        <v>1351</v>
      </c>
      <c r="E46">
        <v>1305</v>
      </c>
      <c r="F46">
        <v>1950.2</v>
      </c>
      <c r="G46">
        <v>1.54</v>
      </c>
      <c r="H46">
        <v>1460</v>
      </c>
      <c r="I46">
        <v>970</v>
      </c>
      <c r="J46">
        <v>130</v>
      </c>
      <c r="K46">
        <v>260</v>
      </c>
      <c r="L46">
        <v>65</v>
      </c>
      <c r="M46">
        <v>30</v>
      </c>
      <c r="N46">
        <v>10</v>
      </c>
    </row>
    <row r="47" spans="1:14" x14ac:dyDescent="0.25">
      <c r="A47">
        <v>2050108</v>
      </c>
      <c r="B47">
        <v>4769</v>
      </c>
      <c r="C47">
        <v>4327</v>
      </c>
      <c r="D47">
        <v>2416</v>
      </c>
      <c r="E47">
        <v>2311</v>
      </c>
      <c r="F47">
        <v>2101.6</v>
      </c>
      <c r="G47">
        <v>2.27</v>
      </c>
      <c r="H47">
        <v>2205</v>
      </c>
      <c r="I47">
        <v>1535</v>
      </c>
      <c r="J47">
        <v>195</v>
      </c>
      <c r="K47">
        <v>310</v>
      </c>
      <c r="L47">
        <v>120</v>
      </c>
      <c r="M47">
        <v>30</v>
      </c>
      <c r="N47">
        <v>25</v>
      </c>
    </row>
    <row r="48" spans="1:14" x14ac:dyDescent="0.25">
      <c r="A48">
        <v>2050109</v>
      </c>
      <c r="B48">
        <v>3200</v>
      </c>
      <c r="C48">
        <v>3211</v>
      </c>
      <c r="D48">
        <v>1827</v>
      </c>
      <c r="E48">
        <v>1691</v>
      </c>
      <c r="F48">
        <v>2526</v>
      </c>
      <c r="G48">
        <v>1.27</v>
      </c>
      <c r="H48">
        <v>1490</v>
      </c>
      <c r="I48">
        <v>860</v>
      </c>
      <c r="J48">
        <v>115</v>
      </c>
      <c r="K48">
        <v>360</v>
      </c>
      <c r="L48">
        <v>115</v>
      </c>
      <c r="M48">
        <v>0</v>
      </c>
      <c r="N48">
        <v>40</v>
      </c>
    </row>
    <row r="49" spans="1:14" x14ac:dyDescent="0.25">
      <c r="A49">
        <v>2050110</v>
      </c>
      <c r="B49">
        <v>1481</v>
      </c>
      <c r="C49">
        <v>1584</v>
      </c>
      <c r="D49">
        <v>1002</v>
      </c>
      <c r="E49">
        <v>838</v>
      </c>
      <c r="F49">
        <v>1838.8</v>
      </c>
      <c r="G49">
        <v>0.81</v>
      </c>
      <c r="H49">
        <v>560</v>
      </c>
      <c r="I49">
        <v>295</v>
      </c>
      <c r="J49">
        <v>20</v>
      </c>
      <c r="K49">
        <v>130</v>
      </c>
      <c r="L49">
        <v>95</v>
      </c>
      <c r="M49">
        <v>10</v>
      </c>
      <c r="N49">
        <v>0</v>
      </c>
    </row>
    <row r="50" spans="1:14" x14ac:dyDescent="0.25">
      <c r="A50">
        <v>2050111</v>
      </c>
      <c r="B50">
        <v>3132</v>
      </c>
      <c r="C50">
        <v>3012</v>
      </c>
      <c r="D50">
        <v>1932</v>
      </c>
      <c r="E50">
        <v>1782</v>
      </c>
      <c r="F50">
        <v>3226.5</v>
      </c>
      <c r="G50">
        <v>0.97</v>
      </c>
      <c r="H50">
        <v>1735</v>
      </c>
      <c r="I50">
        <v>960</v>
      </c>
      <c r="J50">
        <v>160</v>
      </c>
      <c r="K50">
        <v>425</v>
      </c>
      <c r="L50">
        <v>145</v>
      </c>
      <c r="M50">
        <v>20</v>
      </c>
      <c r="N50">
        <v>25</v>
      </c>
    </row>
    <row r="51" spans="1:14" x14ac:dyDescent="0.25">
      <c r="A51">
        <v>2050112</v>
      </c>
      <c r="B51">
        <v>2014</v>
      </c>
      <c r="C51">
        <v>1953</v>
      </c>
      <c r="D51">
        <v>1270</v>
      </c>
      <c r="E51">
        <v>1090</v>
      </c>
      <c r="F51">
        <v>1223.7</v>
      </c>
      <c r="G51">
        <v>1.65</v>
      </c>
      <c r="H51">
        <v>950</v>
      </c>
      <c r="I51">
        <v>555</v>
      </c>
      <c r="J51">
        <v>85</v>
      </c>
      <c r="K51">
        <v>240</v>
      </c>
      <c r="L51">
        <v>55</v>
      </c>
      <c r="M51">
        <v>0</v>
      </c>
      <c r="N51">
        <v>0</v>
      </c>
    </row>
    <row r="52" spans="1:14" x14ac:dyDescent="0.25">
      <c r="A52">
        <v>2050113</v>
      </c>
      <c r="B52">
        <v>1317</v>
      </c>
      <c r="C52">
        <v>1059</v>
      </c>
      <c r="D52">
        <v>578</v>
      </c>
      <c r="E52">
        <v>518</v>
      </c>
      <c r="F52">
        <v>430.9</v>
      </c>
      <c r="G52">
        <v>3.06</v>
      </c>
      <c r="H52">
        <v>640</v>
      </c>
      <c r="I52">
        <v>450</v>
      </c>
      <c r="J52">
        <v>55</v>
      </c>
      <c r="K52">
        <v>105</v>
      </c>
      <c r="L52">
        <v>25</v>
      </c>
      <c r="M52">
        <v>0</v>
      </c>
      <c r="N52">
        <v>0</v>
      </c>
    </row>
    <row r="53" spans="1:14" x14ac:dyDescent="0.25">
      <c r="A53">
        <v>2050114</v>
      </c>
      <c r="B53">
        <v>6569</v>
      </c>
      <c r="C53">
        <v>6740</v>
      </c>
      <c r="D53">
        <v>4152</v>
      </c>
      <c r="E53">
        <v>3726</v>
      </c>
      <c r="F53">
        <v>362.2</v>
      </c>
      <c r="G53">
        <v>18.14</v>
      </c>
      <c r="H53">
        <v>3200</v>
      </c>
      <c r="I53">
        <v>1735</v>
      </c>
      <c r="J53">
        <v>315</v>
      </c>
      <c r="K53">
        <v>890</v>
      </c>
      <c r="L53">
        <v>215</v>
      </c>
      <c r="M53">
        <v>25</v>
      </c>
      <c r="N53">
        <v>20</v>
      </c>
    </row>
    <row r="54" spans="1:14" x14ac:dyDescent="0.25">
      <c r="A54">
        <v>2050120</v>
      </c>
      <c r="B54">
        <v>2196</v>
      </c>
      <c r="C54">
        <v>2202</v>
      </c>
      <c r="D54">
        <v>915</v>
      </c>
      <c r="E54">
        <v>870</v>
      </c>
      <c r="F54">
        <v>93.6</v>
      </c>
      <c r="G54">
        <v>23.47</v>
      </c>
      <c r="H54">
        <v>1040</v>
      </c>
      <c r="I54">
        <v>810</v>
      </c>
      <c r="J54">
        <v>125</v>
      </c>
      <c r="K54">
        <v>65</v>
      </c>
      <c r="L54">
        <v>20</v>
      </c>
      <c r="M54">
        <v>15</v>
      </c>
      <c r="N54">
        <v>0</v>
      </c>
    </row>
    <row r="55" spans="1:14" x14ac:dyDescent="0.25">
      <c r="A55">
        <v>2050121.02</v>
      </c>
      <c r="B55">
        <v>3131</v>
      </c>
      <c r="C55">
        <v>3300</v>
      </c>
      <c r="D55">
        <v>1303</v>
      </c>
      <c r="E55">
        <v>1279</v>
      </c>
      <c r="F55">
        <v>1904.4</v>
      </c>
      <c r="G55">
        <v>1.64</v>
      </c>
      <c r="H55">
        <v>1485</v>
      </c>
      <c r="I55">
        <v>1130</v>
      </c>
      <c r="J55">
        <v>130</v>
      </c>
      <c r="K55">
        <v>180</v>
      </c>
      <c r="L55">
        <v>40</v>
      </c>
      <c r="M55">
        <v>10</v>
      </c>
      <c r="N55">
        <v>0</v>
      </c>
    </row>
    <row r="56" spans="1:14" x14ac:dyDescent="0.25">
      <c r="A56">
        <v>2050121.03</v>
      </c>
      <c r="B56">
        <v>1890</v>
      </c>
      <c r="C56">
        <v>1943</v>
      </c>
      <c r="D56">
        <v>721</v>
      </c>
      <c r="E56">
        <v>702</v>
      </c>
      <c r="F56">
        <v>106.1</v>
      </c>
      <c r="G56">
        <v>17.809999999999999</v>
      </c>
      <c r="H56">
        <v>1000</v>
      </c>
      <c r="I56">
        <v>870</v>
      </c>
      <c r="J56">
        <v>70</v>
      </c>
      <c r="K56">
        <v>25</v>
      </c>
      <c r="L56">
        <v>15</v>
      </c>
      <c r="M56">
        <v>20</v>
      </c>
      <c r="N56">
        <v>0</v>
      </c>
    </row>
    <row r="57" spans="1:14" x14ac:dyDescent="0.25">
      <c r="A57">
        <v>2050121.05</v>
      </c>
      <c r="B57">
        <v>4583</v>
      </c>
      <c r="C57">
        <v>4532</v>
      </c>
      <c r="D57">
        <v>1884</v>
      </c>
      <c r="E57">
        <v>1803</v>
      </c>
      <c r="F57">
        <v>276.10000000000002</v>
      </c>
      <c r="G57">
        <v>16.600000000000001</v>
      </c>
      <c r="H57">
        <v>2225</v>
      </c>
      <c r="I57">
        <v>1750</v>
      </c>
      <c r="J57">
        <v>120</v>
      </c>
      <c r="K57">
        <v>270</v>
      </c>
      <c r="L57">
        <v>50</v>
      </c>
      <c r="M57">
        <v>20</v>
      </c>
      <c r="N57">
        <v>10</v>
      </c>
    </row>
    <row r="58" spans="1:14" x14ac:dyDescent="0.25">
      <c r="A58">
        <v>2050121.06</v>
      </c>
      <c r="B58">
        <v>5624</v>
      </c>
      <c r="C58">
        <v>5604</v>
      </c>
      <c r="D58">
        <v>2147</v>
      </c>
      <c r="E58">
        <v>2094</v>
      </c>
      <c r="F58">
        <v>864.1</v>
      </c>
      <c r="G58">
        <v>6.51</v>
      </c>
      <c r="H58">
        <v>2870</v>
      </c>
      <c r="I58">
        <v>2285</v>
      </c>
      <c r="J58">
        <v>165</v>
      </c>
      <c r="K58">
        <v>350</v>
      </c>
      <c r="L58">
        <v>35</v>
      </c>
      <c r="M58">
        <v>30</v>
      </c>
      <c r="N58">
        <v>0</v>
      </c>
    </row>
    <row r="59" spans="1:14" x14ac:dyDescent="0.25">
      <c r="A59">
        <v>2050121.08</v>
      </c>
      <c r="B59">
        <v>3606</v>
      </c>
      <c r="C59">
        <v>3726</v>
      </c>
      <c r="D59">
        <v>1233</v>
      </c>
      <c r="E59">
        <v>1233</v>
      </c>
      <c r="F59">
        <v>2295.6</v>
      </c>
      <c r="G59">
        <v>1.57</v>
      </c>
      <c r="H59">
        <v>1745</v>
      </c>
      <c r="I59">
        <v>1385</v>
      </c>
      <c r="J59">
        <v>165</v>
      </c>
      <c r="K59">
        <v>140</v>
      </c>
      <c r="L59">
        <v>25</v>
      </c>
      <c r="M59">
        <v>25</v>
      </c>
      <c r="N59">
        <v>10</v>
      </c>
    </row>
    <row r="60" spans="1:14" x14ac:dyDescent="0.25">
      <c r="A60">
        <v>2050121.09</v>
      </c>
      <c r="B60">
        <v>203</v>
      </c>
      <c r="C60">
        <v>194</v>
      </c>
      <c r="D60">
        <v>123</v>
      </c>
      <c r="E60">
        <v>120</v>
      </c>
      <c r="F60">
        <v>1079.8</v>
      </c>
      <c r="G60">
        <v>0.19</v>
      </c>
      <c r="H60">
        <v>55</v>
      </c>
      <c r="I60">
        <v>50</v>
      </c>
      <c r="J60">
        <v>0</v>
      </c>
      <c r="K60">
        <v>0</v>
      </c>
      <c r="L60">
        <v>10</v>
      </c>
      <c r="M60">
        <v>0</v>
      </c>
      <c r="N60">
        <v>0</v>
      </c>
    </row>
    <row r="61" spans="1:14" x14ac:dyDescent="0.25">
      <c r="A61">
        <v>2050121.1</v>
      </c>
      <c r="B61">
        <v>5174</v>
      </c>
      <c r="C61">
        <v>4685</v>
      </c>
      <c r="D61">
        <v>1893</v>
      </c>
      <c r="E61">
        <v>1848</v>
      </c>
      <c r="F61">
        <v>754.9</v>
      </c>
      <c r="G61">
        <v>6.85</v>
      </c>
      <c r="H61">
        <v>2680</v>
      </c>
      <c r="I61">
        <v>2165</v>
      </c>
      <c r="J61">
        <v>165</v>
      </c>
      <c r="K61">
        <v>255</v>
      </c>
      <c r="L61">
        <v>50</v>
      </c>
      <c r="M61">
        <v>40</v>
      </c>
      <c r="N61">
        <v>0</v>
      </c>
    </row>
    <row r="62" spans="1:14" x14ac:dyDescent="0.25">
      <c r="A62">
        <v>2050122.01</v>
      </c>
      <c r="B62">
        <v>3191</v>
      </c>
      <c r="C62">
        <v>3298</v>
      </c>
      <c r="D62">
        <v>1357</v>
      </c>
      <c r="E62">
        <v>1343</v>
      </c>
      <c r="F62">
        <v>2187.1</v>
      </c>
      <c r="G62">
        <v>1.46</v>
      </c>
      <c r="H62">
        <v>1585</v>
      </c>
      <c r="I62">
        <v>1145</v>
      </c>
      <c r="J62">
        <v>135</v>
      </c>
      <c r="K62">
        <v>230</v>
      </c>
      <c r="L62">
        <v>70</v>
      </c>
      <c r="M62">
        <v>15</v>
      </c>
      <c r="N62">
        <v>0</v>
      </c>
    </row>
    <row r="63" spans="1:14" x14ac:dyDescent="0.25">
      <c r="A63">
        <v>2050122.03</v>
      </c>
      <c r="B63">
        <v>3262</v>
      </c>
      <c r="C63">
        <v>3369</v>
      </c>
      <c r="D63">
        <v>1358</v>
      </c>
      <c r="E63">
        <v>1309</v>
      </c>
      <c r="F63">
        <v>84.2</v>
      </c>
      <c r="G63">
        <v>38.75</v>
      </c>
      <c r="H63">
        <v>1665</v>
      </c>
      <c r="I63">
        <v>1390</v>
      </c>
      <c r="J63">
        <v>125</v>
      </c>
      <c r="K63">
        <v>95</v>
      </c>
      <c r="L63">
        <v>15</v>
      </c>
      <c r="M63">
        <v>35</v>
      </c>
      <c r="N63">
        <v>0</v>
      </c>
    </row>
    <row r="64" spans="1:14" x14ac:dyDescent="0.25">
      <c r="A64">
        <v>2050122.04</v>
      </c>
      <c r="B64">
        <v>4189</v>
      </c>
      <c r="C64">
        <v>4320</v>
      </c>
      <c r="D64">
        <v>1561</v>
      </c>
      <c r="E64">
        <v>1544</v>
      </c>
      <c r="F64">
        <v>1195.3</v>
      </c>
      <c r="G64">
        <v>3.5</v>
      </c>
      <c r="H64">
        <v>2225</v>
      </c>
      <c r="I64">
        <v>1780</v>
      </c>
      <c r="J64">
        <v>140</v>
      </c>
      <c r="K64">
        <v>235</v>
      </c>
      <c r="L64">
        <v>50</v>
      </c>
      <c r="M64">
        <v>20</v>
      </c>
      <c r="N64">
        <v>0</v>
      </c>
    </row>
    <row r="65" spans="1:14" x14ac:dyDescent="0.25">
      <c r="A65">
        <v>2050122.05</v>
      </c>
      <c r="B65">
        <v>3191</v>
      </c>
      <c r="C65">
        <v>3363</v>
      </c>
      <c r="D65">
        <v>1360</v>
      </c>
      <c r="E65">
        <v>1322</v>
      </c>
      <c r="F65">
        <v>2661.4</v>
      </c>
      <c r="G65">
        <v>1.2</v>
      </c>
      <c r="H65">
        <v>1715</v>
      </c>
      <c r="I65">
        <v>1245</v>
      </c>
      <c r="J65">
        <v>125</v>
      </c>
      <c r="K65">
        <v>250</v>
      </c>
      <c r="L65">
        <v>80</v>
      </c>
      <c r="M65">
        <v>10</v>
      </c>
      <c r="N65">
        <v>0</v>
      </c>
    </row>
    <row r="66" spans="1:14" x14ac:dyDescent="0.25">
      <c r="A66">
        <v>2050123.01</v>
      </c>
      <c r="B66">
        <v>2142</v>
      </c>
      <c r="C66">
        <v>2192</v>
      </c>
      <c r="D66">
        <v>900</v>
      </c>
      <c r="E66">
        <v>850</v>
      </c>
      <c r="F66">
        <v>47.5</v>
      </c>
      <c r="G66">
        <v>45.11</v>
      </c>
      <c r="H66">
        <v>1000</v>
      </c>
      <c r="I66">
        <v>920</v>
      </c>
      <c r="J66">
        <v>40</v>
      </c>
      <c r="K66">
        <v>15</v>
      </c>
      <c r="L66">
        <v>0</v>
      </c>
      <c r="M66">
        <v>25</v>
      </c>
      <c r="N66">
        <v>0</v>
      </c>
    </row>
    <row r="67" spans="1:14" x14ac:dyDescent="0.25">
      <c r="A67">
        <v>2050123.02</v>
      </c>
      <c r="B67">
        <v>3970</v>
      </c>
      <c r="C67">
        <v>4209</v>
      </c>
      <c r="D67">
        <v>1627</v>
      </c>
      <c r="E67">
        <v>1534</v>
      </c>
      <c r="F67">
        <v>303.60000000000002</v>
      </c>
      <c r="G67">
        <v>13.08</v>
      </c>
      <c r="H67">
        <v>1720</v>
      </c>
      <c r="I67">
        <v>1490</v>
      </c>
      <c r="J67">
        <v>65</v>
      </c>
      <c r="K67">
        <v>90</v>
      </c>
      <c r="L67">
        <v>65</v>
      </c>
      <c r="M67">
        <v>15</v>
      </c>
      <c r="N67">
        <v>0</v>
      </c>
    </row>
    <row r="68" spans="1:14" x14ac:dyDescent="0.25">
      <c r="A68">
        <v>2050123.04</v>
      </c>
      <c r="B68">
        <v>9580</v>
      </c>
      <c r="C68">
        <v>7130</v>
      </c>
      <c r="D68">
        <v>4238</v>
      </c>
      <c r="E68">
        <v>3991</v>
      </c>
      <c r="F68">
        <v>2447.1999999999998</v>
      </c>
      <c r="G68">
        <v>3.91</v>
      </c>
      <c r="H68">
        <v>4125</v>
      </c>
      <c r="I68">
        <v>3285</v>
      </c>
      <c r="J68">
        <v>300</v>
      </c>
      <c r="K68">
        <v>370</v>
      </c>
      <c r="L68">
        <v>115</v>
      </c>
      <c r="M68">
        <v>60</v>
      </c>
      <c r="N68">
        <v>0</v>
      </c>
    </row>
    <row r="69" spans="1:14" x14ac:dyDescent="0.25">
      <c r="A69">
        <v>2050123.05</v>
      </c>
      <c r="B69">
        <v>3634</v>
      </c>
      <c r="C69">
        <v>3675</v>
      </c>
      <c r="D69">
        <v>1593</v>
      </c>
      <c r="E69">
        <v>1526</v>
      </c>
      <c r="F69">
        <v>1874.3</v>
      </c>
      <c r="G69">
        <v>1.94</v>
      </c>
      <c r="H69">
        <v>1755</v>
      </c>
      <c r="I69">
        <v>1410</v>
      </c>
      <c r="J69">
        <v>130</v>
      </c>
      <c r="K69">
        <v>90</v>
      </c>
      <c r="L69">
        <v>110</v>
      </c>
      <c r="M69">
        <v>10</v>
      </c>
      <c r="N69">
        <v>0</v>
      </c>
    </row>
    <row r="70" spans="1:14" x14ac:dyDescent="0.25">
      <c r="A70">
        <v>2050123.06</v>
      </c>
      <c r="B70">
        <v>2801</v>
      </c>
      <c r="C70">
        <v>2881</v>
      </c>
      <c r="D70">
        <v>1145</v>
      </c>
      <c r="E70">
        <v>1122</v>
      </c>
      <c r="F70">
        <v>1648.2</v>
      </c>
      <c r="G70">
        <v>1.7</v>
      </c>
      <c r="H70">
        <v>1355</v>
      </c>
      <c r="I70">
        <v>1095</v>
      </c>
      <c r="J70">
        <v>105</v>
      </c>
      <c r="K70">
        <v>115</v>
      </c>
      <c r="L70">
        <v>35</v>
      </c>
      <c r="M70">
        <v>10</v>
      </c>
      <c r="N70">
        <v>0</v>
      </c>
    </row>
    <row r="71" spans="1:14" x14ac:dyDescent="0.25">
      <c r="A71">
        <v>2050130.03</v>
      </c>
      <c r="B71">
        <v>5372</v>
      </c>
      <c r="C71">
        <v>4997</v>
      </c>
      <c r="D71">
        <v>1869</v>
      </c>
      <c r="E71">
        <v>1810</v>
      </c>
      <c r="F71">
        <v>257.10000000000002</v>
      </c>
      <c r="G71">
        <v>20.89</v>
      </c>
      <c r="H71">
        <v>2590</v>
      </c>
      <c r="I71">
        <v>2280</v>
      </c>
      <c r="J71">
        <v>120</v>
      </c>
      <c r="K71">
        <v>100</v>
      </c>
      <c r="L71">
        <v>45</v>
      </c>
      <c r="M71">
        <v>40</v>
      </c>
      <c r="N71">
        <v>10</v>
      </c>
    </row>
    <row r="72" spans="1:14" x14ac:dyDescent="0.25">
      <c r="A72">
        <v>2050130.04</v>
      </c>
      <c r="B72">
        <v>3824</v>
      </c>
      <c r="C72">
        <v>3741</v>
      </c>
      <c r="D72">
        <v>1431</v>
      </c>
      <c r="E72">
        <v>1393</v>
      </c>
      <c r="F72">
        <v>178.3</v>
      </c>
      <c r="G72">
        <v>21.45</v>
      </c>
      <c r="H72">
        <v>1915</v>
      </c>
      <c r="I72">
        <v>1690</v>
      </c>
      <c r="J72">
        <v>100</v>
      </c>
      <c r="K72">
        <v>45</v>
      </c>
      <c r="L72">
        <v>60</v>
      </c>
      <c r="M72">
        <v>15</v>
      </c>
      <c r="N72">
        <v>0</v>
      </c>
    </row>
    <row r="73" spans="1:14" x14ac:dyDescent="0.25">
      <c r="A73">
        <v>2050130.05</v>
      </c>
      <c r="B73">
        <v>0</v>
      </c>
      <c r="C73">
        <v>0</v>
      </c>
      <c r="D73">
        <v>0</v>
      </c>
      <c r="E73">
        <v>0</v>
      </c>
      <c r="F73">
        <v>0</v>
      </c>
      <c r="G73">
        <v>3.97</v>
      </c>
    </row>
    <row r="74" spans="1:14" x14ac:dyDescent="0.25">
      <c r="A74">
        <v>2050130.06</v>
      </c>
      <c r="B74">
        <v>8487</v>
      </c>
      <c r="C74">
        <v>8460</v>
      </c>
      <c r="D74">
        <v>3206</v>
      </c>
      <c r="E74">
        <v>3108</v>
      </c>
      <c r="F74">
        <v>69.900000000000006</v>
      </c>
      <c r="G74">
        <v>121.5</v>
      </c>
      <c r="H74">
        <v>4090</v>
      </c>
      <c r="I74">
        <v>3470</v>
      </c>
      <c r="J74">
        <v>205</v>
      </c>
      <c r="K74">
        <v>270</v>
      </c>
      <c r="L74">
        <v>35</v>
      </c>
      <c r="M74">
        <v>110</v>
      </c>
      <c r="N74">
        <v>0</v>
      </c>
    </row>
    <row r="75" spans="1:14" x14ac:dyDescent="0.25">
      <c r="A75">
        <v>2050131.01</v>
      </c>
      <c r="B75">
        <v>4945</v>
      </c>
      <c r="C75">
        <v>5096</v>
      </c>
      <c r="D75">
        <v>1916</v>
      </c>
      <c r="E75">
        <v>1892</v>
      </c>
      <c r="F75">
        <v>1976.8</v>
      </c>
      <c r="G75">
        <v>2.5</v>
      </c>
      <c r="H75">
        <v>2565</v>
      </c>
      <c r="I75">
        <v>2035</v>
      </c>
      <c r="J75">
        <v>175</v>
      </c>
      <c r="K75">
        <v>250</v>
      </c>
      <c r="L75">
        <v>65</v>
      </c>
      <c r="M75">
        <v>30</v>
      </c>
      <c r="N75">
        <v>15</v>
      </c>
    </row>
    <row r="76" spans="1:14" x14ac:dyDescent="0.25">
      <c r="A76">
        <v>2050131.02</v>
      </c>
      <c r="B76">
        <v>4069</v>
      </c>
      <c r="C76">
        <v>4253</v>
      </c>
      <c r="D76">
        <v>1808</v>
      </c>
      <c r="E76">
        <v>1756</v>
      </c>
      <c r="F76">
        <v>1769.6</v>
      </c>
      <c r="G76">
        <v>2.2999999999999998</v>
      </c>
      <c r="H76">
        <v>1940</v>
      </c>
      <c r="I76">
        <v>1435</v>
      </c>
      <c r="J76">
        <v>155</v>
      </c>
      <c r="K76">
        <v>230</v>
      </c>
      <c r="L76">
        <v>90</v>
      </c>
      <c r="M76">
        <v>35</v>
      </c>
      <c r="N76">
        <v>0</v>
      </c>
    </row>
    <row r="77" spans="1:14" x14ac:dyDescent="0.25">
      <c r="A77">
        <v>2050131.03</v>
      </c>
      <c r="B77">
        <v>6101</v>
      </c>
      <c r="C77">
        <v>6065</v>
      </c>
      <c r="D77">
        <v>2626</v>
      </c>
      <c r="E77">
        <v>2497</v>
      </c>
      <c r="F77">
        <v>1028.2</v>
      </c>
      <c r="G77">
        <v>5.93</v>
      </c>
      <c r="H77">
        <v>3060</v>
      </c>
      <c r="I77">
        <v>2235</v>
      </c>
      <c r="J77">
        <v>320</v>
      </c>
      <c r="K77">
        <v>345</v>
      </c>
      <c r="L77">
        <v>130</v>
      </c>
      <c r="M77">
        <v>35</v>
      </c>
      <c r="N77">
        <v>0</v>
      </c>
    </row>
    <row r="78" spans="1:14" x14ac:dyDescent="0.25">
      <c r="A78">
        <v>2050131.04</v>
      </c>
      <c r="B78">
        <v>3313</v>
      </c>
      <c r="C78">
        <v>3285</v>
      </c>
      <c r="D78">
        <v>1408</v>
      </c>
      <c r="E78">
        <v>1369</v>
      </c>
      <c r="F78">
        <v>714</v>
      </c>
      <c r="G78">
        <v>4.6399999999999997</v>
      </c>
      <c r="H78">
        <v>1620</v>
      </c>
      <c r="I78">
        <v>1245</v>
      </c>
      <c r="J78">
        <v>120</v>
      </c>
      <c r="K78">
        <v>175</v>
      </c>
      <c r="L78">
        <v>30</v>
      </c>
      <c r="M78">
        <v>45</v>
      </c>
      <c r="N78">
        <v>0</v>
      </c>
    </row>
    <row r="79" spans="1:14" x14ac:dyDescent="0.25">
      <c r="A79">
        <v>2050131.05</v>
      </c>
      <c r="B79">
        <v>3509</v>
      </c>
      <c r="C79">
        <v>3713</v>
      </c>
      <c r="D79">
        <v>1362</v>
      </c>
      <c r="E79">
        <v>1344</v>
      </c>
      <c r="F79">
        <v>745.4</v>
      </c>
      <c r="G79">
        <v>4.71</v>
      </c>
      <c r="H79">
        <v>1725</v>
      </c>
      <c r="I79">
        <v>1215</v>
      </c>
      <c r="J79">
        <v>160</v>
      </c>
      <c r="K79">
        <v>275</v>
      </c>
      <c r="L79">
        <v>45</v>
      </c>
      <c r="M79">
        <v>20</v>
      </c>
      <c r="N79">
        <v>0</v>
      </c>
    </row>
    <row r="80" spans="1:14" x14ac:dyDescent="0.25">
      <c r="A80">
        <v>2050132.03</v>
      </c>
      <c r="B80">
        <v>6146</v>
      </c>
      <c r="C80">
        <v>5428</v>
      </c>
      <c r="D80">
        <v>2331</v>
      </c>
      <c r="E80">
        <v>2294</v>
      </c>
      <c r="F80">
        <v>1448.1</v>
      </c>
      <c r="G80">
        <v>4.24</v>
      </c>
      <c r="H80">
        <v>3305</v>
      </c>
      <c r="I80">
        <v>2565</v>
      </c>
      <c r="J80">
        <v>325</v>
      </c>
      <c r="K80">
        <v>330</v>
      </c>
      <c r="L80">
        <v>40</v>
      </c>
      <c r="M80">
        <v>35</v>
      </c>
      <c r="N80">
        <v>0</v>
      </c>
    </row>
    <row r="81" spans="1:14" x14ac:dyDescent="0.25">
      <c r="A81">
        <v>2050132.04</v>
      </c>
      <c r="B81">
        <v>5930</v>
      </c>
      <c r="C81">
        <v>5414</v>
      </c>
      <c r="D81">
        <v>2128</v>
      </c>
      <c r="E81">
        <v>2093</v>
      </c>
      <c r="F81">
        <v>185.8</v>
      </c>
      <c r="G81">
        <v>31.92</v>
      </c>
      <c r="H81">
        <v>3140</v>
      </c>
      <c r="I81">
        <v>2755</v>
      </c>
      <c r="J81">
        <v>190</v>
      </c>
      <c r="K81">
        <v>170</v>
      </c>
      <c r="L81">
        <v>10</v>
      </c>
      <c r="M81">
        <v>15</v>
      </c>
      <c r="N81">
        <v>0</v>
      </c>
    </row>
    <row r="82" spans="1:14" x14ac:dyDescent="0.25">
      <c r="A82">
        <v>2050132.06</v>
      </c>
      <c r="B82">
        <v>7185</v>
      </c>
      <c r="C82">
        <v>4907</v>
      </c>
      <c r="D82">
        <v>2464</v>
      </c>
      <c r="E82">
        <v>2374</v>
      </c>
      <c r="F82">
        <v>142.6</v>
      </c>
      <c r="G82">
        <v>50.39</v>
      </c>
      <c r="H82">
        <v>3385</v>
      </c>
      <c r="I82">
        <v>2995</v>
      </c>
      <c r="J82">
        <v>190</v>
      </c>
      <c r="K82">
        <v>65</v>
      </c>
      <c r="L82">
        <v>90</v>
      </c>
      <c r="M82">
        <v>35</v>
      </c>
      <c r="N82">
        <v>0</v>
      </c>
    </row>
    <row r="83" spans="1:14" x14ac:dyDescent="0.25">
      <c r="A83">
        <v>2050132.07</v>
      </c>
      <c r="B83">
        <v>5114</v>
      </c>
      <c r="C83">
        <v>4737</v>
      </c>
      <c r="D83">
        <v>1751</v>
      </c>
      <c r="E83">
        <v>1715</v>
      </c>
      <c r="F83">
        <v>77.599999999999994</v>
      </c>
      <c r="G83">
        <v>65.900000000000006</v>
      </c>
      <c r="H83">
        <v>2535</v>
      </c>
      <c r="I83">
        <v>2320</v>
      </c>
      <c r="J83">
        <v>130</v>
      </c>
      <c r="K83">
        <v>50</v>
      </c>
      <c r="L83">
        <v>20</v>
      </c>
      <c r="M83">
        <v>20</v>
      </c>
      <c r="N83">
        <v>0</v>
      </c>
    </row>
    <row r="84" spans="1:14" x14ac:dyDescent="0.25">
      <c r="A84">
        <v>2050132.09</v>
      </c>
      <c r="B84">
        <v>10</v>
      </c>
      <c r="C84">
        <v>10</v>
      </c>
      <c r="D84">
        <v>3</v>
      </c>
      <c r="E84">
        <v>3</v>
      </c>
      <c r="F84">
        <v>22.8</v>
      </c>
      <c r="G84">
        <v>0.44</v>
      </c>
    </row>
    <row r="85" spans="1:14" x14ac:dyDescent="0.25">
      <c r="A85">
        <v>2050132.1</v>
      </c>
      <c r="B85">
        <v>5481</v>
      </c>
      <c r="C85">
        <v>5307</v>
      </c>
      <c r="D85">
        <v>1877</v>
      </c>
      <c r="E85">
        <v>1838</v>
      </c>
      <c r="F85">
        <v>81.099999999999994</v>
      </c>
      <c r="G85">
        <v>67.55</v>
      </c>
      <c r="H85">
        <v>2670</v>
      </c>
      <c r="I85">
        <v>2320</v>
      </c>
      <c r="J85">
        <v>150</v>
      </c>
      <c r="K85">
        <v>115</v>
      </c>
      <c r="L85">
        <v>45</v>
      </c>
      <c r="M85">
        <v>40</v>
      </c>
      <c r="N85">
        <v>0</v>
      </c>
    </row>
    <row r="86" spans="1:14" x14ac:dyDescent="0.25">
      <c r="A86">
        <v>2050140</v>
      </c>
      <c r="B86">
        <v>6430</v>
      </c>
      <c r="C86">
        <v>6431</v>
      </c>
      <c r="D86">
        <v>2744</v>
      </c>
      <c r="E86">
        <v>2568</v>
      </c>
      <c r="F86">
        <v>37.799999999999997</v>
      </c>
      <c r="G86">
        <v>170.2</v>
      </c>
      <c r="H86">
        <v>3105</v>
      </c>
      <c r="I86">
        <v>2670</v>
      </c>
      <c r="J86">
        <v>255</v>
      </c>
      <c r="K86">
        <v>80</v>
      </c>
      <c r="L86">
        <v>50</v>
      </c>
      <c r="M86">
        <v>45</v>
      </c>
      <c r="N86">
        <v>10</v>
      </c>
    </row>
    <row r="87" spans="1:14" x14ac:dyDescent="0.25">
      <c r="A87">
        <v>2050141</v>
      </c>
      <c r="B87">
        <v>6769</v>
      </c>
      <c r="C87">
        <v>6942</v>
      </c>
      <c r="D87">
        <v>3033</v>
      </c>
      <c r="E87">
        <v>2702</v>
      </c>
      <c r="F87">
        <v>32.6</v>
      </c>
      <c r="G87">
        <v>207.36</v>
      </c>
      <c r="H87">
        <v>3190</v>
      </c>
      <c r="I87">
        <v>2790</v>
      </c>
      <c r="J87">
        <v>250</v>
      </c>
      <c r="K87">
        <v>25</v>
      </c>
      <c r="L87">
        <v>70</v>
      </c>
      <c r="M87">
        <v>50</v>
      </c>
      <c r="N87">
        <v>0</v>
      </c>
    </row>
    <row r="88" spans="1:14" x14ac:dyDescent="0.25">
      <c r="A88">
        <v>2050142.01</v>
      </c>
      <c r="B88">
        <v>5497</v>
      </c>
      <c r="C88">
        <v>5356</v>
      </c>
      <c r="D88">
        <v>1989</v>
      </c>
      <c r="E88">
        <v>1962</v>
      </c>
      <c r="F88">
        <v>821.4</v>
      </c>
      <c r="G88">
        <v>6.69</v>
      </c>
      <c r="H88">
        <v>2935</v>
      </c>
      <c r="I88">
        <v>2325</v>
      </c>
      <c r="J88">
        <v>295</v>
      </c>
      <c r="K88">
        <v>225</v>
      </c>
      <c r="L88">
        <v>55</v>
      </c>
      <c r="M88">
        <v>20</v>
      </c>
      <c r="N88">
        <v>20</v>
      </c>
    </row>
    <row r="89" spans="1:14" x14ac:dyDescent="0.25">
      <c r="A89">
        <v>2050142.02</v>
      </c>
      <c r="B89">
        <v>4055</v>
      </c>
      <c r="C89">
        <v>3873</v>
      </c>
      <c r="D89">
        <v>1671</v>
      </c>
      <c r="E89">
        <v>1597</v>
      </c>
      <c r="F89">
        <v>80.3</v>
      </c>
      <c r="G89">
        <v>50.51</v>
      </c>
      <c r="H89">
        <v>2125</v>
      </c>
      <c r="I89">
        <v>1685</v>
      </c>
      <c r="J89">
        <v>165</v>
      </c>
      <c r="K89">
        <v>200</v>
      </c>
      <c r="L89">
        <v>60</v>
      </c>
      <c r="M89">
        <v>20</v>
      </c>
      <c r="N89">
        <v>0</v>
      </c>
    </row>
    <row r="90" spans="1:14" x14ac:dyDescent="0.25">
      <c r="A90">
        <v>2050143.01</v>
      </c>
      <c r="B90">
        <v>5442</v>
      </c>
      <c r="C90">
        <v>4975</v>
      </c>
      <c r="D90">
        <v>2397</v>
      </c>
      <c r="E90">
        <v>2044</v>
      </c>
      <c r="F90">
        <v>19.399999999999999</v>
      </c>
      <c r="G90">
        <v>279.91000000000003</v>
      </c>
      <c r="H90">
        <v>2520</v>
      </c>
      <c r="I90">
        <v>2175</v>
      </c>
      <c r="J90">
        <v>190</v>
      </c>
      <c r="K90">
        <v>60</v>
      </c>
      <c r="L90">
        <v>65</v>
      </c>
      <c r="M90">
        <v>25</v>
      </c>
      <c r="N90">
        <v>10</v>
      </c>
    </row>
    <row r="91" spans="1:14" x14ac:dyDescent="0.25">
      <c r="A91">
        <v>2050143.02</v>
      </c>
      <c r="B91">
        <v>6568</v>
      </c>
      <c r="C91">
        <v>6126</v>
      </c>
      <c r="D91">
        <v>2747</v>
      </c>
      <c r="E91">
        <v>2530</v>
      </c>
      <c r="F91">
        <v>59.6</v>
      </c>
      <c r="G91">
        <v>110.14</v>
      </c>
      <c r="H91">
        <v>3140</v>
      </c>
      <c r="I91">
        <v>2695</v>
      </c>
      <c r="J91">
        <v>215</v>
      </c>
      <c r="K91">
        <v>110</v>
      </c>
      <c r="L91">
        <v>40</v>
      </c>
      <c r="M91">
        <v>75</v>
      </c>
      <c r="N91">
        <v>10</v>
      </c>
    </row>
    <row r="92" spans="1:14" x14ac:dyDescent="0.25">
      <c r="A92">
        <v>2050150.01</v>
      </c>
      <c r="B92">
        <v>6508</v>
      </c>
      <c r="C92">
        <v>6850</v>
      </c>
      <c r="D92">
        <v>2670</v>
      </c>
      <c r="E92">
        <v>2552</v>
      </c>
      <c r="F92">
        <v>65.599999999999994</v>
      </c>
      <c r="G92">
        <v>99.28</v>
      </c>
      <c r="H92">
        <v>3090</v>
      </c>
      <c r="I92">
        <v>2655</v>
      </c>
      <c r="J92">
        <v>240</v>
      </c>
      <c r="K92">
        <v>125</v>
      </c>
      <c r="L92">
        <v>45</v>
      </c>
      <c r="M92">
        <v>25</v>
      </c>
      <c r="N92">
        <v>0</v>
      </c>
    </row>
    <row r="93" spans="1:14" x14ac:dyDescent="0.25">
      <c r="A93">
        <v>2050150.02</v>
      </c>
      <c r="B93">
        <v>6152</v>
      </c>
      <c r="C93">
        <v>6173</v>
      </c>
      <c r="D93">
        <v>2429</v>
      </c>
      <c r="E93">
        <v>2341</v>
      </c>
      <c r="F93">
        <v>85.7</v>
      </c>
      <c r="G93">
        <v>71.77</v>
      </c>
      <c r="H93">
        <v>3075</v>
      </c>
      <c r="I93">
        <v>2685</v>
      </c>
      <c r="J93">
        <v>210</v>
      </c>
      <c r="K93">
        <v>95</v>
      </c>
      <c r="L93">
        <v>30</v>
      </c>
      <c r="M93">
        <v>60</v>
      </c>
      <c r="N93">
        <v>0</v>
      </c>
    </row>
    <row r="94" spans="1:14" x14ac:dyDescent="0.25">
      <c r="A94">
        <v>2050151</v>
      </c>
      <c r="B94">
        <v>5693</v>
      </c>
      <c r="C94">
        <v>5737</v>
      </c>
      <c r="D94">
        <v>2611</v>
      </c>
      <c r="E94">
        <v>2380</v>
      </c>
      <c r="F94">
        <v>32.299999999999997</v>
      </c>
      <c r="G94">
        <v>176.18</v>
      </c>
      <c r="H94">
        <v>2765</v>
      </c>
      <c r="I94">
        <v>2385</v>
      </c>
      <c r="J94">
        <v>200</v>
      </c>
      <c r="K94">
        <v>55</v>
      </c>
      <c r="L94">
        <v>55</v>
      </c>
      <c r="M94">
        <v>65</v>
      </c>
      <c r="N94">
        <v>0</v>
      </c>
    </row>
    <row r="95" spans="1:14" x14ac:dyDescent="0.25">
      <c r="A95">
        <v>2050152</v>
      </c>
      <c r="B95">
        <v>4284</v>
      </c>
      <c r="C95">
        <v>4176</v>
      </c>
      <c r="D95">
        <v>1816</v>
      </c>
      <c r="E95">
        <v>1702</v>
      </c>
      <c r="F95">
        <v>6.9</v>
      </c>
      <c r="G95">
        <v>618.4</v>
      </c>
      <c r="H95">
        <v>2275</v>
      </c>
      <c r="I95">
        <v>1985</v>
      </c>
      <c r="J95">
        <v>165</v>
      </c>
      <c r="K95">
        <v>45</v>
      </c>
      <c r="L95">
        <v>50</v>
      </c>
      <c r="M95">
        <v>30</v>
      </c>
      <c r="N95">
        <v>0</v>
      </c>
    </row>
    <row r="96" spans="1:14" x14ac:dyDescent="0.25">
      <c r="A96">
        <v>2050153</v>
      </c>
      <c r="B96">
        <v>5945</v>
      </c>
      <c r="C96">
        <v>6132</v>
      </c>
      <c r="D96">
        <v>3424</v>
      </c>
      <c r="E96">
        <v>2604</v>
      </c>
      <c r="F96">
        <v>4.9000000000000004</v>
      </c>
      <c r="G96">
        <v>1209.07</v>
      </c>
      <c r="H96">
        <v>2335</v>
      </c>
      <c r="I96">
        <v>1990</v>
      </c>
      <c r="J96">
        <v>195</v>
      </c>
      <c r="K96">
        <v>40</v>
      </c>
      <c r="L96">
        <v>75</v>
      </c>
      <c r="M96">
        <v>40</v>
      </c>
      <c r="N96">
        <v>0</v>
      </c>
    </row>
    <row r="97" spans="1:14" x14ac:dyDescent="0.25">
      <c r="A97">
        <v>2050154.01</v>
      </c>
      <c r="B97">
        <v>21</v>
      </c>
      <c r="C97">
        <v>23</v>
      </c>
      <c r="D97">
        <v>5</v>
      </c>
      <c r="E97">
        <v>5</v>
      </c>
      <c r="F97">
        <v>24.6</v>
      </c>
      <c r="G97">
        <v>0.85</v>
      </c>
    </row>
    <row r="98" spans="1:14" x14ac:dyDescent="0.25">
      <c r="A98">
        <v>2050154.03</v>
      </c>
      <c r="B98">
        <v>25</v>
      </c>
      <c r="C98">
        <v>15</v>
      </c>
      <c r="D98">
        <v>9</v>
      </c>
      <c r="E98">
        <v>7</v>
      </c>
      <c r="F98">
        <v>49.1</v>
      </c>
      <c r="G98">
        <v>0.51</v>
      </c>
    </row>
    <row r="99" spans="1:14" x14ac:dyDescent="0.25">
      <c r="A99">
        <v>2050154.04</v>
      </c>
      <c r="B99">
        <v>3221</v>
      </c>
      <c r="C99">
        <v>3440</v>
      </c>
      <c r="D99">
        <v>2363</v>
      </c>
      <c r="E99">
        <v>1509</v>
      </c>
      <c r="F99">
        <v>1.8</v>
      </c>
      <c r="G99">
        <v>1747.9</v>
      </c>
      <c r="H99">
        <v>1015</v>
      </c>
      <c r="I99">
        <v>915</v>
      </c>
      <c r="J99">
        <v>25</v>
      </c>
      <c r="K99">
        <v>15</v>
      </c>
      <c r="L99">
        <v>35</v>
      </c>
      <c r="M99">
        <v>30</v>
      </c>
      <c r="N99">
        <v>0</v>
      </c>
    </row>
    <row r="100" spans="1:14" x14ac:dyDescent="0.25">
      <c r="A100">
        <v>2050155</v>
      </c>
      <c r="B100">
        <v>0</v>
      </c>
      <c r="C100">
        <v>5</v>
      </c>
      <c r="D100">
        <v>0</v>
      </c>
      <c r="E100">
        <v>0</v>
      </c>
      <c r="F100">
        <v>0</v>
      </c>
      <c r="G100">
        <v>31.6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101"/>
  <sheetViews>
    <sheetView zoomScaleNormal="100" workbookViewId="0">
      <pane ySplit="1" topLeftCell="A2" activePane="bottomLeft" state="frozen"/>
      <selection pane="bottomLeft" activeCell="E4" sqref="E4"/>
    </sheetView>
  </sheetViews>
  <sheetFormatPr defaultColWidth="11.7109375" defaultRowHeight="12.75" x14ac:dyDescent="0.2"/>
  <cols>
    <col min="1" max="1" width="13.5703125" style="165" customWidth="1"/>
    <col min="2" max="2" width="11.85546875" style="76" bestFit="1" customWidth="1"/>
    <col min="3" max="3" width="11.85546875" style="77" bestFit="1" customWidth="1"/>
    <col min="4" max="4" width="11.85546875" style="145" bestFit="1" customWidth="1"/>
    <col min="5" max="6" width="11.85546875" style="81" bestFit="1" customWidth="1"/>
    <col min="7" max="7" width="11.85546875" style="151" bestFit="1" customWidth="1"/>
    <col min="8" max="8" width="12.42578125" style="305" bestFit="1" customWidth="1"/>
    <col min="9" max="9" width="11.85546875" style="79" bestFit="1" customWidth="1"/>
    <col min="10" max="10" width="11.85546875" style="306" bestFit="1" customWidth="1"/>
    <col min="11" max="14" width="11.85546875" style="81" bestFit="1" customWidth="1"/>
    <col min="15" max="15" width="11.85546875" style="307" bestFit="1" customWidth="1"/>
    <col min="16" max="16" width="11.85546875" style="156" bestFit="1" customWidth="1"/>
    <col min="17" max="18" width="11.85546875" style="308" bestFit="1" customWidth="1"/>
    <col min="19" max="19" width="11.85546875" style="309" bestFit="1" customWidth="1"/>
    <col min="20" max="20" width="11.85546875" style="310" bestFit="1" customWidth="1"/>
    <col min="21" max="23" width="11.85546875" style="81" bestFit="1" customWidth="1"/>
    <col min="24" max="24" width="11.85546875" style="311" bestFit="1" customWidth="1"/>
    <col min="25" max="25" width="11.85546875" style="312" bestFit="1" customWidth="1"/>
    <col min="26" max="26" width="11.85546875" style="313" bestFit="1" customWidth="1"/>
    <col min="27" max="27" width="11.85546875" style="87" bestFit="1" customWidth="1"/>
    <col min="28" max="29" width="11.85546875" style="81" bestFit="1" customWidth="1"/>
    <col min="30" max="30" width="11.85546875" style="314" bestFit="1" customWidth="1"/>
    <col min="31" max="31" width="11.85546875" style="315" bestFit="1" customWidth="1"/>
    <col min="32" max="32" width="11.85546875" style="87" bestFit="1" customWidth="1"/>
    <col min="33" max="33" width="11.85546875" style="314" bestFit="1" customWidth="1"/>
    <col min="34" max="34" width="11.85546875" style="315" bestFit="1" customWidth="1"/>
    <col min="35" max="35" width="11.85546875" style="87" bestFit="1" customWidth="1"/>
    <col min="36" max="37" width="11.85546875" style="81" bestFit="1" customWidth="1"/>
    <col min="38" max="38" width="11.85546875" style="314" bestFit="1" customWidth="1"/>
    <col min="39" max="39" width="11.85546875" style="315" bestFit="1" customWidth="1"/>
    <col min="40" max="40" width="11.85546875" style="87" bestFit="1" customWidth="1"/>
    <col min="41" max="42" width="11.7109375" style="93"/>
    <col min="43" max="43" width="11.7109375" style="221"/>
    <col min="44" max="16384" width="11.7109375" style="240"/>
  </cols>
  <sheetData>
    <row r="1" spans="1:44" s="160" customFormat="1" ht="78" customHeight="1" thickTop="1" thickBot="1" x14ac:dyDescent="0.3">
      <c r="A1" s="297" t="s">
        <v>50</v>
      </c>
      <c r="B1" s="298" t="s">
        <v>250</v>
      </c>
      <c r="C1" s="299" t="s">
        <v>251</v>
      </c>
      <c r="D1" s="134" t="s">
        <v>252</v>
      </c>
      <c r="E1" s="95" t="s">
        <v>253</v>
      </c>
      <c r="F1" s="95" t="s">
        <v>254</v>
      </c>
      <c r="G1" s="95" t="s">
        <v>255</v>
      </c>
      <c r="H1" s="298" t="s">
        <v>256</v>
      </c>
      <c r="I1" s="94" t="s">
        <v>257</v>
      </c>
      <c r="J1" s="300" t="s">
        <v>258</v>
      </c>
      <c r="K1" s="96" t="s">
        <v>28</v>
      </c>
      <c r="L1" s="96" t="s">
        <v>259</v>
      </c>
      <c r="M1" s="96" t="s">
        <v>26</v>
      </c>
      <c r="N1" s="95" t="s">
        <v>260</v>
      </c>
      <c r="O1" s="96" t="s">
        <v>261</v>
      </c>
      <c r="P1" s="95" t="s">
        <v>262</v>
      </c>
      <c r="Q1" s="301" t="s">
        <v>99</v>
      </c>
      <c r="R1" s="96" t="s">
        <v>97</v>
      </c>
      <c r="S1" s="95" t="s">
        <v>263</v>
      </c>
      <c r="T1" s="96" t="s">
        <v>264</v>
      </c>
      <c r="U1" s="301" t="s">
        <v>106</v>
      </c>
      <c r="V1" s="96" t="s">
        <v>265</v>
      </c>
      <c r="W1" s="95" t="s">
        <v>266</v>
      </c>
      <c r="X1" s="134" t="s">
        <v>267</v>
      </c>
      <c r="Y1" s="135" t="s">
        <v>268</v>
      </c>
      <c r="Z1" s="95" t="s">
        <v>269</v>
      </c>
      <c r="AA1" s="97" t="s">
        <v>270</v>
      </c>
      <c r="AB1" s="95" t="s">
        <v>271</v>
      </c>
      <c r="AC1" s="95" t="s">
        <v>272</v>
      </c>
      <c r="AD1" s="134" t="s">
        <v>273</v>
      </c>
      <c r="AE1" s="136" t="s">
        <v>274</v>
      </c>
      <c r="AF1" s="97" t="s">
        <v>275</v>
      </c>
      <c r="AG1" s="134" t="s">
        <v>276</v>
      </c>
      <c r="AH1" s="136" t="s">
        <v>277</v>
      </c>
      <c r="AI1" s="95" t="s">
        <v>278</v>
      </c>
      <c r="AJ1" s="95" t="s">
        <v>279</v>
      </c>
      <c r="AK1" s="95" t="s">
        <v>280</v>
      </c>
      <c r="AL1" s="134" t="s">
        <v>281</v>
      </c>
      <c r="AM1" s="134" t="s">
        <v>282</v>
      </c>
      <c r="AN1" s="137" t="s">
        <v>283</v>
      </c>
      <c r="AO1" s="98" t="s">
        <v>284</v>
      </c>
      <c r="AP1" s="161" t="s">
        <v>285</v>
      </c>
      <c r="AQ1" s="297" t="s">
        <v>9</v>
      </c>
    </row>
    <row r="2" spans="1:44" s="303" customFormat="1" ht="13.5" thickTop="1" x14ac:dyDescent="0.2">
      <c r="A2" s="166" t="s">
        <v>24</v>
      </c>
      <c r="B2" s="5">
        <v>2050000</v>
      </c>
      <c r="C2" s="6"/>
      <c r="D2" s="138"/>
      <c r="E2" s="10"/>
      <c r="F2" s="10"/>
      <c r="G2" s="147"/>
      <c r="H2" s="7">
        <v>122050000</v>
      </c>
      <c r="I2" s="8">
        <v>5496.31</v>
      </c>
      <c r="J2" s="9">
        <f t="shared" ref="J2:J33" si="0">I2*100</f>
        <v>549631</v>
      </c>
      <c r="K2" s="10">
        <v>403390</v>
      </c>
      <c r="L2" s="10">
        <v>390328</v>
      </c>
      <c r="M2" s="11">
        <v>372858</v>
      </c>
      <c r="N2" s="12">
        <f t="shared" ref="N2:N33" si="1">K2-M2</f>
        <v>30532</v>
      </c>
      <c r="O2" s="13">
        <f t="shared" ref="O2:O33" si="2">N2/M2</f>
        <v>8.1886401793712357E-2</v>
      </c>
      <c r="P2" s="152">
        <v>73.400000000000006</v>
      </c>
      <c r="Q2" s="10">
        <v>187478</v>
      </c>
      <c r="R2" s="11">
        <v>166757</v>
      </c>
      <c r="S2" s="10">
        <f t="shared" ref="S2:S33" si="3">Q2-R2</f>
        <v>20721</v>
      </c>
      <c r="T2" s="225">
        <f t="shared" ref="T2:T33" si="4">S2/R2</f>
        <v>0.12425865181071859</v>
      </c>
      <c r="U2" s="10">
        <v>173459</v>
      </c>
      <c r="V2" s="11">
        <v>155226</v>
      </c>
      <c r="W2" s="12">
        <f t="shared" ref="W2:W33" si="5">U2-V2</f>
        <v>18233</v>
      </c>
      <c r="X2" s="15">
        <f t="shared" ref="X2:X33" si="6">W2/V2</f>
        <v>0.11746099235952739</v>
      </c>
      <c r="Y2" s="16">
        <f t="shared" ref="Y2:Y33" si="7">U2/J2</f>
        <v>0.31559173336292895</v>
      </c>
      <c r="Z2" s="10">
        <v>194805</v>
      </c>
      <c r="AA2" s="14">
        <v>137125</v>
      </c>
      <c r="AB2" s="10">
        <v>14265</v>
      </c>
      <c r="AC2" s="12">
        <f t="shared" ref="AC2:AC33" si="8">AA2+AB2</f>
        <v>151390</v>
      </c>
      <c r="AD2" s="17">
        <f t="shared" ref="AD2:AD33" si="9">AC2/Z2</f>
        <v>0.77713611046944375</v>
      </c>
      <c r="AE2" s="18">
        <f t="shared" ref="AE2:AE33" si="10">AD2/0.777136</f>
        <v>1.0000001421494356</v>
      </c>
      <c r="AF2" s="10">
        <v>22980</v>
      </c>
      <c r="AG2" s="19">
        <f t="shared" ref="AG2:AG33" si="11">AF2/Z2</f>
        <v>0.11796411796411796</v>
      </c>
      <c r="AH2" s="20">
        <f t="shared" ref="AH2:AH33" si="12">AG2/0.117964</f>
        <v>1.000001000001</v>
      </c>
      <c r="AI2" s="10">
        <v>15935</v>
      </c>
      <c r="AJ2" s="10">
        <v>2535</v>
      </c>
      <c r="AK2" s="12">
        <f t="shared" ref="AK2:AK33" si="13">AI2+AJ2</f>
        <v>18470</v>
      </c>
      <c r="AL2" s="17">
        <f t="shared" ref="AL2:AL33" si="14">AK2/Z2</f>
        <v>9.4812761479428145E-2</v>
      </c>
      <c r="AM2" s="20">
        <f t="shared" ref="AM2:AM33" si="15">AL2/0.094813</f>
        <v>0.99999748430519175</v>
      </c>
      <c r="AN2" s="10">
        <v>1965</v>
      </c>
      <c r="AO2" s="21" t="s">
        <v>24</v>
      </c>
      <c r="AP2" s="21" t="s">
        <v>24</v>
      </c>
      <c r="AQ2" s="222"/>
      <c r="AR2" s="302"/>
    </row>
    <row r="3" spans="1:44" x14ac:dyDescent="0.2">
      <c r="A3" s="162" t="s">
        <v>88</v>
      </c>
      <c r="B3" s="22">
        <v>2050001</v>
      </c>
      <c r="C3" s="23"/>
      <c r="D3" s="139"/>
      <c r="E3" s="27"/>
      <c r="F3" s="27"/>
      <c r="G3" s="148"/>
      <c r="H3" s="24">
        <v>122050001</v>
      </c>
      <c r="I3" s="25">
        <v>5.7</v>
      </c>
      <c r="J3" s="26">
        <f t="shared" si="0"/>
        <v>570</v>
      </c>
      <c r="K3" s="27">
        <v>3868</v>
      </c>
      <c r="L3" s="27">
        <v>3759</v>
      </c>
      <c r="M3" s="28">
        <v>3648</v>
      </c>
      <c r="N3" s="29">
        <f t="shared" si="1"/>
        <v>220</v>
      </c>
      <c r="O3" s="30">
        <f t="shared" si="2"/>
        <v>6.0307017543859649E-2</v>
      </c>
      <c r="P3" s="153">
        <v>678.2</v>
      </c>
      <c r="Q3" s="31">
        <v>1658</v>
      </c>
      <c r="R3" s="32">
        <v>1496</v>
      </c>
      <c r="S3" s="27">
        <f t="shared" si="3"/>
        <v>162</v>
      </c>
      <c r="T3" s="224">
        <f t="shared" si="4"/>
        <v>0.10828877005347594</v>
      </c>
      <c r="U3" s="27">
        <v>1566</v>
      </c>
      <c r="V3" s="28">
        <v>1438</v>
      </c>
      <c r="W3" s="29">
        <f t="shared" si="5"/>
        <v>128</v>
      </c>
      <c r="X3" s="34">
        <f t="shared" si="6"/>
        <v>8.9012517385257298E-2</v>
      </c>
      <c r="Y3" s="35">
        <f t="shared" si="7"/>
        <v>2.7473684210526317</v>
      </c>
      <c r="Z3" s="31">
        <v>1680</v>
      </c>
      <c r="AA3" s="33">
        <v>1245</v>
      </c>
      <c r="AB3" s="31">
        <v>155</v>
      </c>
      <c r="AC3" s="29">
        <f t="shared" si="8"/>
        <v>1400</v>
      </c>
      <c r="AD3" s="36">
        <f t="shared" si="9"/>
        <v>0.83333333333333337</v>
      </c>
      <c r="AE3" s="37">
        <f t="shared" si="10"/>
        <v>1.0723133831573024</v>
      </c>
      <c r="AF3" s="31">
        <v>210</v>
      </c>
      <c r="AG3" s="36">
        <f t="shared" si="11"/>
        <v>0.125</v>
      </c>
      <c r="AH3" s="38">
        <f t="shared" si="12"/>
        <v>1.0596453155199892</v>
      </c>
      <c r="AI3" s="31">
        <v>50</v>
      </c>
      <c r="AJ3" s="31">
        <v>15</v>
      </c>
      <c r="AK3" s="29">
        <f t="shared" si="13"/>
        <v>65</v>
      </c>
      <c r="AL3" s="36">
        <f t="shared" si="14"/>
        <v>3.8690476190476192E-2</v>
      </c>
      <c r="AM3" s="38">
        <f t="shared" si="15"/>
        <v>0.40807142681358244</v>
      </c>
      <c r="AN3" s="31">
        <v>0</v>
      </c>
      <c r="AO3" s="39" t="s">
        <v>7</v>
      </c>
      <c r="AP3" s="157" t="s">
        <v>6</v>
      </c>
    </row>
    <row r="4" spans="1:44" x14ac:dyDescent="0.2">
      <c r="A4" s="162" t="s">
        <v>51</v>
      </c>
      <c r="B4" s="22">
        <v>2050002</v>
      </c>
      <c r="C4" s="23"/>
      <c r="D4" s="139"/>
      <c r="E4" s="27"/>
      <c r="F4" s="27"/>
      <c r="G4" s="148"/>
      <c r="H4" s="24">
        <v>122050002</v>
      </c>
      <c r="I4" s="25">
        <v>11.52</v>
      </c>
      <c r="J4" s="26">
        <f t="shared" si="0"/>
        <v>1152</v>
      </c>
      <c r="K4" s="27">
        <v>6194</v>
      </c>
      <c r="L4" s="27">
        <v>5363</v>
      </c>
      <c r="M4" s="28">
        <v>5398</v>
      </c>
      <c r="N4" s="29">
        <f t="shared" si="1"/>
        <v>796</v>
      </c>
      <c r="O4" s="30">
        <f t="shared" si="2"/>
        <v>0.1474620229714709</v>
      </c>
      <c r="P4" s="153">
        <v>537.70000000000005</v>
      </c>
      <c r="Q4" s="31">
        <v>2942</v>
      </c>
      <c r="R4" s="32">
        <v>2547</v>
      </c>
      <c r="S4" s="27">
        <f t="shared" si="3"/>
        <v>395</v>
      </c>
      <c r="T4" s="224">
        <f t="shared" si="4"/>
        <v>0.15508441303494308</v>
      </c>
      <c r="U4" s="27">
        <v>2729</v>
      </c>
      <c r="V4" s="28">
        <v>2274</v>
      </c>
      <c r="W4" s="29">
        <f t="shared" si="5"/>
        <v>455</v>
      </c>
      <c r="X4" s="34">
        <f t="shared" si="6"/>
        <v>0.20008795074758134</v>
      </c>
      <c r="Y4" s="35">
        <f t="shared" si="7"/>
        <v>2.3689236111111112</v>
      </c>
      <c r="Z4" s="31">
        <v>2705</v>
      </c>
      <c r="AA4" s="33">
        <v>1970</v>
      </c>
      <c r="AB4" s="31">
        <v>255</v>
      </c>
      <c r="AC4" s="29">
        <f t="shared" si="8"/>
        <v>2225</v>
      </c>
      <c r="AD4" s="36">
        <f t="shared" si="9"/>
        <v>0.82255083179297594</v>
      </c>
      <c r="AE4" s="37">
        <f t="shared" si="10"/>
        <v>1.058438718310535</v>
      </c>
      <c r="AF4" s="31">
        <v>365</v>
      </c>
      <c r="AG4" s="36">
        <f t="shared" si="11"/>
        <v>0.13493530499075784</v>
      </c>
      <c r="AH4" s="38">
        <f t="shared" si="12"/>
        <v>1.1438685106537405</v>
      </c>
      <c r="AI4" s="31">
        <v>70</v>
      </c>
      <c r="AJ4" s="31">
        <v>20</v>
      </c>
      <c r="AK4" s="29">
        <f t="shared" si="13"/>
        <v>90</v>
      </c>
      <c r="AL4" s="36">
        <f t="shared" si="14"/>
        <v>3.3271719038817003E-2</v>
      </c>
      <c r="AM4" s="38">
        <f t="shared" si="15"/>
        <v>0.35091937855375321</v>
      </c>
      <c r="AN4" s="31">
        <v>20</v>
      </c>
      <c r="AO4" s="39" t="s">
        <v>7</v>
      </c>
      <c r="AP4" s="157" t="s">
        <v>6</v>
      </c>
    </row>
    <row r="5" spans="1:44" x14ac:dyDescent="0.2">
      <c r="A5" s="163"/>
      <c r="B5" s="40">
        <v>2050003</v>
      </c>
      <c r="C5" s="41"/>
      <c r="D5" s="140"/>
      <c r="E5" s="45"/>
      <c r="F5" s="45"/>
      <c r="G5" s="149"/>
      <c r="H5" s="42">
        <v>122050003</v>
      </c>
      <c r="I5" s="43">
        <v>2.37</v>
      </c>
      <c r="J5" s="44">
        <f t="shared" si="0"/>
        <v>237</v>
      </c>
      <c r="K5" s="45">
        <v>2955</v>
      </c>
      <c r="L5" s="45">
        <v>3036</v>
      </c>
      <c r="M5" s="46">
        <v>2637</v>
      </c>
      <c r="N5" s="47">
        <f t="shared" si="1"/>
        <v>318</v>
      </c>
      <c r="O5" s="48">
        <f t="shared" si="2"/>
        <v>0.12059158134243458</v>
      </c>
      <c r="P5" s="154">
        <v>1249.3</v>
      </c>
      <c r="Q5" s="49">
        <v>1401</v>
      </c>
      <c r="R5" s="50">
        <v>1371</v>
      </c>
      <c r="S5" s="45">
        <f t="shared" si="3"/>
        <v>30</v>
      </c>
      <c r="T5" s="223">
        <f t="shared" si="4"/>
        <v>2.1881838074398249E-2</v>
      </c>
      <c r="U5" s="45">
        <v>1191</v>
      </c>
      <c r="V5" s="46">
        <v>1146</v>
      </c>
      <c r="W5" s="47">
        <f t="shared" si="5"/>
        <v>45</v>
      </c>
      <c r="X5" s="52">
        <f t="shared" si="6"/>
        <v>3.9267015706806283E-2</v>
      </c>
      <c r="Y5" s="53">
        <f t="shared" si="7"/>
        <v>5.0253164556962027</v>
      </c>
      <c r="Z5" s="49">
        <v>1245</v>
      </c>
      <c r="AA5" s="51">
        <v>580</v>
      </c>
      <c r="AB5" s="49">
        <v>85</v>
      </c>
      <c r="AC5" s="47">
        <f t="shared" si="8"/>
        <v>665</v>
      </c>
      <c r="AD5" s="54">
        <f t="shared" si="9"/>
        <v>0.53413654618473894</v>
      </c>
      <c r="AE5" s="55">
        <f t="shared" si="10"/>
        <v>0.68731412028877692</v>
      </c>
      <c r="AF5" s="49">
        <v>120</v>
      </c>
      <c r="AG5" s="54">
        <f t="shared" si="11"/>
        <v>9.6385542168674704E-2</v>
      </c>
      <c r="AH5" s="56">
        <f t="shared" si="12"/>
        <v>0.81707590594312418</v>
      </c>
      <c r="AI5" s="49">
        <v>380</v>
      </c>
      <c r="AJ5" s="49">
        <v>20</v>
      </c>
      <c r="AK5" s="47">
        <f t="shared" si="13"/>
        <v>400</v>
      </c>
      <c r="AL5" s="54">
        <f t="shared" si="14"/>
        <v>0.32128514056224899</v>
      </c>
      <c r="AM5" s="56">
        <f t="shared" si="15"/>
        <v>3.3886190771544937</v>
      </c>
      <c r="AN5" s="49">
        <v>55</v>
      </c>
      <c r="AO5" s="57" t="s">
        <v>5</v>
      </c>
      <c r="AP5" s="261" t="s">
        <v>5</v>
      </c>
    </row>
    <row r="6" spans="1:44" x14ac:dyDescent="0.2">
      <c r="A6" s="163"/>
      <c r="B6" s="40">
        <v>2050004.01</v>
      </c>
      <c r="C6" s="41"/>
      <c r="D6" s="141"/>
      <c r="E6" s="45"/>
      <c r="F6" s="45"/>
      <c r="G6" s="149"/>
      <c r="H6" s="42">
        <v>122050004.01000001</v>
      </c>
      <c r="I6" s="43">
        <v>0.48</v>
      </c>
      <c r="J6" s="44">
        <f t="shared" si="0"/>
        <v>48</v>
      </c>
      <c r="K6" s="45">
        <v>3466</v>
      </c>
      <c r="L6" s="45">
        <v>3418</v>
      </c>
      <c r="M6" s="46">
        <v>3259</v>
      </c>
      <c r="N6" s="47">
        <f t="shared" si="1"/>
        <v>207</v>
      </c>
      <c r="O6" s="48">
        <f t="shared" si="2"/>
        <v>6.3516416078551699E-2</v>
      </c>
      <c r="P6" s="154">
        <v>7202.8</v>
      </c>
      <c r="Q6" s="49">
        <v>2659</v>
      </c>
      <c r="R6" s="50">
        <v>2437</v>
      </c>
      <c r="S6" s="45">
        <f t="shared" si="3"/>
        <v>222</v>
      </c>
      <c r="T6" s="223">
        <f t="shared" si="4"/>
        <v>9.1095609355765286E-2</v>
      </c>
      <c r="U6" s="45">
        <v>2239</v>
      </c>
      <c r="V6" s="46">
        <v>2032</v>
      </c>
      <c r="W6" s="47">
        <f t="shared" si="5"/>
        <v>207</v>
      </c>
      <c r="X6" s="52">
        <f t="shared" si="6"/>
        <v>0.10187007874015748</v>
      </c>
      <c r="Y6" s="53">
        <f t="shared" si="7"/>
        <v>46.645833333333336</v>
      </c>
      <c r="Z6" s="49">
        <v>2125</v>
      </c>
      <c r="AA6" s="51">
        <v>490</v>
      </c>
      <c r="AB6" s="49">
        <v>65</v>
      </c>
      <c r="AC6" s="47">
        <f t="shared" si="8"/>
        <v>555</v>
      </c>
      <c r="AD6" s="54">
        <f t="shared" si="9"/>
        <v>0.26117647058823529</v>
      </c>
      <c r="AE6" s="55">
        <f t="shared" si="10"/>
        <v>0.3360756297330651</v>
      </c>
      <c r="AF6" s="49">
        <v>370</v>
      </c>
      <c r="AG6" s="54">
        <f t="shared" si="11"/>
        <v>0.17411764705882352</v>
      </c>
      <c r="AH6" s="56">
        <f t="shared" si="12"/>
        <v>1.4760235924419614</v>
      </c>
      <c r="AI6" s="49">
        <v>1135</v>
      </c>
      <c r="AJ6" s="49">
        <v>25</v>
      </c>
      <c r="AK6" s="47">
        <f t="shared" si="13"/>
        <v>1160</v>
      </c>
      <c r="AL6" s="54">
        <f t="shared" si="14"/>
        <v>0.54588235294117649</v>
      </c>
      <c r="AM6" s="56">
        <f t="shared" si="15"/>
        <v>5.7574631426194349</v>
      </c>
      <c r="AN6" s="49">
        <v>45</v>
      </c>
      <c r="AO6" s="57" t="s">
        <v>5</v>
      </c>
      <c r="AP6" s="158" t="s">
        <v>5</v>
      </c>
    </row>
    <row r="7" spans="1:44" x14ac:dyDescent="0.2">
      <c r="A7" s="163" t="s">
        <v>52</v>
      </c>
      <c r="B7" s="40">
        <v>2050004.02</v>
      </c>
      <c r="C7" s="41"/>
      <c r="D7" s="141"/>
      <c r="E7" s="45"/>
      <c r="F7" s="45"/>
      <c r="G7" s="149"/>
      <c r="H7" s="42">
        <v>122050004.02</v>
      </c>
      <c r="I7" s="43">
        <v>0.48</v>
      </c>
      <c r="J7" s="44">
        <f t="shared" si="0"/>
        <v>48</v>
      </c>
      <c r="K7" s="45">
        <v>4771</v>
      </c>
      <c r="L7" s="45">
        <v>4649</v>
      </c>
      <c r="M7" s="46">
        <v>4221</v>
      </c>
      <c r="N7" s="47">
        <f t="shared" si="1"/>
        <v>550</v>
      </c>
      <c r="O7" s="48">
        <f t="shared" si="2"/>
        <v>0.13030087656953329</v>
      </c>
      <c r="P7" s="154">
        <v>9896.2999999999993</v>
      </c>
      <c r="Q7" s="49">
        <v>3310</v>
      </c>
      <c r="R7" s="50">
        <v>3038</v>
      </c>
      <c r="S7" s="45">
        <f t="shared" si="3"/>
        <v>272</v>
      </c>
      <c r="T7" s="223">
        <f t="shared" si="4"/>
        <v>8.9532587228439764E-2</v>
      </c>
      <c r="U7" s="45">
        <v>2770</v>
      </c>
      <c r="V7" s="46">
        <v>2512</v>
      </c>
      <c r="W7" s="47">
        <f t="shared" si="5"/>
        <v>258</v>
      </c>
      <c r="X7" s="52">
        <f t="shared" si="6"/>
        <v>0.10270700636942676</v>
      </c>
      <c r="Y7" s="53">
        <f t="shared" si="7"/>
        <v>57.708333333333336</v>
      </c>
      <c r="Z7" s="49">
        <v>2215</v>
      </c>
      <c r="AA7" s="51">
        <v>585</v>
      </c>
      <c r="AB7" s="49">
        <v>115</v>
      </c>
      <c r="AC7" s="47">
        <f t="shared" si="8"/>
        <v>700</v>
      </c>
      <c r="AD7" s="54">
        <f t="shared" si="9"/>
        <v>0.3160270880361174</v>
      </c>
      <c r="AE7" s="55">
        <f t="shared" si="10"/>
        <v>0.40665609112963158</v>
      </c>
      <c r="AF7" s="49">
        <v>375</v>
      </c>
      <c r="AG7" s="54">
        <f t="shared" si="11"/>
        <v>0.16930022573363432</v>
      </c>
      <c r="AH7" s="56">
        <f t="shared" si="12"/>
        <v>1.4351855289209785</v>
      </c>
      <c r="AI7" s="49">
        <v>1075</v>
      </c>
      <c r="AJ7" s="49">
        <v>30</v>
      </c>
      <c r="AK7" s="47">
        <f t="shared" si="13"/>
        <v>1105</v>
      </c>
      <c r="AL7" s="54">
        <f t="shared" si="14"/>
        <v>0.49887133182844245</v>
      </c>
      <c r="AM7" s="56">
        <f t="shared" si="15"/>
        <v>5.2616342888469143</v>
      </c>
      <c r="AN7" s="49">
        <v>35</v>
      </c>
      <c r="AO7" s="57" t="s">
        <v>5</v>
      </c>
      <c r="AP7" s="158" t="s">
        <v>5</v>
      </c>
    </row>
    <row r="8" spans="1:44" x14ac:dyDescent="0.2">
      <c r="A8" s="163"/>
      <c r="B8" s="40">
        <v>2050005</v>
      </c>
      <c r="C8" s="41"/>
      <c r="D8" s="140"/>
      <c r="E8" s="45"/>
      <c r="F8" s="45"/>
      <c r="G8" s="149"/>
      <c r="H8" s="42">
        <v>122050005</v>
      </c>
      <c r="I8" s="43">
        <v>0.77</v>
      </c>
      <c r="J8" s="44">
        <f t="shared" si="0"/>
        <v>77</v>
      </c>
      <c r="K8" s="45">
        <v>1808</v>
      </c>
      <c r="L8" s="45">
        <v>1797</v>
      </c>
      <c r="M8" s="46">
        <v>1796</v>
      </c>
      <c r="N8" s="47">
        <f t="shared" si="1"/>
        <v>12</v>
      </c>
      <c r="O8" s="48">
        <f t="shared" si="2"/>
        <v>6.6815144766146995E-3</v>
      </c>
      <c r="P8" s="154">
        <v>2352</v>
      </c>
      <c r="Q8" s="49">
        <v>731</v>
      </c>
      <c r="R8" s="50">
        <v>725</v>
      </c>
      <c r="S8" s="45">
        <f t="shared" si="3"/>
        <v>6</v>
      </c>
      <c r="T8" s="223">
        <f t="shared" si="4"/>
        <v>8.2758620689655175E-3</v>
      </c>
      <c r="U8" s="45">
        <v>655</v>
      </c>
      <c r="V8" s="46">
        <v>669</v>
      </c>
      <c r="W8" s="47">
        <f t="shared" si="5"/>
        <v>-14</v>
      </c>
      <c r="X8" s="52">
        <f t="shared" si="6"/>
        <v>-2.0926756352765322E-2</v>
      </c>
      <c r="Y8" s="53">
        <f t="shared" si="7"/>
        <v>8.5064935064935057</v>
      </c>
      <c r="Z8" s="49">
        <v>645</v>
      </c>
      <c r="AA8" s="51">
        <v>335</v>
      </c>
      <c r="AB8" s="49">
        <v>25</v>
      </c>
      <c r="AC8" s="47">
        <f t="shared" si="8"/>
        <v>360</v>
      </c>
      <c r="AD8" s="54">
        <f t="shared" si="9"/>
        <v>0.55813953488372092</v>
      </c>
      <c r="AE8" s="55">
        <f t="shared" si="10"/>
        <v>0.71820059151000715</v>
      </c>
      <c r="AF8" s="49">
        <v>40</v>
      </c>
      <c r="AG8" s="54">
        <f t="shared" si="11"/>
        <v>6.2015503875968991E-2</v>
      </c>
      <c r="AH8" s="56">
        <f t="shared" si="12"/>
        <v>0.52571550537425815</v>
      </c>
      <c r="AI8" s="49">
        <v>215</v>
      </c>
      <c r="AJ8" s="49">
        <v>0</v>
      </c>
      <c r="AK8" s="47">
        <f t="shared" si="13"/>
        <v>215</v>
      </c>
      <c r="AL8" s="54">
        <f t="shared" si="14"/>
        <v>0.33333333333333331</v>
      </c>
      <c r="AM8" s="56">
        <f t="shared" si="15"/>
        <v>3.5156922925477869</v>
      </c>
      <c r="AN8" s="49">
        <v>30</v>
      </c>
      <c r="AO8" s="57" t="s">
        <v>5</v>
      </c>
      <c r="AP8" s="158" t="s">
        <v>5</v>
      </c>
    </row>
    <row r="9" spans="1:44" x14ac:dyDescent="0.2">
      <c r="A9" s="163" t="s">
        <v>114</v>
      </c>
      <c r="B9" s="40">
        <v>2050006</v>
      </c>
      <c r="C9" s="41"/>
      <c r="D9" s="140"/>
      <c r="E9" s="45"/>
      <c r="F9" s="45"/>
      <c r="G9" s="149"/>
      <c r="H9" s="42">
        <v>122050006</v>
      </c>
      <c r="I9" s="43">
        <v>1.05</v>
      </c>
      <c r="J9" s="44">
        <f t="shared" si="0"/>
        <v>105</v>
      </c>
      <c r="K9" s="45">
        <v>3129</v>
      </c>
      <c r="L9" s="45">
        <v>3122</v>
      </c>
      <c r="M9" s="46">
        <v>3217</v>
      </c>
      <c r="N9" s="47">
        <f t="shared" si="1"/>
        <v>-88</v>
      </c>
      <c r="O9" s="48">
        <f t="shared" si="2"/>
        <v>-2.7354678271681691E-2</v>
      </c>
      <c r="P9" s="154">
        <v>2969</v>
      </c>
      <c r="Q9" s="49">
        <v>1800</v>
      </c>
      <c r="R9" s="50">
        <v>1790</v>
      </c>
      <c r="S9" s="45">
        <f t="shared" si="3"/>
        <v>10</v>
      </c>
      <c r="T9" s="223">
        <f t="shared" si="4"/>
        <v>5.5865921787709499E-3</v>
      </c>
      <c r="U9" s="45">
        <v>1289</v>
      </c>
      <c r="V9" s="46">
        <v>1465</v>
      </c>
      <c r="W9" s="47">
        <f t="shared" si="5"/>
        <v>-176</v>
      </c>
      <c r="X9" s="52">
        <f t="shared" si="6"/>
        <v>-0.12013651877133105</v>
      </c>
      <c r="Y9" s="53">
        <f t="shared" si="7"/>
        <v>12.276190476190477</v>
      </c>
      <c r="Z9" s="49">
        <v>1380</v>
      </c>
      <c r="AA9" s="51">
        <v>485</v>
      </c>
      <c r="AB9" s="49">
        <v>90</v>
      </c>
      <c r="AC9" s="47">
        <f t="shared" si="8"/>
        <v>575</v>
      </c>
      <c r="AD9" s="54">
        <f t="shared" si="9"/>
        <v>0.41666666666666669</v>
      </c>
      <c r="AE9" s="55">
        <f t="shared" si="10"/>
        <v>0.5361566915786512</v>
      </c>
      <c r="AF9" s="49">
        <v>180</v>
      </c>
      <c r="AG9" s="54">
        <f t="shared" si="11"/>
        <v>0.13043478260869565</v>
      </c>
      <c r="AH9" s="56">
        <f t="shared" si="12"/>
        <v>1.10571685097738</v>
      </c>
      <c r="AI9" s="49">
        <v>540</v>
      </c>
      <c r="AJ9" s="49">
        <v>25</v>
      </c>
      <c r="AK9" s="47">
        <f t="shared" si="13"/>
        <v>565</v>
      </c>
      <c r="AL9" s="54">
        <f t="shared" si="14"/>
        <v>0.40942028985507245</v>
      </c>
      <c r="AM9" s="56">
        <f t="shared" si="15"/>
        <v>4.318187272368478</v>
      </c>
      <c r="AN9" s="49">
        <v>60</v>
      </c>
      <c r="AO9" s="57" t="s">
        <v>5</v>
      </c>
      <c r="AP9" s="158" t="s">
        <v>5</v>
      </c>
    </row>
    <row r="10" spans="1:44" x14ac:dyDescent="0.2">
      <c r="A10" s="163"/>
      <c r="B10" s="40">
        <v>2050007</v>
      </c>
      <c r="C10" s="41"/>
      <c r="D10" s="140"/>
      <c r="E10" s="45"/>
      <c r="F10" s="45"/>
      <c r="G10" s="149"/>
      <c r="H10" s="42">
        <v>122050007</v>
      </c>
      <c r="I10" s="43">
        <v>1.1599999999999999</v>
      </c>
      <c r="J10" s="44">
        <f t="shared" si="0"/>
        <v>115.99999999999999</v>
      </c>
      <c r="K10" s="45">
        <v>1859</v>
      </c>
      <c r="L10" s="45">
        <v>1716</v>
      </c>
      <c r="M10" s="46">
        <v>1780</v>
      </c>
      <c r="N10" s="47">
        <f t="shared" si="1"/>
        <v>79</v>
      </c>
      <c r="O10" s="48">
        <f t="shared" si="2"/>
        <v>4.4382022471910115E-2</v>
      </c>
      <c r="P10" s="154">
        <v>1601.9</v>
      </c>
      <c r="Q10" s="49">
        <v>1362</v>
      </c>
      <c r="R10" s="50">
        <v>1259</v>
      </c>
      <c r="S10" s="45">
        <f t="shared" si="3"/>
        <v>103</v>
      </c>
      <c r="T10" s="223">
        <f t="shared" si="4"/>
        <v>8.18109610802224E-2</v>
      </c>
      <c r="U10" s="45">
        <v>1119</v>
      </c>
      <c r="V10" s="46">
        <v>1073</v>
      </c>
      <c r="W10" s="47">
        <f t="shared" si="5"/>
        <v>46</v>
      </c>
      <c r="X10" s="52">
        <f t="shared" si="6"/>
        <v>4.2870456663560111E-2</v>
      </c>
      <c r="Y10" s="53">
        <f t="shared" si="7"/>
        <v>9.6465517241379324</v>
      </c>
      <c r="Z10" s="49">
        <v>625</v>
      </c>
      <c r="AA10" s="51">
        <v>185</v>
      </c>
      <c r="AB10" s="49">
        <v>30</v>
      </c>
      <c r="AC10" s="47">
        <f t="shared" si="8"/>
        <v>215</v>
      </c>
      <c r="AD10" s="54">
        <f t="shared" si="9"/>
        <v>0.34399999999999997</v>
      </c>
      <c r="AE10" s="55">
        <f t="shared" si="10"/>
        <v>0.44265096456733438</v>
      </c>
      <c r="AF10" s="49">
        <v>35</v>
      </c>
      <c r="AG10" s="54">
        <f t="shared" si="11"/>
        <v>5.6000000000000001E-2</v>
      </c>
      <c r="AH10" s="56">
        <f t="shared" si="12"/>
        <v>0.47472110135295514</v>
      </c>
      <c r="AI10" s="49">
        <v>355</v>
      </c>
      <c r="AJ10" s="49">
        <v>0</v>
      </c>
      <c r="AK10" s="47">
        <f t="shared" si="13"/>
        <v>355</v>
      </c>
      <c r="AL10" s="54">
        <f t="shared" si="14"/>
        <v>0.56799999999999995</v>
      </c>
      <c r="AM10" s="56">
        <f t="shared" si="15"/>
        <v>5.9907396665014288</v>
      </c>
      <c r="AN10" s="49">
        <v>10</v>
      </c>
      <c r="AO10" s="57" t="s">
        <v>5</v>
      </c>
      <c r="AP10" s="158" t="s">
        <v>5</v>
      </c>
    </row>
    <row r="11" spans="1:44" x14ac:dyDescent="0.2">
      <c r="A11" s="163"/>
      <c r="B11" s="40">
        <v>2050008</v>
      </c>
      <c r="C11" s="41"/>
      <c r="D11" s="140"/>
      <c r="E11" s="45"/>
      <c r="F11" s="45"/>
      <c r="G11" s="149"/>
      <c r="H11" s="42">
        <v>122050008</v>
      </c>
      <c r="I11" s="43">
        <v>0.5</v>
      </c>
      <c r="J11" s="44">
        <f t="shared" si="0"/>
        <v>50</v>
      </c>
      <c r="K11" s="45">
        <v>2778</v>
      </c>
      <c r="L11" s="45">
        <v>2763</v>
      </c>
      <c r="M11" s="46">
        <v>2641</v>
      </c>
      <c r="N11" s="47">
        <f t="shared" si="1"/>
        <v>137</v>
      </c>
      <c r="O11" s="48">
        <f t="shared" si="2"/>
        <v>5.1874290041650888E-2</v>
      </c>
      <c r="P11" s="154">
        <v>5515.2</v>
      </c>
      <c r="Q11" s="49">
        <v>2069</v>
      </c>
      <c r="R11" s="50">
        <v>2073</v>
      </c>
      <c r="S11" s="45">
        <f t="shared" si="3"/>
        <v>-4</v>
      </c>
      <c r="T11" s="223">
        <f t="shared" si="4"/>
        <v>-1.9295706705258081E-3</v>
      </c>
      <c r="U11" s="45">
        <v>1573</v>
      </c>
      <c r="V11" s="46">
        <v>1527</v>
      </c>
      <c r="W11" s="47">
        <f t="shared" si="5"/>
        <v>46</v>
      </c>
      <c r="X11" s="52">
        <f t="shared" si="6"/>
        <v>3.0124426981008513E-2</v>
      </c>
      <c r="Y11" s="53">
        <f t="shared" si="7"/>
        <v>31.46</v>
      </c>
      <c r="Z11" s="49">
        <v>1410</v>
      </c>
      <c r="AA11" s="51">
        <v>390</v>
      </c>
      <c r="AB11" s="49">
        <v>30</v>
      </c>
      <c r="AC11" s="47">
        <f t="shared" si="8"/>
        <v>420</v>
      </c>
      <c r="AD11" s="54">
        <f t="shared" si="9"/>
        <v>0.2978723404255319</v>
      </c>
      <c r="AE11" s="55">
        <f t="shared" si="10"/>
        <v>0.38329499653282295</v>
      </c>
      <c r="AF11" s="49">
        <v>170</v>
      </c>
      <c r="AG11" s="54">
        <f t="shared" si="11"/>
        <v>0.12056737588652482</v>
      </c>
      <c r="AH11" s="56">
        <f t="shared" si="12"/>
        <v>1.0220692405015497</v>
      </c>
      <c r="AI11" s="49">
        <v>780</v>
      </c>
      <c r="AJ11" s="49">
        <v>0</v>
      </c>
      <c r="AK11" s="47">
        <f t="shared" si="13"/>
        <v>780</v>
      </c>
      <c r="AL11" s="54">
        <f t="shared" si="14"/>
        <v>0.55319148936170215</v>
      </c>
      <c r="AM11" s="56">
        <f t="shared" si="15"/>
        <v>5.834553166355902</v>
      </c>
      <c r="AN11" s="49">
        <v>40</v>
      </c>
      <c r="AO11" s="57" t="s">
        <v>5</v>
      </c>
      <c r="AP11" s="158" t="s">
        <v>5</v>
      </c>
    </row>
    <row r="12" spans="1:44" x14ac:dyDescent="0.2">
      <c r="A12" s="163" t="s">
        <v>53</v>
      </c>
      <c r="B12" s="40">
        <v>2050009</v>
      </c>
      <c r="C12" s="41"/>
      <c r="D12" s="140"/>
      <c r="E12" s="45"/>
      <c r="F12" s="45"/>
      <c r="G12" s="149"/>
      <c r="H12" s="42">
        <v>122050009</v>
      </c>
      <c r="I12" s="43">
        <v>0.64</v>
      </c>
      <c r="J12" s="44">
        <f t="shared" si="0"/>
        <v>64</v>
      </c>
      <c r="K12" s="45">
        <v>2357</v>
      </c>
      <c r="L12" s="45">
        <v>1984</v>
      </c>
      <c r="M12" s="46">
        <v>1859</v>
      </c>
      <c r="N12" s="47">
        <f t="shared" si="1"/>
        <v>498</v>
      </c>
      <c r="O12" s="48">
        <f t="shared" si="2"/>
        <v>0.26788596019365252</v>
      </c>
      <c r="P12" s="154">
        <v>3711.8</v>
      </c>
      <c r="Q12" s="49">
        <v>1535</v>
      </c>
      <c r="R12" s="50">
        <v>1223</v>
      </c>
      <c r="S12" s="45">
        <f t="shared" si="3"/>
        <v>312</v>
      </c>
      <c r="T12" s="223">
        <f t="shared" si="4"/>
        <v>0.25511038430089944</v>
      </c>
      <c r="U12" s="45">
        <v>1328</v>
      </c>
      <c r="V12" s="46">
        <v>1080</v>
      </c>
      <c r="W12" s="47">
        <f t="shared" si="5"/>
        <v>248</v>
      </c>
      <c r="X12" s="52">
        <f t="shared" si="6"/>
        <v>0.22962962962962963</v>
      </c>
      <c r="Y12" s="53">
        <f t="shared" si="7"/>
        <v>20.75</v>
      </c>
      <c r="Z12" s="49">
        <v>1325</v>
      </c>
      <c r="AA12" s="51">
        <v>320</v>
      </c>
      <c r="AB12" s="49">
        <v>40</v>
      </c>
      <c r="AC12" s="47">
        <f t="shared" si="8"/>
        <v>360</v>
      </c>
      <c r="AD12" s="54">
        <f t="shared" si="9"/>
        <v>0.27169811320754716</v>
      </c>
      <c r="AE12" s="55">
        <f t="shared" si="10"/>
        <v>0.34961462756524875</v>
      </c>
      <c r="AF12" s="49">
        <v>150</v>
      </c>
      <c r="AG12" s="54">
        <f t="shared" si="11"/>
        <v>0.11320754716981132</v>
      </c>
      <c r="AH12" s="56">
        <f t="shared" si="12"/>
        <v>0.95967877631999021</v>
      </c>
      <c r="AI12" s="49">
        <v>770</v>
      </c>
      <c r="AJ12" s="49">
        <v>30</v>
      </c>
      <c r="AK12" s="47">
        <f t="shared" si="13"/>
        <v>800</v>
      </c>
      <c r="AL12" s="54">
        <f t="shared" si="14"/>
        <v>0.60377358490566035</v>
      </c>
      <c r="AM12" s="56">
        <f t="shared" si="15"/>
        <v>6.3680464166903317</v>
      </c>
      <c r="AN12" s="49">
        <v>25</v>
      </c>
      <c r="AO12" s="57" t="s">
        <v>5</v>
      </c>
      <c r="AP12" s="158" t="s">
        <v>5</v>
      </c>
    </row>
    <row r="13" spans="1:44" x14ac:dyDescent="0.2">
      <c r="A13" s="163"/>
      <c r="B13" s="40">
        <v>2050010</v>
      </c>
      <c r="C13" s="41"/>
      <c r="D13" s="140"/>
      <c r="E13" s="45"/>
      <c r="F13" s="45"/>
      <c r="G13" s="149"/>
      <c r="H13" s="42">
        <v>122050010</v>
      </c>
      <c r="I13" s="43">
        <v>0.83</v>
      </c>
      <c r="J13" s="44">
        <f t="shared" si="0"/>
        <v>83</v>
      </c>
      <c r="K13" s="45">
        <v>5036</v>
      </c>
      <c r="L13" s="45">
        <v>5029</v>
      </c>
      <c r="M13" s="46">
        <v>4699</v>
      </c>
      <c r="N13" s="47">
        <f t="shared" si="1"/>
        <v>337</v>
      </c>
      <c r="O13" s="48">
        <f t="shared" si="2"/>
        <v>7.1717386678016595E-2</v>
      </c>
      <c r="P13" s="154">
        <v>6035.5</v>
      </c>
      <c r="Q13" s="49">
        <v>3290</v>
      </c>
      <c r="R13" s="50">
        <v>2877</v>
      </c>
      <c r="S13" s="45">
        <f t="shared" si="3"/>
        <v>413</v>
      </c>
      <c r="T13" s="223">
        <f t="shared" si="4"/>
        <v>0.14355231143552311</v>
      </c>
      <c r="U13" s="45">
        <v>2802</v>
      </c>
      <c r="V13" s="46">
        <v>2532</v>
      </c>
      <c r="W13" s="47">
        <f t="shared" si="5"/>
        <v>270</v>
      </c>
      <c r="X13" s="52">
        <f t="shared" si="6"/>
        <v>0.1066350710900474</v>
      </c>
      <c r="Y13" s="53">
        <f t="shared" si="7"/>
        <v>33.75903614457831</v>
      </c>
      <c r="Z13" s="49">
        <v>2555</v>
      </c>
      <c r="AA13" s="51">
        <v>645</v>
      </c>
      <c r="AB13" s="49">
        <v>85</v>
      </c>
      <c r="AC13" s="47">
        <f t="shared" si="8"/>
        <v>730</v>
      </c>
      <c r="AD13" s="54">
        <f t="shared" si="9"/>
        <v>0.2857142857142857</v>
      </c>
      <c r="AE13" s="55">
        <f t="shared" si="10"/>
        <v>0.36765030279678934</v>
      </c>
      <c r="AF13" s="49">
        <v>530</v>
      </c>
      <c r="AG13" s="54">
        <f t="shared" si="11"/>
        <v>0.20743639921722112</v>
      </c>
      <c r="AH13" s="56">
        <f t="shared" si="12"/>
        <v>1.7584720695909017</v>
      </c>
      <c r="AI13" s="49">
        <v>1180</v>
      </c>
      <c r="AJ13" s="49">
        <v>25</v>
      </c>
      <c r="AK13" s="47">
        <f t="shared" si="13"/>
        <v>1205</v>
      </c>
      <c r="AL13" s="54">
        <f t="shared" si="14"/>
        <v>0.47162426614481406</v>
      </c>
      <c r="AM13" s="56">
        <f t="shared" si="15"/>
        <v>4.974257392391487</v>
      </c>
      <c r="AN13" s="49">
        <v>95</v>
      </c>
      <c r="AO13" s="57" t="s">
        <v>5</v>
      </c>
      <c r="AP13" s="158" t="s">
        <v>5</v>
      </c>
    </row>
    <row r="14" spans="1:44" x14ac:dyDescent="0.2">
      <c r="A14" s="163"/>
      <c r="B14" s="40">
        <v>2050011</v>
      </c>
      <c r="C14" s="41"/>
      <c r="D14" s="140"/>
      <c r="E14" s="45"/>
      <c r="F14" s="45"/>
      <c r="G14" s="149"/>
      <c r="H14" s="42">
        <v>122050011</v>
      </c>
      <c r="I14" s="43">
        <v>0.81</v>
      </c>
      <c r="J14" s="44">
        <f t="shared" si="0"/>
        <v>81</v>
      </c>
      <c r="K14" s="45">
        <v>5631</v>
      </c>
      <c r="L14" s="45">
        <v>5910</v>
      </c>
      <c r="M14" s="46">
        <v>5768</v>
      </c>
      <c r="N14" s="47">
        <f t="shared" si="1"/>
        <v>-137</v>
      </c>
      <c r="O14" s="48">
        <f t="shared" si="2"/>
        <v>-2.3751733703190014E-2</v>
      </c>
      <c r="P14" s="154">
        <v>6970.8</v>
      </c>
      <c r="Q14" s="49">
        <v>2912</v>
      </c>
      <c r="R14" s="50">
        <v>2922</v>
      </c>
      <c r="S14" s="45">
        <f t="shared" si="3"/>
        <v>-10</v>
      </c>
      <c r="T14" s="223">
        <f t="shared" si="4"/>
        <v>-3.4223134839151265E-3</v>
      </c>
      <c r="U14" s="45">
        <v>2564</v>
      </c>
      <c r="V14" s="46">
        <v>2604</v>
      </c>
      <c r="W14" s="47">
        <f t="shared" si="5"/>
        <v>-40</v>
      </c>
      <c r="X14" s="52">
        <f t="shared" si="6"/>
        <v>-1.5360983102918587E-2</v>
      </c>
      <c r="Y14" s="53">
        <f t="shared" si="7"/>
        <v>31.654320987654319</v>
      </c>
      <c r="Z14" s="49">
        <v>3225</v>
      </c>
      <c r="AA14" s="51">
        <v>985</v>
      </c>
      <c r="AB14" s="49">
        <v>190</v>
      </c>
      <c r="AC14" s="47">
        <f t="shared" si="8"/>
        <v>1175</v>
      </c>
      <c r="AD14" s="54">
        <f t="shared" si="9"/>
        <v>0.36434108527131781</v>
      </c>
      <c r="AE14" s="55">
        <f t="shared" si="10"/>
        <v>0.46882538612458796</v>
      </c>
      <c r="AF14" s="49">
        <v>640</v>
      </c>
      <c r="AG14" s="54">
        <f t="shared" si="11"/>
        <v>0.19844961240310077</v>
      </c>
      <c r="AH14" s="56">
        <f t="shared" si="12"/>
        <v>1.6822896171976263</v>
      </c>
      <c r="AI14" s="49">
        <v>1200</v>
      </c>
      <c r="AJ14" s="49">
        <v>35</v>
      </c>
      <c r="AK14" s="47">
        <f t="shared" si="13"/>
        <v>1235</v>
      </c>
      <c r="AL14" s="54">
        <f t="shared" si="14"/>
        <v>0.38294573643410851</v>
      </c>
      <c r="AM14" s="56">
        <f t="shared" si="15"/>
        <v>4.0389581221362949</v>
      </c>
      <c r="AN14" s="49">
        <v>170</v>
      </c>
      <c r="AO14" s="57" t="s">
        <v>5</v>
      </c>
      <c r="AP14" s="158" t="s">
        <v>5</v>
      </c>
    </row>
    <row r="15" spans="1:44" x14ac:dyDescent="0.2">
      <c r="A15" s="163"/>
      <c r="B15" s="40">
        <v>2050012</v>
      </c>
      <c r="C15" s="41"/>
      <c r="D15" s="140"/>
      <c r="E15" s="45"/>
      <c r="F15" s="45"/>
      <c r="G15" s="149"/>
      <c r="H15" s="42">
        <v>122050012</v>
      </c>
      <c r="I15" s="43">
        <v>0.52</v>
      </c>
      <c r="J15" s="44">
        <f t="shared" si="0"/>
        <v>52</v>
      </c>
      <c r="K15" s="45">
        <v>2482</v>
      </c>
      <c r="L15" s="45">
        <v>2650</v>
      </c>
      <c r="M15" s="46">
        <v>2594</v>
      </c>
      <c r="N15" s="47">
        <f t="shared" si="1"/>
        <v>-112</v>
      </c>
      <c r="O15" s="48">
        <f t="shared" si="2"/>
        <v>-4.3176561295296838E-2</v>
      </c>
      <c r="P15" s="154">
        <v>4793.3999999999996</v>
      </c>
      <c r="Q15" s="49">
        <v>1236</v>
      </c>
      <c r="R15" s="50">
        <v>1212</v>
      </c>
      <c r="S15" s="45">
        <f t="shared" si="3"/>
        <v>24</v>
      </c>
      <c r="T15" s="223">
        <f t="shared" si="4"/>
        <v>1.9801980198019802E-2</v>
      </c>
      <c r="U15" s="45">
        <v>1021</v>
      </c>
      <c r="V15" s="46">
        <v>1053</v>
      </c>
      <c r="W15" s="47">
        <f t="shared" si="5"/>
        <v>-32</v>
      </c>
      <c r="X15" s="52">
        <f t="shared" si="6"/>
        <v>-3.0389363722697058E-2</v>
      </c>
      <c r="Y15" s="53">
        <f t="shared" si="7"/>
        <v>19.634615384615383</v>
      </c>
      <c r="Z15" s="49">
        <v>1225</v>
      </c>
      <c r="AA15" s="51">
        <v>410</v>
      </c>
      <c r="AB15" s="49">
        <v>25</v>
      </c>
      <c r="AC15" s="47">
        <f t="shared" si="8"/>
        <v>435</v>
      </c>
      <c r="AD15" s="54">
        <f t="shared" si="9"/>
        <v>0.35510204081632651</v>
      </c>
      <c r="AE15" s="55">
        <f t="shared" si="10"/>
        <v>0.45693680490458105</v>
      </c>
      <c r="AF15" s="49">
        <v>120</v>
      </c>
      <c r="AG15" s="54">
        <f t="shared" si="11"/>
        <v>9.7959183673469383E-2</v>
      </c>
      <c r="AH15" s="56">
        <f t="shared" si="12"/>
        <v>0.83041592073403225</v>
      </c>
      <c r="AI15" s="49">
        <v>525</v>
      </c>
      <c r="AJ15" s="49">
        <v>25</v>
      </c>
      <c r="AK15" s="47">
        <f t="shared" si="13"/>
        <v>550</v>
      </c>
      <c r="AL15" s="54">
        <f t="shared" si="14"/>
        <v>0.44897959183673469</v>
      </c>
      <c r="AM15" s="56">
        <f t="shared" si="15"/>
        <v>4.7354222715949783</v>
      </c>
      <c r="AN15" s="49">
        <v>110</v>
      </c>
      <c r="AO15" s="57" t="s">
        <v>5</v>
      </c>
      <c r="AP15" s="158" t="s">
        <v>5</v>
      </c>
    </row>
    <row r="16" spans="1:44" x14ac:dyDescent="0.2">
      <c r="A16" s="163"/>
      <c r="B16" s="40">
        <v>2050013</v>
      </c>
      <c r="C16" s="41"/>
      <c r="D16" s="140"/>
      <c r="E16" s="45"/>
      <c r="F16" s="45"/>
      <c r="G16" s="149"/>
      <c r="H16" s="42">
        <v>122050013</v>
      </c>
      <c r="I16" s="43">
        <v>0.81</v>
      </c>
      <c r="J16" s="44">
        <f t="shared" si="0"/>
        <v>81</v>
      </c>
      <c r="K16" s="45">
        <v>2561</v>
      </c>
      <c r="L16" s="45">
        <v>2617</v>
      </c>
      <c r="M16" s="46">
        <v>2613</v>
      </c>
      <c r="N16" s="47">
        <f t="shared" si="1"/>
        <v>-52</v>
      </c>
      <c r="O16" s="48">
        <f t="shared" si="2"/>
        <v>-1.9900497512437811E-2</v>
      </c>
      <c r="P16" s="154">
        <v>3181.4</v>
      </c>
      <c r="Q16" s="49">
        <v>1167</v>
      </c>
      <c r="R16" s="50">
        <v>1162</v>
      </c>
      <c r="S16" s="45">
        <f t="shared" si="3"/>
        <v>5</v>
      </c>
      <c r="T16" s="223">
        <f t="shared" si="4"/>
        <v>4.3029259896729772E-3</v>
      </c>
      <c r="U16" s="45">
        <v>1087</v>
      </c>
      <c r="V16" s="46">
        <v>1100</v>
      </c>
      <c r="W16" s="47">
        <f t="shared" si="5"/>
        <v>-13</v>
      </c>
      <c r="X16" s="52">
        <f t="shared" si="6"/>
        <v>-1.1818181818181818E-2</v>
      </c>
      <c r="Y16" s="53">
        <f t="shared" si="7"/>
        <v>13.419753086419753</v>
      </c>
      <c r="Z16" s="49">
        <v>1245</v>
      </c>
      <c r="AA16" s="51">
        <v>670</v>
      </c>
      <c r="AB16" s="49">
        <v>70</v>
      </c>
      <c r="AC16" s="47">
        <f t="shared" si="8"/>
        <v>740</v>
      </c>
      <c r="AD16" s="54">
        <f t="shared" si="9"/>
        <v>0.59437751004016059</v>
      </c>
      <c r="AE16" s="55">
        <f t="shared" si="10"/>
        <v>0.76483075039653359</v>
      </c>
      <c r="AF16" s="49">
        <v>155</v>
      </c>
      <c r="AG16" s="54">
        <f t="shared" si="11"/>
        <v>0.12449799196787148</v>
      </c>
      <c r="AH16" s="56">
        <f t="shared" si="12"/>
        <v>1.0553897118432021</v>
      </c>
      <c r="AI16" s="49">
        <v>250</v>
      </c>
      <c r="AJ16" s="49">
        <v>25</v>
      </c>
      <c r="AK16" s="47">
        <f t="shared" si="13"/>
        <v>275</v>
      </c>
      <c r="AL16" s="54">
        <f t="shared" si="14"/>
        <v>0.22088353413654618</v>
      </c>
      <c r="AM16" s="56">
        <f t="shared" si="15"/>
        <v>2.3296756155437146</v>
      </c>
      <c r="AN16" s="49">
        <v>75</v>
      </c>
      <c r="AO16" s="57" t="s">
        <v>5</v>
      </c>
      <c r="AP16" s="158" t="s">
        <v>5</v>
      </c>
    </row>
    <row r="17" spans="1:43" x14ac:dyDescent="0.2">
      <c r="A17" s="162"/>
      <c r="B17" s="22">
        <v>2050014</v>
      </c>
      <c r="C17" s="23"/>
      <c r="D17" s="139"/>
      <c r="E17" s="27"/>
      <c r="F17" s="27"/>
      <c r="G17" s="148"/>
      <c r="H17" s="24">
        <v>122050014</v>
      </c>
      <c r="I17" s="25">
        <v>1.84</v>
      </c>
      <c r="J17" s="26">
        <f t="shared" si="0"/>
        <v>184</v>
      </c>
      <c r="K17" s="27">
        <v>4248</v>
      </c>
      <c r="L17" s="27">
        <v>4104</v>
      </c>
      <c r="M17" s="28">
        <v>4023</v>
      </c>
      <c r="N17" s="29">
        <f t="shared" si="1"/>
        <v>225</v>
      </c>
      <c r="O17" s="30">
        <f t="shared" si="2"/>
        <v>5.5928411633109618E-2</v>
      </c>
      <c r="P17" s="153">
        <v>2312.1999999999998</v>
      </c>
      <c r="Q17" s="31">
        <v>2047</v>
      </c>
      <c r="R17" s="32">
        <v>1962</v>
      </c>
      <c r="S17" s="27">
        <f t="shared" si="3"/>
        <v>85</v>
      </c>
      <c r="T17" s="224">
        <f t="shared" si="4"/>
        <v>4.3323139653414881E-2</v>
      </c>
      <c r="U17" s="27">
        <v>1947</v>
      </c>
      <c r="V17" s="28">
        <v>1882</v>
      </c>
      <c r="W17" s="29">
        <f t="shared" si="5"/>
        <v>65</v>
      </c>
      <c r="X17" s="34">
        <f t="shared" si="6"/>
        <v>3.4537725823591922E-2</v>
      </c>
      <c r="Y17" s="35">
        <f t="shared" si="7"/>
        <v>10.581521739130435</v>
      </c>
      <c r="Z17" s="31">
        <v>1835</v>
      </c>
      <c r="AA17" s="33">
        <v>1375</v>
      </c>
      <c r="AB17" s="31">
        <v>155</v>
      </c>
      <c r="AC17" s="29">
        <f t="shared" si="8"/>
        <v>1530</v>
      </c>
      <c r="AD17" s="36">
        <f t="shared" si="9"/>
        <v>0.83378746594005448</v>
      </c>
      <c r="AE17" s="37">
        <f t="shared" si="10"/>
        <v>1.0728977501236006</v>
      </c>
      <c r="AF17" s="31">
        <v>160</v>
      </c>
      <c r="AG17" s="36">
        <f t="shared" si="11"/>
        <v>8.7193460490463212E-2</v>
      </c>
      <c r="AH17" s="38">
        <f t="shared" si="12"/>
        <v>0.73915313562157281</v>
      </c>
      <c r="AI17" s="31">
        <v>100</v>
      </c>
      <c r="AJ17" s="31">
        <v>20</v>
      </c>
      <c r="AK17" s="29">
        <f t="shared" si="13"/>
        <v>120</v>
      </c>
      <c r="AL17" s="36">
        <f t="shared" si="14"/>
        <v>6.5395095367847406E-2</v>
      </c>
      <c r="AM17" s="38">
        <f t="shared" si="15"/>
        <v>0.68972709826550593</v>
      </c>
      <c r="AN17" s="31">
        <v>20</v>
      </c>
      <c r="AO17" s="39" t="s">
        <v>7</v>
      </c>
      <c r="AP17" s="159" t="s">
        <v>7</v>
      </c>
    </row>
    <row r="18" spans="1:43" x14ac:dyDescent="0.2">
      <c r="A18" s="164"/>
      <c r="B18" s="58">
        <v>2050015</v>
      </c>
      <c r="C18" s="59"/>
      <c r="D18" s="142"/>
      <c r="E18" s="63"/>
      <c r="F18" s="63"/>
      <c r="G18" s="150"/>
      <c r="H18" s="60">
        <v>122050015</v>
      </c>
      <c r="I18" s="61">
        <v>2.04</v>
      </c>
      <c r="J18" s="62">
        <f t="shared" si="0"/>
        <v>204</v>
      </c>
      <c r="K18" s="63">
        <v>4829</v>
      </c>
      <c r="L18" s="63">
        <v>4691</v>
      </c>
      <c r="M18" s="64">
        <v>4746</v>
      </c>
      <c r="N18" s="65">
        <f t="shared" si="1"/>
        <v>83</v>
      </c>
      <c r="O18" s="66">
        <f t="shared" si="2"/>
        <v>1.7488411293721029E-2</v>
      </c>
      <c r="P18" s="155">
        <v>2364.1</v>
      </c>
      <c r="Q18" s="67">
        <v>2575</v>
      </c>
      <c r="R18" s="68">
        <v>2502</v>
      </c>
      <c r="S18" s="63">
        <f t="shared" si="3"/>
        <v>73</v>
      </c>
      <c r="T18" s="227">
        <f t="shared" si="4"/>
        <v>2.9176658673061552E-2</v>
      </c>
      <c r="U18" s="63">
        <v>2425</v>
      </c>
      <c r="V18" s="64">
        <v>2303</v>
      </c>
      <c r="W18" s="65">
        <f t="shared" si="5"/>
        <v>122</v>
      </c>
      <c r="X18" s="70">
        <f t="shared" si="6"/>
        <v>5.2974381241858444E-2</v>
      </c>
      <c r="Y18" s="71">
        <f t="shared" si="7"/>
        <v>11.887254901960784</v>
      </c>
      <c r="Z18" s="67">
        <v>2225</v>
      </c>
      <c r="AA18" s="69">
        <v>1435</v>
      </c>
      <c r="AB18" s="67">
        <v>205</v>
      </c>
      <c r="AC18" s="65">
        <f t="shared" si="8"/>
        <v>1640</v>
      </c>
      <c r="AD18" s="72">
        <f t="shared" si="9"/>
        <v>0.73707865168539322</v>
      </c>
      <c r="AE18" s="73">
        <f t="shared" si="10"/>
        <v>0.94845516317014422</v>
      </c>
      <c r="AF18" s="67">
        <v>425</v>
      </c>
      <c r="AG18" s="72">
        <f t="shared" si="11"/>
        <v>0.19101123595505617</v>
      </c>
      <c r="AH18" s="74">
        <f t="shared" si="12"/>
        <v>1.6192332911316687</v>
      </c>
      <c r="AI18" s="67">
        <v>135</v>
      </c>
      <c r="AJ18" s="67">
        <v>20</v>
      </c>
      <c r="AK18" s="65">
        <f t="shared" si="13"/>
        <v>155</v>
      </c>
      <c r="AL18" s="72">
        <f t="shared" si="14"/>
        <v>6.9662921348314602E-2</v>
      </c>
      <c r="AM18" s="74">
        <f t="shared" si="15"/>
        <v>0.73474018698189703</v>
      </c>
      <c r="AN18" s="67">
        <v>15</v>
      </c>
      <c r="AO18" s="75" t="s">
        <v>6</v>
      </c>
      <c r="AP18" s="157" t="s">
        <v>6</v>
      </c>
    </row>
    <row r="19" spans="1:43" x14ac:dyDescent="0.2">
      <c r="A19" s="162" t="s">
        <v>54</v>
      </c>
      <c r="B19" s="22">
        <v>2050016</v>
      </c>
      <c r="C19" s="23"/>
      <c r="D19" s="139"/>
      <c r="E19" s="27"/>
      <c r="F19" s="27"/>
      <c r="G19" s="148"/>
      <c r="H19" s="24">
        <v>122050016</v>
      </c>
      <c r="I19" s="25">
        <v>2.56</v>
      </c>
      <c r="J19" s="26">
        <f t="shared" si="0"/>
        <v>256</v>
      </c>
      <c r="K19" s="27">
        <v>3766</v>
      </c>
      <c r="L19" s="27">
        <v>3351</v>
      </c>
      <c r="M19" s="28">
        <v>3058</v>
      </c>
      <c r="N19" s="29">
        <f t="shared" si="1"/>
        <v>708</v>
      </c>
      <c r="O19" s="30">
        <f t="shared" si="2"/>
        <v>0.23152387181164161</v>
      </c>
      <c r="P19" s="153">
        <v>1468.9</v>
      </c>
      <c r="Q19" s="31">
        <v>1838</v>
      </c>
      <c r="R19" s="32">
        <v>1386</v>
      </c>
      <c r="S19" s="27">
        <f t="shared" si="3"/>
        <v>452</v>
      </c>
      <c r="T19" s="224">
        <f t="shared" si="4"/>
        <v>0.32611832611832614</v>
      </c>
      <c r="U19" s="27">
        <v>1707</v>
      </c>
      <c r="V19" s="28">
        <v>1322</v>
      </c>
      <c r="W19" s="29">
        <f t="shared" si="5"/>
        <v>385</v>
      </c>
      <c r="X19" s="34">
        <f t="shared" si="6"/>
        <v>0.29122541603630864</v>
      </c>
      <c r="Y19" s="35">
        <f t="shared" si="7"/>
        <v>6.66796875</v>
      </c>
      <c r="Z19" s="31">
        <v>1980</v>
      </c>
      <c r="AA19" s="33">
        <v>1465</v>
      </c>
      <c r="AB19" s="31">
        <v>185</v>
      </c>
      <c r="AC19" s="29">
        <f t="shared" si="8"/>
        <v>1650</v>
      </c>
      <c r="AD19" s="36">
        <f t="shared" si="9"/>
        <v>0.83333333333333337</v>
      </c>
      <c r="AE19" s="37">
        <f t="shared" si="10"/>
        <v>1.0723133831573024</v>
      </c>
      <c r="AF19" s="31">
        <v>205</v>
      </c>
      <c r="AG19" s="36">
        <f t="shared" si="11"/>
        <v>0.10353535353535354</v>
      </c>
      <c r="AH19" s="38">
        <f t="shared" si="12"/>
        <v>0.87768601891554654</v>
      </c>
      <c r="AI19" s="31">
        <v>55</v>
      </c>
      <c r="AJ19" s="31">
        <v>20</v>
      </c>
      <c r="AK19" s="29">
        <f t="shared" si="13"/>
        <v>75</v>
      </c>
      <c r="AL19" s="36">
        <f t="shared" si="14"/>
        <v>3.787878787878788E-2</v>
      </c>
      <c r="AM19" s="38">
        <f t="shared" si="15"/>
        <v>0.39951048778952131</v>
      </c>
      <c r="AN19" s="31">
        <v>45</v>
      </c>
      <c r="AO19" s="39" t="s">
        <v>7</v>
      </c>
      <c r="AP19" s="159" t="s">
        <v>7</v>
      </c>
    </row>
    <row r="20" spans="1:43" x14ac:dyDescent="0.2">
      <c r="A20" s="162" t="s">
        <v>55</v>
      </c>
      <c r="B20" s="22">
        <v>2050017</v>
      </c>
      <c r="C20" s="23"/>
      <c r="D20" s="139"/>
      <c r="E20" s="27"/>
      <c r="F20" s="27"/>
      <c r="G20" s="148"/>
      <c r="H20" s="24">
        <v>122050017</v>
      </c>
      <c r="I20" s="25">
        <v>2.91</v>
      </c>
      <c r="J20" s="26">
        <f t="shared" si="0"/>
        <v>291</v>
      </c>
      <c r="K20" s="27">
        <v>2914</v>
      </c>
      <c r="L20" s="27">
        <v>2710</v>
      </c>
      <c r="M20" s="28">
        <v>2266</v>
      </c>
      <c r="N20" s="29">
        <f t="shared" si="1"/>
        <v>648</v>
      </c>
      <c r="O20" s="30">
        <f t="shared" si="2"/>
        <v>0.28596646072374227</v>
      </c>
      <c r="P20" s="153">
        <v>1000.2</v>
      </c>
      <c r="Q20" s="31">
        <v>1275</v>
      </c>
      <c r="R20" s="32">
        <v>1041</v>
      </c>
      <c r="S20" s="27">
        <f t="shared" si="3"/>
        <v>234</v>
      </c>
      <c r="T20" s="224">
        <f t="shared" si="4"/>
        <v>0.22478386167146974</v>
      </c>
      <c r="U20" s="27">
        <v>1201</v>
      </c>
      <c r="V20" s="28">
        <v>976</v>
      </c>
      <c r="W20" s="29">
        <f t="shared" si="5"/>
        <v>225</v>
      </c>
      <c r="X20" s="34">
        <f t="shared" si="6"/>
        <v>0.23053278688524589</v>
      </c>
      <c r="Y20" s="35">
        <f t="shared" si="7"/>
        <v>4.1271477663230245</v>
      </c>
      <c r="Z20" s="31">
        <v>1310</v>
      </c>
      <c r="AA20" s="33">
        <v>1000</v>
      </c>
      <c r="AB20" s="31">
        <v>110</v>
      </c>
      <c r="AC20" s="29">
        <f t="shared" si="8"/>
        <v>1110</v>
      </c>
      <c r="AD20" s="36">
        <f t="shared" si="9"/>
        <v>0.84732824427480913</v>
      </c>
      <c r="AE20" s="37">
        <f t="shared" si="10"/>
        <v>1.0903216995156693</v>
      </c>
      <c r="AF20" s="31">
        <v>100</v>
      </c>
      <c r="AG20" s="36">
        <f t="shared" si="11"/>
        <v>7.6335877862595422E-2</v>
      </c>
      <c r="AH20" s="38">
        <f t="shared" si="12"/>
        <v>0.64711164306564228</v>
      </c>
      <c r="AI20" s="31">
        <v>70</v>
      </c>
      <c r="AJ20" s="31">
        <v>10</v>
      </c>
      <c r="AK20" s="29">
        <f t="shared" si="13"/>
        <v>80</v>
      </c>
      <c r="AL20" s="36">
        <f t="shared" si="14"/>
        <v>6.1068702290076333E-2</v>
      </c>
      <c r="AM20" s="38">
        <f t="shared" si="15"/>
        <v>0.64409629787135037</v>
      </c>
      <c r="AN20" s="31">
        <v>20</v>
      </c>
      <c r="AO20" s="39" t="s">
        <v>7</v>
      </c>
      <c r="AP20" s="159" t="s">
        <v>7</v>
      </c>
    </row>
    <row r="21" spans="1:43" x14ac:dyDescent="0.2">
      <c r="A21" s="163" t="s">
        <v>56</v>
      </c>
      <c r="B21" s="40">
        <v>2050018</v>
      </c>
      <c r="C21" s="41"/>
      <c r="D21" s="140"/>
      <c r="E21" s="45"/>
      <c r="F21" s="45"/>
      <c r="G21" s="149"/>
      <c r="H21" s="42">
        <v>122050018</v>
      </c>
      <c r="I21" s="43">
        <v>1.4</v>
      </c>
      <c r="J21" s="44">
        <f t="shared" si="0"/>
        <v>140</v>
      </c>
      <c r="K21" s="45">
        <v>3544</v>
      </c>
      <c r="L21" s="45">
        <v>3622</v>
      </c>
      <c r="M21" s="46">
        <v>3642</v>
      </c>
      <c r="N21" s="47">
        <f t="shared" si="1"/>
        <v>-98</v>
      </c>
      <c r="O21" s="48">
        <f t="shared" si="2"/>
        <v>-2.6908292147171883E-2</v>
      </c>
      <c r="P21" s="154">
        <v>2537.6</v>
      </c>
      <c r="Q21" s="49">
        <v>1986</v>
      </c>
      <c r="R21" s="50">
        <v>1985</v>
      </c>
      <c r="S21" s="45">
        <f t="shared" si="3"/>
        <v>1</v>
      </c>
      <c r="T21" s="223">
        <f t="shared" si="4"/>
        <v>5.0377833753148613E-4</v>
      </c>
      <c r="U21" s="45">
        <v>1869</v>
      </c>
      <c r="V21" s="46">
        <v>1922</v>
      </c>
      <c r="W21" s="47">
        <f t="shared" si="5"/>
        <v>-53</v>
      </c>
      <c r="X21" s="52">
        <f t="shared" si="6"/>
        <v>-2.7575442247658687E-2</v>
      </c>
      <c r="Y21" s="53">
        <f t="shared" si="7"/>
        <v>13.35</v>
      </c>
      <c r="Z21" s="49">
        <v>1650</v>
      </c>
      <c r="AA21" s="51">
        <v>890</v>
      </c>
      <c r="AB21" s="49">
        <v>120</v>
      </c>
      <c r="AC21" s="47">
        <f t="shared" si="8"/>
        <v>1010</v>
      </c>
      <c r="AD21" s="54">
        <f t="shared" si="9"/>
        <v>0.61212121212121207</v>
      </c>
      <c r="AE21" s="55">
        <f t="shared" si="10"/>
        <v>0.78766292144645467</v>
      </c>
      <c r="AF21" s="49">
        <v>285</v>
      </c>
      <c r="AG21" s="54">
        <f t="shared" si="11"/>
        <v>0.17272727272727273</v>
      </c>
      <c r="AH21" s="56">
        <f t="shared" si="12"/>
        <v>1.464237163263985</v>
      </c>
      <c r="AI21" s="49">
        <v>285</v>
      </c>
      <c r="AJ21" s="49">
        <v>15</v>
      </c>
      <c r="AK21" s="47">
        <f t="shared" si="13"/>
        <v>300</v>
      </c>
      <c r="AL21" s="54">
        <f t="shared" si="14"/>
        <v>0.18181818181818182</v>
      </c>
      <c r="AM21" s="56">
        <f t="shared" si="15"/>
        <v>1.9176503413897021</v>
      </c>
      <c r="AN21" s="49">
        <v>55</v>
      </c>
      <c r="AO21" s="57" t="s">
        <v>5</v>
      </c>
      <c r="AP21" s="158" t="s">
        <v>5</v>
      </c>
    </row>
    <row r="22" spans="1:43" x14ac:dyDescent="0.2">
      <c r="A22" s="163" t="s">
        <v>56</v>
      </c>
      <c r="B22" s="40">
        <v>2050019</v>
      </c>
      <c r="C22" s="41"/>
      <c r="D22" s="140"/>
      <c r="E22" s="45"/>
      <c r="F22" s="45"/>
      <c r="G22" s="149"/>
      <c r="H22" s="42">
        <v>122050019</v>
      </c>
      <c r="I22" s="43">
        <v>0.89</v>
      </c>
      <c r="J22" s="44">
        <f t="shared" si="0"/>
        <v>89</v>
      </c>
      <c r="K22" s="45">
        <v>5062</v>
      </c>
      <c r="L22" s="45">
        <v>4956</v>
      </c>
      <c r="M22" s="46">
        <v>4412</v>
      </c>
      <c r="N22" s="47">
        <f t="shared" si="1"/>
        <v>650</v>
      </c>
      <c r="O22" s="48">
        <f t="shared" si="2"/>
        <v>0.14732547597461468</v>
      </c>
      <c r="P22" s="154">
        <v>5681.9</v>
      </c>
      <c r="Q22" s="49">
        <v>2658</v>
      </c>
      <c r="R22" s="50">
        <v>2269</v>
      </c>
      <c r="S22" s="45">
        <f t="shared" si="3"/>
        <v>389</v>
      </c>
      <c r="T22" s="223">
        <f t="shared" si="4"/>
        <v>0.17144116350815336</v>
      </c>
      <c r="U22" s="45">
        <v>2501</v>
      </c>
      <c r="V22" s="46">
        <v>2148</v>
      </c>
      <c r="W22" s="47">
        <f t="shared" si="5"/>
        <v>353</v>
      </c>
      <c r="X22" s="52">
        <f t="shared" si="6"/>
        <v>0.16433891992551211</v>
      </c>
      <c r="Y22" s="53">
        <f t="shared" si="7"/>
        <v>28.101123595505619</v>
      </c>
      <c r="Z22" s="49">
        <v>2795</v>
      </c>
      <c r="AA22" s="51">
        <v>1165</v>
      </c>
      <c r="AB22" s="49">
        <v>225</v>
      </c>
      <c r="AC22" s="47">
        <f t="shared" si="8"/>
        <v>1390</v>
      </c>
      <c r="AD22" s="54">
        <f t="shared" si="9"/>
        <v>0.49731663685152055</v>
      </c>
      <c r="AE22" s="55">
        <f t="shared" si="10"/>
        <v>0.63993514243519867</v>
      </c>
      <c r="AF22" s="49">
        <v>445</v>
      </c>
      <c r="AG22" s="54">
        <f t="shared" si="11"/>
        <v>0.15921288014311269</v>
      </c>
      <c r="AH22" s="56">
        <f t="shared" si="12"/>
        <v>1.349673460912759</v>
      </c>
      <c r="AI22" s="49">
        <v>720</v>
      </c>
      <c r="AJ22" s="49">
        <v>60</v>
      </c>
      <c r="AK22" s="47">
        <f t="shared" si="13"/>
        <v>780</v>
      </c>
      <c r="AL22" s="54">
        <f t="shared" si="14"/>
        <v>0.27906976744186046</v>
      </c>
      <c r="AM22" s="56">
        <f t="shared" si="15"/>
        <v>2.9433702914353566</v>
      </c>
      <c r="AN22" s="49">
        <v>180</v>
      </c>
      <c r="AO22" s="57" t="s">
        <v>5</v>
      </c>
      <c r="AP22" s="158" t="s">
        <v>5</v>
      </c>
    </row>
    <row r="23" spans="1:43" x14ac:dyDescent="0.2">
      <c r="A23" s="163"/>
      <c r="B23" s="40">
        <v>2050020</v>
      </c>
      <c r="C23" s="41"/>
      <c r="D23" s="140"/>
      <c r="E23" s="45"/>
      <c r="F23" s="45"/>
      <c r="G23" s="149"/>
      <c r="H23" s="42">
        <v>122050020</v>
      </c>
      <c r="I23" s="43">
        <v>1</v>
      </c>
      <c r="J23" s="44">
        <f t="shared" si="0"/>
        <v>100</v>
      </c>
      <c r="K23" s="45">
        <v>2562</v>
      </c>
      <c r="L23" s="45">
        <v>2665</v>
      </c>
      <c r="M23" s="46">
        <v>2672</v>
      </c>
      <c r="N23" s="47">
        <f t="shared" si="1"/>
        <v>-110</v>
      </c>
      <c r="O23" s="48">
        <f t="shared" si="2"/>
        <v>-4.1167664670658681E-2</v>
      </c>
      <c r="P23" s="154">
        <v>2564.3000000000002</v>
      </c>
      <c r="Q23" s="49">
        <v>1127</v>
      </c>
      <c r="R23" s="50">
        <v>1041</v>
      </c>
      <c r="S23" s="45">
        <f t="shared" si="3"/>
        <v>86</v>
      </c>
      <c r="T23" s="223">
        <f t="shared" si="4"/>
        <v>8.2612872238232465E-2</v>
      </c>
      <c r="U23" s="45">
        <v>1009</v>
      </c>
      <c r="V23" s="46">
        <v>958</v>
      </c>
      <c r="W23" s="47">
        <f t="shared" si="5"/>
        <v>51</v>
      </c>
      <c r="X23" s="52">
        <f t="shared" si="6"/>
        <v>5.3235908141962419E-2</v>
      </c>
      <c r="Y23" s="53">
        <f t="shared" si="7"/>
        <v>10.09</v>
      </c>
      <c r="Z23" s="49">
        <v>1050</v>
      </c>
      <c r="AA23" s="51">
        <v>380</v>
      </c>
      <c r="AB23" s="49">
        <v>70</v>
      </c>
      <c r="AC23" s="47">
        <f t="shared" si="8"/>
        <v>450</v>
      </c>
      <c r="AD23" s="54">
        <f t="shared" si="9"/>
        <v>0.42857142857142855</v>
      </c>
      <c r="AE23" s="55">
        <f t="shared" si="10"/>
        <v>0.55147545419518396</v>
      </c>
      <c r="AF23" s="49">
        <v>180</v>
      </c>
      <c r="AG23" s="54">
        <f t="shared" si="11"/>
        <v>0.17142857142857143</v>
      </c>
      <c r="AH23" s="56">
        <f t="shared" si="12"/>
        <v>1.4532278612845566</v>
      </c>
      <c r="AI23" s="49">
        <v>355</v>
      </c>
      <c r="AJ23" s="49">
        <v>10</v>
      </c>
      <c r="AK23" s="47">
        <f t="shared" si="13"/>
        <v>365</v>
      </c>
      <c r="AL23" s="54">
        <f t="shared" si="14"/>
        <v>0.34761904761904761</v>
      </c>
      <c r="AM23" s="56">
        <f t="shared" si="15"/>
        <v>3.6663648193712639</v>
      </c>
      <c r="AN23" s="49">
        <v>60</v>
      </c>
      <c r="AO23" s="57" t="s">
        <v>5</v>
      </c>
      <c r="AP23" s="158" t="s">
        <v>5</v>
      </c>
    </row>
    <row r="24" spans="1:43" x14ac:dyDescent="0.2">
      <c r="A24" s="163"/>
      <c r="B24" s="40">
        <v>2050021</v>
      </c>
      <c r="C24" s="41"/>
      <c r="D24" s="140"/>
      <c r="E24" s="45"/>
      <c r="F24" s="45"/>
      <c r="G24" s="149"/>
      <c r="H24" s="42">
        <v>122050021</v>
      </c>
      <c r="I24" s="43">
        <v>0.88</v>
      </c>
      <c r="J24" s="44">
        <f t="shared" si="0"/>
        <v>88</v>
      </c>
      <c r="K24" s="45">
        <v>3314</v>
      </c>
      <c r="L24" s="45">
        <v>3325</v>
      </c>
      <c r="M24" s="46">
        <v>3090</v>
      </c>
      <c r="N24" s="47">
        <f t="shared" si="1"/>
        <v>224</v>
      </c>
      <c r="O24" s="48">
        <f t="shared" si="2"/>
        <v>7.2491909385113268E-2</v>
      </c>
      <c r="P24" s="154">
        <v>3780.5</v>
      </c>
      <c r="Q24" s="49">
        <v>1729</v>
      </c>
      <c r="R24" s="50">
        <v>1567</v>
      </c>
      <c r="S24" s="45">
        <f t="shared" si="3"/>
        <v>162</v>
      </c>
      <c r="T24" s="223">
        <f t="shared" si="4"/>
        <v>0.10338225909380983</v>
      </c>
      <c r="U24" s="45">
        <v>1612</v>
      </c>
      <c r="V24" s="46">
        <v>1489</v>
      </c>
      <c r="W24" s="47">
        <f t="shared" si="5"/>
        <v>123</v>
      </c>
      <c r="X24" s="52">
        <f t="shared" si="6"/>
        <v>8.2605775688381469E-2</v>
      </c>
      <c r="Y24" s="53">
        <f t="shared" si="7"/>
        <v>18.318181818181817</v>
      </c>
      <c r="Z24" s="49">
        <v>1650</v>
      </c>
      <c r="AA24" s="51">
        <v>795</v>
      </c>
      <c r="AB24" s="49">
        <v>100</v>
      </c>
      <c r="AC24" s="47">
        <f t="shared" si="8"/>
        <v>895</v>
      </c>
      <c r="AD24" s="54">
        <f t="shared" si="9"/>
        <v>0.54242424242424248</v>
      </c>
      <c r="AE24" s="55">
        <f t="shared" si="10"/>
        <v>0.69797852940057137</v>
      </c>
      <c r="AF24" s="49">
        <v>350</v>
      </c>
      <c r="AG24" s="54">
        <f t="shared" si="11"/>
        <v>0.21212121212121213</v>
      </c>
      <c r="AH24" s="56">
        <f t="shared" si="12"/>
        <v>1.798185989973315</v>
      </c>
      <c r="AI24" s="49">
        <v>295</v>
      </c>
      <c r="AJ24" s="49">
        <v>30</v>
      </c>
      <c r="AK24" s="47">
        <f t="shared" si="13"/>
        <v>325</v>
      </c>
      <c r="AL24" s="54">
        <f t="shared" si="14"/>
        <v>0.19696969696969696</v>
      </c>
      <c r="AM24" s="56">
        <f t="shared" si="15"/>
        <v>2.0774545365055106</v>
      </c>
      <c r="AN24" s="49">
        <v>80</v>
      </c>
      <c r="AO24" s="57" t="s">
        <v>5</v>
      </c>
      <c r="AP24" s="158" t="s">
        <v>5</v>
      </c>
    </row>
    <row r="25" spans="1:43" x14ac:dyDescent="0.2">
      <c r="A25" s="164" t="s">
        <v>113</v>
      </c>
      <c r="B25" s="58">
        <v>2050022</v>
      </c>
      <c r="C25" s="59"/>
      <c r="D25" s="142"/>
      <c r="E25" s="63"/>
      <c r="F25" s="63"/>
      <c r="G25" s="150"/>
      <c r="H25" s="60">
        <v>122050022</v>
      </c>
      <c r="I25" s="61">
        <v>2.83</v>
      </c>
      <c r="J25" s="62">
        <f t="shared" si="0"/>
        <v>283</v>
      </c>
      <c r="K25" s="63">
        <v>5301</v>
      </c>
      <c r="L25" s="63">
        <v>5423</v>
      </c>
      <c r="M25" s="64">
        <v>5489</v>
      </c>
      <c r="N25" s="65">
        <f t="shared" si="1"/>
        <v>-188</v>
      </c>
      <c r="O25" s="66">
        <f t="shared" si="2"/>
        <v>-3.4250318819457094E-2</v>
      </c>
      <c r="P25" s="155">
        <v>1871.2</v>
      </c>
      <c r="Q25" s="67">
        <v>3053</v>
      </c>
      <c r="R25" s="68">
        <v>3009</v>
      </c>
      <c r="S25" s="63">
        <f t="shared" si="3"/>
        <v>44</v>
      </c>
      <c r="T25" s="227">
        <f t="shared" si="4"/>
        <v>1.4622798271851114E-2</v>
      </c>
      <c r="U25" s="63">
        <v>2730</v>
      </c>
      <c r="V25" s="64">
        <v>2832</v>
      </c>
      <c r="W25" s="65">
        <f t="shared" si="5"/>
        <v>-102</v>
      </c>
      <c r="X25" s="70">
        <f t="shared" si="6"/>
        <v>-3.6016949152542374E-2</v>
      </c>
      <c r="Y25" s="71">
        <f t="shared" si="7"/>
        <v>9.6466431095406353</v>
      </c>
      <c r="Z25" s="67">
        <v>2855</v>
      </c>
      <c r="AA25" s="69">
        <v>1540</v>
      </c>
      <c r="AB25" s="67">
        <v>195</v>
      </c>
      <c r="AC25" s="65">
        <f t="shared" si="8"/>
        <v>1735</v>
      </c>
      <c r="AD25" s="72">
        <f t="shared" si="9"/>
        <v>0.60770577933450087</v>
      </c>
      <c r="AE25" s="73">
        <f t="shared" si="10"/>
        <v>0.78198124824290838</v>
      </c>
      <c r="AF25" s="67">
        <v>720</v>
      </c>
      <c r="AG25" s="72">
        <f t="shared" si="11"/>
        <v>0.2521891418563923</v>
      </c>
      <c r="AH25" s="74">
        <f t="shared" si="12"/>
        <v>2.1378483423450572</v>
      </c>
      <c r="AI25" s="67">
        <v>280</v>
      </c>
      <c r="AJ25" s="67">
        <v>40</v>
      </c>
      <c r="AK25" s="65">
        <f t="shared" si="13"/>
        <v>320</v>
      </c>
      <c r="AL25" s="72">
        <f t="shared" si="14"/>
        <v>0.11208406304728546</v>
      </c>
      <c r="AM25" s="74">
        <f t="shared" si="15"/>
        <v>1.1821592297183452</v>
      </c>
      <c r="AN25" s="67">
        <v>75</v>
      </c>
      <c r="AO25" s="75" t="s">
        <v>6</v>
      </c>
      <c r="AP25" s="157" t="s">
        <v>6</v>
      </c>
    </row>
    <row r="26" spans="1:43" x14ac:dyDescent="0.2">
      <c r="A26" s="163"/>
      <c r="B26" s="40">
        <v>2050023</v>
      </c>
      <c r="C26" s="41"/>
      <c r="D26" s="140"/>
      <c r="E26" s="45"/>
      <c r="F26" s="45"/>
      <c r="G26" s="149"/>
      <c r="H26" s="42">
        <v>122050023</v>
      </c>
      <c r="I26" s="43">
        <v>1.54</v>
      </c>
      <c r="J26" s="44">
        <f t="shared" si="0"/>
        <v>154</v>
      </c>
      <c r="K26" s="45">
        <v>4594</v>
      </c>
      <c r="L26" s="45">
        <v>4218</v>
      </c>
      <c r="M26" s="46">
        <v>4239</v>
      </c>
      <c r="N26" s="47">
        <f t="shared" si="1"/>
        <v>355</v>
      </c>
      <c r="O26" s="48">
        <f t="shared" si="2"/>
        <v>8.3746166548714321E-2</v>
      </c>
      <c r="P26" s="154">
        <v>2989.3</v>
      </c>
      <c r="Q26" s="49">
        <v>2374</v>
      </c>
      <c r="R26" s="50">
        <v>2089</v>
      </c>
      <c r="S26" s="45">
        <f t="shared" si="3"/>
        <v>285</v>
      </c>
      <c r="T26" s="223">
        <f t="shared" si="4"/>
        <v>0.13642891335567256</v>
      </c>
      <c r="U26" s="45">
        <v>2119</v>
      </c>
      <c r="V26" s="46">
        <v>1970</v>
      </c>
      <c r="W26" s="47">
        <f t="shared" si="5"/>
        <v>149</v>
      </c>
      <c r="X26" s="52">
        <f t="shared" si="6"/>
        <v>7.5634517766497461E-2</v>
      </c>
      <c r="Y26" s="53">
        <f t="shared" si="7"/>
        <v>13.75974025974026</v>
      </c>
      <c r="Z26" s="49">
        <v>1920</v>
      </c>
      <c r="AA26" s="51">
        <v>985</v>
      </c>
      <c r="AB26" s="49">
        <v>105</v>
      </c>
      <c r="AC26" s="47">
        <f t="shared" si="8"/>
        <v>1090</v>
      </c>
      <c r="AD26" s="54">
        <f t="shared" si="9"/>
        <v>0.56770833333333337</v>
      </c>
      <c r="AE26" s="55">
        <f t="shared" si="10"/>
        <v>0.73051349227591222</v>
      </c>
      <c r="AF26" s="49">
        <v>455</v>
      </c>
      <c r="AG26" s="54">
        <f t="shared" si="11"/>
        <v>0.23697916666666666</v>
      </c>
      <c r="AH26" s="56">
        <f t="shared" si="12"/>
        <v>2.0089109106733125</v>
      </c>
      <c r="AI26" s="49">
        <v>295</v>
      </c>
      <c r="AJ26" s="49">
        <v>30</v>
      </c>
      <c r="AK26" s="47">
        <f t="shared" si="13"/>
        <v>325</v>
      </c>
      <c r="AL26" s="54">
        <f t="shared" si="14"/>
        <v>0.16927083333333334</v>
      </c>
      <c r="AM26" s="56">
        <f t="shared" si="15"/>
        <v>1.7853124923094232</v>
      </c>
      <c r="AN26" s="49">
        <v>50</v>
      </c>
      <c r="AO26" s="57" t="s">
        <v>5</v>
      </c>
      <c r="AP26" s="158" t="s">
        <v>5</v>
      </c>
    </row>
    <row r="27" spans="1:43" x14ac:dyDescent="0.2">
      <c r="A27" s="162" t="s">
        <v>57</v>
      </c>
      <c r="B27" s="22">
        <v>2050024</v>
      </c>
      <c r="C27" s="23"/>
      <c r="D27" s="143"/>
      <c r="E27" s="27"/>
      <c r="F27" s="27"/>
      <c r="G27" s="148"/>
      <c r="H27" s="24">
        <v>122050024</v>
      </c>
      <c r="I27" s="25">
        <v>2.1800000000000002</v>
      </c>
      <c r="J27" s="26">
        <f t="shared" si="0"/>
        <v>218.00000000000003</v>
      </c>
      <c r="K27" s="27">
        <v>7375</v>
      </c>
      <c r="L27" s="27">
        <v>6309</v>
      </c>
      <c r="M27" s="28">
        <v>5387</v>
      </c>
      <c r="N27" s="29">
        <f t="shared" si="1"/>
        <v>1988</v>
      </c>
      <c r="O27" s="30">
        <f t="shared" si="2"/>
        <v>0.36903656951921293</v>
      </c>
      <c r="P27" s="153">
        <v>3382.1</v>
      </c>
      <c r="Q27" s="31">
        <v>3804</v>
      </c>
      <c r="R27" s="32">
        <v>2767</v>
      </c>
      <c r="S27" s="27">
        <f t="shared" si="3"/>
        <v>1037</v>
      </c>
      <c r="T27" s="224">
        <f t="shared" si="4"/>
        <v>0.3747741235995663</v>
      </c>
      <c r="U27" s="27">
        <v>3557</v>
      </c>
      <c r="V27" s="28">
        <v>2568</v>
      </c>
      <c r="W27" s="29">
        <f t="shared" si="5"/>
        <v>989</v>
      </c>
      <c r="X27" s="34">
        <f t="shared" si="6"/>
        <v>0.38512461059190028</v>
      </c>
      <c r="Y27" s="35">
        <f t="shared" si="7"/>
        <v>16.316513761467888</v>
      </c>
      <c r="Z27" s="31">
        <v>3815</v>
      </c>
      <c r="AA27" s="33">
        <v>2460</v>
      </c>
      <c r="AB27" s="31">
        <v>430</v>
      </c>
      <c r="AC27" s="29">
        <f t="shared" si="8"/>
        <v>2890</v>
      </c>
      <c r="AD27" s="36">
        <f t="shared" si="9"/>
        <v>0.75753604193971169</v>
      </c>
      <c r="AE27" s="37">
        <f t="shared" si="10"/>
        <v>0.97477924319515719</v>
      </c>
      <c r="AF27" s="31">
        <v>660</v>
      </c>
      <c r="AG27" s="36">
        <f t="shared" si="11"/>
        <v>0.17300131061598953</v>
      </c>
      <c r="AH27" s="38">
        <f t="shared" si="12"/>
        <v>1.4665602269844149</v>
      </c>
      <c r="AI27" s="31">
        <v>205</v>
      </c>
      <c r="AJ27" s="31">
        <v>35</v>
      </c>
      <c r="AK27" s="29">
        <f t="shared" si="13"/>
        <v>240</v>
      </c>
      <c r="AL27" s="36">
        <f t="shared" si="14"/>
        <v>6.2909567496723454E-2</v>
      </c>
      <c r="AM27" s="38">
        <f t="shared" si="15"/>
        <v>0.66351204472723635</v>
      </c>
      <c r="AN27" s="31">
        <v>25</v>
      </c>
      <c r="AO27" s="39" t="s">
        <v>7</v>
      </c>
      <c r="AP27" s="157" t="s">
        <v>6</v>
      </c>
    </row>
    <row r="28" spans="1:43" x14ac:dyDescent="0.2">
      <c r="A28" s="164"/>
      <c r="B28" s="58">
        <v>2050025.01</v>
      </c>
      <c r="C28" s="59"/>
      <c r="D28" s="144"/>
      <c r="E28" s="63"/>
      <c r="F28" s="63"/>
      <c r="G28" s="150"/>
      <c r="H28" s="60">
        <v>122050025.01000001</v>
      </c>
      <c r="I28" s="61">
        <v>1.05</v>
      </c>
      <c r="J28" s="62">
        <f t="shared" si="0"/>
        <v>105</v>
      </c>
      <c r="K28" s="63">
        <v>4726</v>
      </c>
      <c r="L28" s="63">
        <v>4711</v>
      </c>
      <c r="M28" s="64">
        <v>4625</v>
      </c>
      <c r="N28" s="65">
        <f t="shared" si="1"/>
        <v>101</v>
      </c>
      <c r="O28" s="66">
        <f t="shared" si="2"/>
        <v>2.1837837837837836E-2</v>
      </c>
      <c r="P28" s="155">
        <v>4501.3999999999996</v>
      </c>
      <c r="Q28" s="67">
        <v>2252</v>
      </c>
      <c r="R28" s="68">
        <v>2173</v>
      </c>
      <c r="S28" s="63">
        <f t="shared" si="3"/>
        <v>79</v>
      </c>
      <c r="T28" s="227">
        <f t="shared" si="4"/>
        <v>3.6355269213069488E-2</v>
      </c>
      <c r="U28" s="63">
        <v>2069</v>
      </c>
      <c r="V28" s="64">
        <v>2050</v>
      </c>
      <c r="W28" s="65">
        <f t="shared" si="5"/>
        <v>19</v>
      </c>
      <c r="X28" s="70">
        <f t="shared" si="6"/>
        <v>9.2682926829268288E-3</v>
      </c>
      <c r="Y28" s="71">
        <f t="shared" si="7"/>
        <v>19.704761904761906</v>
      </c>
      <c r="Z28" s="67">
        <v>2025</v>
      </c>
      <c r="AA28" s="69">
        <v>1255</v>
      </c>
      <c r="AB28" s="67">
        <v>155</v>
      </c>
      <c r="AC28" s="65">
        <f t="shared" si="8"/>
        <v>1410</v>
      </c>
      <c r="AD28" s="72">
        <f t="shared" si="9"/>
        <v>0.6962962962962963</v>
      </c>
      <c r="AE28" s="73">
        <f t="shared" si="10"/>
        <v>0.89597740459365705</v>
      </c>
      <c r="AF28" s="67">
        <v>490</v>
      </c>
      <c r="AG28" s="72">
        <f t="shared" si="11"/>
        <v>0.24197530864197531</v>
      </c>
      <c r="AH28" s="74">
        <f t="shared" si="12"/>
        <v>2.0512640181917816</v>
      </c>
      <c r="AI28" s="67">
        <v>100</v>
      </c>
      <c r="AJ28" s="67">
        <v>15</v>
      </c>
      <c r="AK28" s="65">
        <f t="shared" si="13"/>
        <v>115</v>
      </c>
      <c r="AL28" s="72">
        <f t="shared" si="14"/>
        <v>5.6790123456790124E-2</v>
      </c>
      <c r="AM28" s="74">
        <f t="shared" si="15"/>
        <v>0.59896979798962302</v>
      </c>
      <c r="AN28" s="67">
        <v>10</v>
      </c>
      <c r="AO28" s="75" t="s">
        <v>6</v>
      </c>
      <c r="AP28" s="157" t="s">
        <v>6</v>
      </c>
    </row>
    <row r="29" spans="1:43" x14ac:dyDescent="0.2">
      <c r="A29" s="164"/>
      <c r="B29" s="58">
        <v>2050025.02</v>
      </c>
      <c r="C29" s="59"/>
      <c r="D29" s="142"/>
      <c r="E29" s="63"/>
      <c r="F29" s="63"/>
      <c r="G29" s="150"/>
      <c r="H29" s="60">
        <v>122050025.02</v>
      </c>
      <c r="I29" s="61">
        <v>1.91</v>
      </c>
      <c r="J29" s="62">
        <f t="shared" si="0"/>
        <v>191</v>
      </c>
      <c r="K29" s="63">
        <v>4863</v>
      </c>
      <c r="L29" s="63">
        <v>4904</v>
      </c>
      <c r="M29" s="64">
        <v>4879</v>
      </c>
      <c r="N29" s="65">
        <f t="shared" si="1"/>
        <v>-16</v>
      </c>
      <c r="O29" s="66">
        <f t="shared" si="2"/>
        <v>-3.279360524697684E-3</v>
      </c>
      <c r="P29" s="155">
        <v>2542.5</v>
      </c>
      <c r="Q29" s="67">
        <v>2604</v>
      </c>
      <c r="R29" s="68">
        <v>2548</v>
      </c>
      <c r="S29" s="63">
        <f t="shared" si="3"/>
        <v>56</v>
      </c>
      <c r="T29" s="227">
        <f t="shared" si="4"/>
        <v>2.197802197802198E-2</v>
      </c>
      <c r="U29" s="63">
        <v>2416</v>
      </c>
      <c r="V29" s="64">
        <v>2386</v>
      </c>
      <c r="W29" s="65">
        <f t="shared" si="5"/>
        <v>30</v>
      </c>
      <c r="X29" s="70">
        <f t="shared" si="6"/>
        <v>1.2573344509639563E-2</v>
      </c>
      <c r="Y29" s="71">
        <f t="shared" si="7"/>
        <v>12.649214659685864</v>
      </c>
      <c r="Z29" s="67">
        <v>2425</v>
      </c>
      <c r="AA29" s="69">
        <v>1475</v>
      </c>
      <c r="AB29" s="67">
        <v>210</v>
      </c>
      <c r="AC29" s="65">
        <f t="shared" si="8"/>
        <v>1685</v>
      </c>
      <c r="AD29" s="72">
        <f t="shared" si="9"/>
        <v>0.69484536082474224</v>
      </c>
      <c r="AE29" s="73">
        <f t="shared" si="10"/>
        <v>0.89411037556456296</v>
      </c>
      <c r="AF29" s="67">
        <v>520</v>
      </c>
      <c r="AG29" s="72">
        <f t="shared" si="11"/>
        <v>0.21443298969072164</v>
      </c>
      <c r="AH29" s="74">
        <f t="shared" si="12"/>
        <v>1.8177833041497544</v>
      </c>
      <c r="AI29" s="67">
        <v>160</v>
      </c>
      <c r="AJ29" s="67">
        <v>30</v>
      </c>
      <c r="AK29" s="65">
        <f t="shared" si="13"/>
        <v>190</v>
      </c>
      <c r="AL29" s="72">
        <f t="shared" si="14"/>
        <v>7.8350515463917525E-2</v>
      </c>
      <c r="AM29" s="74">
        <f t="shared" si="15"/>
        <v>0.82636891000092316</v>
      </c>
      <c r="AN29" s="67">
        <v>40</v>
      </c>
      <c r="AO29" s="75" t="s">
        <v>6</v>
      </c>
      <c r="AP29" s="157" t="s">
        <v>6</v>
      </c>
    </row>
    <row r="30" spans="1:43" x14ac:dyDescent="0.2">
      <c r="A30" s="164" t="s">
        <v>58</v>
      </c>
      <c r="B30" s="58">
        <v>2050025.03</v>
      </c>
      <c r="C30" s="59"/>
      <c r="D30" s="142"/>
      <c r="E30" s="63"/>
      <c r="F30" s="63"/>
      <c r="G30" s="150"/>
      <c r="H30" s="60">
        <v>122050025.03</v>
      </c>
      <c r="I30" s="61">
        <v>2.4700000000000002</v>
      </c>
      <c r="J30" s="62">
        <f t="shared" si="0"/>
        <v>247.00000000000003</v>
      </c>
      <c r="K30" s="63">
        <v>8232</v>
      </c>
      <c r="L30" s="63">
        <v>7291</v>
      </c>
      <c r="M30" s="64">
        <v>6258</v>
      </c>
      <c r="N30" s="65">
        <f t="shared" si="1"/>
        <v>1974</v>
      </c>
      <c r="O30" s="66">
        <f t="shared" si="2"/>
        <v>0.31543624161073824</v>
      </c>
      <c r="P30" s="155">
        <v>3337.7</v>
      </c>
      <c r="Q30" s="67">
        <v>4451</v>
      </c>
      <c r="R30" s="68">
        <v>3462</v>
      </c>
      <c r="S30" s="63">
        <f t="shared" si="3"/>
        <v>989</v>
      </c>
      <c r="T30" s="227">
        <f t="shared" si="4"/>
        <v>0.28567302137492778</v>
      </c>
      <c r="U30" s="63">
        <v>4314</v>
      </c>
      <c r="V30" s="64">
        <v>3218</v>
      </c>
      <c r="W30" s="65">
        <f t="shared" si="5"/>
        <v>1096</v>
      </c>
      <c r="X30" s="70">
        <f t="shared" si="6"/>
        <v>0.34058421379738968</v>
      </c>
      <c r="Y30" s="71">
        <f t="shared" si="7"/>
        <v>17.465587044534409</v>
      </c>
      <c r="Z30" s="67">
        <v>3965</v>
      </c>
      <c r="AA30" s="69">
        <v>2465</v>
      </c>
      <c r="AB30" s="67">
        <v>295</v>
      </c>
      <c r="AC30" s="65">
        <f t="shared" si="8"/>
        <v>2760</v>
      </c>
      <c r="AD30" s="72">
        <f t="shared" si="9"/>
        <v>0.69609079445145017</v>
      </c>
      <c r="AE30" s="73">
        <f t="shared" si="10"/>
        <v>0.89571296973946657</v>
      </c>
      <c r="AF30" s="67">
        <v>850</v>
      </c>
      <c r="AG30" s="72">
        <f t="shared" si="11"/>
        <v>0.21437578814627994</v>
      </c>
      <c r="AH30" s="74">
        <f t="shared" si="12"/>
        <v>1.8172983973608894</v>
      </c>
      <c r="AI30" s="67">
        <v>275</v>
      </c>
      <c r="AJ30" s="67">
        <v>70</v>
      </c>
      <c r="AK30" s="65">
        <f t="shared" si="13"/>
        <v>345</v>
      </c>
      <c r="AL30" s="72">
        <f t="shared" si="14"/>
        <v>8.7011349306431271E-2</v>
      </c>
      <c r="AM30" s="74">
        <f t="shared" si="15"/>
        <v>0.91771539036241101</v>
      </c>
      <c r="AN30" s="67">
        <v>10</v>
      </c>
      <c r="AO30" s="75" t="s">
        <v>6</v>
      </c>
      <c r="AP30" s="157" t="s">
        <v>6</v>
      </c>
    </row>
    <row r="31" spans="1:43" x14ac:dyDescent="0.2">
      <c r="A31" s="162"/>
      <c r="B31" s="22">
        <v>2050026.02</v>
      </c>
      <c r="C31" s="23"/>
      <c r="D31" s="139"/>
      <c r="E31" s="27"/>
      <c r="F31" s="27"/>
      <c r="G31" s="148"/>
      <c r="H31" s="24">
        <v>122050026.02</v>
      </c>
      <c r="I31" s="25">
        <v>1.51</v>
      </c>
      <c r="J31" s="26">
        <f t="shared" si="0"/>
        <v>151</v>
      </c>
      <c r="K31" s="27">
        <v>3409</v>
      </c>
      <c r="L31" s="27">
        <v>3345</v>
      </c>
      <c r="M31" s="28">
        <v>3311</v>
      </c>
      <c r="N31" s="29">
        <f t="shared" si="1"/>
        <v>98</v>
      </c>
      <c r="O31" s="30">
        <f t="shared" si="2"/>
        <v>2.9598308668076109E-2</v>
      </c>
      <c r="P31" s="153">
        <v>2259.6999999999998</v>
      </c>
      <c r="Q31" s="31">
        <v>1597</v>
      </c>
      <c r="R31" s="32">
        <v>1533</v>
      </c>
      <c r="S31" s="27">
        <f t="shared" si="3"/>
        <v>64</v>
      </c>
      <c r="T31" s="224">
        <f t="shared" si="4"/>
        <v>4.1748206131767773E-2</v>
      </c>
      <c r="U31" s="27">
        <v>1543</v>
      </c>
      <c r="V31" s="28">
        <v>1465</v>
      </c>
      <c r="W31" s="29">
        <f t="shared" si="5"/>
        <v>78</v>
      </c>
      <c r="X31" s="34">
        <f t="shared" si="6"/>
        <v>5.3242320819112628E-2</v>
      </c>
      <c r="Y31" s="35">
        <f t="shared" si="7"/>
        <v>10.218543046357615</v>
      </c>
      <c r="Z31" s="31">
        <v>1805</v>
      </c>
      <c r="AA31" s="33">
        <v>1295</v>
      </c>
      <c r="AB31" s="31">
        <v>170</v>
      </c>
      <c r="AC31" s="29">
        <f t="shared" si="8"/>
        <v>1465</v>
      </c>
      <c r="AD31" s="36">
        <f t="shared" si="9"/>
        <v>0.81163434903047094</v>
      </c>
      <c r="AE31" s="37">
        <f t="shared" si="10"/>
        <v>1.0443916496346468</v>
      </c>
      <c r="AF31" s="31">
        <v>265</v>
      </c>
      <c r="AG31" s="36">
        <f t="shared" si="11"/>
        <v>0.14681440443213298</v>
      </c>
      <c r="AH31" s="38">
        <f t="shared" si="12"/>
        <v>1.2445695672589348</v>
      </c>
      <c r="AI31" s="31">
        <v>30</v>
      </c>
      <c r="AJ31" s="31">
        <v>35</v>
      </c>
      <c r="AK31" s="29">
        <f t="shared" si="13"/>
        <v>65</v>
      </c>
      <c r="AL31" s="36">
        <f t="shared" si="14"/>
        <v>3.6011080332409975E-2</v>
      </c>
      <c r="AM31" s="38">
        <f t="shared" si="15"/>
        <v>0.3798116327129189</v>
      </c>
      <c r="AN31" s="31">
        <v>10</v>
      </c>
      <c r="AO31" s="39" t="s">
        <v>7</v>
      </c>
      <c r="AP31" s="159" t="s">
        <v>7</v>
      </c>
    </row>
    <row r="32" spans="1:43" x14ac:dyDescent="0.2">
      <c r="A32" s="162" t="s">
        <v>59</v>
      </c>
      <c r="B32" s="22">
        <v>2050026.03</v>
      </c>
      <c r="C32" s="23">
        <v>2050026.01</v>
      </c>
      <c r="D32" s="143">
        <v>0.320781129</v>
      </c>
      <c r="E32" s="27">
        <v>11376</v>
      </c>
      <c r="F32" s="27">
        <v>5030</v>
      </c>
      <c r="G32" s="148">
        <v>4860</v>
      </c>
      <c r="H32" s="24"/>
      <c r="I32" s="25">
        <v>1.39</v>
      </c>
      <c r="J32" s="26">
        <f t="shared" si="0"/>
        <v>139</v>
      </c>
      <c r="K32" s="27">
        <v>3358</v>
      </c>
      <c r="L32" s="27">
        <v>3425</v>
      </c>
      <c r="M32" s="28">
        <f>E32*D32</f>
        <v>3649.2061235040001</v>
      </c>
      <c r="N32" s="29">
        <f t="shared" si="1"/>
        <v>-291.20612350400006</v>
      </c>
      <c r="O32" s="30">
        <f t="shared" si="2"/>
        <v>-7.9799856091543928E-2</v>
      </c>
      <c r="P32" s="153">
        <v>2410.8000000000002</v>
      </c>
      <c r="Q32" s="31">
        <v>1393</v>
      </c>
      <c r="R32" s="32">
        <f>F32*D32</f>
        <v>1613.5290788699999</v>
      </c>
      <c r="S32" s="27">
        <f t="shared" si="3"/>
        <v>-220.52907886999992</v>
      </c>
      <c r="T32" s="224">
        <f t="shared" si="4"/>
        <v>-0.13667499505149464</v>
      </c>
      <c r="U32" s="27">
        <v>1367</v>
      </c>
      <c r="V32" s="28">
        <f>G32*D32</f>
        <v>1558.9962869399999</v>
      </c>
      <c r="W32" s="29">
        <f t="shared" si="5"/>
        <v>-191.99628693999989</v>
      </c>
      <c r="X32" s="34">
        <f t="shared" si="6"/>
        <v>-0.12315378076804177</v>
      </c>
      <c r="Y32" s="35">
        <f t="shared" si="7"/>
        <v>9.8345323741007196</v>
      </c>
      <c r="Z32" s="31">
        <v>1700</v>
      </c>
      <c r="AA32" s="33">
        <v>1265</v>
      </c>
      <c r="AB32" s="31">
        <v>115</v>
      </c>
      <c r="AC32" s="29">
        <f t="shared" si="8"/>
        <v>1380</v>
      </c>
      <c r="AD32" s="36">
        <f t="shared" si="9"/>
        <v>0.81176470588235294</v>
      </c>
      <c r="AE32" s="37">
        <f t="shared" si="10"/>
        <v>1.044559389710878</v>
      </c>
      <c r="AF32" s="31">
        <v>250</v>
      </c>
      <c r="AG32" s="36">
        <f t="shared" si="11"/>
        <v>0.14705882352941177</v>
      </c>
      <c r="AH32" s="38">
        <f t="shared" si="12"/>
        <v>1.2466415476705754</v>
      </c>
      <c r="AI32" s="31">
        <v>40</v>
      </c>
      <c r="AJ32" s="31">
        <v>15</v>
      </c>
      <c r="AK32" s="29">
        <f t="shared" si="13"/>
        <v>55</v>
      </c>
      <c r="AL32" s="36">
        <f t="shared" si="14"/>
        <v>3.2352941176470591E-2</v>
      </c>
      <c r="AM32" s="38">
        <f t="shared" si="15"/>
        <v>0.34122895780610879</v>
      </c>
      <c r="AN32" s="31">
        <v>15</v>
      </c>
      <c r="AO32" s="39" t="s">
        <v>7</v>
      </c>
      <c r="AP32" s="159" t="s">
        <v>7</v>
      </c>
      <c r="AQ32" s="221" t="s">
        <v>23</v>
      </c>
    </row>
    <row r="33" spans="1:43" x14ac:dyDescent="0.2">
      <c r="A33" s="162"/>
      <c r="B33" s="22">
        <v>2050026.04</v>
      </c>
      <c r="C33" s="23">
        <v>2050026.01</v>
      </c>
      <c r="D33" s="143">
        <v>0.34864106299999997</v>
      </c>
      <c r="E33" s="27">
        <v>11376</v>
      </c>
      <c r="F33" s="27">
        <v>5030</v>
      </c>
      <c r="G33" s="148">
        <v>4860</v>
      </c>
      <c r="H33" s="24"/>
      <c r="I33" s="25">
        <v>0.65</v>
      </c>
      <c r="J33" s="26">
        <f t="shared" si="0"/>
        <v>65</v>
      </c>
      <c r="K33" s="27">
        <v>4199</v>
      </c>
      <c r="L33" s="27">
        <v>4035</v>
      </c>
      <c r="M33" s="28">
        <f>E33*D33</f>
        <v>3966.1407326879998</v>
      </c>
      <c r="N33" s="29">
        <f t="shared" si="1"/>
        <v>232.85926731200016</v>
      </c>
      <c r="O33" s="30">
        <f t="shared" si="2"/>
        <v>5.8711801473111835E-2</v>
      </c>
      <c r="P33" s="153">
        <v>6425.4</v>
      </c>
      <c r="Q33" s="31">
        <v>1952</v>
      </c>
      <c r="R33" s="32">
        <f>F33*D33</f>
        <v>1753.6645468899999</v>
      </c>
      <c r="S33" s="27">
        <f t="shared" si="3"/>
        <v>198.33545311000012</v>
      </c>
      <c r="T33" s="224">
        <f t="shared" si="4"/>
        <v>0.11309771498872691</v>
      </c>
      <c r="U33" s="27">
        <v>1911</v>
      </c>
      <c r="V33" s="28">
        <f>G33*D33</f>
        <v>1694.3955661799998</v>
      </c>
      <c r="W33" s="29">
        <f t="shared" si="5"/>
        <v>216.60443382000017</v>
      </c>
      <c r="X33" s="34">
        <f t="shared" si="6"/>
        <v>0.12783581245336531</v>
      </c>
      <c r="Y33" s="35">
        <f t="shared" si="7"/>
        <v>29.4</v>
      </c>
      <c r="Z33" s="31">
        <v>2205</v>
      </c>
      <c r="AA33" s="33">
        <v>1490</v>
      </c>
      <c r="AB33" s="31">
        <v>235</v>
      </c>
      <c r="AC33" s="29">
        <f t="shared" si="8"/>
        <v>1725</v>
      </c>
      <c r="AD33" s="36">
        <f t="shared" si="9"/>
        <v>0.78231292517006801</v>
      </c>
      <c r="AE33" s="37">
        <f t="shared" si="10"/>
        <v>1.0066615433721613</v>
      </c>
      <c r="AF33" s="31">
        <v>385</v>
      </c>
      <c r="AG33" s="36">
        <f t="shared" si="11"/>
        <v>0.17460317460317459</v>
      </c>
      <c r="AH33" s="38">
        <f t="shared" si="12"/>
        <v>1.4801394883453816</v>
      </c>
      <c r="AI33" s="31">
        <v>85</v>
      </c>
      <c r="AJ33" s="31">
        <v>0</v>
      </c>
      <c r="AK33" s="29">
        <f t="shared" si="13"/>
        <v>85</v>
      </c>
      <c r="AL33" s="36">
        <f t="shared" si="14"/>
        <v>3.8548752834467119E-2</v>
      </c>
      <c r="AM33" s="38">
        <f t="shared" si="15"/>
        <v>0.40657665968239715</v>
      </c>
      <c r="AN33" s="31">
        <v>0</v>
      </c>
      <c r="AO33" s="39" t="s">
        <v>7</v>
      </c>
      <c r="AP33" s="159" t="s">
        <v>7</v>
      </c>
      <c r="AQ33" s="221" t="s">
        <v>23</v>
      </c>
    </row>
    <row r="34" spans="1:43" x14ac:dyDescent="0.2">
      <c r="A34" s="162" t="s">
        <v>112</v>
      </c>
      <c r="B34" s="22">
        <v>2050026.05</v>
      </c>
      <c r="C34" s="23">
        <v>2050026.01</v>
      </c>
      <c r="D34" s="143">
        <v>0.33057780799999997</v>
      </c>
      <c r="E34" s="27">
        <v>11376</v>
      </c>
      <c r="F34" s="27">
        <v>5030</v>
      </c>
      <c r="G34" s="148">
        <v>4860</v>
      </c>
      <c r="H34" s="24"/>
      <c r="I34" s="25">
        <v>0.77</v>
      </c>
      <c r="J34" s="26">
        <f t="shared" ref="J34:J65" si="16">I34*100</f>
        <v>77</v>
      </c>
      <c r="K34" s="27">
        <v>3967</v>
      </c>
      <c r="L34" s="27">
        <v>4005</v>
      </c>
      <c r="M34" s="28">
        <f>E34*D34</f>
        <v>3760.6531438079996</v>
      </c>
      <c r="N34" s="29">
        <f t="shared" ref="N34:N65" si="17">K34-M34</f>
        <v>206.34685619200036</v>
      </c>
      <c r="O34" s="30">
        <f t="shared" ref="O34:O65" si="18">N34/M34</f>
        <v>5.4869951655008416E-2</v>
      </c>
      <c r="P34" s="153">
        <v>5142.6000000000004</v>
      </c>
      <c r="Q34" s="31">
        <v>1548</v>
      </c>
      <c r="R34" s="32">
        <f>F34*D34</f>
        <v>1662.80637424</v>
      </c>
      <c r="S34" s="27">
        <f t="shared" ref="S34:S65" si="19">Q34-R34</f>
        <v>-114.80637423999997</v>
      </c>
      <c r="T34" s="224">
        <f t="shared" ref="T34:T65" si="20">S34/R34</f>
        <v>-6.9043741964528615E-2</v>
      </c>
      <c r="U34" s="27">
        <v>1531</v>
      </c>
      <c r="V34" s="28">
        <f>G34*D34</f>
        <v>1606.6081468799998</v>
      </c>
      <c r="W34" s="29">
        <f t="shared" ref="W34:W65" si="21">U34-V34</f>
        <v>-75.608146879999822</v>
      </c>
      <c r="X34" s="34">
        <f t="shared" ref="X34:X65" si="22">W34/V34</f>
        <v>-4.7060726678642389E-2</v>
      </c>
      <c r="Y34" s="35">
        <f t="shared" ref="Y34:Y65" si="23">U34/J34</f>
        <v>19.883116883116884</v>
      </c>
      <c r="Z34" s="31">
        <v>1615</v>
      </c>
      <c r="AA34" s="33">
        <v>1080</v>
      </c>
      <c r="AB34" s="31">
        <v>185</v>
      </c>
      <c r="AC34" s="29">
        <f t="shared" ref="AC34:AC65" si="24">AA34+AB34</f>
        <v>1265</v>
      </c>
      <c r="AD34" s="36">
        <f t="shared" ref="AD34:AD65" si="25">AC34/Z34</f>
        <v>0.78328173374613008</v>
      </c>
      <c r="AE34" s="37">
        <f t="shared" ref="AE34:AE65" si="26">AD34/0.777136</f>
        <v>1.0079081830543561</v>
      </c>
      <c r="AF34" s="31">
        <v>215</v>
      </c>
      <c r="AG34" s="36">
        <f t="shared" ref="AG34:AG65" si="27">AF34/Z34</f>
        <v>0.13312693498452013</v>
      </c>
      <c r="AH34" s="38">
        <f t="shared" ref="AH34:AH65" si="28">AG34/0.117964</f>
        <v>1.1285386642070474</v>
      </c>
      <c r="AI34" s="31">
        <v>105</v>
      </c>
      <c r="AJ34" s="31">
        <v>35</v>
      </c>
      <c r="AK34" s="29">
        <f t="shared" ref="AK34:AK65" si="29">AI34+AJ34</f>
        <v>140</v>
      </c>
      <c r="AL34" s="36">
        <f t="shared" ref="AL34:AL65" si="30">AK34/Z34</f>
        <v>8.6687306501547989E-2</v>
      </c>
      <c r="AM34" s="38">
        <f t="shared" ref="AM34:AM65" si="31">AL34/0.094813</f>
        <v>0.91429768598765981</v>
      </c>
      <c r="AN34" s="31">
        <v>0</v>
      </c>
      <c r="AO34" s="39" t="s">
        <v>7</v>
      </c>
      <c r="AP34" s="159" t="s">
        <v>7</v>
      </c>
      <c r="AQ34" s="221" t="s">
        <v>23</v>
      </c>
    </row>
    <row r="35" spans="1:43" x14ac:dyDescent="0.2">
      <c r="A35" s="162" t="s">
        <v>60</v>
      </c>
      <c r="B35" s="22">
        <v>2050027</v>
      </c>
      <c r="C35" s="23"/>
      <c r="D35" s="139"/>
      <c r="E35" s="27"/>
      <c r="F35" s="27"/>
      <c r="G35" s="148"/>
      <c r="H35" s="24">
        <v>122050027</v>
      </c>
      <c r="I35" s="25">
        <v>4.5</v>
      </c>
      <c r="J35" s="26">
        <f t="shared" si="16"/>
        <v>450</v>
      </c>
      <c r="K35" s="27">
        <v>7362</v>
      </c>
      <c r="L35" s="27">
        <v>6041</v>
      </c>
      <c r="M35" s="28">
        <v>4009</v>
      </c>
      <c r="N35" s="29">
        <f t="shared" si="17"/>
        <v>3353</v>
      </c>
      <c r="O35" s="30">
        <f t="shared" si="18"/>
        <v>0.83636817161386878</v>
      </c>
      <c r="P35" s="153">
        <v>1636.7</v>
      </c>
      <c r="Q35" s="31">
        <v>3656</v>
      </c>
      <c r="R35" s="32">
        <v>2265</v>
      </c>
      <c r="S35" s="27">
        <f t="shared" si="19"/>
        <v>1391</v>
      </c>
      <c r="T35" s="224">
        <f t="shared" si="20"/>
        <v>0.61412803532008831</v>
      </c>
      <c r="U35" s="27">
        <v>3385</v>
      </c>
      <c r="V35" s="28">
        <v>1955</v>
      </c>
      <c r="W35" s="29">
        <f t="shared" si="21"/>
        <v>1430</v>
      </c>
      <c r="X35" s="34">
        <f t="shared" si="22"/>
        <v>0.73145780051150899</v>
      </c>
      <c r="Y35" s="35">
        <f t="shared" si="23"/>
        <v>7.5222222222222221</v>
      </c>
      <c r="Z35" s="31">
        <v>3870</v>
      </c>
      <c r="AA35" s="33">
        <v>2950</v>
      </c>
      <c r="AB35" s="31">
        <v>275</v>
      </c>
      <c r="AC35" s="29">
        <f t="shared" si="24"/>
        <v>3225</v>
      </c>
      <c r="AD35" s="36">
        <f t="shared" si="25"/>
        <v>0.83333333333333337</v>
      </c>
      <c r="AE35" s="37">
        <f t="shared" si="26"/>
        <v>1.0723133831573024</v>
      </c>
      <c r="AF35" s="31">
        <v>490</v>
      </c>
      <c r="AG35" s="36">
        <f t="shared" si="27"/>
        <v>0.12661498708010335</v>
      </c>
      <c r="AH35" s="38">
        <f t="shared" si="28"/>
        <v>1.0733358234724437</v>
      </c>
      <c r="AI35" s="31">
        <v>95</v>
      </c>
      <c r="AJ35" s="31">
        <v>55</v>
      </c>
      <c r="AK35" s="29">
        <f t="shared" si="29"/>
        <v>150</v>
      </c>
      <c r="AL35" s="36">
        <f t="shared" si="30"/>
        <v>3.875968992248062E-2</v>
      </c>
      <c r="AM35" s="38">
        <f t="shared" si="31"/>
        <v>0.40880142936602176</v>
      </c>
      <c r="AN35" s="31">
        <v>0</v>
      </c>
      <c r="AO35" s="39" t="s">
        <v>7</v>
      </c>
      <c r="AP35" s="159" t="s">
        <v>7</v>
      </c>
    </row>
    <row r="36" spans="1:43" x14ac:dyDescent="0.2">
      <c r="A36" s="162" t="s">
        <v>61</v>
      </c>
      <c r="B36" s="22">
        <v>2050100</v>
      </c>
      <c r="C36" s="23"/>
      <c r="D36" s="139"/>
      <c r="E36" s="27"/>
      <c r="F36" s="27"/>
      <c r="G36" s="148"/>
      <c r="H36" s="24">
        <v>122050100</v>
      </c>
      <c r="I36" s="25">
        <v>5.86</v>
      </c>
      <c r="J36" s="26">
        <f t="shared" si="16"/>
        <v>586</v>
      </c>
      <c r="K36" s="27">
        <v>3855</v>
      </c>
      <c r="L36" s="27">
        <v>3112</v>
      </c>
      <c r="M36" s="28">
        <v>3087</v>
      </c>
      <c r="N36" s="29">
        <f t="shared" si="17"/>
        <v>768</v>
      </c>
      <c r="O36" s="30">
        <f t="shared" si="18"/>
        <v>0.2487852283770651</v>
      </c>
      <c r="P36" s="153">
        <v>657.7</v>
      </c>
      <c r="Q36" s="31">
        <v>1877</v>
      </c>
      <c r="R36" s="32">
        <v>1297</v>
      </c>
      <c r="S36" s="27">
        <f t="shared" si="19"/>
        <v>580</v>
      </c>
      <c r="T36" s="224">
        <f t="shared" si="20"/>
        <v>0.4471858134155744</v>
      </c>
      <c r="U36" s="27">
        <v>1724</v>
      </c>
      <c r="V36" s="28">
        <v>1233</v>
      </c>
      <c r="W36" s="29">
        <f t="shared" si="21"/>
        <v>491</v>
      </c>
      <c r="X36" s="34">
        <f t="shared" si="22"/>
        <v>0.39821573398215732</v>
      </c>
      <c r="Y36" s="35">
        <f t="shared" si="23"/>
        <v>2.9419795221843001</v>
      </c>
      <c r="Z36" s="31">
        <v>1750</v>
      </c>
      <c r="AA36" s="33">
        <v>1155</v>
      </c>
      <c r="AB36" s="31">
        <v>155</v>
      </c>
      <c r="AC36" s="29">
        <f t="shared" si="24"/>
        <v>1310</v>
      </c>
      <c r="AD36" s="36">
        <f t="shared" si="25"/>
        <v>0.74857142857142855</v>
      </c>
      <c r="AE36" s="37">
        <f t="shared" si="26"/>
        <v>0.96324379332758814</v>
      </c>
      <c r="AF36" s="31">
        <v>260</v>
      </c>
      <c r="AG36" s="36">
        <f t="shared" si="27"/>
        <v>0.14857142857142858</v>
      </c>
      <c r="AH36" s="38">
        <f t="shared" si="28"/>
        <v>1.2594641464466156</v>
      </c>
      <c r="AI36" s="31">
        <v>95</v>
      </c>
      <c r="AJ36" s="31">
        <v>65</v>
      </c>
      <c r="AK36" s="29">
        <f t="shared" si="29"/>
        <v>160</v>
      </c>
      <c r="AL36" s="36">
        <f t="shared" si="30"/>
        <v>9.1428571428571428E-2</v>
      </c>
      <c r="AM36" s="38">
        <f t="shared" si="31"/>
        <v>0.96430417167025018</v>
      </c>
      <c r="AN36" s="31">
        <v>20</v>
      </c>
      <c r="AO36" s="39" t="s">
        <v>7</v>
      </c>
      <c r="AP36" s="159" t="s">
        <v>7</v>
      </c>
    </row>
    <row r="37" spans="1:43" x14ac:dyDescent="0.2">
      <c r="A37" s="164"/>
      <c r="B37" s="58">
        <v>2050101</v>
      </c>
      <c r="C37" s="59"/>
      <c r="D37" s="142"/>
      <c r="E37" s="63"/>
      <c r="F37" s="63"/>
      <c r="G37" s="150"/>
      <c r="H37" s="60">
        <v>122050101</v>
      </c>
      <c r="I37" s="61">
        <v>1.67</v>
      </c>
      <c r="J37" s="62">
        <f t="shared" si="16"/>
        <v>167</v>
      </c>
      <c r="K37" s="63">
        <v>3343</v>
      </c>
      <c r="L37" s="63">
        <v>3430</v>
      </c>
      <c r="M37" s="64">
        <v>3433</v>
      </c>
      <c r="N37" s="65">
        <f t="shared" si="17"/>
        <v>-90</v>
      </c>
      <c r="O37" s="66">
        <f t="shared" si="18"/>
        <v>-2.621613748907661E-2</v>
      </c>
      <c r="P37" s="155">
        <v>1999.6</v>
      </c>
      <c r="Q37" s="67">
        <v>1849</v>
      </c>
      <c r="R37" s="68">
        <v>1845</v>
      </c>
      <c r="S37" s="63">
        <f t="shared" si="19"/>
        <v>4</v>
      </c>
      <c r="T37" s="227">
        <f t="shared" si="20"/>
        <v>2.1680216802168022E-3</v>
      </c>
      <c r="U37" s="63">
        <v>1719</v>
      </c>
      <c r="V37" s="64">
        <v>1724</v>
      </c>
      <c r="W37" s="65">
        <f t="shared" si="21"/>
        <v>-5</v>
      </c>
      <c r="X37" s="70">
        <f t="shared" si="22"/>
        <v>-2.9002320185614848E-3</v>
      </c>
      <c r="Y37" s="71">
        <f t="shared" si="23"/>
        <v>10.293413173652695</v>
      </c>
      <c r="Z37" s="67">
        <v>1575</v>
      </c>
      <c r="AA37" s="69">
        <v>900</v>
      </c>
      <c r="AB37" s="67">
        <v>110</v>
      </c>
      <c r="AC37" s="65">
        <f t="shared" si="24"/>
        <v>1010</v>
      </c>
      <c r="AD37" s="72">
        <f t="shared" si="25"/>
        <v>0.64126984126984132</v>
      </c>
      <c r="AE37" s="73">
        <f t="shared" si="26"/>
        <v>0.82517067961057178</v>
      </c>
      <c r="AF37" s="67">
        <v>425</v>
      </c>
      <c r="AG37" s="72">
        <f t="shared" si="27"/>
        <v>0.26984126984126983</v>
      </c>
      <c r="AH37" s="74">
        <f t="shared" si="28"/>
        <v>2.2874883001701352</v>
      </c>
      <c r="AI37" s="67">
        <v>105</v>
      </c>
      <c r="AJ37" s="67">
        <v>10</v>
      </c>
      <c r="AK37" s="65">
        <f t="shared" si="29"/>
        <v>115</v>
      </c>
      <c r="AL37" s="72">
        <f t="shared" si="30"/>
        <v>7.301587301587302E-2</v>
      </c>
      <c r="AM37" s="74">
        <f t="shared" si="31"/>
        <v>0.77010402598665817</v>
      </c>
      <c r="AN37" s="67">
        <v>30</v>
      </c>
      <c r="AO37" s="75" t="s">
        <v>6</v>
      </c>
      <c r="AP37" s="157" t="s">
        <v>6</v>
      </c>
    </row>
    <row r="38" spans="1:43" x14ac:dyDescent="0.2">
      <c r="A38" s="164" t="s">
        <v>62</v>
      </c>
      <c r="B38" s="58">
        <v>2050102</v>
      </c>
      <c r="C38" s="59"/>
      <c r="D38" s="142"/>
      <c r="E38" s="63"/>
      <c r="F38" s="63"/>
      <c r="G38" s="150"/>
      <c r="H38" s="60">
        <v>122050102</v>
      </c>
      <c r="I38" s="61">
        <v>1.32</v>
      </c>
      <c r="J38" s="62">
        <f t="shared" si="16"/>
        <v>132</v>
      </c>
      <c r="K38" s="63">
        <v>4623</v>
      </c>
      <c r="L38" s="63">
        <v>4298</v>
      </c>
      <c r="M38" s="64">
        <v>4191</v>
      </c>
      <c r="N38" s="65">
        <f t="shared" si="17"/>
        <v>432</v>
      </c>
      <c r="O38" s="66">
        <f t="shared" si="18"/>
        <v>0.10307802433786686</v>
      </c>
      <c r="P38" s="155">
        <v>3502</v>
      </c>
      <c r="Q38" s="67">
        <v>2660</v>
      </c>
      <c r="R38" s="68">
        <v>2233</v>
      </c>
      <c r="S38" s="63">
        <f t="shared" si="19"/>
        <v>427</v>
      </c>
      <c r="T38" s="227">
        <f t="shared" si="20"/>
        <v>0.19122257053291536</v>
      </c>
      <c r="U38" s="63">
        <v>2413</v>
      </c>
      <c r="V38" s="64">
        <v>2072</v>
      </c>
      <c r="W38" s="65">
        <f t="shared" si="21"/>
        <v>341</v>
      </c>
      <c r="X38" s="70">
        <f t="shared" si="22"/>
        <v>0.16457528957528958</v>
      </c>
      <c r="Y38" s="71">
        <f t="shared" si="23"/>
        <v>18.280303030303031</v>
      </c>
      <c r="Z38" s="67">
        <v>2490</v>
      </c>
      <c r="AA38" s="69">
        <v>1385</v>
      </c>
      <c r="AB38" s="67">
        <v>120</v>
      </c>
      <c r="AC38" s="65">
        <f t="shared" si="24"/>
        <v>1505</v>
      </c>
      <c r="AD38" s="72">
        <f t="shared" si="25"/>
        <v>0.60441767068273089</v>
      </c>
      <c r="AE38" s="73">
        <f t="shared" si="26"/>
        <v>0.77775018874782642</v>
      </c>
      <c r="AF38" s="67">
        <v>655</v>
      </c>
      <c r="AG38" s="72">
        <f t="shared" si="27"/>
        <v>0.26305220883534136</v>
      </c>
      <c r="AH38" s="74">
        <f t="shared" si="28"/>
        <v>2.2299363266364431</v>
      </c>
      <c r="AI38" s="67">
        <v>225</v>
      </c>
      <c r="AJ38" s="67">
        <v>40</v>
      </c>
      <c r="AK38" s="65">
        <f t="shared" si="29"/>
        <v>265</v>
      </c>
      <c r="AL38" s="72">
        <f t="shared" si="30"/>
        <v>0.10642570281124498</v>
      </c>
      <c r="AM38" s="74">
        <f t="shared" si="31"/>
        <v>1.1224800693074262</v>
      </c>
      <c r="AN38" s="67">
        <v>60</v>
      </c>
      <c r="AO38" s="75" t="s">
        <v>6</v>
      </c>
      <c r="AP38" s="157" t="s">
        <v>6</v>
      </c>
    </row>
    <row r="39" spans="1:43" x14ac:dyDescent="0.2">
      <c r="A39" s="162"/>
      <c r="B39" s="22">
        <v>2050103</v>
      </c>
      <c r="C39" s="23"/>
      <c r="D39" s="139"/>
      <c r="E39" s="27"/>
      <c r="F39" s="27"/>
      <c r="G39" s="148"/>
      <c r="H39" s="24">
        <v>122050103</v>
      </c>
      <c r="I39" s="25">
        <v>1.89</v>
      </c>
      <c r="J39" s="26">
        <f t="shared" si="16"/>
        <v>189</v>
      </c>
      <c r="K39" s="27">
        <v>4228</v>
      </c>
      <c r="L39" s="27">
        <v>4342</v>
      </c>
      <c r="M39" s="28">
        <v>4401</v>
      </c>
      <c r="N39" s="29">
        <f t="shared" si="17"/>
        <v>-173</v>
      </c>
      <c r="O39" s="30">
        <f t="shared" si="18"/>
        <v>-3.9309247898204953E-2</v>
      </c>
      <c r="P39" s="153">
        <v>2233.8000000000002</v>
      </c>
      <c r="Q39" s="31">
        <v>1994</v>
      </c>
      <c r="R39" s="32">
        <v>1971</v>
      </c>
      <c r="S39" s="27">
        <f t="shared" si="19"/>
        <v>23</v>
      </c>
      <c r="T39" s="224">
        <f t="shared" si="20"/>
        <v>1.1669203450025367E-2</v>
      </c>
      <c r="U39" s="27">
        <v>1936</v>
      </c>
      <c r="V39" s="28">
        <v>1886</v>
      </c>
      <c r="W39" s="29">
        <f t="shared" si="21"/>
        <v>50</v>
      </c>
      <c r="X39" s="34">
        <f t="shared" si="22"/>
        <v>2.6511134676564158E-2</v>
      </c>
      <c r="Y39" s="35">
        <f t="shared" si="23"/>
        <v>10.243386243386244</v>
      </c>
      <c r="Z39" s="31">
        <v>1900</v>
      </c>
      <c r="AA39" s="33">
        <v>1335</v>
      </c>
      <c r="AB39" s="31">
        <v>120</v>
      </c>
      <c r="AC39" s="29">
        <f t="shared" si="24"/>
        <v>1455</v>
      </c>
      <c r="AD39" s="36">
        <f t="shared" si="25"/>
        <v>0.76578947368421058</v>
      </c>
      <c r="AE39" s="37">
        <f t="shared" si="26"/>
        <v>0.98539956157507891</v>
      </c>
      <c r="AF39" s="31">
        <v>335</v>
      </c>
      <c r="AG39" s="36">
        <f t="shared" si="27"/>
        <v>0.1763157894736842</v>
      </c>
      <c r="AH39" s="38">
        <f t="shared" si="28"/>
        <v>1.4946576029439846</v>
      </c>
      <c r="AI39" s="31">
        <v>65</v>
      </c>
      <c r="AJ39" s="31">
        <v>20</v>
      </c>
      <c r="AK39" s="29">
        <f t="shared" si="29"/>
        <v>85</v>
      </c>
      <c r="AL39" s="36">
        <f t="shared" si="30"/>
        <v>4.4736842105263158E-2</v>
      </c>
      <c r="AM39" s="38">
        <f t="shared" si="31"/>
        <v>0.47184291294720304</v>
      </c>
      <c r="AN39" s="31">
        <v>15</v>
      </c>
      <c r="AO39" s="39" t="s">
        <v>7</v>
      </c>
      <c r="AP39" s="159" t="s">
        <v>7</v>
      </c>
    </row>
    <row r="40" spans="1:43" x14ac:dyDescent="0.2">
      <c r="A40" s="162"/>
      <c r="B40" s="22">
        <v>2050104.01</v>
      </c>
      <c r="C40" s="23"/>
      <c r="D40" s="139"/>
      <c r="E40" s="27"/>
      <c r="F40" s="27"/>
      <c r="G40" s="148"/>
      <c r="H40" s="24">
        <v>122050104.01000001</v>
      </c>
      <c r="I40" s="25">
        <v>1.24</v>
      </c>
      <c r="J40" s="26">
        <f t="shared" si="16"/>
        <v>124</v>
      </c>
      <c r="K40" s="27">
        <v>2015</v>
      </c>
      <c r="L40" s="27">
        <v>2045</v>
      </c>
      <c r="M40" s="28">
        <v>2054</v>
      </c>
      <c r="N40" s="29">
        <f t="shared" si="17"/>
        <v>-39</v>
      </c>
      <c r="O40" s="30">
        <f t="shared" si="18"/>
        <v>-1.8987341772151899E-2</v>
      </c>
      <c r="P40" s="153">
        <v>1618.7</v>
      </c>
      <c r="Q40" s="31">
        <v>907</v>
      </c>
      <c r="R40" s="32">
        <v>887</v>
      </c>
      <c r="S40" s="27">
        <f t="shared" si="19"/>
        <v>20</v>
      </c>
      <c r="T40" s="224">
        <f t="shared" si="20"/>
        <v>2.2547914317925591E-2</v>
      </c>
      <c r="U40" s="27">
        <v>877</v>
      </c>
      <c r="V40" s="28">
        <v>873</v>
      </c>
      <c r="W40" s="29">
        <f t="shared" si="21"/>
        <v>4</v>
      </c>
      <c r="X40" s="34">
        <f t="shared" si="22"/>
        <v>4.5819014891179842E-3</v>
      </c>
      <c r="Y40" s="35">
        <f t="shared" si="23"/>
        <v>7.07258064516129</v>
      </c>
      <c r="Z40" s="31">
        <v>905</v>
      </c>
      <c r="AA40" s="33">
        <v>680</v>
      </c>
      <c r="AB40" s="31">
        <v>95</v>
      </c>
      <c r="AC40" s="29">
        <f t="shared" si="24"/>
        <v>775</v>
      </c>
      <c r="AD40" s="36">
        <f t="shared" si="25"/>
        <v>0.85635359116022103</v>
      </c>
      <c r="AE40" s="37">
        <f t="shared" si="26"/>
        <v>1.1019352998191063</v>
      </c>
      <c r="AF40" s="31">
        <v>85</v>
      </c>
      <c r="AG40" s="36">
        <f t="shared" si="27"/>
        <v>9.3922651933701654E-2</v>
      </c>
      <c r="AH40" s="38">
        <f t="shared" si="28"/>
        <v>0.79619758514209127</v>
      </c>
      <c r="AI40" s="31">
        <v>25</v>
      </c>
      <c r="AJ40" s="31">
        <v>15</v>
      </c>
      <c r="AK40" s="29">
        <f t="shared" si="29"/>
        <v>40</v>
      </c>
      <c r="AL40" s="36">
        <f t="shared" si="30"/>
        <v>4.4198895027624308E-2</v>
      </c>
      <c r="AM40" s="38">
        <f t="shared" si="31"/>
        <v>0.46616914376324248</v>
      </c>
      <c r="AN40" s="31">
        <v>10</v>
      </c>
      <c r="AO40" s="39" t="s">
        <v>7</v>
      </c>
      <c r="AP40" s="159" t="s">
        <v>7</v>
      </c>
    </row>
    <row r="41" spans="1:43" x14ac:dyDescent="0.2">
      <c r="A41" s="162" t="s">
        <v>63</v>
      </c>
      <c r="B41" s="22">
        <v>2050104.02</v>
      </c>
      <c r="C41" s="23"/>
      <c r="D41" s="139"/>
      <c r="E41" s="27"/>
      <c r="F41" s="27"/>
      <c r="G41" s="148"/>
      <c r="H41" s="24">
        <v>122050104.02</v>
      </c>
      <c r="I41" s="25">
        <v>4.8499999999999996</v>
      </c>
      <c r="J41" s="26">
        <f t="shared" si="16"/>
        <v>484.99999999999994</v>
      </c>
      <c r="K41" s="27">
        <v>8522</v>
      </c>
      <c r="L41" s="27">
        <v>8270</v>
      </c>
      <c r="M41" s="28">
        <v>6210</v>
      </c>
      <c r="N41" s="29">
        <f t="shared" si="17"/>
        <v>2312</v>
      </c>
      <c r="O41" s="30">
        <f t="shared" si="18"/>
        <v>0.37230273752012882</v>
      </c>
      <c r="P41" s="153">
        <v>1758.9</v>
      </c>
      <c r="Q41" s="31">
        <v>3447</v>
      </c>
      <c r="R41" s="32">
        <v>2501</v>
      </c>
      <c r="S41" s="27">
        <f t="shared" si="19"/>
        <v>946</v>
      </c>
      <c r="T41" s="224">
        <f t="shared" si="20"/>
        <v>0.37824870051979209</v>
      </c>
      <c r="U41" s="27">
        <v>3395</v>
      </c>
      <c r="V41" s="28">
        <v>2402</v>
      </c>
      <c r="W41" s="29">
        <f t="shared" si="21"/>
        <v>993</v>
      </c>
      <c r="X41" s="34">
        <f t="shared" si="22"/>
        <v>0.41340549542048294</v>
      </c>
      <c r="Y41" s="35">
        <f t="shared" si="23"/>
        <v>7.0000000000000009</v>
      </c>
      <c r="Z41" s="31">
        <v>3405</v>
      </c>
      <c r="AA41" s="33">
        <v>2580</v>
      </c>
      <c r="AB41" s="31">
        <v>275</v>
      </c>
      <c r="AC41" s="29">
        <f t="shared" si="24"/>
        <v>2855</v>
      </c>
      <c r="AD41" s="36">
        <f t="shared" si="25"/>
        <v>0.83847283406754769</v>
      </c>
      <c r="AE41" s="37">
        <f t="shared" si="26"/>
        <v>1.078926769661356</v>
      </c>
      <c r="AF41" s="31">
        <v>375</v>
      </c>
      <c r="AG41" s="36">
        <f t="shared" si="27"/>
        <v>0.11013215859030837</v>
      </c>
      <c r="AH41" s="38">
        <f t="shared" si="28"/>
        <v>0.93360820750659834</v>
      </c>
      <c r="AI41" s="31">
        <v>105</v>
      </c>
      <c r="AJ41" s="31">
        <v>35</v>
      </c>
      <c r="AK41" s="29">
        <f t="shared" si="29"/>
        <v>140</v>
      </c>
      <c r="AL41" s="36">
        <f t="shared" si="30"/>
        <v>4.1116005873715125E-2</v>
      </c>
      <c r="AM41" s="38">
        <f t="shared" si="31"/>
        <v>0.43365367485170947</v>
      </c>
      <c r="AN41" s="31">
        <v>40</v>
      </c>
      <c r="AO41" s="39" t="s">
        <v>7</v>
      </c>
      <c r="AP41" s="159" t="s">
        <v>7</v>
      </c>
    </row>
    <row r="42" spans="1:43" x14ac:dyDescent="0.2">
      <c r="A42" s="162"/>
      <c r="B42" s="22">
        <v>2050105.01</v>
      </c>
      <c r="C42" s="23"/>
      <c r="D42" s="139"/>
      <c r="E42" s="27"/>
      <c r="F42" s="27"/>
      <c r="G42" s="148"/>
      <c r="H42" s="24">
        <v>122050105.01000001</v>
      </c>
      <c r="I42" s="25">
        <v>1.19</v>
      </c>
      <c r="J42" s="26">
        <f t="shared" si="16"/>
        <v>119</v>
      </c>
      <c r="K42" s="27">
        <v>3082</v>
      </c>
      <c r="L42" s="27">
        <v>3203</v>
      </c>
      <c r="M42" s="28">
        <v>3272</v>
      </c>
      <c r="N42" s="29">
        <f t="shared" si="17"/>
        <v>-190</v>
      </c>
      <c r="O42" s="30">
        <f t="shared" si="18"/>
        <v>-5.8068459657701708E-2</v>
      </c>
      <c r="P42" s="153">
        <v>2588.4</v>
      </c>
      <c r="Q42" s="31">
        <v>1344</v>
      </c>
      <c r="R42" s="32">
        <v>1343</v>
      </c>
      <c r="S42" s="27">
        <f t="shared" si="19"/>
        <v>1</v>
      </c>
      <c r="T42" s="224">
        <f t="shared" si="20"/>
        <v>7.4460163812360388E-4</v>
      </c>
      <c r="U42" s="27">
        <v>1299</v>
      </c>
      <c r="V42" s="28">
        <v>1296</v>
      </c>
      <c r="W42" s="29">
        <f t="shared" si="21"/>
        <v>3</v>
      </c>
      <c r="X42" s="34">
        <f t="shared" si="22"/>
        <v>2.3148148148148147E-3</v>
      </c>
      <c r="Y42" s="35">
        <f t="shared" si="23"/>
        <v>10.915966386554622</v>
      </c>
      <c r="Z42" s="31">
        <v>1500</v>
      </c>
      <c r="AA42" s="33">
        <v>1100</v>
      </c>
      <c r="AB42" s="31">
        <v>100</v>
      </c>
      <c r="AC42" s="29">
        <f t="shared" si="24"/>
        <v>1200</v>
      </c>
      <c r="AD42" s="36">
        <f t="shared" si="25"/>
        <v>0.8</v>
      </c>
      <c r="AE42" s="37">
        <f t="shared" si="26"/>
        <v>1.0294208478310103</v>
      </c>
      <c r="AF42" s="31">
        <v>240</v>
      </c>
      <c r="AG42" s="36">
        <f t="shared" si="27"/>
        <v>0.16</v>
      </c>
      <c r="AH42" s="38">
        <f t="shared" si="28"/>
        <v>1.3563460038655861</v>
      </c>
      <c r="AI42" s="31">
        <v>40</v>
      </c>
      <c r="AJ42" s="31">
        <v>15</v>
      </c>
      <c r="AK42" s="29">
        <f t="shared" si="29"/>
        <v>55</v>
      </c>
      <c r="AL42" s="36">
        <f t="shared" si="30"/>
        <v>3.6666666666666667E-2</v>
      </c>
      <c r="AM42" s="38">
        <f t="shared" si="31"/>
        <v>0.38672615218025658</v>
      </c>
      <c r="AN42" s="31">
        <v>10</v>
      </c>
      <c r="AO42" s="39" t="s">
        <v>7</v>
      </c>
      <c r="AP42" s="159" t="s">
        <v>7</v>
      </c>
    </row>
    <row r="43" spans="1:43" x14ac:dyDescent="0.2">
      <c r="A43" s="162" t="s">
        <v>64</v>
      </c>
      <c r="B43" s="22">
        <v>2050105.02</v>
      </c>
      <c r="C43" s="23"/>
      <c r="D43" s="139"/>
      <c r="E43" s="27"/>
      <c r="F43" s="27"/>
      <c r="G43" s="148"/>
      <c r="H43" s="24">
        <v>122050105.02</v>
      </c>
      <c r="I43" s="25">
        <v>2.11</v>
      </c>
      <c r="J43" s="26">
        <f t="shared" si="16"/>
        <v>211</v>
      </c>
      <c r="K43" s="27">
        <v>4613</v>
      </c>
      <c r="L43" s="27">
        <v>4724</v>
      </c>
      <c r="M43" s="28">
        <v>4858</v>
      </c>
      <c r="N43" s="29">
        <f t="shared" si="17"/>
        <v>-245</v>
      </c>
      <c r="O43" s="30">
        <f t="shared" si="18"/>
        <v>-5.0432276657060522E-2</v>
      </c>
      <c r="P43" s="153">
        <v>2189.6999999999998</v>
      </c>
      <c r="Q43" s="31">
        <v>1798</v>
      </c>
      <c r="R43" s="32">
        <v>1777</v>
      </c>
      <c r="S43" s="27">
        <f t="shared" si="19"/>
        <v>21</v>
      </c>
      <c r="T43" s="224">
        <f t="shared" si="20"/>
        <v>1.1817670230725942E-2</v>
      </c>
      <c r="U43" s="27">
        <v>1781</v>
      </c>
      <c r="V43" s="28">
        <v>1755</v>
      </c>
      <c r="W43" s="29">
        <f t="shared" si="21"/>
        <v>26</v>
      </c>
      <c r="X43" s="34">
        <f t="shared" si="22"/>
        <v>1.4814814814814815E-2</v>
      </c>
      <c r="Y43" s="35">
        <f t="shared" si="23"/>
        <v>8.4407582938388632</v>
      </c>
      <c r="Z43" s="31">
        <v>2235</v>
      </c>
      <c r="AA43" s="33">
        <v>1700</v>
      </c>
      <c r="AB43" s="31">
        <v>205</v>
      </c>
      <c r="AC43" s="29">
        <f t="shared" si="24"/>
        <v>1905</v>
      </c>
      <c r="AD43" s="36">
        <f t="shared" si="25"/>
        <v>0.8523489932885906</v>
      </c>
      <c r="AE43" s="37">
        <f t="shared" si="26"/>
        <v>1.0967822791488111</v>
      </c>
      <c r="AF43" s="31">
        <v>255</v>
      </c>
      <c r="AG43" s="36">
        <f t="shared" si="27"/>
        <v>0.11409395973154363</v>
      </c>
      <c r="AH43" s="38">
        <f t="shared" si="28"/>
        <v>0.96719303966925185</v>
      </c>
      <c r="AI43" s="31">
        <v>25</v>
      </c>
      <c r="AJ43" s="31">
        <v>35</v>
      </c>
      <c r="AK43" s="29">
        <f t="shared" si="29"/>
        <v>60</v>
      </c>
      <c r="AL43" s="36">
        <f t="shared" si="30"/>
        <v>2.6845637583892617E-2</v>
      </c>
      <c r="AM43" s="38">
        <f t="shared" si="31"/>
        <v>0.28314300342666743</v>
      </c>
      <c r="AN43" s="31">
        <v>15</v>
      </c>
      <c r="AO43" s="39" t="s">
        <v>7</v>
      </c>
      <c r="AP43" s="159" t="s">
        <v>7</v>
      </c>
    </row>
    <row r="44" spans="1:43" x14ac:dyDescent="0.2">
      <c r="A44" s="162" t="s">
        <v>89</v>
      </c>
      <c r="B44" s="22">
        <v>2050106.01</v>
      </c>
      <c r="C44" s="23"/>
      <c r="D44" s="139"/>
      <c r="E44" s="27"/>
      <c r="F44" s="27"/>
      <c r="G44" s="148"/>
      <c r="H44" s="24">
        <v>122050106.01000001</v>
      </c>
      <c r="I44" s="25">
        <v>1.56</v>
      </c>
      <c r="J44" s="26">
        <f t="shared" si="16"/>
        <v>156</v>
      </c>
      <c r="K44" s="27">
        <v>3538</v>
      </c>
      <c r="L44" s="27">
        <v>3639</v>
      </c>
      <c r="M44" s="28">
        <v>3728</v>
      </c>
      <c r="N44" s="29">
        <f t="shared" si="17"/>
        <v>-190</v>
      </c>
      <c r="O44" s="30">
        <f t="shared" si="18"/>
        <v>-5.0965665236051505E-2</v>
      </c>
      <c r="P44" s="153">
        <v>2268.1</v>
      </c>
      <c r="Q44" s="31">
        <v>1662</v>
      </c>
      <c r="R44" s="32">
        <v>1650</v>
      </c>
      <c r="S44" s="27">
        <f t="shared" si="19"/>
        <v>12</v>
      </c>
      <c r="T44" s="224">
        <f t="shared" si="20"/>
        <v>7.2727272727272727E-3</v>
      </c>
      <c r="U44" s="27">
        <v>1490</v>
      </c>
      <c r="V44" s="28">
        <v>1490</v>
      </c>
      <c r="W44" s="29">
        <f t="shared" si="21"/>
        <v>0</v>
      </c>
      <c r="X44" s="34">
        <f t="shared" si="22"/>
        <v>0</v>
      </c>
      <c r="Y44" s="35">
        <f t="shared" si="23"/>
        <v>9.5512820512820511</v>
      </c>
      <c r="Z44" s="31">
        <v>1610</v>
      </c>
      <c r="AA44" s="33">
        <v>1135</v>
      </c>
      <c r="AB44" s="31">
        <v>140</v>
      </c>
      <c r="AC44" s="29">
        <f t="shared" si="24"/>
        <v>1275</v>
      </c>
      <c r="AD44" s="36">
        <f t="shared" si="25"/>
        <v>0.79192546583850931</v>
      </c>
      <c r="AE44" s="37">
        <f t="shared" si="26"/>
        <v>1.0190307305780575</v>
      </c>
      <c r="AF44" s="31">
        <v>270</v>
      </c>
      <c r="AG44" s="36">
        <f t="shared" si="27"/>
        <v>0.16770186335403728</v>
      </c>
      <c r="AH44" s="38">
        <f t="shared" si="28"/>
        <v>1.4216359512566314</v>
      </c>
      <c r="AI44" s="31">
        <v>60</v>
      </c>
      <c r="AJ44" s="31">
        <v>0</v>
      </c>
      <c r="AK44" s="29">
        <f t="shared" si="29"/>
        <v>60</v>
      </c>
      <c r="AL44" s="36">
        <f t="shared" si="30"/>
        <v>3.7267080745341616E-2</v>
      </c>
      <c r="AM44" s="38">
        <f t="shared" si="31"/>
        <v>0.39305876562646069</v>
      </c>
      <c r="AN44" s="31">
        <v>10</v>
      </c>
      <c r="AO44" s="39" t="s">
        <v>7</v>
      </c>
      <c r="AP44" s="157" t="s">
        <v>6</v>
      </c>
    </row>
    <row r="45" spans="1:43" x14ac:dyDescent="0.2">
      <c r="A45" s="162"/>
      <c r="B45" s="22">
        <v>2050106.02</v>
      </c>
      <c r="C45" s="23"/>
      <c r="D45" s="139"/>
      <c r="E45" s="27"/>
      <c r="F45" s="27"/>
      <c r="G45" s="148"/>
      <c r="H45" s="24">
        <v>122050106.02</v>
      </c>
      <c r="I45" s="25">
        <v>8.9600000000000009</v>
      </c>
      <c r="J45" s="26">
        <f t="shared" si="16"/>
        <v>896.00000000000011</v>
      </c>
      <c r="K45" s="27">
        <v>5106</v>
      </c>
      <c r="L45" s="27">
        <v>5198</v>
      </c>
      <c r="M45" s="28">
        <v>5209</v>
      </c>
      <c r="N45" s="29">
        <f t="shared" si="17"/>
        <v>-103</v>
      </c>
      <c r="O45" s="30">
        <f t="shared" si="18"/>
        <v>-1.9773468995968515E-2</v>
      </c>
      <c r="P45" s="153">
        <v>569.79999999999995</v>
      </c>
      <c r="Q45" s="31">
        <v>1975</v>
      </c>
      <c r="R45" s="32">
        <v>1871</v>
      </c>
      <c r="S45" s="27">
        <f t="shared" si="19"/>
        <v>104</v>
      </c>
      <c r="T45" s="224">
        <f t="shared" si="20"/>
        <v>5.5585248530197758E-2</v>
      </c>
      <c r="U45" s="27">
        <v>1939</v>
      </c>
      <c r="V45" s="28">
        <v>1840</v>
      </c>
      <c r="W45" s="29">
        <f t="shared" si="21"/>
        <v>99</v>
      </c>
      <c r="X45" s="34">
        <f t="shared" si="22"/>
        <v>5.3804347826086958E-2</v>
      </c>
      <c r="Y45" s="35">
        <f t="shared" si="23"/>
        <v>2.1640624999999996</v>
      </c>
      <c r="Z45" s="31">
        <v>2490</v>
      </c>
      <c r="AA45" s="33">
        <v>2010</v>
      </c>
      <c r="AB45" s="31">
        <v>210</v>
      </c>
      <c r="AC45" s="29">
        <f t="shared" si="24"/>
        <v>2220</v>
      </c>
      <c r="AD45" s="36">
        <f t="shared" si="25"/>
        <v>0.89156626506024095</v>
      </c>
      <c r="AE45" s="37">
        <f t="shared" si="26"/>
        <v>1.1472461255948005</v>
      </c>
      <c r="AF45" s="31">
        <v>180</v>
      </c>
      <c r="AG45" s="36">
        <f t="shared" si="27"/>
        <v>7.2289156626506021E-2</v>
      </c>
      <c r="AH45" s="38">
        <f t="shared" si="28"/>
        <v>0.61280692945734305</v>
      </c>
      <c r="AI45" s="31">
        <v>40</v>
      </c>
      <c r="AJ45" s="31">
        <v>35</v>
      </c>
      <c r="AK45" s="29">
        <f t="shared" si="29"/>
        <v>75</v>
      </c>
      <c r="AL45" s="36">
        <f t="shared" si="30"/>
        <v>3.0120481927710843E-2</v>
      </c>
      <c r="AM45" s="38">
        <f t="shared" si="31"/>
        <v>0.31768303848323376</v>
      </c>
      <c r="AN45" s="31">
        <v>10</v>
      </c>
      <c r="AO45" s="39" t="s">
        <v>7</v>
      </c>
      <c r="AP45" s="159" t="s">
        <v>7</v>
      </c>
    </row>
    <row r="46" spans="1:43" x14ac:dyDescent="0.2">
      <c r="A46" s="164" t="s">
        <v>90</v>
      </c>
      <c r="B46" s="58">
        <v>2050107</v>
      </c>
      <c r="C46" s="59"/>
      <c r="D46" s="142"/>
      <c r="E46" s="63"/>
      <c r="F46" s="63"/>
      <c r="G46" s="150"/>
      <c r="H46" s="60">
        <v>122050107</v>
      </c>
      <c r="I46" s="61">
        <v>1.54</v>
      </c>
      <c r="J46" s="62">
        <f t="shared" si="16"/>
        <v>154</v>
      </c>
      <c r="K46" s="63">
        <v>3000</v>
      </c>
      <c r="L46" s="63">
        <v>2947</v>
      </c>
      <c r="M46" s="64">
        <v>3140</v>
      </c>
      <c r="N46" s="65">
        <f t="shared" si="17"/>
        <v>-140</v>
      </c>
      <c r="O46" s="66">
        <f t="shared" si="18"/>
        <v>-4.4585987261146494E-2</v>
      </c>
      <c r="P46" s="155">
        <v>1950.2</v>
      </c>
      <c r="Q46" s="67">
        <v>1351</v>
      </c>
      <c r="R46" s="68">
        <v>1348</v>
      </c>
      <c r="S46" s="63">
        <f t="shared" si="19"/>
        <v>3</v>
      </c>
      <c r="T46" s="227">
        <f t="shared" si="20"/>
        <v>2.225519287833828E-3</v>
      </c>
      <c r="U46" s="63">
        <v>1305</v>
      </c>
      <c r="V46" s="64">
        <v>1304</v>
      </c>
      <c r="W46" s="65">
        <f t="shared" si="21"/>
        <v>1</v>
      </c>
      <c r="X46" s="70">
        <f t="shared" si="22"/>
        <v>7.668711656441718E-4</v>
      </c>
      <c r="Y46" s="71">
        <f t="shared" si="23"/>
        <v>8.4740259740259738</v>
      </c>
      <c r="Z46" s="67">
        <v>1460</v>
      </c>
      <c r="AA46" s="69">
        <v>970</v>
      </c>
      <c r="AB46" s="67">
        <v>130</v>
      </c>
      <c r="AC46" s="65">
        <f t="shared" si="24"/>
        <v>1100</v>
      </c>
      <c r="AD46" s="72">
        <f t="shared" si="25"/>
        <v>0.75342465753424659</v>
      </c>
      <c r="AE46" s="73">
        <f t="shared" si="26"/>
        <v>0.9694888121696158</v>
      </c>
      <c r="AF46" s="67">
        <v>260</v>
      </c>
      <c r="AG46" s="72">
        <f t="shared" si="27"/>
        <v>0.17808219178082191</v>
      </c>
      <c r="AH46" s="74">
        <f t="shared" si="28"/>
        <v>1.5096316823846421</v>
      </c>
      <c r="AI46" s="67">
        <v>65</v>
      </c>
      <c r="AJ46" s="67">
        <v>30</v>
      </c>
      <c r="AK46" s="65">
        <f t="shared" si="29"/>
        <v>95</v>
      </c>
      <c r="AL46" s="72">
        <f t="shared" si="30"/>
        <v>6.5068493150684928E-2</v>
      </c>
      <c r="AM46" s="74">
        <f t="shared" si="31"/>
        <v>0.68628239957268444</v>
      </c>
      <c r="AN46" s="67">
        <v>10</v>
      </c>
      <c r="AO46" s="75" t="s">
        <v>6</v>
      </c>
      <c r="AP46" s="159" t="s">
        <v>7</v>
      </c>
    </row>
    <row r="47" spans="1:43" x14ac:dyDescent="0.2">
      <c r="A47" s="162" t="s">
        <v>65</v>
      </c>
      <c r="B47" s="22">
        <v>2050108</v>
      </c>
      <c r="C47" s="23"/>
      <c r="D47" s="139"/>
      <c r="E47" s="27"/>
      <c r="F47" s="27"/>
      <c r="G47" s="148"/>
      <c r="H47" s="24">
        <v>122050108</v>
      </c>
      <c r="I47" s="25">
        <v>2.27</v>
      </c>
      <c r="J47" s="26">
        <f t="shared" si="16"/>
        <v>227</v>
      </c>
      <c r="K47" s="27">
        <v>4769</v>
      </c>
      <c r="L47" s="27">
        <v>4327</v>
      </c>
      <c r="M47" s="28">
        <v>4140</v>
      </c>
      <c r="N47" s="29">
        <f t="shared" si="17"/>
        <v>629</v>
      </c>
      <c r="O47" s="30">
        <f t="shared" si="18"/>
        <v>0.15193236714975844</v>
      </c>
      <c r="P47" s="153">
        <v>2101.6</v>
      </c>
      <c r="Q47" s="31">
        <v>2416</v>
      </c>
      <c r="R47" s="32">
        <v>1972</v>
      </c>
      <c r="S47" s="27">
        <f t="shared" si="19"/>
        <v>444</v>
      </c>
      <c r="T47" s="224">
        <f t="shared" si="20"/>
        <v>0.22515212981744423</v>
      </c>
      <c r="U47" s="27">
        <v>2311</v>
      </c>
      <c r="V47" s="28">
        <v>1904</v>
      </c>
      <c r="W47" s="29">
        <f t="shared" si="21"/>
        <v>407</v>
      </c>
      <c r="X47" s="34">
        <f t="shared" si="22"/>
        <v>0.21376050420168066</v>
      </c>
      <c r="Y47" s="35">
        <f t="shared" si="23"/>
        <v>10.180616740088105</v>
      </c>
      <c r="Z47" s="31">
        <v>2205</v>
      </c>
      <c r="AA47" s="33">
        <v>1535</v>
      </c>
      <c r="AB47" s="31">
        <v>195</v>
      </c>
      <c r="AC47" s="29">
        <f t="shared" si="24"/>
        <v>1730</v>
      </c>
      <c r="AD47" s="36">
        <f t="shared" si="25"/>
        <v>0.78458049886621317</v>
      </c>
      <c r="AE47" s="37">
        <f t="shared" si="26"/>
        <v>1.0095794029181677</v>
      </c>
      <c r="AF47" s="31">
        <v>310</v>
      </c>
      <c r="AG47" s="36">
        <f t="shared" si="27"/>
        <v>0.14058956916099774</v>
      </c>
      <c r="AH47" s="38">
        <f t="shared" si="28"/>
        <v>1.1918006269793984</v>
      </c>
      <c r="AI47" s="31">
        <v>120</v>
      </c>
      <c r="AJ47" s="31">
        <v>30</v>
      </c>
      <c r="AK47" s="29">
        <f t="shared" si="29"/>
        <v>150</v>
      </c>
      <c r="AL47" s="36">
        <f t="shared" si="30"/>
        <v>6.8027210884353748E-2</v>
      </c>
      <c r="AM47" s="38">
        <f t="shared" si="31"/>
        <v>0.71748822296893622</v>
      </c>
      <c r="AN47" s="31">
        <v>25</v>
      </c>
      <c r="AO47" s="39" t="s">
        <v>7</v>
      </c>
      <c r="AP47" s="159" t="s">
        <v>7</v>
      </c>
    </row>
    <row r="48" spans="1:43" x14ac:dyDescent="0.2">
      <c r="A48" s="164" t="s">
        <v>91</v>
      </c>
      <c r="B48" s="58">
        <v>2050109</v>
      </c>
      <c r="C48" s="59"/>
      <c r="D48" s="142"/>
      <c r="E48" s="63"/>
      <c r="F48" s="63"/>
      <c r="G48" s="150"/>
      <c r="H48" s="60">
        <v>122050109</v>
      </c>
      <c r="I48" s="61">
        <v>1.27</v>
      </c>
      <c r="J48" s="62">
        <f t="shared" si="16"/>
        <v>127</v>
      </c>
      <c r="K48" s="63">
        <v>3200</v>
      </c>
      <c r="L48" s="63">
        <v>3211</v>
      </c>
      <c r="M48" s="64">
        <v>3366</v>
      </c>
      <c r="N48" s="65">
        <f t="shared" si="17"/>
        <v>-166</v>
      </c>
      <c r="O48" s="66">
        <f t="shared" si="18"/>
        <v>-4.9316696375519907E-2</v>
      </c>
      <c r="P48" s="155">
        <v>2526</v>
      </c>
      <c r="Q48" s="67">
        <v>1827</v>
      </c>
      <c r="R48" s="68">
        <v>1784</v>
      </c>
      <c r="S48" s="63">
        <f t="shared" si="19"/>
        <v>43</v>
      </c>
      <c r="T48" s="227">
        <f t="shared" si="20"/>
        <v>2.4103139013452915E-2</v>
      </c>
      <c r="U48" s="63">
        <v>1691</v>
      </c>
      <c r="V48" s="64">
        <v>1695</v>
      </c>
      <c r="W48" s="65">
        <f t="shared" si="21"/>
        <v>-4</v>
      </c>
      <c r="X48" s="70">
        <f t="shared" si="22"/>
        <v>-2.359882005899705E-3</v>
      </c>
      <c r="Y48" s="71">
        <f t="shared" si="23"/>
        <v>13.314960629921259</v>
      </c>
      <c r="Z48" s="67">
        <v>1490</v>
      </c>
      <c r="AA48" s="69">
        <v>860</v>
      </c>
      <c r="AB48" s="67">
        <v>115</v>
      </c>
      <c r="AC48" s="65">
        <f t="shared" si="24"/>
        <v>975</v>
      </c>
      <c r="AD48" s="72">
        <f t="shared" si="25"/>
        <v>0.65436241610738255</v>
      </c>
      <c r="AE48" s="73">
        <f t="shared" si="26"/>
        <v>0.84201789147251249</v>
      </c>
      <c r="AF48" s="67">
        <v>360</v>
      </c>
      <c r="AG48" s="72">
        <f t="shared" si="27"/>
        <v>0.24161073825503357</v>
      </c>
      <c r="AH48" s="74">
        <f t="shared" si="28"/>
        <v>2.0481734957701803</v>
      </c>
      <c r="AI48" s="67">
        <v>115</v>
      </c>
      <c r="AJ48" s="67">
        <v>0</v>
      </c>
      <c r="AK48" s="65">
        <f t="shared" si="29"/>
        <v>115</v>
      </c>
      <c r="AL48" s="72">
        <f t="shared" si="30"/>
        <v>7.7181208053691275E-2</v>
      </c>
      <c r="AM48" s="74">
        <f t="shared" si="31"/>
        <v>0.81403613485166881</v>
      </c>
      <c r="AN48" s="67">
        <v>40</v>
      </c>
      <c r="AO48" s="75" t="s">
        <v>6</v>
      </c>
      <c r="AP48" s="159" t="s">
        <v>7</v>
      </c>
    </row>
    <row r="49" spans="1:43" x14ac:dyDescent="0.2">
      <c r="A49" s="163" t="s">
        <v>62</v>
      </c>
      <c r="B49" s="40">
        <v>2050110</v>
      </c>
      <c r="C49" s="41"/>
      <c r="D49" s="140"/>
      <c r="E49" s="45"/>
      <c r="F49" s="45"/>
      <c r="G49" s="149"/>
      <c r="H49" s="42">
        <v>122050110</v>
      </c>
      <c r="I49" s="43">
        <v>0.81</v>
      </c>
      <c r="J49" s="44">
        <f t="shared" si="16"/>
        <v>81</v>
      </c>
      <c r="K49" s="45">
        <v>1481</v>
      </c>
      <c r="L49" s="45">
        <v>1584</v>
      </c>
      <c r="M49" s="46">
        <v>1684</v>
      </c>
      <c r="N49" s="47">
        <f t="shared" si="17"/>
        <v>-203</v>
      </c>
      <c r="O49" s="48">
        <f t="shared" si="18"/>
        <v>-0.12054631828978622</v>
      </c>
      <c r="P49" s="154">
        <v>1838.8</v>
      </c>
      <c r="Q49" s="49">
        <v>1002</v>
      </c>
      <c r="R49" s="50">
        <v>987</v>
      </c>
      <c r="S49" s="45">
        <f t="shared" si="19"/>
        <v>15</v>
      </c>
      <c r="T49" s="223">
        <f t="shared" si="20"/>
        <v>1.5197568389057751E-2</v>
      </c>
      <c r="U49" s="45">
        <v>838</v>
      </c>
      <c r="V49" s="46">
        <v>940</v>
      </c>
      <c r="W49" s="47">
        <f t="shared" si="21"/>
        <v>-102</v>
      </c>
      <c r="X49" s="52">
        <f t="shared" si="22"/>
        <v>-0.10851063829787234</v>
      </c>
      <c r="Y49" s="53">
        <f t="shared" si="23"/>
        <v>10.345679012345679</v>
      </c>
      <c r="Z49" s="49">
        <v>560</v>
      </c>
      <c r="AA49" s="51">
        <v>295</v>
      </c>
      <c r="AB49" s="49">
        <v>20</v>
      </c>
      <c r="AC49" s="47">
        <f t="shared" si="24"/>
        <v>315</v>
      </c>
      <c r="AD49" s="54">
        <f t="shared" si="25"/>
        <v>0.5625</v>
      </c>
      <c r="AE49" s="55">
        <f t="shared" si="26"/>
        <v>0.723811533631179</v>
      </c>
      <c r="AF49" s="49">
        <v>130</v>
      </c>
      <c r="AG49" s="54">
        <f t="shared" si="27"/>
        <v>0.23214285714285715</v>
      </c>
      <c r="AH49" s="56">
        <f t="shared" si="28"/>
        <v>1.9679127288228371</v>
      </c>
      <c r="AI49" s="49">
        <v>95</v>
      </c>
      <c r="AJ49" s="49">
        <v>10</v>
      </c>
      <c r="AK49" s="47">
        <f t="shared" si="29"/>
        <v>105</v>
      </c>
      <c r="AL49" s="54">
        <f t="shared" si="30"/>
        <v>0.1875</v>
      </c>
      <c r="AM49" s="56">
        <f t="shared" si="31"/>
        <v>1.9775769145581303</v>
      </c>
      <c r="AN49" s="49">
        <v>0</v>
      </c>
      <c r="AO49" s="57" t="s">
        <v>5</v>
      </c>
      <c r="AP49" s="158" t="s">
        <v>5</v>
      </c>
    </row>
    <row r="50" spans="1:43" x14ac:dyDescent="0.2">
      <c r="A50" s="164"/>
      <c r="B50" s="58">
        <v>2050111</v>
      </c>
      <c r="C50" s="59"/>
      <c r="D50" s="142"/>
      <c r="E50" s="63"/>
      <c r="F50" s="63"/>
      <c r="G50" s="150"/>
      <c r="H50" s="60">
        <v>122050111</v>
      </c>
      <c r="I50" s="61">
        <v>0.97</v>
      </c>
      <c r="J50" s="62">
        <f t="shared" si="16"/>
        <v>97</v>
      </c>
      <c r="K50" s="63">
        <v>3132</v>
      </c>
      <c r="L50" s="63">
        <v>3012</v>
      </c>
      <c r="M50" s="64">
        <v>3214</v>
      </c>
      <c r="N50" s="65">
        <f t="shared" si="17"/>
        <v>-82</v>
      </c>
      <c r="O50" s="66">
        <f t="shared" si="18"/>
        <v>-2.5513378967019291E-2</v>
      </c>
      <c r="P50" s="155">
        <v>3226.5</v>
      </c>
      <c r="Q50" s="67">
        <v>1932</v>
      </c>
      <c r="R50" s="68">
        <v>1836</v>
      </c>
      <c r="S50" s="63">
        <f t="shared" si="19"/>
        <v>96</v>
      </c>
      <c r="T50" s="227">
        <f t="shared" si="20"/>
        <v>5.2287581699346407E-2</v>
      </c>
      <c r="U50" s="63">
        <v>1782</v>
      </c>
      <c r="V50" s="64">
        <v>1688</v>
      </c>
      <c r="W50" s="65">
        <f t="shared" si="21"/>
        <v>94</v>
      </c>
      <c r="X50" s="70">
        <f t="shared" si="22"/>
        <v>5.5687203791469193E-2</v>
      </c>
      <c r="Y50" s="71">
        <f t="shared" si="23"/>
        <v>18.371134020618555</v>
      </c>
      <c r="Z50" s="67">
        <v>1735</v>
      </c>
      <c r="AA50" s="69">
        <v>960</v>
      </c>
      <c r="AB50" s="67">
        <v>160</v>
      </c>
      <c r="AC50" s="65">
        <f t="shared" si="24"/>
        <v>1120</v>
      </c>
      <c r="AD50" s="72">
        <f t="shared" si="25"/>
        <v>0.64553314121037464</v>
      </c>
      <c r="AE50" s="73">
        <f t="shared" si="26"/>
        <v>0.83065659190974883</v>
      </c>
      <c r="AF50" s="67">
        <v>425</v>
      </c>
      <c r="AG50" s="72">
        <f t="shared" si="27"/>
        <v>0.24495677233429394</v>
      </c>
      <c r="AH50" s="74">
        <f t="shared" si="28"/>
        <v>2.0765383704714484</v>
      </c>
      <c r="AI50" s="67">
        <v>145</v>
      </c>
      <c r="AJ50" s="67">
        <v>20</v>
      </c>
      <c r="AK50" s="65">
        <f t="shared" si="29"/>
        <v>165</v>
      </c>
      <c r="AL50" s="72">
        <f t="shared" si="30"/>
        <v>9.5100864553314124E-2</v>
      </c>
      <c r="AM50" s="74">
        <f t="shared" si="31"/>
        <v>1.0030361295741526</v>
      </c>
      <c r="AN50" s="67">
        <v>25</v>
      </c>
      <c r="AO50" s="75" t="s">
        <v>6</v>
      </c>
      <c r="AP50" s="157" t="s">
        <v>6</v>
      </c>
    </row>
    <row r="51" spans="1:43" x14ac:dyDescent="0.2">
      <c r="A51" s="164" t="s">
        <v>111</v>
      </c>
      <c r="B51" s="58">
        <v>2050112</v>
      </c>
      <c r="C51" s="59"/>
      <c r="D51" s="142"/>
      <c r="E51" s="63"/>
      <c r="F51" s="63"/>
      <c r="G51" s="150"/>
      <c r="H51" s="60">
        <v>122050112</v>
      </c>
      <c r="I51" s="61">
        <v>1.65</v>
      </c>
      <c r="J51" s="62">
        <f t="shared" si="16"/>
        <v>165</v>
      </c>
      <c r="K51" s="63">
        <v>2014</v>
      </c>
      <c r="L51" s="63">
        <v>1953</v>
      </c>
      <c r="M51" s="64">
        <v>1977</v>
      </c>
      <c r="N51" s="65">
        <f t="shared" si="17"/>
        <v>37</v>
      </c>
      <c r="O51" s="66">
        <f t="shared" si="18"/>
        <v>1.8715225088517955E-2</v>
      </c>
      <c r="P51" s="155">
        <v>1223.7</v>
      </c>
      <c r="Q51" s="67">
        <v>1270</v>
      </c>
      <c r="R51" s="68">
        <v>1523</v>
      </c>
      <c r="S51" s="63">
        <f t="shared" si="19"/>
        <v>-253</v>
      </c>
      <c r="T51" s="227">
        <f t="shared" si="20"/>
        <v>-0.16611950098489822</v>
      </c>
      <c r="U51" s="63">
        <v>1090</v>
      </c>
      <c r="V51" s="64">
        <v>1011</v>
      </c>
      <c r="W51" s="65">
        <f t="shared" si="21"/>
        <v>79</v>
      </c>
      <c r="X51" s="70">
        <f t="shared" si="22"/>
        <v>7.8140454995054398E-2</v>
      </c>
      <c r="Y51" s="71">
        <f t="shared" si="23"/>
        <v>6.6060606060606064</v>
      </c>
      <c r="Z51" s="67">
        <v>950</v>
      </c>
      <c r="AA51" s="69">
        <v>555</v>
      </c>
      <c r="AB51" s="67">
        <v>85</v>
      </c>
      <c r="AC51" s="65">
        <f t="shared" si="24"/>
        <v>640</v>
      </c>
      <c r="AD51" s="72">
        <f t="shared" si="25"/>
        <v>0.67368421052631577</v>
      </c>
      <c r="AE51" s="73">
        <f t="shared" si="26"/>
        <v>0.86688071396295596</v>
      </c>
      <c r="AF51" s="67">
        <v>240</v>
      </c>
      <c r="AG51" s="72">
        <f t="shared" si="27"/>
        <v>0.25263157894736843</v>
      </c>
      <c r="AH51" s="74">
        <f t="shared" si="28"/>
        <v>2.1415989534719779</v>
      </c>
      <c r="AI51" s="67">
        <v>55</v>
      </c>
      <c r="AJ51" s="67">
        <v>0</v>
      </c>
      <c r="AK51" s="65">
        <f t="shared" si="29"/>
        <v>55</v>
      </c>
      <c r="AL51" s="72">
        <f t="shared" si="30"/>
        <v>5.7894736842105263E-2</v>
      </c>
      <c r="AM51" s="74">
        <f t="shared" si="31"/>
        <v>0.6106202402846157</v>
      </c>
      <c r="AN51" s="67">
        <v>0</v>
      </c>
      <c r="AO51" s="75" t="s">
        <v>6</v>
      </c>
      <c r="AP51" s="157" t="s">
        <v>6</v>
      </c>
    </row>
    <row r="52" spans="1:43" x14ac:dyDescent="0.2">
      <c r="A52" s="162" t="s">
        <v>66</v>
      </c>
      <c r="B52" s="22">
        <v>2050113</v>
      </c>
      <c r="C52" s="23"/>
      <c r="D52" s="139"/>
      <c r="E52" s="27"/>
      <c r="F52" s="27"/>
      <c r="G52" s="148"/>
      <c r="H52" s="24">
        <v>122050113</v>
      </c>
      <c r="I52" s="25">
        <v>3.06</v>
      </c>
      <c r="J52" s="26">
        <f t="shared" si="16"/>
        <v>306</v>
      </c>
      <c r="K52" s="27">
        <v>1317</v>
      </c>
      <c r="L52" s="27">
        <v>1059</v>
      </c>
      <c r="M52" s="28">
        <v>714</v>
      </c>
      <c r="N52" s="29">
        <f t="shared" si="17"/>
        <v>603</v>
      </c>
      <c r="O52" s="30">
        <f t="shared" si="18"/>
        <v>0.84453781512605042</v>
      </c>
      <c r="P52" s="153">
        <v>430.9</v>
      </c>
      <c r="Q52" s="31">
        <v>578</v>
      </c>
      <c r="R52" s="32">
        <v>416</v>
      </c>
      <c r="S52" s="27">
        <f t="shared" si="19"/>
        <v>162</v>
      </c>
      <c r="T52" s="224">
        <f t="shared" si="20"/>
        <v>0.38942307692307693</v>
      </c>
      <c r="U52" s="27">
        <v>518</v>
      </c>
      <c r="V52" s="28">
        <v>275</v>
      </c>
      <c r="W52" s="29">
        <f t="shared" si="21"/>
        <v>243</v>
      </c>
      <c r="X52" s="34">
        <f t="shared" si="22"/>
        <v>0.88363636363636366</v>
      </c>
      <c r="Y52" s="35">
        <f t="shared" si="23"/>
        <v>1.6928104575163399</v>
      </c>
      <c r="Z52" s="31">
        <v>640</v>
      </c>
      <c r="AA52" s="33">
        <v>450</v>
      </c>
      <c r="AB52" s="31">
        <v>55</v>
      </c>
      <c r="AC52" s="29">
        <f t="shared" si="24"/>
        <v>505</v>
      </c>
      <c r="AD52" s="36">
        <f t="shared" si="25"/>
        <v>0.7890625</v>
      </c>
      <c r="AE52" s="37">
        <f t="shared" si="26"/>
        <v>1.0153467346770706</v>
      </c>
      <c r="AF52" s="31">
        <v>105</v>
      </c>
      <c r="AG52" s="36">
        <f t="shared" si="27"/>
        <v>0.1640625</v>
      </c>
      <c r="AH52" s="38">
        <f t="shared" si="28"/>
        <v>1.3907844766199857</v>
      </c>
      <c r="AI52" s="31">
        <v>25</v>
      </c>
      <c r="AJ52" s="31">
        <v>0</v>
      </c>
      <c r="AK52" s="29">
        <f t="shared" si="29"/>
        <v>25</v>
      </c>
      <c r="AL52" s="36">
        <f t="shared" si="30"/>
        <v>3.90625E-2</v>
      </c>
      <c r="AM52" s="38">
        <f t="shared" si="31"/>
        <v>0.41199519053294381</v>
      </c>
      <c r="AN52" s="31">
        <v>0</v>
      </c>
      <c r="AO52" s="39" t="s">
        <v>7</v>
      </c>
      <c r="AP52" s="157" t="s">
        <v>6</v>
      </c>
    </row>
    <row r="53" spans="1:43" x14ac:dyDescent="0.2">
      <c r="A53" s="164" t="s">
        <v>67</v>
      </c>
      <c r="B53" s="58">
        <v>2050114</v>
      </c>
      <c r="C53" s="59"/>
      <c r="D53" s="142"/>
      <c r="E53" s="63"/>
      <c r="F53" s="63"/>
      <c r="G53" s="150"/>
      <c r="H53" s="60">
        <v>122050114</v>
      </c>
      <c r="I53" s="61">
        <v>18.14</v>
      </c>
      <c r="J53" s="62">
        <f t="shared" si="16"/>
        <v>1814</v>
      </c>
      <c r="K53" s="63">
        <v>6569</v>
      </c>
      <c r="L53" s="63">
        <v>6740</v>
      </c>
      <c r="M53" s="64">
        <v>6956</v>
      </c>
      <c r="N53" s="65">
        <f t="shared" si="17"/>
        <v>-387</v>
      </c>
      <c r="O53" s="66">
        <f t="shared" si="18"/>
        <v>-5.5635422656699254E-2</v>
      </c>
      <c r="P53" s="155">
        <v>362.2</v>
      </c>
      <c r="Q53" s="67">
        <v>4152</v>
      </c>
      <c r="R53" s="68">
        <v>4116</v>
      </c>
      <c r="S53" s="63">
        <f t="shared" si="19"/>
        <v>36</v>
      </c>
      <c r="T53" s="227">
        <f t="shared" si="20"/>
        <v>8.7463556851311956E-3</v>
      </c>
      <c r="U53" s="63">
        <v>3726</v>
      </c>
      <c r="V53" s="64">
        <v>3801</v>
      </c>
      <c r="W53" s="65">
        <f t="shared" si="21"/>
        <v>-75</v>
      </c>
      <c r="X53" s="70">
        <f t="shared" si="22"/>
        <v>-1.973164956590371E-2</v>
      </c>
      <c r="Y53" s="71">
        <f t="shared" si="23"/>
        <v>2.0540242557883133</v>
      </c>
      <c r="Z53" s="67">
        <v>3200</v>
      </c>
      <c r="AA53" s="69">
        <v>1735</v>
      </c>
      <c r="AB53" s="67">
        <v>315</v>
      </c>
      <c r="AC53" s="65">
        <f t="shared" si="24"/>
        <v>2050</v>
      </c>
      <c r="AD53" s="72">
        <f t="shared" si="25"/>
        <v>0.640625</v>
      </c>
      <c r="AE53" s="73">
        <f t="shared" si="26"/>
        <v>0.82434091330217618</v>
      </c>
      <c r="AF53" s="67">
        <v>890</v>
      </c>
      <c r="AG53" s="72">
        <f t="shared" si="27"/>
        <v>0.27812500000000001</v>
      </c>
      <c r="AH53" s="74">
        <f t="shared" si="28"/>
        <v>2.3577108270319758</v>
      </c>
      <c r="AI53" s="67">
        <v>215</v>
      </c>
      <c r="AJ53" s="67">
        <v>25</v>
      </c>
      <c r="AK53" s="65">
        <f t="shared" si="29"/>
        <v>240</v>
      </c>
      <c r="AL53" s="72">
        <f t="shared" si="30"/>
        <v>7.4999999999999997E-2</v>
      </c>
      <c r="AM53" s="74">
        <f t="shared" si="31"/>
        <v>0.79103076582325216</v>
      </c>
      <c r="AN53" s="67">
        <v>20</v>
      </c>
      <c r="AO53" s="75" t="s">
        <v>6</v>
      </c>
      <c r="AP53" s="157" t="s">
        <v>6</v>
      </c>
    </row>
    <row r="54" spans="1:43" x14ac:dyDescent="0.2">
      <c r="B54" s="76">
        <v>2050120</v>
      </c>
      <c r="H54" s="78">
        <v>122050120</v>
      </c>
      <c r="I54" s="79">
        <v>23.47</v>
      </c>
      <c r="J54" s="80">
        <f t="shared" si="16"/>
        <v>2347</v>
      </c>
      <c r="K54" s="81">
        <v>2196</v>
      </c>
      <c r="L54" s="81">
        <v>2202</v>
      </c>
      <c r="M54" s="82">
        <v>2302</v>
      </c>
      <c r="N54" s="83">
        <f t="shared" si="17"/>
        <v>-106</v>
      </c>
      <c r="O54" s="84">
        <f t="shared" si="18"/>
        <v>-4.6046915725456126E-2</v>
      </c>
      <c r="P54" s="156">
        <v>93.6</v>
      </c>
      <c r="Q54" s="85">
        <v>915</v>
      </c>
      <c r="R54" s="86">
        <v>860</v>
      </c>
      <c r="S54" s="81">
        <f t="shared" si="19"/>
        <v>55</v>
      </c>
      <c r="T54" s="226">
        <f t="shared" si="20"/>
        <v>6.3953488372093026E-2</v>
      </c>
      <c r="U54" s="81">
        <v>870</v>
      </c>
      <c r="V54" s="82">
        <v>825</v>
      </c>
      <c r="W54" s="83">
        <f t="shared" si="21"/>
        <v>45</v>
      </c>
      <c r="X54" s="88">
        <f t="shared" si="22"/>
        <v>5.4545454545454543E-2</v>
      </c>
      <c r="Y54" s="89">
        <f t="shared" si="23"/>
        <v>0.37068598210481468</v>
      </c>
      <c r="Z54" s="85">
        <v>1040</v>
      </c>
      <c r="AA54" s="87">
        <v>810</v>
      </c>
      <c r="AB54" s="85">
        <v>125</v>
      </c>
      <c r="AC54" s="83">
        <f t="shared" si="24"/>
        <v>935</v>
      </c>
      <c r="AD54" s="90">
        <f t="shared" si="25"/>
        <v>0.89903846153846156</v>
      </c>
      <c r="AE54" s="91">
        <f t="shared" si="26"/>
        <v>1.1568611691370128</v>
      </c>
      <c r="AF54" s="85">
        <v>65</v>
      </c>
      <c r="AG54" s="90">
        <f t="shared" si="27"/>
        <v>6.25E-2</v>
      </c>
      <c r="AH54" s="92">
        <f t="shared" si="28"/>
        <v>0.5298226577599946</v>
      </c>
      <c r="AI54" s="85">
        <v>20</v>
      </c>
      <c r="AJ54" s="85">
        <v>15</v>
      </c>
      <c r="AK54" s="83">
        <f t="shared" si="29"/>
        <v>35</v>
      </c>
      <c r="AL54" s="90">
        <f t="shared" si="30"/>
        <v>3.3653846153846152E-2</v>
      </c>
      <c r="AM54" s="92">
        <f t="shared" si="31"/>
        <v>0.35494970261299774</v>
      </c>
      <c r="AN54" s="85">
        <v>0</v>
      </c>
      <c r="AO54" s="93" t="s">
        <v>3</v>
      </c>
      <c r="AP54" s="167" t="s">
        <v>3</v>
      </c>
    </row>
    <row r="55" spans="1:43" x14ac:dyDescent="0.2">
      <c r="A55" s="162" t="s">
        <v>68</v>
      </c>
      <c r="B55" s="22">
        <v>2050121.02</v>
      </c>
      <c r="C55" s="23"/>
      <c r="D55" s="139"/>
      <c r="E55" s="27"/>
      <c r="F55" s="27"/>
      <c r="G55" s="148"/>
      <c r="H55" s="24">
        <v>122050121.02</v>
      </c>
      <c r="I55" s="25">
        <v>1.64</v>
      </c>
      <c r="J55" s="26">
        <f t="shared" si="16"/>
        <v>164</v>
      </c>
      <c r="K55" s="27">
        <v>3131</v>
      </c>
      <c r="L55" s="27">
        <v>3300</v>
      </c>
      <c r="M55" s="28">
        <v>3408</v>
      </c>
      <c r="N55" s="29">
        <f t="shared" si="17"/>
        <v>-277</v>
      </c>
      <c r="O55" s="30">
        <f t="shared" si="18"/>
        <v>-8.1279342723004688E-2</v>
      </c>
      <c r="P55" s="153">
        <v>1904.4</v>
      </c>
      <c r="Q55" s="31">
        <v>1303</v>
      </c>
      <c r="R55" s="32">
        <v>1299</v>
      </c>
      <c r="S55" s="27">
        <f t="shared" si="19"/>
        <v>4</v>
      </c>
      <c r="T55" s="224">
        <f t="shared" si="20"/>
        <v>3.0792917628945341E-3</v>
      </c>
      <c r="U55" s="27">
        <v>1279</v>
      </c>
      <c r="V55" s="28">
        <v>1281</v>
      </c>
      <c r="W55" s="29">
        <f t="shared" si="21"/>
        <v>-2</v>
      </c>
      <c r="X55" s="34">
        <f t="shared" si="22"/>
        <v>-1.56128024980484E-3</v>
      </c>
      <c r="Y55" s="35">
        <f t="shared" si="23"/>
        <v>7.7987804878048781</v>
      </c>
      <c r="Z55" s="31">
        <v>1485</v>
      </c>
      <c r="AA55" s="33">
        <v>1130</v>
      </c>
      <c r="AB55" s="31">
        <v>130</v>
      </c>
      <c r="AC55" s="29">
        <f t="shared" si="24"/>
        <v>1260</v>
      </c>
      <c r="AD55" s="36">
        <f t="shared" si="25"/>
        <v>0.84848484848484851</v>
      </c>
      <c r="AE55" s="37">
        <f t="shared" si="26"/>
        <v>1.0918099901237988</v>
      </c>
      <c r="AF55" s="31">
        <v>180</v>
      </c>
      <c r="AG55" s="36">
        <f t="shared" si="27"/>
        <v>0.12121212121212122</v>
      </c>
      <c r="AH55" s="38">
        <f t="shared" si="28"/>
        <v>1.0275348514133229</v>
      </c>
      <c r="AI55" s="31">
        <v>40</v>
      </c>
      <c r="AJ55" s="31">
        <v>10</v>
      </c>
      <c r="AK55" s="29">
        <f t="shared" si="29"/>
        <v>50</v>
      </c>
      <c r="AL55" s="36">
        <f t="shared" si="30"/>
        <v>3.3670033670033669E-2</v>
      </c>
      <c r="AM55" s="38">
        <f t="shared" si="31"/>
        <v>0.35512043359068557</v>
      </c>
      <c r="AN55" s="31">
        <v>0</v>
      </c>
      <c r="AO55" s="39" t="s">
        <v>7</v>
      </c>
      <c r="AP55" s="159" t="s">
        <v>7</v>
      </c>
    </row>
    <row r="56" spans="1:43" x14ac:dyDescent="0.2">
      <c r="B56" s="76">
        <v>2050121.03</v>
      </c>
      <c r="H56" s="78">
        <v>122050121.03</v>
      </c>
      <c r="I56" s="79">
        <v>17.809999999999999</v>
      </c>
      <c r="J56" s="80">
        <f t="shared" si="16"/>
        <v>1780.9999999999998</v>
      </c>
      <c r="K56" s="81">
        <v>1890</v>
      </c>
      <c r="L56" s="81">
        <v>1943</v>
      </c>
      <c r="M56" s="82">
        <v>1889</v>
      </c>
      <c r="N56" s="83">
        <f t="shared" si="17"/>
        <v>1</v>
      </c>
      <c r="O56" s="84">
        <f t="shared" si="18"/>
        <v>5.2938062466913714E-4</v>
      </c>
      <c r="P56" s="156">
        <v>106.1</v>
      </c>
      <c r="Q56" s="85">
        <v>721</v>
      </c>
      <c r="R56" s="86">
        <v>686</v>
      </c>
      <c r="S56" s="81">
        <f t="shared" si="19"/>
        <v>35</v>
      </c>
      <c r="T56" s="226">
        <f t="shared" si="20"/>
        <v>5.1020408163265307E-2</v>
      </c>
      <c r="U56" s="81">
        <v>702</v>
      </c>
      <c r="V56" s="82">
        <v>667</v>
      </c>
      <c r="W56" s="83">
        <f t="shared" si="21"/>
        <v>35</v>
      </c>
      <c r="X56" s="88">
        <f t="shared" si="22"/>
        <v>5.2473763118440778E-2</v>
      </c>
      <c r="Y56" s="89">
        <f t="shared" si="23"/>
        <v>0.39416058394160591</v>
      </c>
      <c r="Z56" s="85">
        <v>1000</v>
      </c>
      <c r="AA56" s="87">
        <v>870</v>
      </c>
      <c r="AB56" s="85">
        <v>70</v>
      </c>
      <c r="AC56" s="83">
        <f t="shared" si="24"/>
        <v>940</v>
      </c>
      <c r="AD56" s="90">
        <f t="shared" si="25"/>
        <v>0.94</v>
      </c>
      <c r="AE56" s="91">
        <f t="shared" si="26"/>
        <v>1.2095694962014369</v>
      </c>
      <c r="AF56" s="85">
        <v>25</v>
      </c>
      <c r="AG56" s="90">
        <f t="shared" si="27"/>
        <v>2.5000000000000001E-2</v>
      </c>
      <c r="AH56" s="92">
        <f t="shared" si="28"/>
        <v>0.21192906310399784</v>
      </c>
      <c r="AI56" s="85">
        <v>15</v>
      </c>
      <c r="AJ56" s="85">
        <v>20</v>
      </c>
      <c r="AK56" s="83">
        <f t="shared" si="29"/>
        <v>35</v>
      </c>
      <c r="AL56" s="90">
        <f t="shared" si="30"/>
        <v>3.5000000000000003E-2</v>
      </c>
      <c r="AM56" s="92">
        <f t="shared" si="31"/>
        <v>0.36914769071751768</v>
      </c>
      <c r="AN56" s="85">
        <v>0</v>
      </c>
      <c r="AO56" s="93" t="s">
        <v>3</v>
      </c>
      <c r="AP56" s="167" t="s">
        <v>3</v>
      </c>
    </row>
    <row r="57" spans="1:43" x14ac:dyDescent="0.2">
      <c r="A57" s="162"/>
      <c r="B57" s="22">
        <v>2050121.05</v>
      </c>
      <c r="C57" s="23"/>
      <c r="D57" s="139"/>
      <c r="E57" s="27"/>
      <c r="F57" s="27"/>
      <c r="G57" s="148"/>
      <c r="H57" s="24">
        <v>122050121.05</v>
      </c>
      <c r="I57" s="25">
        <v>16.600000000000001</v>
      </c>
      <c r="J57" s="26">
        <f t="shared" si="16"/>
        <v>1660.0000000000002</v>
      </c>
      <c r="K57" s="27">
        <v>4583</v>
      </c>
      <c r="L57" s="27">
        <v>4532</v>
      </c>
      <c r="M57" s="28">
        <v>4233</v>
      </c>
      <c r="N57" s="29">
        <f t="shared" si="17"/>
        <v>350</v>
      </c>
      <c r="O57" s="30">
        <f t="shared" si="18"/>
        <v>8.2683675879990551E-2</v>
      </c>
      <c r="P57" s="153">
        <v>276.10000000000002</v>
      </c>
      <c r="Q57" s="31">
        <v>1884</v>
      </c>
      <c r="R57" s="32">
        <v>1607</v>
      </c>
      <c r="S57" s="27">
        <f t="shared" si="19"/>
        <v>277</v>
      </c>
      <c r="T57" s="224">
        <f t="shared" si="20"/>
        <v>0.17237087741132545</v>
      </c>
      <c r="U57" s="27">
        <v>1803</v>
      </c>
      <c r="V57" s="28">
        <v>1563</v>
      </c>
      <c r="W57" s="29">
        <f t="shared" si="21"/>
        <v>240</v>
      </c>
      <c r="X57" s="34">
        <f t="shared" si="22"/>
        <v>0.15355086372360843</v>
      </c>
      <c r="Y57" s="35">
        <f t="shared" si="23"/>
        <v>1.0861445783132528</v>
      </c>
      <c r="Z57" s="31">
        <v>2225</v>
      </c>
      <c r="AA57" s="33">
        <v>1750</v>
      </c>
      <c r="AB57" s="31">
        <v>120</v>
      </c>
      <c r="AC57" s="29">
        <f t="shared" si="24"/>
        <v>1870</v>
      </c>
      <c r="AD57" s="36">
        <f t="shared" si="25"/>
        <v>0.84044943820224716</v>
      </c>
      <c r="AE57" s="37">
        <f t="shared" si="26"/>
        <v>1.0814702165415668</v>
      </c>
      <c r="AF57" s="31">
        <v>270</v>
      </c>
      <c r="AG57" s="36">
        <f t="shared" si="27"/>
        <v>0.12134831460674157</v>
      </c>
      <c r="AH57" s="38">
        <f t="shared" si="28"/>
        <v>1.0286893849542367</v>
      </c>
      <c r="AI57" s="31">
        <v>50</v>
      </c>
      <c r="AJ57" s="31">
        <v>20</v>
      </c>
      <c r="AK57" s="29">
        <f t="shared" si="29"/>
        <v>70</v>
      </c>
      <c r="AL57" s="36">
        <f t="shared" si="30"/>
        <v>3.1460674157303373E-2</v>
      </c>
      <c r="AM57" s="38">
        <f t="shared" si="31"/>
        <v>0.33181814895956646</v>
      </c>
      <c r="AN57" s="31">
        <v>10</v>
      </c>
      <c r="AO57" s="39" t="s">
        <v>7</v>
      </c>
      <c r="AP57" s="159" t="s">
        <v>7</v>
      </c>
    </row>
    <row r="58" spans="1:43" x14ac:dyDescent="0.2">
      <c r="A58" s="162"/>
      <c r="B58" s="22">
        <v>2050121.06</v>
      </c>
      <c r="C58" s="23"/>
      <c r="D58" s="139"/>
      <c r="E58" s="27"/>
      <c r="F58" s="27"/>
      <c r="G58" s="148"/>
      <c r="H58" s="24">
        <v>122050121.06</v>
      </c>
      <c r="I58" s="25">
        <v>6.51</v>
      </c>
      <c r="J58" s="26">
        <f t="shared" si="16"/>
        <v>651</v>
      </c>
      <c r="K58" s="27">
        <v>5624</v>
      </c>
      <c r="L58" s="27">
        <v>5604</v>
      </c>
      <c r="M58" s="28">
        <v>5273</v>
      </c>
      <c r="N58" s="29">
        <f t="shared" si="17"/>
        <v>351</v>
      </c>
      <c r="O58" s="30">
        <f t="shared" si="18"/>
        <v>6.6565522472975536E-2</v>
      </c>
      <c r="P58" s="153">
        <v>864.1</v>
      </c>
      <c r="Q58" s="31">
        <v>2147</v>
      </c>
      <c r="R58" s="32">
        <v>1894</v>
      </c>
      <c r="S58" s="27">
        <f t="shared" si="19"/>
        <v>253</v>
      </c>
      <c r="T58" s="224">
        <f t="shared" si="20"/>
        <v>0.13357972544878563</v>
      </c>
      <c r="U58" s="27">
        <v>2094</v>
      </c>
      <c r="V58" s="28">
        <v>1836</v>
      </c>
      <c r="W58" s="29">
        <f t="shared" si="21"/>
        <v>258</v>
      </c>
      <c r="X58" s="34">
        <f t="shared" si="22"/>
        <v>0.14052287581699346</v>
      </c>
      <c r="Y58" s="35">
        <f t="shared" si="23"/>
        <v>3.2165898617511521</v>
      </c>
      <c r="Z58" s="31">
        <v>2870</v>
      </c>
      <c r="AA58" s="33">
        <v>2285</v>
      </c>
      <c r="AB58" s="31">
        <v>165</v>
      </c>
      <c r="AC58" s="29">
        <f t="shared" si="24"/>
        <v>2450</v>
      </c>
      <c r="AD58" s="36">
        <f t="shared" si="25"/>
        <v>0.85365853658536583</v>
      </c>
      <c r="AE58" s="37">
        <f t="shared" si="26"/>
        <v>1.0984673681123585</v>
      </c>
      <c r="AF58" s="31">
        <v>350</v>
      </c>
      <c r="AG58" s="36">
        <f t="shared" si="27"/>
        <v>0.12195121951219512</v>
      </c>
      <c r="AH58" s="38">
        <f t="shared" si="28"/>
        <v>1.0338003078243796</v>
      </c>
      <c r="AI58" s="31">
        <v>35</v>
      </c>
      <c r="AJ58" s="31">
        <v>30</v>
      </c>
      <c r="AK58" s="29">
        <f t="shared" si="29"/>
        <v>65</v>
      </c>
      <c r="AL58" s="36">
        <f t="shared" si="30"/>
        <v>2.2648083623693381E-2</v>
      </c>
      <c r="AM58" s="38">
        <f t="shared" si="31"/>
        <v>0.23887107911038974</v>
      </c>
      <c r="AN58" s="31">
        <v>0</v>
      </c>
      <c r="AO58" s="39" t="s">
        <v>7</v>
      </c>
      <c r="AP58" s="159" t="s">
        <v>7</v>
      </c>
    </row>
    <row r="59" spans="1:43" x14ac:dyDescent="0.2">
      <c r="A59" s="162" t="s">
        <v>68</v>
      </c>
      <c r="B59" s="22">
        <v>2050121.08</v>
      </c>
      <c r="C59" s="23"/>
      <c r="D59" s="139"/>
      <c r="E59" s="27"/>
      <c r="F59" s="27"/>
      <c r="G59" s="148"/>
      <c r="H59" s="24">
        <v>122050121.08</v>
      </c>
      <c r="I59" s="25">
        <v>1.57</v>
      </c>
      <c r="J59" s="26">
        <f t="shared" si="16"/>
        <v>157</v>
      </c>
      <c r="K59" s="27">
        <v>3606</v>
      </c>
      <c r="L59" s="27">
        <v>3726</v>
      </c>
      <c r="M59" s="28">
        <v>3976</v>
      </c>
      <c r="N59" s="29">
        <f t="shared" si="17"/>
        <v>-370</v>
      </c>
      <c r="O59" s="30">
        <f t="shared" si="18"/>
        <v>-9.3058350100603621E-2</v>
      </c>
      <c r="P59" s="153">
        <v>2295.6</v>
      </c>
      <c r="Q59" s="31">
        <v>1233</v>
      </c>
      <c r="R59" s="32">
        <v>1222</v>
      </c>
      <c r="S59" s="27">
        <f t="shared" si="19"/>
        <v>11</v>
      </c>
      <c r="T59" s="224">
        <f t="shared" si="20"/>
        <v>9.0016366612111296E-3</v>
      </c>
      <c r="U59" s="27">
        <v>1233</v>
      </c>
      <c r="V59" s="28">
        <v>1212</v>
      </c>
      <c r="W59" s="29">
        <f t="shared" si="21"/>
        <v>21</v>
      </c>
      <c r="X59" s="34">
        <f t="shared" si="22"/>
        <v>1.7326732673267328E-2</v>
      </c>
      <c r="Y59" s="35">
        <f t="shared" si="23"/>
        <v>7.8535031847133761</v>
      </c>
      <c r="Z59" s="31">
        <v>1745</v>
      </c>
      <c r="AA59" s="33">
        <v>1385</v>
      </c>
      <c r="AB59" s="31">
        <v>165</v>
      </c>
      <c r="AC59" s="29">
        <f t="shared" si="24"/>
        <v>1550</v>
      </c>
      <c r="AD59" s="36">
        <f t="shared" si="25"/>
        <v>0.88825214899713467</v>
      </c>
      <c r="AE59" s="37">
        <f t="shared" si="26"/>
        <v>1.1429816003854341</v>
      </c>
      <c r="AF59" s="31">
        <v>140</v>
      </c>
      <c r="AG59" s="36">
        <f t="shared" si="27"/>
        <v>8.0229226361031525E-2</v>
      </c>
      <c r="AH59" s="38">
        <f t="shared" si="28"/>
        <v>0.68011619105007903</v>
      </c>
      <c r="AI59" s="31">
        <v>25</v>
      </c>
      <c r="AJ59" s="31">
        <v>25</v>
      </c>
      <c r="AK59" s="29">
        <f t="shared" si="29"/>
        <v>50</v>
      </c>
      <c r="AL59" s="36">
        <f t="shared" si="30"/>
        <v>2.865329512893983E-2</v>
      </c>
      <c r="AM59" s="38">
        <f t="shared" si="31"/>
        <v>0.30220850652273246</v>
      </c>
      <c r="AN59" s="31">
        <v>10</v>
      </c>
      <c r="AO59" s="39" t="s">
        <v>7</v>
      </c>
      <c r="AP59" s="159" t="s">
        <v>7</v>
      </c>
    </row>
    <row r="60" spans="1:43" x14ac:dyDescent="0.2">
      <c r="A60" s="163" t="s">
        <v>92</v>
      </c>
      <c r="B60" s="40">
        <v>2050121.09</v>
      </c>
      <c r="C60" s="41">
        <v>2050121.07</v>
      </c>
      <c r="D60" s="141">
        <v>3.1962589999999999E-2</v>
      </c>
      <c r="E60" s="45">
        <v>4612</v>
      </c>
      <c r="F60" s="45">
        <v>1540</v>
      </c>
      <c r="G60" s="149">
        <v>1509</v>
      </c>
      <c r="H60" s="42"/>
      <c r="I60" s="43">
        <v>0.19</v>
      </c>
      <c r="J60" s="44">
        <f t="shared" si="16"/>
        <v>19</v>
      </c>
      <c r="K60" s="45">
        <v>203</v>
      </c>
      <c r="L60" s="45">
        <v>194</v>
      </c>
      <c r="M60" s="46">
        <f>E60*D60</f>
        <v>147.41146508</v>
      </c>
      <c r="N60" s="47">
        <f t="shared" si="17"/>
        <v>55.588534920000001</v>
      </c>
      <c r="O60" s="48">
        <f t="shared" si="18"/>
        <v>0.37709777112541537</v>
      </c>
      <c r="P60" s="154">
        <v>1079.8</v>
      </c>
      <c r="Q60" s="49">
        <v>123</v>
      </c>
      <c r="R60" s="50">
        <f>F60*D60</f>
        <v>49.222388599999995</v>
      </c>
      <c r="S60" s="45">
        <f t="shared" si="19"/>
        <v>73.777611400000012</v>
      </c>
      <c r="T60" s="223">
        <f t="shared" si="20"/>
        <v>1.498862885333444</v>
      </c>
      <c r="U60" s="45">
        <v>120</v>
      </c>
      <c r="V60" s="46">
        <f>G60*D60</f>
        <v>48.231548310000001</v>
      </c>
      <c r="W60" s="47">
        <f t="shared" si="21"/>
        <v>71.768451690000006</v>
      </c>
      <c r="X60" s="52">
        <f t="shared" si="22"/>
        <v>1.4879980884859967</v>
      </c>
      <c r="Y60" s="53">
        <f t="shared" si="23"/>
        <v>6.3157894736842106</v>
      </c>
      <c r="Z60" s="49">
        <v>55</v>
      </c>
      <c r="AA60" s="51">
        <v>50</v>
      </c>
      <c r="AB60" s="49">
        <v>0</v>
      </c>
      <c r="AC60" s="47">
        <f t="shared" si="24"/>
        <v>50</v>
      </c>
      <c r="AD60" s="54">
        <f t="shared" si="25"/>
        <v>0.90909090909090906</v>
      </c>
      <c r="AE60" s="55">
        <f t="shared" si="26"/>
        <v>1.1697964179897844</v>
      </c>
      <c r="AF60" s="49">
        <v>0</v>
      </c>
      <c r="AG60" s="54">
        <f t="shared" si="27"/>
        <v>0</v>
      </c>
      <c r="AH60" s="56">
        <f t="shared" si="28"/>
        <v>0</v>
      </c>
      <c r="AI60" s="49">
        <v>10</v>
      </c>
      <c r="AJ60" s="49">
        <v>0</v>
      </c>
      <c r="AK60" s="47">
        <f t="shared" si="29"/>
        <v>10</v>
      </c>
      <c r="AL60" s="54">
        <f t="shared" si="30"/>
        <v>0.18181818181818182</v>
      </c>
      <c r="AM60" s="56">
        <f t="shared" si="31"/>
        <v>1.9176503413897021</v>
      </c>
      <c r="AN60" s="49">
        <v>0</v>
      </c>
      <c r="AO60" s="57" t="s">
        <v>5</v>
      </c>
      <c r="AP60" s="159" t="s">
        <v>7</v>
      </c>
      <c r="AQ60" s="221" t="s">
        <v>23</v>
      </c>
    </row>
    <row r="61" spans="1:43" x14ac:dyDescent="0.2">
      <c r="A61" s="162" t="s">
        <v>69</v>
      </c>
      <c r="B61" s="22">
        <v>2050121.1</v>
      </c>
      <c r="C61" s="23">
        <v>2050121.07</v>
      </c>
      <c r="D61" s="143">
        <v>0.96803740999999999</v>
      </c>
      <c r="E61" s="27">
        <v>4612</v>
      </c>
      <c r="F61" s="27">
        <v>1540</v>
      </c>
      <c r="G61" s="148">
        <v>1509</v>
      </c>
      <c r="H61" s="24"/>
      <c r="I61" s="25">
        <v>6.85</v>
      </c>
      <c r="J61" s="26">
        <f t="shared" si="16"/>
        <v>685</v>
      </c>
      <c r="K61" s="27">
        <v>5174</v>
      </c>
      <c r="L61" s="27">
        <v>4685</v>
      </c>
      <c r="M61" s="28">
        <f>E61*D61</f>
        <v>4464.5885349199998</v>
      </c>
      <c r="N61" s="29">
        <f t="shared" si="17"/>
        <v>709.4114650800002</v>
      </c>
      <c r="O61" s="30">
        <f t="shared" si="18"/>
        <v>0.15889738987844085</v>
      </c>
      <c r="P61" s="153">
        <v>754.9</v>
      </c>
      <c r="Q61" s="31">
        <v>1893</v>
      </c>
      <c r="R61" s="32">
        <f>F61*D61</f>
        <v>1490.7776114000001</v>
      </c>
      <c r="S61" s="27">
        <f t="shared" si="19"/>
        <v>402.22238859999993</v>
      </c>
      <c r="T61" s="224">
        <f t="shared" si="20"/>
        <v>0.2698071030341474</v>
      </c>
      <c r="U61" s="27">
        <v>1848</v>
      </c>
      <c r="V61" s="28">
        <f>G61*D61</f>
        <v>1460.7684516899999</v>
      </c>
      <c r="W61" s="29">
        <f t="shared" si="21"/>
        <v>387.23154831000011</v>
      </c>
      <c r="X61" s="34">
        <f t="shared" si="22"/>
        <v>0.26508756255106836</v>
      </c>
      <c r="Y61" s="35">
        <f t="shared" si="23"/>
        <v>2.6978102189781024</v>
      </c>
      <c r="Z61" s="31">
        <v>2680</v>
      </c>
      <c r="AA61" s="33">
        <v>2165</v>
      </c>
      <c r="AB61" s="31">
        <v>165</v>
      </c>
      <c r="AC61" s="29">
        <f t="shared" si="24"/>
        <v>2330</v>
      </c>
      <c r="AD61" s="36">
        <f t="shared" si="25"/>
        <v>0.86940298507462688</v>
      </c>
      <c r="AE61" s="37">
        <f t="shared" si="26"/>
        <v>1.1187269475029169</v>
      </c>
      <c r="AF61" s="31">
        <v>255</v>
      </c>
      <c r="AG61" s="36">
        <f t="shared" si="27"/>
        <v>9.5149253731343281E-2</v>
      </c>
      <c r="AH61" s="38">
        <f t="shared" si="28"/>
        <v>0.80659568793312608</v>
      </c>
      <c r="AI61" s="31">
        <v>50</v>
      </c>
      <c r="AJ61" s="31">
        <v>40</v>
      </c>
      <c r="AK61" s="29">
        <f t="shared" si="29"/>
        <v>90</v>
      </c>
      <c r="AL61" s="36">
        <f t="shared" si="30"/>
        <v>3.3582089552238806E-2</v>
      </c>
      <c r="AM61" s="38">
        <f t="shared" si="31"/>
        <v>0.35419288021936662</v>
      </c>
      <c r="AN61" s="31">
        <v>0</v>
      </c>
      <c r="AO61" s="39" t="s">
        <v>7</v>
      </c>
      <c r="AP61" s="159" t="s">
        <v>7</v>
      </c>
      <c r="AQ61" s="221" t="s">
        <v>23</v>
      </c>
    </row>
    <row r="62" spans="1:43" x14ac:dyDescent="0.2">
      <c r="A62" s="162" t="s">
        <v>70</v>
      </c>
      <c r="B62" s="22">
        <v>2050122.01</v>
      </c>
      <c r="C62" s="23"/>
      <c r="D62" s="139"/>
      <c r="E62" s="27"/>
      <c r="F62" s="27"/>
      <c r="G62" s="148"/>
      <c r="H62" s="24">
        <v>122050122.01000001</v>
      </c>
      <c r="I62" s="25">
        <v>1.46</v>
      </c>
      <c r="J62" s="26">
        <f t="shared" si="16"/>
        <v>146</v>
      </c>
      <c r="K62" s="27">
        <v>3191</v>
      </c>
      <c r="L62" s="27">
        <v>3298</v>
      </c>
      <c r="M62" s="28">
        <v>3497</v>
      </c>
      <c r="N62" s="29">
        <f t="shared" si="17"/>
        <v>-306</v>
      </c>
      <c r="O62" s="30">
        <f t="shared" si="18"/>
        <v>-8.7503574492422076E-2</v>
      </c>
      <c r="P62" s="153">
        <v>2187.1</v>
      </c>
      <c r="Q62" s="31">
        <v>1357</v>
      </c>
      <c r="R62" s="32">
        <v>1360</v>
      </c>
      <c r="S62" s="27">
        <f t="shared" si="19"/>
        <v>-3</v>
      </c>
      <c r="T62" s="224">
        <f t="shared" si="20"/>
        <v>-2.2058823529411764E-3</v>
      </c>
      <c r="U62" s="27">
        <v>1343</v>
      </c>
      <c r="V62" s="28">
        <v>1331</v>
      </c>
      <c r="W62" s="29">
        <f t="shared" si="21"/>
        <v>12</v>
      </c>
      <c r="X62" s="34">
        <f t="shared" si="22"/>
        <v>9.0157776108189328E-3</v>
      </c>
      <c r="Y62" s="35">
        <f t="shared" si="23"/>
        <v>9.1986301369863011</v>
      </c>
      <c r="Z62" s="31">
        <v>1585</v>
      </c>
      <c r="AA62" s="33">
        <v>1145</v>
      </c>
      <c r="AB62" s="31">
        <v>135</v>
      </c>
      <c r="AC62" s="29">
        <f t="shared" si="24"/>
        <v>1280</v>
      </c>
      <c r="AD62" s="36">
        <f t="shared" si="25"/>
        <v>0.80757097791798105</v>
      </c>
      <c r="AE62" s="37">
        <f t="shared" si="26"/>
        <v>1.0391630009650576</v>
      </c>
      <c r="AF62" s="31">
        <v>230</v>
      </c>
      <c r="AG62" s="36">
        <f t="shared" si="27"/>
        <v>0.14511041009463724</v>
      </c>
      <c r="AH62" s="38">
        <f t="shared" si="28"/>
        <v>1.2301245303197352</v>
      </c>
      <c r="AI62" s="31">
        <v>70</v>
      </c>
      <c r="AJ62" s="31">
        <v>15</v>
      </c>
      <c r="AK62" s="29">
        <f t="shared" si="29"/>
        <v>85</v>
      </c>
      <c r="AL62" s="36">
        <f t="shared" si="30"/>
        <v>5.362776025236593E-2</v>
      </c>
      <c r="AM62" s="38">
        <f t="shared" si="31"/>
        <v>0.56561611015753044</v>
      </c>
      <c r="AN62" s="31">
        <v>0</v>
      </c>
      <c r="AO62" s="39" t="s">
        <v>7</v>
      </c>
      <c r="AP62" s="159" t="s">
        <v>7</v>
      </c>
    </row>
    <row r="63" spans="1:43" x14ac:dyDescent="0.2">
      <c r="B63" s="76">
        <v>2050122.03</v>
      </c>
      <c r="H63" s="78">
        <v>122050122.03</v>
      </c>
      <c r="I63" s="79">
        <v>38.75</v>
      </c>
      <c r="J63" s="80">
        <f t="shared" si="16"/>
        <v>3875</v>
      </c>
      <c r="K63" s="81">
        <v>3262</v>
      </c>
      <c r="L63" s="81">
        <v>3369</v>
      </c>
      <c r="M63" s="82">
        <v>3290</v>
      </c>
      <c r="N63" s="83">
        <f t="shared" si="17"/>
        <v>-28</v>
      </c>
      <c r="O63" s="84">
        <f t="shared" si="18"/>
        <v>-8.5106382978723406E-3</v>
      </c>
      <c r="P63" s="156">
        <v>84.2</v>
      </c>
      <c r="Q63" s="85">
        <v>1358</v>
      </c>
      <c r="R63" s="86">
        <v>1251</v>
      </c>
      <c r="S63" s="81">
        <f t="shared" si="19"/>
        <v>107</v>
      </c>
      <c r="T63" s="226">
        <f t="shared" si="20"/>
        <v>8.5531574740207839E-2</v>
      </c>
      <c r="U63" s="81">
        <v>1309</v>
      </c>
      <c r="V63" s="82">
        <v>1233</v>
      </c>
      <c r="W63" s="83">
        <f t="shared" si="21"/>
        <v>76</v>
      </c>
      <c r="X63" s="88">
        <f t="shared" si="22"/>
        <v>6.163828061638281E-2</v>
      </c>
      <c r="Y63" s="89">
        <f t="shared" si="23"/>
        <v>0.33780645161290324</v>
      </c>
      <c r="Z63" s="85">
        <v>1665</v>
      </c>
      <c r="AA63" s="87">
        <v>1390</v>
      </c>
      <c r="AB63" s="85">
        <v>125</v>
      </c>
      <c r="AC63" s="83">
        <f t="shared" si="24"/>
        <v>1515</v>
      </c>
      <c r="AD63" s="90">
        <f t="shared" si="25"/>
        <v>0.90990990990990994</v>
      </c>
      <c r="AE63" s="91">
        <f t="shared" si="26"/>
        <v>1.1708502886366221</v>
      </c>
      <c r="AF63" s="85">
        <v>95</v>
      </c>
      <c r="AG63" s="90">
        <f t="shared" si="27"/>
        <v>5.7057057057057055E-2</v>
      </c>
      <c r="AH63" s="92">
        <f t="shared" si="28"/>
        <v>0.483681945822938</v>
      </c>
      <c r="AI63" s="85">
        <v>15</v>
      </c>
      <c r="AJ63" s="85">
        <v>35</v>
      </c>
      <c r="AK63" s="83">
        <f t="shared" si="29"/>
        <v>50</v>
      </c>
      <c r="AL63" s="90">
        <f t="shared" si="30"/>
        <v>3.003003003003003E-2</v>
      </c>
      <c r="AM63" s="92">
        <f t="shared" si="31"/>
        <v>0.31672903536466551</v>
      </c>
      <c r="AN63" s="85">
        <v>0</v>
      </c>
      <c r="AO63" s="93" t="s">
        <v>3</v>
      </c>
      <c r="AP63" s="167" t="s">
        <v>3</v>
      </c>
    </row>
    <row r="64" spans="1:43" x14ac:dyDescent="0.2">
      <c r="A64" s="162"/>
      <c r="B64" s="22">
        <v>2050122.04</v>
      </c>
      <c r="C64" s="23">
        <v>2050122.02</v>
      </c>
      <c r="D64" s="143">
        <v>0.54120624399999995</v>
      </c>
      <c r="E64" s="27">
        <v>7553</v>
      </c>
      <c r="F64" s="27">
        <v>2772</v>
      </c>
      <c r="G64" s="148">
        <v>2738</v>
      </c>
      <c r="H64" s="24"/>
      <c r="I64" s="25">
        <v>3.5</v>
      </c>
      <c r="J64" s="26">
        <f t="shared" si="16"/>
        <v>350</v>
      </c>
      <c r="K64" s="27">
        <v>4189</v>
      </c>
      <c r="L64" s="27">
        <v>4320</v>
      </c>
      <c r="M64" s="28">
        <f>E64*D64</f>
        <v>4087.7307609319996</v>
      </c>
      <c r="N64" s="29">
        <f t="shared" si="17"/>
        <v>101.26923906800039</v>
      </c>
      <c r="O64" s="30">
        <f t="shared" si="18"/>
        <v>2.4773950387307571E-2</v>
      </c>
      <c r="P64" s="153">
        <v>1195.3</v>
      </c>
      <c r="Q64" s="31">
        <v>1561</v>
      </c>
      <c r="R64" s="32">
        <f>F64*D64</f>
        <v>1500.223708368</v>
      </c>
      <c r="S64" s="27">
        <f t="shared" si="19"/>
        <v>60.776291632000039</v>
      </c>
      <c r="T64" s="224">
        <f t="shared" si="20"/>
        <v>4.0511485915733718E-2</v>
      </c>
      <c r="U64" s="27">
        <v>1544</v>
      </c>
      <c r="V64" s="28">
        <f>G64*D64</f>
        <v>1481.8226960719999</v>
      </c>
      <c r="W64" s="29">
        <f t="shared" si="21"/>
        <v>62.177303928000129</v>
      </c>
      <c r="X64" s="34">
        <f t="shared" si="22"/>
        <v>4.1960015926884559E-2</v>
      </c>
      <c r="Y64" s="35">
        <f t="shared" si="23"/>
        <v>4.411428571428571</v>
      </c>
      <c r="Z64" s="31">
        <v>2225</v>
      </c>
      <c r="AA64" s="33">
        <v>1780</v>
      </c>
      <c r="AB64" s="31">
        <v>140</v>
      </c>
      <c r="AC64" s="29">
        <f t="shared" si="24"/>
        <v>1920</v>
      </c>
      <c r="AD64" s="36">
        <f t="shared" si="25"/>
        <v>0.86292134831460676</v>
      </c>
      <c r="AE64" s="37">
        <f t="shared" si="26"/>
        <v>1.1103865324918762</v>
      </c>
      <c r="AF64" s="31">
        <v>235</v>
      </c>
      <c r="AG64" s="36">
        <f t="shared" si="27"/>
        <v>0.10561797752808989</v>
      </c>
      <c r="AH64" s="38">
        <f t="shared" si="28"/>
        <v>0.89534076097868753</v>
      </c>
      <c r="AI64" s="31">
        <v>50</v>
      </c>
      <c r="AJ64" s="31">
        <v>20</v>
      </c>
      <c r="AK64" s="29">
        <f t="shared" si="29"/>
        <v>70</v>
      </c>
      <c r="AL64" s="36">
        <f t="shared" si="30"/>
        <v>3.1460674157303373E-2</v>
      </c>
      <c r="AM64" s="38">
        <f t="shared" si="31"/>
        <v>0.33181814895956646</v>
      </c>
      <c r="AN64" s="31">
        <v>0</v>
      </c>
      <c r="AO64" s="39" t="s">
        <v>7</v>
      </c>
      <c r="AP64" s="159" t="s">
        <v>7</v>
      </c>
      <c r="AQ64" s="221" t="s">
        <v>23</v>
      </c>
    </row>
    <row r="65" spans="1:44" x14ac:dyDescent="0.2">
      <c r="A65" s="162" t="s">
        <v>71</v>
      </c>
      <c r="B65" s="22">
        <v>2050122.05</v>
      </c>
      <c r="C65" s="23">
        <v>2050122.02</v>
      </c>
      <c r="D65" s="143">
        <v>0.458793756</v>
      </c>
      <c r="E65" s="27">
        <v>7553</v>
      </c>
      <c r="F65" s="27">
        <v>2772</v>
      </c>
      <c r="G65" s="148">
        <v>2738</v>
      </c>
      <c r="H65" s="24"/>
      <c r="I65" s="25">
        <v>1.2</v>
      </c>
      <c r="J65" s="26">
        <f t="shared" si="16"/>
        <v>120</v>
      </c>
      <c r="K65" s="27">
        <v>3191</v>
      </c>
      <c r="L65" s="27">
        <v>3363</v>
      </c>
      <c r="M65" s="28">
        <f>E65*D65</f>
        <v>3465.2692390679999</v>
      </c>
      <c r="N65" s="29">
        <f t="shared" si="17"/>
        <v>-274.26923906799993</v>
      </c>
      <c r="O65" s="30">
        <f t="shared" si="18"/>
        <v>-7.9148031551443288E-2</v>
      </c>
      <c r="P65" s="153">
        <v>2661.4</v>
      </c>
      <c r="Q65" s="31">
        <v>1360</v>
      </c>
      <c r="R65" s="32">
        <f>F65*D65</f>
        <v>1271.776291632</v>
      </c>
      <c r="S65" s="27">
        <f t="shared" si="19"/>
        <v>88.223708367999961</v>
      </c>
      <c r="T65" s="224">
        <f t="shared" si="20"/>
        <v>6.9370461572913392E-2</v>
      </c>
      <c r="U65" s="27">
        <v>1322</v>
      </c>
      <c r="V65" s="28">
        <f>G65*D65</f>
        <v>1256.1773039279999</v>
      </c>
      <c r="W65" s="29">
        <f t="shared" si="21"/>
        <v>65.822696072000099</v>
      </c>
      <c r="X65" s="34">
        <f t="shared" si="22"/>
        <v>5.2399208189939442E-2</v>
      </c>
      <c r="Y65" s="35">
        <f t="shared" si="23"/>
        <v>11.016666666666667</v>
      </c>
      <c r="Z65" s="31">
        <v>1715</v>
      </c>
      <c r="AA65" s="33">
        <v>1245</v>
      </c>
      <c r="AB65" s="31">
        <v>125</v>
      </c>
      <c r="AC65" s="29">
        <f t="shared" si="24"/>
        <v>1370</v>
      </c>
      <c r="AD65" s="36">
        <f t="shared" si="25"/>
        <v>0.79883381924198249</v>
      </c>
      <c r="AE65" s="37">
        <f t="shared" si="26"/>
        <v>1.027920234350207</v>
      </c>
      <c r="AF65" s="31">
        <v>250</v>
      </c>
      <c r="AG65" s="36">
        <f t="shared" si="27"/>
        <v>0.1457725947521866</v>
      </c>
      <c r="AH65" s="38">
        <f t="shared" si="28"/>
        <v>1.2357379772827863</v>
      </c>
      <c r="AI65" s="31">
        <v>80</v>
      </c>
      <c r="AJ65" s="31">
        <v>10</v>
      </c>
      <c r="AK65" s="29">
        <f t="shared" si="29"/>
        <v>90</v>
      </c>
      <c r="AL65" s="36">
        <f t="shared" si="30"/>
        <v>5.2478134110787174E-2</v>
      </c>
      <c r="AM65" s="38">
        <f t="shared" si="31"/>
        <v>0.55349091486175073</v>
      </c>
      <c r="AN65" s="31">
        <v>0</v>
      </c>
      <c r="AO65" s="39" t="s">
        <v>7</v>
      </c>
      <c r="AP65" s="159" t="s">
        <v>7</v>
      </c>
      <c r="AQ65" s="221" t="s">
        <v>23</v>
      </c>
    </row>
    <row r="66" spans="1:44" x14ac:dyDescent="0.2">
      <c r="B66" s="76">
        <v>2050123.01</v>
      </c>
      <c r="H66" s="78">
        <v>122050123.01000001</v>
      </c>
      <c r="I66" s="79">
        <v>45.11</v>
      </c>
      <c r="J66" s="80">
        <f t="shared" ref="J66:J97" si="32">I66*100</f>
        <v>4511</v>
      </c>
      <c r="K66" s="81">
        <v>2142</v>
      </c>
      <c r="L66" s="81">
        <v>2192</v>
      </c>
      <c r="M66" s="82">
        <v>2141</v>
      </c>
      <c r="N66" s="83">
        <f t="shared" ref="N66:N97" si="33">K66-M66</f>
        <v>1</v>
      </c>
      <c r="O66" s="84">
        <f t="shared" ref="O66:O72" si="34">N66/M66</f>
        <v>4.6707146193367583E-4</v>
      </c>
      <c r="P66" s="156">
        <v>47.5</v>
      </c>
      <c r="Q66" s="85">
        <v>900</v>
      </c>
      <c r="R66" s="86">
        <v>812</v>
      </c>
      <c r="S66" s="81">
        <f t="shared" ref="S66:S97" si="35">Q66-R66</f>
        <v>88</v>
      </c>
      <c r="T66" s="226">
        <f t="shared" ref="T66:T72" si="36">S66/R66</f>
        <v>0.10837438423645321</v>
      </c>
      <c r="U66" s="81">
        <v>850</v>
      </c>
      <c r="V66" s="82">
        <v>795</v>
      </c>
      <c r="W66" s="83">
        <f t="shared" ref="W66:W97" si="37">U66-V66</f>
        <v>55</v>
      </c>
      <c r="X66" s="88">
        <f t="shared" ref="X66:X72" si="38">W66/V66</f>
        <v>6.9182389937106917E-2</v>
      </c>
      <c r="Y66" s="89">
        <f t="shared" ref="Y66:Y100" si="39">U66/J66</f>
        <v>0.18842828641099535</v>
      </c>
      <c r="Z66" s="85">
        <v>1000</v>
      </c>
      <c r="AA66" s="87">
        <v>920</v>
      </c>
      <c r="AB66" s="85">
        <v>40</v>
      </c>
      <c r="AC66" s="83">
        <f t="shared" ref="AC66:AC72" si="40">AA66+AB66</f>
        <v>960</v>
      </c>
      <c r="AD66" s="90">
        <f t="shared" ref="AD66:AD72" si="41">AC66/Z66</f>
        <v>0.96</v>
      </c>
      <c r="AE66" s="91">
        <f t="shared" ref="AE66:AE72" si="42">AD66/0.777136</f>
        <v>1.2353050173972122</v>
      </c>
      <c r="AF66" s="85">
        <v>15</v>
      </c>
      <c r="AG66" s="90">
        <f t="shared" ref="AG66:AG72" si="43">AF66/Z66</f>
        <v>1.4999999999999999E-2</v>
      </c>
      <c r="AH66" s="92">
        <f t="shared" ref="AH66:AH72" si="44">AG66/0.117964</f>
        <v>0.12715743786239869</v>
      </c>
      <c r="AI66" s="85">
        <v>0</v>
      </c>
      <c r="AJ66" s="85">
        <v>25</v>
      </c>
      <c r="AK66" s="83">
        <f t="shared" ref="AK66:AK72" si="45">AI66+AJ66</f>
        <v>25</v>
      </c>
      <c r="AL66" s="90">
        <f t="shared" ref="AL66:AL72" si="46">AK66/Z66</f>
        <v>2.5000000000000001E-2</v>
      </c>
      <c r="AM66" s="92">
        <f t="shared" ref="AM66:AM72" si="47">AL66/0.094813</f>
        <v>0.26367692194108405</v>
      </c>
      <c r="AN66" s="85">
        <v>0</v>
      </c>
      <c r="AO66" s="93" t="s">
        <v>3</v>
      </c>
      <c r="AP66" s="167" t="s">
        <v>3</v>
      </c>
    </row>
    <row r="67" spans="1:44" x14ac:dyDescent="0.2">
      <c r="A67" s="162" t="s">
        <v>72</v>
      </c>
      <c r="B67" s="22">
        <v>2050123.02</v>
      </c>
      <c r="C67" s="23"/>
      <c r="D67" s="139"/>
      <c r="E67" s="27"/>
      <c r="F67" s="27"/>
      <c r="G67" s="148"/>
      <c r="H67" s="24">
        <v>122050123.02</v>
      </c>
      <c r="I67" s="25">
        <v>13.08</v>
      </c>
      <c r="J67" s="26">
        <f t="shared" si="32"/>
        <v>1308</v>
      </c>
      <c r="K67" s="27">
        <v>3970</v>
      </c>
      <c r="L67" s="27">
        <v>4209</v>
      </c>
      <c r="M67" s="28">
        <v>4349</v>
      </c>
      <c r="N67" s="29">
        <f t="shared" si="33"/>
        <v>-379</v>
      </c>
      <c r="O67" s="30">
        <f t="shared" si="34"/>
        <v>-8.7146470452977701E-2</v>
      </c>
      <c r="P67" s="153">
        <v>303.60000000000002</v>
      </c>
      <c r="Q67" s="31">
        <v>1627</v>
      </c>
      <c r="R67" s="32">
        <v>1577</v>
      </c>
      <c r="S67" s="27">
        <f t="shared" si="35"/>
        <v>50</v>
      </c>
      <c r="T67" s="224">
        <f t="shared" si="36"/>
        <v>3.1705770450221937E-2</v>
      </c>
      <c r="U67" s="27">
        <v>1534</v>
      </c>
      <c r="V67" s="28">
        <v>1542</v>
      </c>
      <c r="W67" s="29">
        <f t="shared" si="37"/>
        <v>-8</v>
      </c>
      <c r="X67" s="34">
        <f t="shared" si="38"/>
        <v>-5.1880674448767832E-3</v>
      </c>
      <c r="Y67" s="35">
        <f t="shared" si="39"/>
        <v>1.1727828746177369</v>
      </c>
      <c r="Z67" s="31">
        <v>1720</v>
      </c>
      <c r="AA67" s="33">
        <v>1490</v>
      </c>
      <c r="AB67" s="31">
        <v>65</v>
      </c>
      <c r="AC67" s="29">
        <f t="shared" si="40"/>
        <v>1555</v>
      </c>
      <c r="AD67" s="36">
        <f t="shared" si="41"/>
        <v>0.90406976744186052</v>
      </c>
      <c r="AE67" s="37">
        <f t="shared" si="42"/>
        <v>1.1633353331229803</v>
      </c>
      <c r="AF67" s="31">
        <v>90</v>
      </c>
      <c r="AG67" s="36">
        <f t="shared" si="43"/>
        <v>5.232558139534884E-2</v>
      </c>
      <c r="AH67" s="38">
        <f t="shared" si="44"/>
        <v>0.44357245765953035</v>
      </c>
      <c r="AI67" s="31">
        <v>65</v>
      </c>
      <c r="AJ67" s="31">
        <v>15</v>
      </c>
      <c r="AK67" s="29">
        <f t="shared" si="45"/>
        <v>80</v>
      </c>
      <c r="AL67" s="36">
        <f t="shared" si="46"/>
        <v>4.6511627906976744E-2</v>
      </c>
      <c r="AM67" s="38">
        <f t="shared" si="47"/>
        <v>0.49056171523922615</v>
      </c>
      <c r="AN67" s="31">
        <v>0</v>
      </c>
      <c r="AO67" s="39" t="s">
        <v>7</v>
      </c>
      <c r="AP67" s="159" t="s">
        <v>7</v>
      </c>
    </row>
    <row r="68" spans="1:44" x14ac:dyDescent="0.2">
      <c r="A68" s="162" t="s">
        <v>73</v>
      </c>
      <c r="B68" s="22">
        <v>2050123.04</v>
      </c>
      <c r="C68" s="23"/>
      <c r="D68" s="139"/>
      <c r="E68" s="27"/>
      <c r="F68" s="27"/>
      <c r="G68" s="148"/>
      <c r="H68" s="24">
        <v>122050123.04000001</v>
      </c>
      <c r="I68" s="25">
        <v>3.91</v>
      </c>
      <c r="J68" s="26">
        <f t="shared" si="32"/>
        <v>391</v>
      </c>
      <c r="K68" s="27">
        <v>9580</v>
      </c>
      <c r="L68" s="27">
        <v>7130</v>
      </c>
      <c r="M68" s="28">
        <v>5288</v>
      </c>
      <c r="N68" s="29">
        <f t="shared" si="33"/>
        <v>4292</v>
      </c>
      <c r="O68" s="30">
        <f t="shared" si="34"/>
        <v>0.81164901664145239</v>
      </c>
      <c r="P68" s="153">
        <v>2447.1999999999998</v>
      </c>
      <c r="Q68" s="31">
        <v>4238</v>
      </c>
      <c r="R68" s="32">
        <v>2380</v>
      </c>
      <c r="S68" s="27">
        <f t="shared" si="35"/>
        <v>1858</v>
      </c>
      <c r="T68" s="224">
        <f t="shared" si="36"/>
        <v>0.78067226890756303</v>
      </c>
      <c r="U68" s="27">
        <v>3991</v>
      </c>
      <c r="V68" s="28">
        <v>2195</v>
      </c>
      <c r="W68" s="29">
        <f t="shared" si="37"/>
        <v>1796</v>
      </c>
      <c r="X68" s="34">
        <f t="shared" si="38"/>
        <v>0.81822323462414581</v>
      </c>
      <c r="Y68" s="35">
        <f t="shared" si="39"/>
        <v>10.207161125319693</v>
      </c>
      <c r="Z68" s="31">
        <v>4125</v>
      </c>
      <c r="AA68" s="33">
        <v>3285</v>
      </c>
      <c r="AB68" s="31">
        <v>300</v>
      </c>
      <c r="AC68" s="29">
        <f t="shared" si="40"/>
        <v>3585</v>
      </c>
      <c r="AD68" s="36">
        <f t="shared" si="41"/>
        <v>0.86909090909090914</v>
      </c>
      <c r="AE68" s="37">
        <f t="shared" si="42"/>
        <v>1.1183253755982339</v>
      </c>
      <c r="AF68" s="31">
        <v>370</v>
      </c>
      <c r="AG68" s="36">
        <f t="shared" si="43"/>
        <v>8.9696969696969692E-2</v>
      </c>
      <c r="AH68" s="38">
        <f t="shared" si="44"/>
        <v>0.76037579004585887</v>
      </c>
      <c r="AI68" s="31">
        <v>115</v>
      </c>
      <c r="AJ68" s="31">
        <v>60</v>
      </c>
      <c r="AK68" s="29">
        <f t="shared" si="45"/>
        <v>175</v>
      </c>
      <c r="AL68" s="36">
        <f t="shared" si="46"/>
        <v>4.2424242424242427E-2</v>
      </c>
      <c r="AM68" s="38">
        <f t="shared" si="47"/>
        <v>0.44745174632426388</v>
      </c>
      <c r="AN68" s="31">
        <v>0</v>
      </c>
      <c r="AO68" s="39" t="s">
        <v>7</v>
      </c>
      <c r="AP68" s="159" t="s">
        <v>7</v>
      </c>
    </row>
    <row r="69" spans="1:44" x14ac:dyDescent="0.2">
      <c r="A69" s="162"/>
      <c r="B69" s="22">
        <v>2050123.05</v>
      </c>
      <c r="C69" s="23"/>
      <c r="D69" s="139"/>
      <c r="E69" s="27"/>
      <c r="F69" s="27"/>
      <c r="G69" s="148"/>
      <c r="H69" s="24">
        <v>122050123.05</v>
      </c>
      <c r="I69" s="25">
        <v>1.94</v>
      </c>
      <c r="J69" s="26">
        <f t="shared" si="32"/>
        <v>194</v>
      </c>
      <c r="K69" s="27">
        <v>3634</v>
      </c>
      <c r="L69" s="27">
        <v>3675</v>
      </c>
      <c r="M69" s="28">
        <v>3422</v>
      </c>
      <c r="N69" s="29">
        <f t="shared" si="33"/>
        <v>212</v>
      </c>
      <c r="O69" s="30">
        <f t="shared" si="34"/>
        <v>6.1952074810052604E-2</v>
      </c>
      <c r="P69" s="153">
        <v>1874.3</v>
      </c>
      <c r="Q69" s="31">
        <v>1593</v>
      </c>
      <c r="R69" s="32">
        <v>1455</v>
      </c>
      <c r="S69" s="27">
        <f t="shared" si="35"/>
        <v>138</v>
      </c>
      <c r="T69" s="224">
        <f t="shared" si="36"/>
        <v>9.4845360824742264E-2</v>
      </c>
      <c r="U69" s="27">
        <v>1526</v>
      </c>
      <c r="V69" s="28">
        <v>1402</v>
      </c>
      <c r="W69" s="29">
        <f t="shared" si="37"/>
        <v>124</v>
      </c>
      <c r="X69" s="34">
        <f t="shared" si="38"/>
        <v>8.8445078459343796E-2</v>
      </c>
      <c r="Y69" s="35">
        <f t="shared" si="39"/>
        <v>7.8659793814432986</v>
      </c>
      <c r="Z69" s="31">
        <v>1755</v>
      </c>
      <c r="AA69" s="33">
        <v>1410</v>
      </c>
      <c r="AB69" s="31">
        <v>130</v>
      </c>
      <c r="AC69" s="29">
        <f t="shared" si="40"/>
        <v>1540</v>
      </c>
      <c r="AD69" s="36">
        <f t="shared" si="41"/>
        <v>0.87749287749287752</v>
      </c>
      <c r="AE69" s="37">
        <f t="shared" si="42"/>
        <v>1.1291368273929885</v>
      </c>
      <c r="AF69" s="31">
        <v>90</v>
      </c>
      <c r="AG69" s="36">
        <f t="shared" si="43"/>
        <v>5.128205128205128E-2</v>
      </c>
      <c r="AH69" s="38">
        <f t="shared" si="44"/>
        <v>0.43472628329025192</v>
      </c>
      <c r="AI69" s="31">
        <v>110</v>
      </c>
      <c r="AJ69" s="31">
        <v>10</v>
      </c>
      <c r="AK69" s="29">
        <f t="shared" si="45"/>
        <v>120</v>
      </c>
      <c r="AL69" s="36">
        <f t="shared" si="46"/>
        <v>6.8376068376068383E-2</v>
      </c>
      <c r="AM69" s="38">
        <f t="shared" si="47"/>
        <v>0.72116764975339231</v>
      </c>
      <c r="AN69" s="31">
        <v>0</v>
      </c>
      <c r="AO69" s="39" t="s">
        <v>7</v>
      </c>
      <c r="AP69" s="159" t="s">
        <v>7</v>
      </c>
    </row>
    <row r="70" spans="1:44" x14ac:dyDescent="0.2">
      <c r="A70" s="162"/>
      <c r="B70" s="22">
        <v>2050123.06</v>
      </c>
      <c r="C70" s="23"/>
      <c r="D70" s="139"/>
      <c r="E70" s="27"/>
      <c r="F70" s="27"/>
      <c r="G70" s="148"/>
      <c r="H70" s="24">
        <v>122050123.06</v>
      </c>
      <c r="I70" s="25">
        <v>1.7</v>
      </c>
      <c r="J70" s="26">
        <f t="shared" si="32"/>
        <v>170</v>
      </c>
      <c r="K70" s="27">
        <v>2801</v>
      </c>
      <c r="L70" s="27">
        <v>2881</v>
      </c>
      <c r="M70" s="28">
        <v>2894</v>
      </c>
      <c r="N70" s="29">
        <f t="shared" si="33"/>
        <v>-93</v>
      </c>
      <c r="O70" s="30">
        <f t="shared" si="34"/>
        <v>-3.2135452660677265E-2</v>
      </c>
      <c r="P70" s="153">
        <v>1648.2</v>
      </c>
      <c r="Q70" s="31">
        <v>1145</v>
      </c>
      <c r="R70" s="32">
        <v>1141</v>
      </c>
      <c r="S70" s="27">
        <f t="shared" si="35"/>
        <v>4</v>
      </c>
      <c r="T70" s="224">
        <f t="shared" si="36"/>
        <v>3.5056967572304996E-3</v>
      </c>
      <c r="U70" s="27">
        <v>1122</v>
      </c>
      <c r="V70" s="28">
        <v>1115</v>
      </c>
      <c r="W70" s="29">
        <f t="shared" si="37"/>
        <v>7</v>
      </c>
      <c r="X70" s="34">
        <f t="shared" si="38"/>
        <v>6.2780269058295961E-3</v>
      </c>
      <c r="Y70" s="35">
        <f t="shared" si="39"/>
        <v>6.6</v>
      </c>
      <c r="Z70" s="31">
        <v>1355</v>
      </c>
      <c r="AA70" s="33">
        <v>1095</v>
      </c>
      <c r="AB70" s="31">
        <v>105</v>
      </c>
      <c r="AC70" s="29">
        <f t="shared" si="40"/>
        <v>1200</v>
      </c>
      <c r="AD70" s="36">
        <f t="shared" si="41"/>
        <v>0.88560885608856088</v>
      </c>
      <c r="AE70" s="37">
        <f t="shared" si="42"/>
        <v>1.1395802743516719</v>
      </c>
      <c r="AF70" s="31">
        <v>115</v>
      </c>
      <c r="AG70" s="36">
        <f t="shared" si="43"/>
        <v>8.4870848708487087E-2</v>
      </c>
      <c r="AH70" s="38">
        <f t="shared" si="44"/>
        <v>0.71946397806523255</v>
      </c>
      <c r="AI70" s="31">
        <v>35</v>
      </c>
      <c r="AJ70" s="31">
        <v>10</v>
      </c>
      <c r="AK70" s="29">
        <f t="shared" si="45"/>
        <v>45</v>
      </c>
      <c r="AL70" s="36">
        <f t="shared" si="46"/>
        <v>3.3210332103321034E-2</v>
      </c>
      <c r="AM70" s="38">
        <f t="shared" si="47"/>
        <v>0.35027192582579431</v>
      </c>
      <c r="AN70" s="31">
        <v>0</v>
      </c>
      <c r="AO70" s="39" t="s">
        <v>7</v>
      </c>
      <c r="AP70" s="159" t="s">
        <v>7</v>
      </c>
    </row>
    <row r="71" spans="1:44" x14ac:dyDescent="0.2">
      <c r="A71" s="162" t="s">
        <v>74</v>
      </c>
      <c r="B71" s="22">
        <v>2050130.03</v>
      </c>
      <c r="C71" s="23">
        <v>2050130.02</v>
      </c>
      <c r="D71" s="143">
        <v>0.58800071600000003</v>
      </c>
      <c r="E71" s="27">
        <v>7691</v>
      </c>
      <c r="F71" s="27">
        <v>2715</v>
      </c>
      <c r="G71" s="148">
        <v>2625</v>
      </c>
      <c r="H71" s="24"/>
      <c r="I71" s="25">
        <v>20.89</v>
      </c>
      <c r="J71" s="26">
        <f t="shared" si="32"/>
        <v>2089</v>
      </c>
      <c r="K71" s="27">
        <v>5372</v>
      </c>
      <c r="L71" s="27">
        <v>4997</v>
      </c>
      <c r="M71" s="28">
        <f>E71*D71</f>
        <v>4522.3135067560006</v>
      </c>
      <c r="N71" s="29">
        <f t="shared" si="33"/>
        <v>849.68649324399939</v>
      </c>
      <c r="O71" s="30">
        <f t="shared" si="34"/>
        <v>0.18788756948730576</v>
      </c>
      <c r="P71" s="153">
        <v>257.10000000000002</v>
      </c>
      <c r="Q71" s="31">
        <v>1869</v>
      </c>
      <c r="R71" s="32">
        <f>F71*D71</f>
        <v>1596.4219439400001</v>
      </c>
      <c r="S71" s="27">
        <f t="shared" si="35"/>
        <v>272.57805605999988</v>
      </c>
      <c r="T71" s="224">
        <f t="shared" si="36"/>
        <v>0.17074311531152722</v>
      </c>
      <c r="U71" s="27">
        <v>1810</v>
      </c>
      <c r="V71" s="28">
        <f>G71*D71</f>
        <v>1543.5018795000001</v>
      </c>
      <c r="W71" s="29">
        <f t="shared" si="37"/>
        <v>266.49812049999991</v>
      </c>
      <c r="X71" s="34">
        <f t="shared" si="38"/>
        <v>0.17265811207585244</v>
      </c>
      <c r="Y71" s="35">
        <f t="shared" si="39"/>
        <v>0.86644327429392054</v>
      </c>
      <c r="Z71" s="31">
        <v>2590</v>
      </c>
      <c r="AA71" s="33">
        <v>2280</v>
      </c>
      <c r="AB71" s="31">
        <v>120</v>
      </c>
      <c r="AC71" s="29">
        <f t="shared" si="40"/>
        <v>2400</v>
      </c>
      <c r="AD71" s="36">
        <f t="shared" si="41"/>
        <v>0.92664092664092668</v>
      </c>
      <c r="AE71" s="37">
        <f t="shared" si="42"/>
        <v>1.1923793604220196</v>
      </c>
      <c r="AF71" s="31">
        <v>100</v>
      </c>
      <c r="AG71" s="36">
        <f t="shared" si="43"/>
        <v>3.8610038610038609E-2</v>
      </c>
      <c r="AH71" s="38">
        <f t="shared" si="44"/>
        <v>0.32730357236138663</v>
      </c>
      <c r="AI71" s="31">
        <v>45</v>
      </c>
      <c r="AJ71" s="31">
        <v>40</v>
      </c>
      <c r="AK71" s="29">
        <f t="shared" si="45"/>
        <v>85</v>
      </c>
      <c r="AL71" s="36">
        <f t="shared" si="46"/>
        <v>3.2818532818532815E-2</v>
      </c>
      <c r="AM71" s="38">
        <f t="shared" si="47"/>
        <v>0.34613958864852729</v>
      </c>
      <c r="AN71" s="31">
        <v>10</v>
      </c>
      <c r="AO71" s="39" t="s">
        <v>7</v>
      </c>
      <c r="AP71" s="159" t="s">
        <v>7</v>
      </c>
      <c r="AQ71" s="221" t="s">
        <v>23</v>
      </c>
    </row>
    <row r="72" spans="1:44" x14ac:dyDescent="0.2">
      <c r="A72" s="162" t="s">
        <v>75</v>
      </c>
      <c r="B72" s="22">
        <v>2050130.04</v>
      </c>
      <c r="C72" s="23">
        <v>2050130.02</v>
      </c>
      <c r="D72" s="143">
        <v>0.41199928400000002</v>
      </c>
      <c r="E72" s="27">
        <v>7691</v>
      </c>
      <c r="F72" s="27">
        <v>2715</v>
      </c>
      <c r="G72" s="148">
        <v>2625</v>
      </c>
      <c r="H72" s="24"/>
      <c r="I72" s="25">
        <v>21.45</v>
      </c>
      <c r="J72" s="26">
        <f t="shared" si="32"/>
        <v>2145</v>
      </c>
      <c r="K72" s="27">
        <v>3824</v>
      </c>
      <c r="L72" s="27">
        <v>3741</v>
      </c>
      <c r="M72" s="28">
        <f>E72*D72</f>
        <v>3168.6864932440003</v>
      </c>
      <c r="N72" s="29">
        <f t="shared" si="33"/>
        <v>655.3135067559997</v>
      </c>
      <c r="O72" s="30">
        <f t="shared" si="34"/>
        <v>0.20680919622474567</v>
      </c>
      <c r="P72" s="153">
        <v>178.3</v>
      </c>
      <c r="Q72" s="31">
        <v>1431</v>
      </c>
      <c r="R72" s="32">
        <f>F72*D72</f>
        <v>1118.5780560600001</v>
      </c>
      <c r="S72" s="27">
        <f t="shared" si="35"/>
        <v>312.42194393999989</v>
      </c>
      <c r="T72" s="224">
        <f t="shared" si="36"/>
        <v>0.27930276501262036</v>
      </c>
      <c r="U72" s="27">
        <v>1393</v>
      </c>
      <c r="V72" s="28">
        <f>G72*D72</f>
        <v>1081.4981205000001</v>
      </c>
      <c r="W72" s="29">
        <f t="shared" si="37"/>
        <v>311.50187949999986</v>
      </c>
      <c r="X72" s="34">
        <f t="shared" si="38"/>
        <v>0.28802812838545272</v>
      </c>
      <c r="Y72" s="35">
        <f t="shared" si="39"/>
        <v>0.64941724941724943</v>
      </c>
      <c r="Z72" s="31">
        <v>1915</v>
      </c>
      <c r="AA72" s="33">
        <v>1690</v>
      </c>
      <c r="AB72" s="31">
        <v>100</v>
      </c>
      <c r="AC72" s="29">
        <f t="shared" si="40"/>
        <v>1790</v>
      </c>
      <c r="AD72" s="36">
        <f t="shared" si="41"/>
        <v>0.93472584856396868</v>
      </c>
      <c r="AE72" s="37">
        <f t="shared" si="42"/>
        <v>1.2027828443978514</v>
      </c>
      <c r="AF72" s="31">
        <v>45</v>
      </c>
      <c r="AG72" s="36">
        <f t="shared" si="43"/>
        <v>2.3498694516971279E-2</v>
      </c>
      <c r="AH72" s="38">
        <f t="shared" si="44"/>
        <v>0.19920225252595095</v>
      </c>
      <c r="AI72" s="31">
        <v>60</v>
      </c>
      <c r="AJ72" s="31">
        <v>15</v>
      </c>
      <c r="AK72" s="29">
        <f t="shared" si="45"/>
        <v>75</v>
      </c>
      <c r="AL72" s="36">
        <f t="shared" si="46"/>
        <v>3.91644908616188E-2</v>
      </c>
      <c r="AM72" s="38">
        <f t="shared" si="47"/>
        <v>0.41307089599125441</v>
      </c>
      <c r="AN72" s="31">
        <v>0</v>
      </c>
      <c r="AO72" s="39" t="s">
        <v>7</v>
      </c>
      <c r="AP72" s="159" t="s">
        <v>7</v>
      </c>
      <c r="AQ72" s="221" t="s">
        <v>23</v>
      </c>
    </row>
    <row r="73" spans="1:44" x14ac:dyDescent="0.2">
      <c r="A73" s="197"/>
      <c r="B73" s="198">
        <v>2050130.05</v>
      </c>
      <c r="C73" s="199">
        <v>2050130.01</v>
      </c>
      <c r="D73" s="200">
        <v>1.05256E-4</v>
      </c>
      <c r="E73" s="201">
        <v>7254</v>
      </c>
      <c r="F73" s="201">
        <v>2666</v>
      </c>
      <c r="G73" s="202">
        <v>2565</v>
      </c>
      <c r="H73" s="203"/>
      <c r="I73" s="204">
        <v>3.97</v>
      </c>
      <c r="J73" s="205">
        <f t="shared" si="32"/>
        <v>397</v>
      </c>
      <c r="K73" s="201">
        <v>0</v>
      </c>
      <c r="L73" s="201">
        <v>0</v>
      </c>
      <c r="M73" s="206">
        <v>0</v>
      </c>
      <c r="N73" s="207">
        <f t="shared" si="33"/>
        <v>0</v>
      </c>
      <c r="O73" s="208">
        <v>0</v>
      </c>
      <c r="P73" s="209">
        <v>0</v>
      </c>
      <c r="Q73" s="210">
        <v>0</v>
      </c>
      <c r="R73" s="211">
        <f>F73*D73</f>
        <v>0.28061249599999999</v>
      </c>
      <c r="S73" s="201">
        <f t="shared" si="35"/>
        <v>-0.28061249599999999</v>
      </c>
      <c r="T73" s="228">
        <v>0</v>
      </c>
      <c r="U73" s="201">
        <v>0</v>
      </c>
      <c r="V73" s="206">
        <f>G73*D73</f>
        <v>0.26998163999999997</v>
      </c>
      <c r="W73" s="207">
        <f t="shared" si="37"/>
        <v>-0.26998163999999997</v>
      </c>
      <c r="X73" s="213">
        <v>0</v>
      </c>
      <c r="Y73" s="214">
        <f t="shared" si="39"/>
        <v>0</v>
      </c>
      <c r="Z73" s="210"/>
      <c r="AA73" s="212"/>
      <c r="AB73" s="210"/>
      <c r="AC73" s="207"/>
      <c r="AD73" s="215" t="s">
        <v>49</v>
      </c>
      <c r="AE73" s="216" t="s">
        <v>49</v>
      </c>
      <c r="AF73" s="210"/>
      <c r="AG73" s="215" t="s">
        <v>49</v>
      </c>
      <c r="AH73" s="217" t="s">
        <v>49</v>
      </c>
      <c r="AI73" s="210"/>
      <c r="AJ73" s="210"/>
      <c r="AK73" s="207"/>
      <c r="AL73" s="215" t="s">
        <v>49</v>
      </c>
      <c r="AM73" s="217" t="s">
        <v>49</v>
      </c>
      <c r="AN73" s="210"/>
      <c r="AO73" s="218" t="s">
        <v>93</v>
      </c>
      <c r="AP73" s="167" t="s">
        <v>3</v>
      </c>
      <c r="AQ73" s="221" t="s">
        <v>46</v>
      </c>
      <c r="AR73" s="240" t="s">
        <v>47</v>
      </c>
    </row>
    <row r="74" spans="1:44" x14ac:dyDescent="0.2">
      <c r="A74" s="165" t="s">
        <v>76</v>
      </c>
      <c r="B74" s="76">
        <v>2050130.06</v>
      </c>
      <c r="C74" s="77">
        <v>2050130.01</v>
      </c>
      <c r="D74" s="146">
        <v>0.999894744</v>
      </c>
      <c r="E74" s="81">
        <v>7254</v>
      </c>
      <c r="F74" s="81">
        <v>2666</v>
      </c>
      <c r="G74" s="151">
        <v>2565</v>
      </c>
      <c r="H74" s="78"/>
      <c r="I74" s="79">
        <v>121.5</v>
      </c>
      <c r="J74" s="80">
        <f t="shared" si="32"/>
        <v>12150</v>
      </c>
      <c r="K74" s="81">
        <v>8487</v>
      </c>
      <c r="L74" s="81">
        <v>8460</v>
      </c>
      <c r="M74" s="82">
        <v>7254</v>
      </c>
      <c r="N74" s="83">
        <f t="shared" si="33"/>
        <v>1233</v>
      </c>
      <c r="O74" s="84">
        <f t="shared" ref="O74:O99" si="48">N74/M74</f>
        <v>0.16997518610421836</v>
      </c>
      <c r="P74" s="156">
        <v>69.900000000000006</v>
      </c>
      <c r="Q74" s="85">
        <v>3206</v>
      </c>
      <c r="R74" s="86">
        <f>F74*D74</f>
        <v>2665.7193875040002</v>
      </c>
      <c r="S74" s="81">
        <f t="shared" si="35"/>
        <v>540.28061249599978</v>
      </c>
      <c r="T74" s="226">
        <f t="shared" ref="T74:T100" si="49">S74/R74</f>
        <v>0.2026772266535834</v>
      </c>
      <c r="U74" s="81">
        <v>3108</v>
      </c>
      <c r="V74" s="82">
        <f>G74*D74</f>
        <v>2564.73001836</v>
      </c>
      <c r="W74" s="83">
        <f t="shared" si="37"/>
        <v>543.26998163999997</v>
      </c>
      <c r="X74" s="88">
        <f t="shared" ref="X74:X100" si="50">W74/V74</f>
        <v>0.21182345812265668</v>
      </c>
      <c r="Y74" s="89">
        <f t="shared" si="39"/>
        <v>0.25580246913580246</v>
      </c>
      <c r="Z74" s="85">
        <v>4090</v>
      </c>
      <c r="AA74" s="87">
        <v>3470</v>
      </c>
      <c r="AB74" s="85">
        <v>205</v>
      </c>
      <c r="AC74" s="83">
        <f t="shared" ref="AC74:AC83" si="51">AA74+AB74</f>
        <v>3675</v>
      </c>
      <c r="AD74" s="90">
        <f t="shared" ref="AD74:AD83" si="52">AC74/Z74</f>
        <v>0.89853300733496333</v>
      </c>
      <c r="AE74" s="91">
        <f t="shared" ref="AE74:AE83" si="53">AD74/0.777136</f>
        <v>1.1562107627686316</v>
      </c>
      <c r="AF74" s="85">
        <v>270</v>
      </c>
      <c r="AG74" s="90">
        <f t="shared" ref="AG74:AG83" si="54">AF74/Z74</f>
        <v>6.6014669926650366E-2</v>
      </c>
      <c r="AH74" s="92">
        <f t="shared" ref="AH74:AH83" si="55">AG74/0.117964</f>
        <v>0.55961708594698689</v>
      </c>
      <c r="AI74" s="85">
        <v>35</v>
      </c>
      <c r="AJ74" s="85">
        <v>110</v>
      </c>
      <c r="AK74" s="83">
        <f t="shared" ref="AK74:AK83" si="56">AI74+AJ74</f>
        <v>145</v>
      </c>
      <c r="AL74" s="90">
        <f t="shared" ref="AL74:AL83" si="57">AK74/Z74</f>
        <v>3.5452322738386305E-2</v>
      </c>
      <c r="AM74" s="92">
        <f t="shared" ref="AM74:AM83" si="58">AL74/0.094813</f>
        <v>0.37391837341278417</v>
      </c>
      <c r="AN74" s="85">
        <v>0</v>
      </c>
      <c r="AO74" s="93" t="s">
        <v>3</v>
      </c>
      <c r="AP74" s="167" t="s">
        <v>3</v>
      </c>
      <c r="AQ74" s="221" t="s">
        <v>23</v>
      </c>
      <c r="AR74" s="240" t="s">
        <v>48</v>
      </c>
    </row>
    <row r="75" spans="1:44" x14ac:dyDescent="0.2">
      <c r="A75" s="162" t="s">
        <v>77</v>
      </c>
      <c r="B75" s="22">
        <v>2050131.01</v>
      </c>
      <c r="C75" s="23"/>
      <c r="D75" s="139"/>
      <c r="E75" s="27"/>
      <c r="F75" s="27"/>
      <c r="G75" s="148"/>
      <c r="H75" s="24">
        <v>122050131.01000001</v>
      </c>
      <c r="I75" s="25">
        <v>2.5</v>
      </c>
      <c r="J75" s="26">
        <f t="shared" si="32"/>
        <v>250</v>
      </c>
      <c r="K75" s="27">
        <v>4945</v>
      </c>
      <c r="L75" s="27">
        <v>5096</v>
      </c>
      <c r="M75" s="28">
        <v>5311</v>
      </c>
      <c r="N75" s="29">
        <f t="shared" si="33"/>
        <v>-366</v>
      </c>
      <c r="O75" s="30">
        <f t="shared" si="48"/>
        <v>-6.8913575597815857E-2</v>
      </c>
      <c r="P75" s="153">
        <v>1976.8</v>
      </c>
      <c r="Q75" s="31">
        <v>1916</v>
      </c>
      <c r="R75" s="32">
        <v>1897</v>
      </c>
      <c r="S75" s="27">
        <f t="shared" si="35"/>
        <v>19</v>
      </c>
      <c r="T75" s="224">
        <f t="shared" si="49"/>
        <v>1.0015814443858724E-2</v>
      </c>
      <c r="U75" s="27">
        <v>1892</v>
      </c>
      <c r="V75" s="28">
        <v>1870</v>
      </c>
      <c r="W75" s="29">
        <f t="shared" si="37"/>
        <v>22</v>
      </c>
      <c r="X75" s="34">
        <f t="shared" si="50"/>
        <v>1.1764705882352941E-2</v>
      </c>
      <c r="Y75" s="35">
        <f t="shared" si="39"/>
        <v>7.5679999999999996</v>
      </c>
      <c r="Z75" s="31">
        <v>2565</v>
      </c>
      <c r="AA75" s="33">
        <v>2035</v>
      </c>
      <c r="AB75" s="31">
        <v>175</v>
      </c>
      <c r="AC75" s="29">
        <f t="shared" si="51"/>
        <v>2210</v>
      </c>
      <c r="AD75" s="36">
        <f t="shared" si="52"/>
        <v>0.86159844054580892</v>
      </c>
      <c r="AE75" s="37">
        <f t="shared" si="53"/>
        <v>1.1086842464456785</v>
      </c>
      <c r="AF75" s="31">
        <v>250</v>
      </c>
      <c r="AG75" s="36">
        <f t="shared" si="54"/>
        <v>9.7465886939571145E-2</v>
      </c>
      <c r="AH75" s="38">
        <f t="shared" si="55"/>
        <v>0.82623416414813966</v>
      </c>
      <c r="AI75" s="31">
        <v>65</v>
      </c>
      <c r="AJ75" s="31">
        <v>30</v>
      </c>
      <c r="AK75" s="29">
        <f t="shared" si="56"/>
        <v>95</v>
      </c>
      <c r="AL75" s="36">
        <f t="shared" si="57"/>
        <v>3.7037037037037035E-2</v>
      </c>
      <c r="AM75" s="38">
        <f t="shared" si="58"/>
        <v>0.39063247694975411</v>
      </c>
      <c r="AN75" s="31">
        <v>15</v>
      </c>
      <c r="AO75" s="39" t="s">
        <v>7</v>
      </c>
      <c r="AP75" s="159" t="s">
        <v>7</v>
      </c>
    </row>
    <row r="76" spans="1:44" x14ac:dyDescent="0.2">
      <c r="A76" s="162" t="s">
        <v>77</v>
      </c>
      <c r="B76" s="22">
        <v>2050131.02</v>
      </c>
      <c r="C76" s="23"/>
      <c r="D76" s="139"/>
      <c r="E76" s="27"/>
      <c r="F76" s="27"/>
      <c r="G76" s="148"/>
      <c r="H76" s="24">
        <v>122050131.02</v>
      </c>
      <c r="I76" s="25">
        <v>2.2999999999999998</v>
      </c>
      <c r="J76" s="26">
        <f t="shared" si="32"/>
        <v>229.99999999999997</v>
      </c>
      <c r="K76" s="27">
        <v>4069</v>
      </c>
      <c r="L76" s="27">
        <v>4253</v>
      </c>
      <c r="M76" s="28">
        <v>4509</v>
      </c>
      <c r="N76" s="29">
        <f t="shared" si="33"/>
        <v>-440</v>
      </c>
      <c r="O76" s="30">
        <f t="shared" si="48"/>
        <v>-9.7582612552672435E-2</v>
      </c>
      <c r="P76" s="153">
        <v>1769.6</v>
      </c>
      <c r="Q76" s="31">
        <v>1808</v>
      </c>
      <c r="R76" s="32">
        <v>1776</v>
      </c>
      <c r="S76" s="27">
        <f t="shared" si="35"/>
        <v>32</v>
      </c>
      <c r="T76" s="224">
        <f t="shared" si="49"/>
        <v>1.8018018018018018E-2</v>
      </c>
      <c r="U76" s="27">
        <v>1756</v>
      </c>
      <c r="V76" s="28">
        <v>1746</v>
      </c>
      <c r="W76" s="29">
        <f t="shared" si="37"/>
        <v>10</v>
      </c>
      <c r="X76" s="34">
        <f t="shared" si="50"/>
        <v>5.7273768613974796E-3</v>
      </c>
      <c r="Y76" s="35">
        <f t="shared" si="39"/>
        <v>7.6347826086956534</v>
      </c>
      <c r="Z76" s="31">
        <v>1940</v>
      </c>
      <c r="AA76" s="33">
        <v>1435</v>
      </c>
      <c r="AB76" s="31">
        <v>155</v>
      </c>
      <c r="AC76" s="29">
        <f t="shared" si="51"/>
        <v>1590</v>
      </c>
      <c r="AD76" s="36">
        <f t="shared" si="52"/>
        <v>0.81958762886597936</v>
      </c>
      <c r="AE76" s="37">
        <f t="shared" si="53"/>
        <v>1.0546257397237797</v>
      </c>
      <c r="AF76" s="31">
        <v>230</v>
      </c>
      <c r="AG76" s="36">
        <f t="shared" si="54"/>
        <v>0.11855670103092783</v>
      </c>
      <c r="AH76" s="38">
        <f t="shared" si="55"/>
        <v>1.0050244229674123</v>
      </c>
      <c r="AI76" s="31">
        <v>90</v>
      </c>
      <c r="AJ76" s="31">
        <v>35</v>
      </c>
      <c r="AK76" s="29">
        <f t="shared" si="56"/>
        <v>125</v>
      </c>
      <c r="AL76" s="36">
        <f t="shared" si="57"/>
        <v>6.4432989690721643E-2</v>
      </c>
      <c r="AM76" s="38">
        <f t="shared" si="58"/>
        <v>0.67957969572444332</v>
      </c>
      <c r="AN76" s="31">
        <v>0</v>
      </c>
      <c r="AO76" s="39" t="s">
        <v>7</v>
      </c>
      <c r="AP76" s="159" t="s">
        <v>7</v>
      </c>
    </row>
    <row r="77" spans="1:44" x14ac:dyDescent="0.2">
      <c r="A77" s="162"/>
      <c r="B77" s="22">
        <v>2050131.03</v>
      </c>
      <c r="C77" s="23"/>
      <c r="D77" s="139"/>
      <c r="E77" s="27"/>
      <c r="F77" s="27"/>
      <c r="G77" s="148"/>
      <c r="H77" s="24">
        <v>122050131.03</v>
      </c>
      <c r="I77" s="25">
        <v>5.93</v>
      </c>
      <c r="J77" s="26">
        <f t="shared" si="32"/>
        <v>593</v>
      </c>
      <c r="K77" s="27">
        <v>6101</v>
      </c>
      <c r="L77" s="27">
        <v>6065</v>
      </c>
      <c r="M77" s="28">
        <v>5734</v>
      </c>
      <c r="N77" s="29">
        <f t="shared" si="33"/>
        <v>367</v>
      </c>
      <c r="O77" s="30">
        <f t="shared" si="48"/>
        <v>6.4004185559818627E-2</v>
      </c>
      <c r="P77" s="153">
        <v>1028.2</v>
      </c>
      <c r="Q77" s="31">
        <v>2626</v>
      </c>
      <c r="R77" s="32">
        <v>2286</v>
      </c>
      <c r="S77" s="27">
        <f t="shared" si="35"/>
        <v>340</v>
      </c>
      <c r="T77" s="224">
        <f t="shared" si="49"/>
        <v>0.14873140857392825</v>
      </c>
      <c r="U77" s="27">
        <v>2497</v>
      </c>
      <c r="V77" s="28">
        <v>2196</v>
      </c>
      <c r="W77" s="29">
        <f t="shared" si="37"/>
        <v>301</v>
      </c>
      <c r="X77" s="34">
        <f t="shared" si="50"/>
        <v>0.13706739526411657</v>
      </c>
      <c r="Y77" s="35">
        <f t="shared" si="39"/>
        <v>4.2107925801011801</v>
      </c>
      <c r="Z77" s="31">
        <v>3060</v>
      </c>
      <c r="AA77" s="33">
        <v>2235</v>
      </c>
      <c r="AB77" s="31">
        <v>320</v>
      </c>
      <c r="AC77" s="29">
        <f t="shared" si="51"/>
        <v>2555</v>
      </c>
      <c r="AD77" s="36">
        <f t="shared" si="52"/>
        <v>0.83496732026143794</v>
      </c>
      <c r="AE77" s="37">
        <f t="shared" si="53"/>
        <v>1.074415958418395</v>
      </c>
      <c r="AF77" s="31">
        <v>345</v>
      </c>
      <c r="AG77" s="36">
        <f t="shared" si="54"/>
        <v>0.11274509803921569</v>
      </c>
      <c r="AH77" s="38">
        <f t="shared" si="55"/>
        <v>0.95575851988077454</v>
      </c>
      <c r="AI77" s="31">
        <v>130</v>
      </c>
      <c r="AJ77" s="31">
        <v>35</v>
      </c>
      <c r="AK77" s="29">
        <f t="shared" si="56"/>
        <v>165</v>
      </c>
      <c r="AL77" s="36">
        <f t="shared" si="57"/>
        <v>5.3921568627450983E-2</v>
      </c>
      <c r="AM77" s="38">
        <f t="shared" si="58"/>
        <v>0.568714929676848</v>
      </c>
      <c r="AN77" s="31">
        <v>0</v>
      </c>
      <c r="AO77" s="39" t="s">
        <v>7</v>
      </c>
      <c r="AP77" s="159" t="s">
        <v>7</v>
      </c>
    </row>
    <row r="78" spans="1:44" x14ac:dyDescent="0.2">
      <c r="A78" s="162"/>
      <c r="B78" s="22">
        <v>2050131.04</v>
      </c>
      <c r="C78" s="23"/>
      <c r="D78" s="139"/>
      <c r="E78" s="27"/>
      <c r="F78" s="27"/>
      <c r="G78" s="148"/>
      <c r="H78" s="24">
        <v>122050131.04000001</v>
      </c>
      <c r="I78" s="25">
        <v>4.6399999999999997</v>
      </c>
      <c r="J78" s="26">
        <f t="shared" si="32"/>
        <v>463.99999999999994</v>
      </c>
      <c r="K78" s="27">
        <v>3313</v>
      </c>
      <c r="L78" s="27">
        <v>3285</v>
      </c>
      <c r="M78" s="28">
        <v>3137</v>
      </c>
      <c r="N78" s="29">
        <f t="shared" si="33"/>
        <v>176</v>
      </c>
      <c r="O78" s="30">
        <f t="shared" si="48"/>
        <v>5.6104558495377752E-2</v>
      </c>
      <c r="P78" s="153">
        <v>714</v>
      </c>
      <c r="Q78" s="31">
        <v>1408</v>
      </c>
      <c r="R78" s="32">
        <v>1178</v>
      </c>
      <c r="S78" s="27">
        <f t="shared" si="35"/>
        <v>230</v>
      </c>
      <c r="T78" s="224">
        <f t="shared" si="49"/>
        <v>0.19524617996604415</v>
      </c>
      <c r="U78" s="27">
        <v>1369</v>
      </c>
      <c r="V78" s="28">
        <v>1153</v>
      </c>
      <c r="W78" s="29">
        <f t="shared" si="37"/>
        <v>216</v>
      </c>
      <c r="X78" s="34">
        <f t="shared" si="50"/>
        <v>0.1873373807458803</v>
      </c>
      <c r="Y78" s="35">
        <f t="shared" si="39"/>
        <v>2.9504310344827589</v>
      </c>
      <c r="Z78" s="31">
        <v>1620</v>
      </c>
      <c r="AA78" s="33">
        <v>1245</v>
      </c>
      <c r="AB78" s="31">
        <v>120</v>
      </c>
      <c r="AC78" s="29">
        <f t="shared" si="51"/>
        <v>1365</v>
      </c>
      <c r="AD78" s="36">
        <f t="shared" si="52"/>
        <v>0.84259259259259256</v>
      </c>
      <c r="AE78" s="37">
        <f t="shared" si="53"/>
        <v>1.0842279763034945</v>
      </c>
      <c r="AF78" s="31">
        <v>175</v>
      </c>
      <c r="AG78" s="36">
        <f t="shared" si="54"/>
        <v>0.10802469135802469</v>
      </c>
      <c r="AH78" s="38">
        <f t="shared" si="55"/>
        <v>0.91574286526418813</v>
      </c>
      <c r="AI78" s="31">
        <v>30</v>
      </c>
      <c r="AJ78" s="31">
        <v>45</v>
      </c>
      <c r="AK78" s="29">
        <f t="shared" si="56"/>
        <v>75</v>
      </c>
      <c r="AL78" s="36">
        <f t="shared" si="57"/>
        <v>4.6296296296296294E-2</v>
      </c>
      <c r="AM78" s="38">
        <f t="shared" si="58"/>
        <v>0.48829059618719267</v>
      </c>
      <c r="AN78" s="31">
        <v>0</v>
      </c>
      <c r="AO78" s="39" t="s">
        <v>7</v>
      </c>
      <c r="AP78" s="159" t="s">
        <v>7</v>
      </c>
    </row>
    <row r="79" spans="1:44" x14ac:dyDescent="0.2">
      <c r="A79" s="162" t="s">
        <v>78</v>
      </c>
      <c r="B79" s="22">
        <v>2050131.05</v>
      </c>
      <c r="C79" s="23"/>
      <c r="D79" s="139"/>
      <c r="E79" s="27"/>
      <c r="F79" s="27"/>
      <c r="G79" s="148"/>
      <c r="H79" s="24">
        <v>122050131.05</v>
      </c>
      <c r="I79" s="25">
        <v>4.71</v>
      </c>
      <c r="J79" s="26">
        <f t="shared" si="32"/>
        <v>471</v>
      </c>
      <c r="K79" s="27">
        <v>3509</v>
      </c>
      <c r="L79" s="27">
        <v>3713</v>
      </c>
      <c r="M79" s="28">
        <v>3814</v>
      </c>
      <c r="N79" s="29">
        <f t="shared" si="33"/>
        <v>-305</v>
      </c>
      <c r="O79" s="30">
        <f t="shared" si="48"/>
        <v>-7.9968536969061352E-2</v>
      </c>
      <c r="P79" s="153">
        <v>745.4</v>
      </c>
      <c r="Q79" s="31">
        <v>1362</v>
      </c>
      <c r="R79" s="32">
        <v>1331</v>
      </c>
      <c r="S79" s="27">
        <f t="shared" si="35"/>
        <v>31</v>
      </c>
      <c r="T79" s="224">
        <f t="shared" si="49"/>
        <v>2.3290758827948909E-2</v>
      </c>
      <c r="U79" s="27">
        <v>1344</v>
      </c>
      <c r="V79" s="28">
        <v>1315</v>
      </c>
      <c r="W79" s="29">
        <f t="shared" si="37"/>
        <v>29</v>
      </c>
      <c r="X79" s="34">
        <f t="shared" si="50"/>
        <v>2.2053231939163497E-2</v>
      </c>
      <c r="Y79" s="35">
        <f t="shared" si="39"/>
        <v>2.8535031847133756</v>
      </c>
      <c r="Z79" s="31">
        <v>1725</v>
      </c>
      <c r="AA79" s="33">
        <v>1215</v>
      </c>
      <c r="AB79" s="31">
        <v>160</v>
      </c>
      <c r="AC79" s="29">
        <f t="shared" si="51"/>
        <v>1375</v>
      </c>
      <c r="AD79" s="36">
        <f t="shared" si="52"/>
        <v>0.79710144927536231</v>
      </c>
      <c r="AE79" s="37">
        <f t="shared" si="53"/>
        <v>1.0256910621504631</v>
      </c>
      <c r="AF79" s="31">
        <v>275</v>
      </c>
      <c r="AG79" s="36">
        <f t="shared" si="54"/>
        <v>0.15942028985507245</v>
      </c>
      <c r="AH79" s="38">
        <f t="shared" si="55"/>
        <v>1.3514317067501309</v>
      </c>
      <c r="AI79" s="31">
        <v>45</v>
      </c>
      <c r="AJ79" s="31">
        <v>20</v>
      </c>
      <c r="AK79" s="29">
        <f t="shared" si="56"/>
        <v>65</v>
      </c>
      <c r="AL79" s="36">
        <f t="shared" si="57"/>
        <v>3.7681159420289857E-2</v>
      </c>
      <c r="AM79" s="38">
        <f t="shared" si="58"/>
        <v>0.39742608524453249</v>
      </c>
      <c r="AN79" s="31">
        <v>0</v>
      </c>
      <c r="AO79" s="39" t="s">
        <v>7</v>
      </c>
      <c r="AP79" s="159" t="s">
        <v>7</v>
      </c>
    </row>
    <row r="80" spans="1:44" x14ac:dyDescent="0.2">
      <c r="A80" s="162" t="s">
        <v>79</v>
      </c>
      <c r="B80" s="22">
        <v>2050132.03</v>
      </c>
      <c r="C80" s="23"/>
      <c r="D80" s="139"/>
      <c r="E80" s="27"/>
      <c r="F80" s="27"/>
      <c r="G80" s="148"/>
      <c r="H80" s="24">
        <v>122050132.03</v>
      </c>
      <c r="I80" s="25">
        <v>4.24</v>
      </c>
      <c r="J80" s="26">
        <f t="shared" si="32"/>
        <v>424</v>
      </c>
      <c r="K80" s="27">
        <v>6146</v>
      </c>
      <c r="L80" s="27">
        <v>5428</v>
      </c>
      <c r="M80" s="28">
        <v>5145</v>
      </c>
      <c r="N80" s="29">
        <f t="shared" si="33"/>
        <v>1001</v>
      </c>
      <c r="O80" s="30">
        <f t="shared" si="48"/>
        <v>0.19455782312925171</v>
      </c>
      <c r="P80" s="153">
        <v>1448.1</v>
      </c>
      <c r="Q80" s="31">
        <v>2331</v>
      </c>
      <c r="R80" s="32">
        <v>1822</v>
      </c>
      <c r="S80" s="27">
        <f t="shared" si="35"/>
        <v>509</v>
      </c>
      <c r="T80" s="224">
        <f t="shared" si="49"/>
        <v>0.27936333699231614</v>
      </c>
      <c r="U80" s="27">
        <v>2294</v>
      </c>
      <c r="V80" s="28">
        <v>1798</v>
      </c>
      <c r="W80" s="29">
        <f t="shared" si="37"/>
        <v>496</v>
      </c>
      <c r="X80" s="34">
        <f t="shared" si="50"/>
        <v>0.27586206896551724</v>
      </c>
      <c r="Y80" s="35">
        <f t="shared" si="39"/>
        <v>5.4103773584905657</v>
      </c>
      <c r="Z80" s="31">
        <v>3305</v>
      </c>
      <c r="AA80" s="33">
        <v>2565</v>
      </c>
      <c r="AB80" s="31">
        <v>325</v>
      </c>
      <c r="AC80" s="29">
        <f t="shared" si="51"/>
        <v>2890</v>
      </c>
      <c r="AD80" s="36">
        <f t="shared" si="52"/>
        <v>0.87443267776096822</v>
      </c>
      <c r="AE80" s="37">
        <f t="shared" si="53"/>
        <v>1.1251990356397956</v>
      </c>
      <c r="AF80" s="31">
        <v>330</v>
      </c>
      <c r="AG80" s="36">
        <f t="shared" si="54"/>
        <v>9.9848714069591532E-2</v>
      </c>
      <c r="AH80" s="38">
        <f t="shared" si="55"/>
        <v>0.84643377699629996</v>
      </c>
      <c r="AI80" s="31">
        <v>40</v>
      </c>
      <c r="AJ80" s="31">
        <v>35</v>
      </c>
      <c r="AK80" s="29">
        <f t="shared" si="56"/>
        <v>75</v>
      </c>
      <c r="AL80" s="36">
        <f t="shared" si="57"/>
        <v>2.2692889561270801E-2</v>
      </c>
      <c r="AM80" s="38">
        <f t="shared" si="58"/>
        <v>0.23934365077859368</v>
      </c>
      <c r="AN80" s="31">
        <v>0</v>
      </c>
      <c r="AO80" s="39" t="s">
        <v>7</v>
      </c>
      <c r="AP80" s="159" t="s">
        <v>7</v>
      </c>
    </row>
    <row r="81" spans="1:43" x14ac:dyDescent="0.2">
      <c r="A81" s="162" t="s">
        <v>80</v>
      </c>
      <c r="B81" s="22">
        <v>2050132.04</v>
      </c>
      <c r="C81" s="23"/>
      <c r="D81" s="139"/>
      <c r="E81" s="27"/>
      <c r="F81" s="27"/>
      <c r="G81" s="148"/>
      <c r="H81" s="24">
        <v>122050132.04000001</v>
      </c>
      <c r="I81" s="25">
        <v>31.92</v>
      </c>
      <c r="J81" s="26">
        <f t="shared" si="32"/>
        <v>3192</v>
      </c>
      <c r="K81" s="27">
        <v>5930</v>
      </c>
      <c r="L81" s="27">
        <v>5414</v>
      </c>
      <c r="M81" s="28">
        <v>4972</v>
      </c>
      <c r="N81" s="29">
        <f t="shared" si="33"/>
        <v>958</v>
      </c>
      <c r="O81" s="30">
        <f t="shared" si="48"/>
        <v>0.19267900241351568</v>
      </c>
      <c r="P81" s="153">
        <v>185.8</v>
      </c>
      <c r="Q81" s="31">
        <v>2128</v>
      </c>
      <c r="R81" s="32">
        <v>1744</v>
      </c>
      <c r="S81" s="27">
        <f t="shared" si="35"/>
        <v>384</v>
      </c>
      <c r="T81" s="224">
        <f t="shared" si="49"/>
        <v>0.22018348623853212</v>
      </c>
      <c r="U81" s="27">
        <v>2093</v>
      </c>
      <c r="V81" s="28">
        <v>1693</v>
      </c>
      <c r="W81" s="29">
        <f t="shared" si="37"/>
        <v>400</v>
      </c>
      <c r="X81" s="34">
        <f t="shared" si="50"/>
        <v>0.23626698168930893</v>
      </c>
      <c r="Y81" s="35">
        <f t="shared" si="39"/>
        <v>0.6557017543859649</v>
      </c>
      <c r="Z81" s="31">
        <v>3140</v>
      </c>
      <c r="AA81" s="33">
        <v>2755</v>
      </c>
      <c r="AB81" s="31">
        <v>190</v>
      </c>
      <c r="AC81" s="29">
        <f t="shared" si="51"/>
        <v>2945</v>
      </c>
      <c r="AD81" s="36">
        <f t="shared" si="52"/>
        <v>0.93789808917197448</v>
      </c>
      <c r="AE81" s="37">
        <f t="shared" si="53"/>
        <v>1.206864807668123</v>
      </c>
      <c r="AF81" s="31">
        <v>170</v>
      </c>
      <c r="AG81" s="36">
        <f t="shared" si="54"/>
        <v>5.4140127388535034E-2</v>
      </c>
      <c r="AH81" s="38">
        <f t="shared" si="55"/>
        <v>0.45895465895133292</v>
      </c>
      <c r="AI81" s="31">
        <v>10</v>
      </c>
      <c r="AJ81" s="31">
        <v>15</v>
      </c>
      <c r="AK81" s="29">
        <f t="shared" si="56"/>
        <v>25</v>
      </c>
      <c r="AL81" s="36">
        <f t="shared" si="57"/>
        <v>7.9617834394904458E-3</v>
      </c>
      <c r="AM81" s="38">
        <f t="shared" si="58"/>
        <v>8.397354201945352E-2</v>
      </c>
      <c r="AN81" s="31">
        <v>0</v>
      </c>
      <c r="AO81" s="39" t="s">
        <v>7</v>
      </c>
      <c r="AP81" s="159" t="s">
        <v>7</v>
      </c>
    </row>
    <row r="82" spans="1:43" x14ac:dyDescent="0.2">
      <c r="A82" s="165" t="s">
        <v>81</v>
      </c>
      <c r="B82" s="76">
        <v>2050132.06</v>
      </c>
      <c r="H82" s="78">
        <v>122050132.06</v>
      </c>
      <c r="I82" s="79">
        <v>50.39</v>
      </c>
      <c r="J82" s="80">
        <f t="shared" si="32"/>
        <v>5039</v>
      </c>
      <c r="K82" s="81">
        <v>7185</v>
      </c>
      <c r="L82" s="81">
        <v>4907</v>
      </c>
      <c r="M82" s="82">
        <v>4376</v>
      </c>
      <c r="N82" s="83">
        <f t="shared" si="33"/>
        <v>2809</v>
      </c>
      <c r="O82" s="84">
        <f t="shared" si="48"/>
        <v>0.64191042047531988</v>
      </c>
      <c r="P82" s="156">
        <v>142.6</v>
      </c>
      <c r="Q82" s="85">
        <v>2464</v>
      </c>
      <c r="R82" s="86">
        <v>1464</v>
      </c>
      <c r="S82" s="81">
        <f t="shared" si="35"/>
        <v>1000</v>
      </c>
      <c r="T82" s="226">
        <f t="shared" si="49"/>
        <v>0.68306010928961747</v>
      </c>
      <c r="U82" s="81">
        <v>2374</v>
      </c>
      <c r="V82" s="82">
        <v>1432</v>
      </c>
      <c r="W82" s="83">
        <f t="shared" si="37"/>
        <v>942</v>
      </c>
      <c r="X82" s="88">
        <f t="shared" si="50"/>
        <v>0.65782122905027929</v>
      </c>
      <c r="Y82" s="89">
        <f t="shared" si="39"/>
        <v>0.47112522325858303</v>
      </c>
      <c r="Z82" s="85">
        <v>3385</v>
      </c>
      <c r="AA82" s="87">
        <v>2995</v>
      </c>
      <c r="AB82" s="85">
        <v>190</v>
      </c>
      <c r="AC82" s="83">
        <f t="shared" si="51"/>
        <v>3185</v>
      </c>
      <c r="AD82" s="90">
        <f t="shared" si="52"/>
        <v>0.94091580502215655</v>
      </c>
      <c r="AE82" s="91">
        <f t="shared" si="53"/>
        <v>1.2107479321793824</v>
      </c>
      <c r="AF82" s="85">
        <v>65</v>
      </c>
      <c r="AG82" s="90">
        <f t="shared" si="54"/>
        <v>1.9202363367799114E-2</v>
      </c>
      <c r="AH82" s="92">
        <f t="shared" si="55"/>
        <v>0.16278155511680778</v>
      </c>
      <c r="AI82" s="85">
        <v>90</v>
      </c>
      <c r="AJ82" s="85">
        <v>35</v>
      </c>
      <c r="AK82" s="83">
        <f t="shared" si="56"/>
        <v>125</v>
      </c>
      <c r="AL82" s="90">
        <f t="shared" si="57"/>
        <v>3.6927621861152143E-2</v>
      </c>
      <c r="AM82" s="92">
        <f t="shared" si="58"/>
        <v>0.38947846667811531</v>
      </c>
      <c r="AN82" s="85">
        <v>0</v>
      </c>
      <c r="AO82" s="93" t="s">
        <v>3</v>
      </c>
      <c r="AP82" s="167" t="s">
        <v>3</v>
      </c>
    </row>
    <row r="83" spans="1:43" x14ac:dyDescent="0.2">
      <c r="A83" s="165" t="s">
        <v>82</v>
      </c>
      <c r="B83" s="76">
        <v>2050132.07</v>
      </c>
      <c r="C83" s="77">
        <v>2050132.05</v>
      </c>
      <c r="D83" s="146">
        <v>0.45993896200000001</v>
      </c>
      <c r="E83" s="81">
        <v>8828</v>
      </c>
      <c r="F83" s="81">
        <v>3033</v>
      </c>
      <c r="G83" s="151">
        <v>2955</v>
      </c>
      <c r="H83" s="78"/>
      <c r="I83" s="79">
        <v>65.900000000000006</v>
      </c>
      <c r="J83" s="80">
        <f t="shared" si="32"/>
        <v>6590.0000000000009</v>
      </c>
      <c r="K83" s="81">
        <v>5114</v>
      </c>
      <c r="L83" s="81">
        <v>4737</v>
      </c>
      <c r="M83" s="82">
        <f>E83*D83</f>
        <v>4060.3411565360002</v>
      </c>
      <c r="N83" s="83">
        <f t="shared" si="33"/>
        <v>1053.6588434639998</v>
      </c>
      <c r="O83" s="84">
        <f t="shared" si="48"/>
        <v>0.25950007717157147</v>
      </c>
      <c r="P83" s="156">
        <v>77.599999999999994</v>
      </c>
      <c r="Q83" s="85">
        <v>1751</v>
      </c>
      <c r="R83" s="86">
        <f>F83*D83</f>
        <v>1394.9948717459999</v>
      </c>
      <c r="S83" s="81">
        <f t="shared" si="35"/>
        <v>356.00512825400006</v>
      </c>
      <c r="T83" s="226">
        <f t="shared" si="49"/>
        <v>0.25520174694865927</v>
      </c>
      <c r="U83" s="81">
        <v>1715</v>
      </c>
      <c r="V83" s="82">
        <f>G83*D83</f>
        <v>1359.1196327100001</v>
      </c>
      <c r="W83" s="83">
        <f t="shared" si="37"/>
        <v>355.88036728999987</v>
      </c>
      <c r="X83" s="88">
        <f t="shared" si="50"/>
        <v>0.26184624129106027</v>
      </c>
      <c r="Y83" s="89">
        <f t="shared" si="39"/>
        <v>0.26024279210925644</v>
      </c>
      <c r="Z83" s="85">
        <v>2535</v>
      </c>
      <c r="AA83" s="87">
        <v>2320</v>
      </c>
      <c r="AB83" s="85">
        <v>130</v>
      </c>
      <c r="AC83" s="83">
        <f t="shared" si="51"/>
        <v>2450</v>
      </c>
      <c r="AD83" s="90">
        <f t="shared" si="52"/>
        <v>0.9664694280078896</v>
      </c>
      <c r="AE83" s="91">
        <f t="shared" si="53"/>
        <v>1.2436297224782915</v>
      </c>
      <c r="AF83" s="85">
        <v>50</v>
      </c>
      <c r="AG83" s="90">
        <f t="shared" si="54"/>
        <v>1.9723865877712032E-2</v>
      </c>
      <c r="AH83" s="92">
        <f t="shared" si="55"/>
        <v>0.16720241665009691</v>
      </c>
      <c r="AI83" s="85">
        <v>20</v>
      </c>
      <c r="AJ83" s="85">
        <v>20</v>
      </c>
      <c r="AK83" s="83">
        <f t="shared" si="56"/>
        <v>40</v>
      </c>
      <c r="AL83" s="90">
        <f t="shared" si="57"/>
        <v>1.5779092702169626E-2</v>
      </c>
      <c r="AM83" s="92">
        <f t="shared" si="58"/>
        <v>0.16642330378924439</v>
      </c>
      <c r="AN83" s="85">
        <v>0</v>
      </c>
      <c r="AO83" s="93" t="s">
        <v>3</v>
      </c>
      <c r="AP83" s="167" t="s">
        <v>3</v>
      </c>
      <c r="AQ83" s="221" t="s">
        <v>23</v>
      </c>
    </row>
    <row r="84" spans="1:43" x14ac:dyDescent="0.2">
      <c r="A84" s="197"/>
      <c r="B84" s="198">
        <v>2050132.09</v>
      </c>
      <c r="C84" s="199">
        <v>2050132.05</v>
      </c>
      <c r="D84" s="200">
        <v>1.868754E-3</v>
      </c>
      <c r="E84" s="201">
        <v>8828</v>
      </c>
      <c r="F84" s="201">
        <v>3033</v>
      </c>
      <c r="G84" s="202">
        <v>2955</v>
      </c>
      <c r="H84" s="203"/>
      <c r="I84" s="204">
        <v>0.44</v>
      </c>
      <c r="J84" s="205">
        <f t="shared" si="32"/>
        <v>44</v>
      </c>
      <c r="K84" s="201">
        <v>10</v>
      </c>
      <c r="L84" s="201">
        <v>10</v>
      </c>
      <c r="M84" s="206">
        <f>E84*D84</f>
        <v>16.497360312000001</v>
      </c>
      <c r="N84" s="207">
        <f t="shared" si="33"/>
        <v>-6.4973603120000014</v>
      </c>
      <c r="O84" s="208">
        <f t="shared" si="48"/>
        <v>-0.39384242018851295</v>
      </c>
      <c r="P84" s="209">
        <v>22.8</v>
      </c>
      <c r="Q84" s="210">
        <v>3</v>
      </c>
      <c r="R84" s="211">
        <f>F84*D84</f>
        <v>5.6679308820000003</v>
      </c>
      <c r="S84" s="201">
        <f t="shared" si="35"/>
        <v>-2.6679308820000003</v>
      </c>
      <c r="T84" s="228">
        <f t="shared" si="49"/>
        <v>-0.4707063190330556</v>
      </c>
      <c r="U84" s="201">
        <v>3</v>
      </c>
      <c r="V84" s="206">
        <f>G84*D84</f>
        <v>5.5221680700000002</v>
      </c>
      <c r="W84" s="207">
        <f t="shared" si="37"/>
        <v>-2.5221680700000002</v>
      </c>
      <c r="X84" s="213">
        <f t="shared" si="50"/>
        <v>-0.45673511527149158</v>
      </c>
      <c r="Y84" s="214">
        <f t="shared" si="39"/>
        <v>6.8181818181818177E-2</v>
      </c>
      <c r="Z84" s="210"/>
      <c r="AA84" s="212"/>
      <c r="AB84" s="210"/>
      <c r="AC84" s="207"/>
      <c r="AD84" s="215" t="s">
        <v>49</v>
      </c>
      <c r="AE84" s="216" t="s">
        <v>49</v>
      </c>
      <c r="AF84" s="210"/>
      <c r="AG84" s="215" t="s">
        <v>49</v>
      </c>
      <c r="AH84" s="217" t="s">
        <v>49</v>
      </c>
      <c r="AI84" s="210"/>
      <c r="AJ84" s="210"/>
      <c r="AK84" s="207"/>
      <c r="AL84" s="215" t="s">
        <v>49</v>
      </c>
      <c r="AM84" s="217" t="s">
        <v>49</v>
      </c>
      <c r="AN84" s="210"/>
      <c r="AO84" s="218" t="s">
        <v>93</v>
      </c>
      <c r="AP84" s="167" t="s">
        <v>3</v>
      </c>
      <c r="AQ84" s="221" t="s">
        <v>46</v>
      </c>
    </row>
    <row r="85" spans="1:43" x14ac:dyDescent="0.2">
      <c r="A85" s="165" t="s">
        <v>83</v>
      </c>
      <c r="B85" s="76">
        <v>2050132.1</v>
      </c>
      <c r="C85" s="77">
        <v>2050132.05</v>
      </c>
      <c r="D85" s="146">
        <v>0.53813295299999997</v>
      </c>
      <c r="E85" s="81">
        <v>8828</v>
      </c>
      <c r="F85" s="81">
        <v>3033</v>
      </c>
      <c r="G85" s="151">
        <v>2955</v>
      </c>
      <c r="H85" s="78"/>
      <c r="I85" s="79">
        <v>67.55</v>
      </c>
      <c r="J85" s="80">
        <f t="shared" si="32"/>
        <v>6755</v>
      </c>
      <c r="K85" s="81">
        <v>5481</v>
      </c>
      <c r="L85" s="81">
        <v>5307</v>
      </c>
      <c r="M85" s="82">
        <f>E85*D85</f>
        <v>4750.6377090839997</v>
      </c>
      <c r="N85" s="83">
        <f t="shared" si="33"/>
        <v>730.36229091600035</v>
      </c>
      <c r="O85" s="84">
        <f t="shared" si="48"/>
        <v>0.15373984202571955</v>
      </c>
      <c r="P85" s="156">
        <v>81.099999999999994</v>
      </c>
      <c r="Q85" s="85">
        <v>1877</v>
      </c>
      <c r="R85" s="86">
        <f>F85*D85</f>
        <v>1632.157246449</v>
      </c>
      <c r="S85" s="81">
        <f t="shared" si="35"/>
        <v>244.84275355099999</v>
      </c>
      <c r="T85" s="226">
        <f t="shared" si="49"/>
        <v>0.15001174309870674</v>
      </c>
      <c r="U85" s="81">
        <v>1838</v>
      </c>
      <c r="V85" s="82">
        <f>G85*D85</f>
        <v>1590.182876115</v>
      </c>
      <c r="W85" s="83">
        <f t="shared" si="37"/>
        <v>247.817123885</v>
      </c>
      <c r="X85" s="88">
        <f t="shared" si="50"/>
        <v>0.15584190196441167</v>
      </c>
      <c r="Y85" s="89">
        <f t="shared" si="39"/>
        <v>0.27209474463360472</v>
      </c>
      <c r="Z85" s="85">
        <v>2670</v>
      </c>
      <c r="AA85" s="87">
        <v>2320</v>
      </c>
      <c r="AB85" s="85">
        <v>150</v>
      </c>
      <c r="AC85" s="83">
        <f t="shared" ref="AC85:AC96" si="59">AA85+AB85</f>
        <v>2470</v>
      </c>
      <c r="AD85" s="90">
        <f t="shared" ref="AD85:AD96" si="60">AC85/Z85</f>
        <v>0.92509363295880154</v>
      </c>
      <c r="AE85" s="91">
        <f t="shared" ref="AE85:AE96" si="61">AD85/0.777136</f>
        <v>1.1903883399543986</v>
      </c>
      <c r="AF85" s="85">
        <v>115</v>
      </c>
      <c r="AG85" s="90">
        <f t="shared" ref="AG85:AG96" si="62">AF85/Z85</f>
        <v>4.307116104868914E-2</v>
      </c>
      <c r="AH85" s="92">
        <f t="shared" ref="AH85:AH96" si="63">AG85/0.117964</f>
        <v>0.36512123231400379</v>
      </c>
      <c r="AI85" s="85">
        <v>45</v>
      </c>
      <c r="AJ85" s="85">
        <v>40</v>
      </c>
      <c r="AK85" s="83">
        <f t="shared" ref="AK85:AK96" si="64">AI85+AJ85</f>
        <v>85</v>
      </c>
      <c r="AL85" s="90">
        <f t="shared" ref="AL85:AL96" si="65">AK85/Z85</f>
        <v>3.1835205992509365E-2</v>
      </c>
      <c r="AM85" s="92">
        <f t="shared" ref="AM85:AM96" si="66">AL85/0.094813</f>
        <v>0.33576836501860891</v>
      </c>
      <c r="AN85" s="85">
        <v>0</v>
      </c>
      <c r="AO85" s="93" t="s">
        <v>3</v>
      </c>
      <c r="AP85" s="167" t="s">
        <v>3</v>
      </c>
      <c r="AQ85" s="221" t="s">
        <v>23</v>
      </c>
    </row>
    <row r="86" spans="1:43" x14ac:dyDescent="0.2">
      <c r="B86" s="76">
        <v>2050140</v>
      </c>
      <c r="H86" s="78">
        <v>122050140</v>
      </c>
      <c r="I86" s="79">
        <v>170.2</v>
      </c>
      <c r="J86" s="80">
        <f t="shared" si="32"/>
        <v>17020</v>
      </c>
      <c r="K86" s="81">
        <v>6430</v>
      </c>
      <c r="L86" s="81">
        <v>6431</v>
      </c>
      <c r="M86" s="82">
        <v>6403</v>
      </c>
      <c r="N86" s="83">
        <f t="shared" si="33"/>
        <v>27</v>
      </c>
      <c r="O86" s="84">
        <f t="shared" si="48"/>
        <v>4.216773387474621E-3</v>
      </c>
      <c r="P86" s="156">
        <v>37.799999999999997</v>
      </c>
      <c r="Q86" s="85">
        <v>2744</v>
      </c>
      <c r="R86" s="86">
        <v>2450</v>
      </c>
      <c r="S86" s="81">
        <f t="shared" si="35"/>
        <v>294</v>
      </c>
      <c r="T86" s="226">
        <f t="shared" si="49"/>
        <v>0.12</v>
      </c>
      <c r="U86" s="81">
        <v>2568</v>
      </c>
      <c r="V86" s="82">
        <v>2369</v>
      </c>
      <c r="W86" s="83">
        <f t="shared" si="37"/>
        <v>199</v>
      </c>
      <c r="X86" s="88">
        <f t="shared" si="50"/>
        <v>8.4001688476150277E-2</v>
      </c>
      <c r="Y86" s="89">
        <f t="shared" si="39"/>
        <v>0.15088131609870739</v>
      </c>
      <c r="Z86" s="85">
        <v>3105</v>
      </c>
      <c r="AA86" s="87">
        <v>2670</v>
      </c>
      <c r="AB86" s="85">
        <v>255</v>
      </c>
      <c r="AC86" s="83">
        <f t="shared" si="59"/>
        <v>2925</v>
      </c>
      <c r="AD86" s="90">
        <f t="shared" si="60"/>
        <v>0.94202898550724634</v>
      </c>
      <c r="AE86" s="91">
        <f t="shared" si="61"/>
        <v>1.21218034617782</v>
      </c>
      <c r="AF86" s="85">
        <v>80</v>
      </c>
      <c r="AG86" s="90">
        <f t="shared" si="62"/>
        <v>2.5764895330112721E-2</v>
      </c>
      <c r="AH86" s="92">
        <f t="shared" si="63"/>
        <v>0.21841320513133433</v>
      </c>
      <c r="AI86" s="85">
        <v>50</v>
      </c>
      <c r="AJ86" s="85">
        <v>45</v>
      </c>
      <c r="AK86" s="83">
        <f t="shared" si="64"/>
        <v>95</v>
      </c>
      <c r="AL86" s="90">
        <f t="shared" si="65"/>
        <v>3.0595813204508857E-2</v>
      </c>
      <c r="AM86" s="92">
        <f t="shared" si="66"/>
        <v>0.32269639400197081</v>
      </c>
      <c r="AN86" s="85">
        <v>10</v>
      </c>
      <c r="AO86" s="93" t="s">
        <v>3</v>
      </c>
      <c r="AP86" s="167" t="s">
        <v>3</v>
      </c>
    </row>
    <row r="87" spans="1:43" x14ac:dyDescent="0.2">
      <c r="B87" s="76">
        <v>2050141</v>
      </c>
      <c r="H87" s="78">
        <v>122050141</v>
      </c>
      <c r="I87" s="79">
        <v>207.36</v>
      </c>
      <c r="J87" s="80">
        <f t="shared" si="32"/>
        <v>20736</v>
      </c>
      <c r="K87" s="81">
        <v>6769</v>
      </c>
      <c r="L87" s="81">
        <v>6942</v>
      </c>
      <c r="M87" s="82">
        <v>6729</v>
      </c>
      <c r="N87" s="83">
        <f t="shared" si="33"/>
        <v>40</v>
      </c>
      <c r="O87" s="84">
        <f t="shared" si="48"/>
        <v>5.9444196760291279E-3</v>
      </c>
      <c r="P87" s="156">
        <v>32.6</v>
      </c>
      <c r="Q87" s="85">
        <v>3033</v>
      </c>
      <c r="R87" s="86">
        <v>2673</v>
      </c>
      <c r="S87" s="81">
        <f t="shared" si="35"/>
        <v>360</v>
      </c>
      <c r="T87" s="226">
        <f t="shared" si="49"/>
        <v>0.13468013468013468</v>
      </c>
      <c r="U87" s="81">
        <v>2702</v>
      </c>
      <c r="V87" s="82">
        <v>2537</v>
      </c>
      <c r="W87" s="83">
        <f t="shared" si="37"/>
        <v>165</v>
      </c>
      <c r="X87" s="88">
        <f t="shared" si="50"/>
        <v>6.5037445802128502E-2</v>
      </c>
      <c r="Y87" s="89">
        <f t="shared" si="39"/>
        <v>0.13030478395061729</v>
      </c>
      <c r="Z87" s="85">
        <v>3190</v>
      </c>
      <c r="AA87" s="87">
        <v>2790</v>
      </c>
      <c r="AB87" s="85">
        <v>250</v>
      </c>
      <c r="AC87" s="83">
        <f t="shared" si="59"/>
        <v>3040</v>
      </c>
      <c r="AD87" s="90">
        <f t="shared" si="60"/>
        <v>0.95297805642633227</v>
      </c>
      <c r="AE87" s="91">
        <f t="shared" si="61"/>
        <v>1.2262693485134291</v>
      </c>
      <c r="AF87" s="85">
        <v>25</v>
      </c>
      <c r="AG87" s="90">
        <f t="shared" si="62"/>
        <v>7.8369905956112845E-3</v>
      </c>
      <c r="AH87" s="92">
        <f t="shared" si="63"/>
        <v>6.6435442979309658E-2</v>
      </c>
      <c r="AI87" s="85">
        <v>70</v>
      </c>
      <c r="AJ87" s="85">
        <v>50</v>
      </c>
      <c r="AK87" s="83">
        <f t="shared" si="64"/>
        <v>120</v>
      </c>
      <c r="AL87" s="90">
        <f t="shared" si="65"/>
        <v>3.7617554858934171E-2</v>
      </c>
      <c r="AM87" s="92">
        <f t="shared" si="66"/>
        <v>0.39675524304614529</v>
      </c>
      <c r="AN87" s="85">
        <v>0</v>
      </c>
      <c r="AO87" s="93" t="s">
        <v>3</v>
      </c>
      <c r="AP87" s="167" t="s">
        <v>3</v>
      </c>
    </row>
    <row r="88" spans="1:43" x14ac:dyDescent="0.2">
      <c r="A88" s="162"/>
      <c r="B88" s="22">
        <v>2050142.01</v>
      </c>
      <c r="C88" s="23"/>
      <c r="D88" s="139"/>
      <c r="E88" s="27"/>
      <c r="F88" s="27"/>
      <c r="G88" s="148"/>
      <c r="H88" s="24">
        <v>122050142.01000001</v>
      </c>
      <c r="I88" s="25">
        <v>6.69</v>
      </c>
      <c r="J88" s="26">
        <f t="shared" si="32"/>
        <v>669</v>
      </c>
      <c r="K88" s="27">
        <v>5497</v>
      </c>
      <c r="L88" s="27">
        <v>5356</v>
      </c>
      <c r="M88" s="28">
        <v>5396</v>
      </c>
      <c r="N88" s="29">
        <f t="shared" si="33"/>
        <v>101</v>
      </c>
      <c r="O88" s="30">
        <f t="shared" si="48"/>
        <v>1.8717568569310599E-2</v>
      </c>
      <c r="P88" s="153">
        <v>821.4</v>
      </c>
      <c r="Q88" s="31">
        <v>1989</v>
      </c>
      <c r="R88" s="32">
        <v>1896</v>
      </c>
      <c r="S88" s="27">
        <f t="shared" si="35"/>
        <v>93</v>
      </c>
      <c r="T88" s="224">
        <f t="shared" si="49"/>
        <v>4.9050632911392403E-2</v>
      </c>
      <c r="U88" s="27">
        <v>1962</v>
      </c>
      <c r="V88" s="28">
        <v>1861</v>
      </c>
      <c r="W88" s="29">
        <f t="shared" si="37"/>
        <v>101</v>
      </c>
      <c r="X88" s="34">
        <f t="shared" si="50"/>
        <v>5.4271896829661471E-2</v>
      </c>
      <c r="Y88" s="35">
        <f t="shared" si="39"/>
        <v>2.9327354260089686</v>
      </c>
      <c r="Z88" s="31">
        <v>2935</v>
      </c>
      <c r="AA88" s="33">
        <v>2325</v>
      </c>
      <c r="AB88" s="31">
        <v>295</v>
      </c>
      <c r="AC88" s="29">
        <f t="shared" si="59"/>
        <v>2620</v>
      </c>
      <c r="AD88" s="36">
        <f t="shared" si="60"/>
        <v>0.89267461669505965</v>
      </c>
      <c r="AE88" s="37">
        <f t="shared" si="61"/>
        <v>1.148672325944313</v>
      </c>
      <c r="AF88" s="31">
        <v>225</v>
      </c>
      <c r="AG88" s="36">
        <f t="shared" si="62"/>
        <v>7.6660988074957415E-2</v>
      </c>
      <c r="AH88" s="38">
        <f t="shared" si="63"/>
        <v>0.64986765517409906</v>
      </c>
      <c r="AI88" s="31">
        <v>55</v>
      </c>
      <c r="AJ88" s="31">
        <v>20</v>
      </c>
      <c r="AK88" s="29">
        <f t="shared" si="64"/>
        <v>75</v>
      </c>
      <c r="AL88" s="36">
        <f t="shared" si="65"/>
        <v>2.5553662691652469E-2</v>
      </c>
      <c r="AM88" s="38">
        <f t="shared" si="66"/>
        <v>0.26951644491422561</v>
      </c>
      <c r="AN88" s="31">
        <v>20</v>
      </c>
      <c r="AO88" s="39" t="s">
        <v>7</v>
      </c>
      <c r="AP88" s="159" t="s">
        <v>7</v>
      </c>
    </row>
    <row r="89" spans="1:43" x14ac:dyDescent="0.2">
      <c r="A89" s="165" t="s">
        <v>84</v>
      </c>
      <c r="B89" s="76">
        <v>2050142.02</v>
      </c>
      <c r="H89" s="78">
        <v>122050142.02</v>
      </c>
      <c r="I89" s="79">
        <v>50.51</v>
      </c>
      <c r="J89" s="80">
        <f t="shared" si="32"/>
        <v>5051</v>
      </c>
      <c r="K89" s="81">
        <v>4055</v>
      </c>
      <c r="L89" s="81">
        <v>3873</v>
      </c>
      <c r="M89" s="82">
        <v>3576</v>
      </c>
      <c r="N89" s="83">
        <f t="shared" si="33"/>
        <v>479</v>
      </c>
      <c r="O89" s="84">
        <f t="shared" si="48"/>
        <v>0.13394854586129754</v>
      </c>
      <c r="P89" s="156">
        <v>80.3</v>
      </c>
      <c r="Q89" s="85">
        <v>1671</v>
      </c>
      <c r="R89" s="86">
        <v>1491</v>
      </c>
      <c r="S89" s="81">
        <f t="shared" si="35"/>
        <v>180</v>
      </c>
      <c r="T89" s="226">
        <f t="shared" si="49"/>
        <v>0.12072434607645875</v>
      </c>
      <c r="U89" s="81">
        <v>1597</v>
      </c>
      <c r="V89" s="82">
        <v>1418</v>
      </c>
      <c r="W89" s="83">
        <f t="shared" si="37"/>
        <v>179</v>
      </c>
      <c r="X89" s="88">
        <f t="shared" si="50"/>
        <v>0.12623413258110014</v>
      </c>
      <c r="Y89" s="89">
        <f t="shared" si="39"/>
        <v>0.31617501484854482</v>
      </c>
      <c r="Z89" s="85">
        <v>2125</v>
      </c>
      <c r="AA89" s="87">
        <v>1685</v>
      </c>
      <c r="AB89" s="85">
        <v>165</v>
      </c>
      <c r="AC89" s="83">
        <f t="shared" si="59"/>
        <v>1850</v>
      </c>
      <c r="AD89" s="90">
        <f t="shared" si="60"/>
        <v>0.87058823529411766</v>
      </c>
      <c r="AE89" s="91">
        <f t="shared" si="61"/>
        <v>1.1202520991102169</v>
      </c>
      <c r="AF89" s="85">
        <v>200</v>
      </c>
      <c r="AG89" s="90">
        <f t="shared" si="62"/>
        <v>9.4117647058823528E-2</v>
      </c>
      <c r="AH89" s="92">
        <f t="shared" si="63"/>
        <v>0.79785059050916829</v>
      </c>
      <c r="AI89" s="85">
        <v>60</v>
      </c>
      <c r="AJ89" s="85">
        <v>20</v>
      </c>
      <c r="AK89" s="83">
        <f t="shared" si="64"/>
        <v>80</v>
      </c>
      <c r="AL89" s="90">
        <f t="shared" si="65"/>
        <v>3.7647058823529408E-2</v>
      </c>
      <c r="AM89" s="92">
        <f t="shared" si="66"/>
        <v>0.39706642362892652</v>
      </c>
      <c r="AN89" s="85">
        <v>0</v>
      </c>
      <c r="AO89" s="93" t="s">
        <v>3</v>
      </c>
      <c r="AP89" s="167" t="s">
        <v>3</v>
      </c>
    </row>
    <row r="90" spans="1:43" x14ac:dyDescent="0.2">
      <c r="B90" s="76">
        <v>2050143.01</v>
      </c>
      <c r="H90" s="78">
        <v>122050143.01000001</v>
      </c>
      <c r="I90" s="79">
        <v>279.91000000000003</v>
      </c>
      <c r="J90" s="80">
        <f t="shared" si="32"/>
        <v>27991.000000000004</v>
      </c>
      <c r="K90" s="81">
        <v>5442</v>
      </c>
      <c r="L90" s="81">
        <v>4975</v>
      </c>
      <c r="M90" s="82">
        <v>5033</v>
      </c>
      <c r="N90" s="83">
        <f t="shared" si="33"/>
        <v>409</v>
      </c>
      <c r="O90" s="84">
        <f t="shared" si="48"/>
        <v>8.1263659845022845E-2</v>
      </c>
      <c r="P90" s="156">
        <v>19.399999999999999</v>
      </c>
      <c r="Q90" s="85">
        <v>2397</v>
      </c>
      <c r="R90" s="86">
        <v>2322</v>
      </c>
      <c r="S90" s="81">
        <f t="shared" si="35"/>
        <v>75</v>
      </c>
      <c r="T90" s="226">
        <f t="shared" si="49"/>
        <v>3.2299741602067181E-2</v>
      </c>
      <c r="U90" s="81">
        <v>2044</v>
      </c>
      <c r="V90" s="82">
        <v>2012</v>
      </c>
      <c r="W90" s="83">
        <f t="shared" si="37"/>
        <v>32</v>
      </c>
      <c r="X90" s="88">
        <f t="shared" si="50"/>
        <v>1.5904572564612324E-2</v>
      </c>
      <c r="Y90" s="89">
        <f t="shared" si="39"/>
        <v>7.302347183023114E-2</v>
      </c>
      <c r="Z90" s="85">
        <v>2520</v>
      </c>
      <c r="AA90" s="87">
        <v>2175</v>
      </c>
      <c r="AB90" s="85">
        <v>190</v>
      </c>
      <c r="AC90" s="83">
        <f t="shared" si="59"/>
        <v>2365</v>
      </c>
      <c r="AD90" s="90">
        <f t="shared" si="60"/>
        <v>0.93849206349206349</v>
      </c>
      <c r="AE90" s="91">
        <f t="shared" si="61"/>
        <v>1.2076291196033428</v>
      </c>
      <c r="AF90" s="85">
        <v>60</v>
      </c>
      <c r="AG90" s="90">
        <f t="shared" si="62"/>
        <v>2.3809523809523808E-2</v>
      </c>
      <c r="AH90" s="92">
        <f t="shared" si="63"/>
        <v>0.2018372029561884</v>
      </c>
      <c r="AI90" s="85">
        <v>65</v>
      </c>
      <c r="AJ90" s="85">
        <v>25</v>
      </c>
      <c r="AK90" s="83">
        <f t="shared" si="64"/>
        <v>90</v>
      </c>
      <c r="AL90" s="90">
        <f t="shared" si="65"/>
        <v>3.5714285714285712E-2</v>
      </c>
      <c r="AM90" s="92">
        <f t="shared" si="66"/>
        <v>0.37668131705869146</v>
      </c>
      <c r="AN90" s="85">
        <v>10</v>
      </c>
      <c r="AO90" s="93" t="s">
        <v>3</v>
      </c>
      <c r="AP90" s="167" t="s">
        <v>3</v>
      </c>
    </row>
    <row r="91" spans="1:43" x14ac:dyDescent="0.2">
      <c r="A91" s="165" t="s">
        <v>85</v>
      </c>
      <c r="B91" s="76">
        <v>2050143.02</v>
      </c>
      <c r="H91" s="78">
        <v>122050143.02</v>
      </c>
      <c r="I91" s="79">
        <v>110.14</v>
      </c>
      <c r="J91" s="80">
        <f t="shared" si="32"/>
        <v>11014</v>
      </c>
      <c r="K91" s="81">
        <v>6568</v>
      </c>
      <c r="L91" s="81">
        <v>6126</v>
      </c>
      <c r="M91" s="82">
        <v>4945</v>
      </c>
      <c r="N91" s="83">
        <f t="shared" si="33"/>
        <v>1623</v>
      </c>
      <c r="O91" s="84">
        <f t="shared" si="48"/>
        <v>0.32821031344792723</v>
      </c>
      <c r="P91" s="156">
        <v>59.6</v>
      </c>
      <c r="Q91" s="85">
        <v>2747</v>
      </c>
      <c r="R91" s="86">
        <v>1883</v>
      </c>
      <c r="S91" s="81">
        <f t="shared" si="35"/>
        <v>864</v>
      </c>
      <c r="T91" s="226">
        <f t="shared" si="49"/>
        <v>0.45884227296866703</v>
      </c>
      <c r="U91" s="81">
        <v>2530</v>
      </c>
      <c r="V91" s="82">
        <v>1792</v>
      </c>
      <c r="W91" s="83">
        <f t="shared" si="37"/>
        <v>738</v>
      </c>
      <c r="X91" s="88">
        <f t="shared" si="50"/>
        <v>0.41183035714285715</v>
      </c>
      <c r="Y91" s="89">
        <f t="shared" si="39"/>
        <v>0.22970764481568912</v>
      </c>
      <c r="Z91" s="85">
        <v>3140</v>
      </c>
      <c r="AA91" s="87">
        <v>2695</v>
      </c>
      <c r="AB91" s="85">
        <v>215</v>
      </c>
      <c r="AC91" s="83">
        <f t="shared" si="59"/>
        <v>2910</v>
      </c>
      <c r="AD91" s="90">
        <f t="shared" si="60"/>
        <v>0.92675159235668791</v>
      </c>
      <c r="AE91" s="91">
        <f t="shared" si="61"/>
        <v>1.1925217624157005</v>
      </c>
      <c r="AF91" s="85">
        <v>110</v>
      </c>
      <c r="AG91" s="90">
        <f t="shared" si="62"/>
        <v>3.5031847133757961E-2</v>
      </c>
      <c r="AH91" s="92">
        <f t="shared" si="63"/>
        <v>0.29697066167439184</v>
      </c>
      <c r="AI91" s="85">
        <v>40</v>
      </c>
      <c r="AJ91" s="85">
        <v>75</v>
      </c>
      <c r="AK91" s="83">
        <f t="shared" si="64"/>
        <v>115</v>
      </c>
      <c r="AL91" s="90">
        <f t="shared" si="65"/>
        <v>3.662420382165605E-2</v>
      </c>
      <c r="AM91" s="92">
        <f t="shared" si="66"/>
        <v>0.38627829328948615</v>
      </c>
      <c r="AN91" s="85">
        <v>10</v>
      </c>
      <c r="AO91" s="93" t="s">
        <v>3</v>
      </c>
      <c r="AP91" s="167" t="s">
        <v>3</v>
      </c>
    </row>
    <row r="92" spans="1:43" x14ac:dyDescent="0.2">
      <c r="B92" s="76">
        <v>2050150.01</v>
      </c>
      <c r="H92" s="78">
        <v>122050150.01000001</v>
      </c>
      <c r="I92" s="79">
        <v>99.28</v>
      </c>
      <c r="J92" s="80">
        <f t="shared" si="32"/>
        <v>9928</v>
      </c>
      <c r="K92" s="81">
        <v>6508</v>
      </c>
      <c r="L92" s="81">
        <v>6850</v>
      </c>
      <c r="M92" s="82">
        <v>6622</v>
      </c>
      <c r="N92" s="83">
        <f t="shared" si="33"/>
        <v>-114</v>
      </c>
      <c r="O92" s="84">
        <f t="shared" si="48"/>
        <v>-1.7215342796738146E-2</v>
      </c>
      <c r="P92" s="156">
        <v>65.599999999999994</v>
      </c>
      <c r="Q92" s="85">
        <v>2670</v>
      </c>
      <c r="R92" s="86">
        <v>2432</v>
      </c>
      <c r="S92" s="81">
        <f t="shared" si="35"/>
        <v>238</v>
      </c>
      <c r="T92" s="226">
        <f t="shared" si="49"/>
        <v>9.7861842105263164E-2</v>
      </c>
      <c r="U92" s="81">
        <v>2552</v>
      </c>
      <c r="V92" s="82">
        <v>2360</v>
      </c>
      <c r="W92" s="83">
        <f t="shared" si="37"/>
        <v>192</v>
      </c>
      <c r="X92" s="88">
        <f t="shared" si="50"/>
        <v>8.1355932203389825E-2</v>
      </c>
      <c r="Y92" s="89">
        <f t="shared" si="39"/>
        <v>0.2570507655116841</v>
      </c>
      <c r="Z92" s="85">
        <v>3090</v>
      </c>
      <c r="AA92" s="87">
        <v>2655</v>
      </c>
      <c r="AB92" s="85">
        <v>240</v>
      </c>
      <c r="AC92" s="83">
        <f t="shared" si="59"/>
        <v>2895</v>
      </c>
      <c r="AD92" s="90">
        <f t="shared" si="60"/>
        <v>0.93689320388349517</v>
      </c>
      <c r="AE92" s="91">
        <f t="shared" si="61"/>
        <v>1.2055717453360739</v>
      </c>
      <c r="AF92" s="85">
        <v>125</v>
      </c>
      <c r="AG92" s="90">
        <f t="shared" si="62"/>
        <v>4.0453074433656956E-2</v>
      </c>
      <c r="AH92" s="92">
        <f t="shared" si="63"/>
        <v>0.34292728657604826</v>
      </c>
      <c r="AI92" s="85">
        <v>45</v>
      </c>
      <c r="AJ92" s="85">
        <v>25</v>
      </c>
      <c r="AK92" s="83">
        <f t="shared" si="64"/>
        <v>70</v>
      </c>
      <c r="AL92" s="90">
        <f t="shared" si="65"/>
        <v>2.2653721682847898E-2</v>
      </c>
      <c r="AM92" s="92">
        <f t="shared" si="66"/>
        <v>0.23893054415373313</v>
      </c>
      <c r="AN92" s="85">
        <v>0</v>
      </c>
      <c r="AO92" s="93" t="s">
        <v>3</v>
      </c>
      <c r="AP92" s="167" t="s">
        <v>3</v>
      </c>
    </row>
    <row r="93" spans="1:43" x14ac:dyDescent="0.2">
      <c r="B93" s="76">
        <v>2050150.02</v>
      </c>
      <c r="H93" s="78">
        <v>122050150.02</v>
      </c>
      <c r="I93" s="79">
        <v>71.77</v>
      </c>
      <c r="J93" s="80">
        <f t="shared" si="32"/>
        <v>7177</v>
      </c>
      <c r="K93" s="81">
        <v>6152</v>
      </c>
      <c r="L93" s="81">
        <v>6173</v>
      </c>
      <c r="M93" s="82">
        <v>5890</v>
      </c>
      <c r="N93" s="83">
        <f t="shared" si="33"/>
        <v>262</v>
      </c>
      <c r="O93" s="84">
        <f t="shared" si="48"/>
        <v>4.4482173174872665E-2</v>
      </c>
      <c r="P93" s="156">
        <v>85.7</v>
      </c>
      <c r="Q93" s="85">
        <v>2429</v>
      </c>
      <c r="R93" s="86">
        <v>2223</v>
      </c>
      <c r="S93" s="81">
        <f t="shared" si="35"/>
        <v>206</v>
      </c>
      <c r="T93" s="226">
        <f t="shared" si="49"/>
        <v>9.2667566351776878E-2</v>
      </c>
      <c r="U93" s="81">
        <v>2341</v>
      </c>
      <c r="V93" s="82">
        <v>2132</v>
      </c>
      <c r="W93" s="83">
        <f t="shared" si="37"/>
        <v>209</v>
      </c>
      <c r="X93" s="88">
        <f t="shared" si="50"/>
        <v>9.8030018761726082E-2</v>
      </c>
      <c r="Y93" s="89">
        <f t="shared" si="39"/>
        <v>0.32618085551065906</v>
      </c>
      <c r="Z93" s="85">
        <v>3075</v>
      </c>
      <c r="AA93" s="87">
        <v>2685</v>
      </c>
      <c r="AB93" s="85">
        <v>210</v>
      </c>
      <c r="AC93" s="83">
        <f t="shared" si="59"/>
        <v>2895</v>
      </c>
      <c r="AD93" s="90">
        <f t="shared" si="60"/>
        <v>0.94146341463414629</v>
      </c>
      <c r="AE93" s="91">
        <f t="shared" si="61"/>
        <v>1.211452583118201</v>
      </c>
      <c r="AF93" s="85">
        <v>95</v>
      </c>
      <c r="AG93" s="90">
        <f t="shared" si="62"/>
        <v>3.0894308943089432E-2</v>
      </c>
      <c r="AH93" s="92">
        <f t="shared" si="63"/>
        <v>0.26189607798217618</v>
      </c>
      <c r="AI93" s="85">
        <v>30</v>
      </c>
      <c r="AJ93" s="85">
        <v>60</v>
      </c>
      <c r="AK93" s="83">
        <f t="shared" si="64"/>
        <v>90</v>
      </c>
      <c r="AL93" s="90">
        <f t="shared" si="65"/>
        <v>2.9268292682926831E-2</v>
      </c>
      <c r="AM93" s="92">
        <f t="shared" si="66"/>
        <v>0.30869493300419598</v>
      </c>
      <c r="AN93" s="85">
        <v>0</v>
      </c>
      <c r="AO93" s="93" t="s">
        <v>3</v>
      </c>
      <c r="AP93" s="167" t="s">
        <v>3</v>
      </c>
    </row>
    <row r="94" spans="1:43" x14ac:dyDescent="0.2">
      <c r="B94" s="76">
        <v>2050151</v>
      </c>
      <c r="H94" s="78">
        <v>122050151</v>
      </c>
      <c r="I94" s="79">
        <v>176.18</v>
      </c>
      <c r="J94" s="80">
        <f t="shared" si="32"/>
        <v>17618</v>
      </c>
      <c r="K94" s="81">
        <v>5693</v>
      </c>
      <c r="L94" s="81">
        <v>5737</v>
      </c>
      <c r="M94" s="82">
        <v>5655</v>
      </c>
      <c r="N94" s="83">
        <f t="shared" si="33"/>
        <v>38</v>
      </c>
      <c r="O94" s="84">
        <f t="shared" si="48"/>
        <v>6.7197170645446509E-3</v>
      </c>
      <c r="P94" s="156">
        <v>32.299999999999997</v>
      </c>
      <c r="Q94" s="85">
        <v>2611</v>
      </c>
      <c r="R94" s="86">
        <v>2310</v>
      </c>
      <c r="S94" s="81">
        <f t="shared" si="35"/>
        <v>301</v>
      </c>
      <c r="T94" s="226">
        <f t="shared" si="49"/>
        <v>0.13030303030303031</v>
      </c>
      <c r="U94" s="81">
        <v>2380</v>
      </c>
      <c r="V94" s="82">
        <v>2192</v>
      </c>
      <c r="W94" s="83">
        <f t="shared" si="37"/>
        <v>188</v>
      </c>
      <c r="X94" s="88">
        <f t="shared" si="50"/>
        <v>8.576642335766424E-2</v>
      </c>
      <c r="Y94" s="89">
        <f t="shared" si="39"/>
        <v>0.13508911340674309</v>
      </c>
      <c r="Z94" s="85">
        <v>2765</v>
      </c>
      <c r="AA94" s="87">
        <v>2385</v>
      </c>
      <c r="AB94" s="85">
        <v>200</v>
      </c>
      <c r="AC94" s="83">
        <f t="shared" si="59"/>
        <v>2585</v>
      </c>
      <c r="AD94" s="90">
        <f t="shared" si="60"/>
        <v>0.93490054249547916</v>
      </c>
      <c r="AE94" s="91">
        <f t="shared" si="61"/>
        <v>1.2030076363667095</v>
      </c>
      <c r="AF94" s="85">
        <v>55</v>
      </c>
      <c r="AG94" s="90">
        <f t="shared" si="62"/>
        <v>1.9891500904159132E-2</v>
      </c>
      <c r="AH94" s="92">
        <f t="shared" si="63"/>
        <v>0.16862348601403082</v>
      </c>
      <c r="AI94" s="85">
        <v>55</v>
      </c>
      <c r="AJ94" s="85">
        <v>65</v>
      </c>
      <c r="AK94" s="83">
        <f t="shared" si="64"/>
        <v>120</v>
      </c>
      <c r="AL94" s="90">
        <f t="shared" si="65"/>
        <v>4.3399638336347197E-2</v>
      </c>
      <c r="AM94" s="92">
        <f t="shared" si="66"/>
        <v>0.45773932199537193</v>
      </c>
      <c r="AN94" s="85">
        <v>0</v>
      </c>
      <c r="AO94" s="93" t="s">
        <v>3</v>
      </c>
      <c r="AP94" s="167" t="s">
        <v>3</v>
      </c>
    </row>
    <row r="95" spans="1:43" x14ac:dyDescent="0.2">
      <c r="B95" s="76">
        <v>2050152</v>
      </c>
      <c r="H95" s="78">
        <v>122050152</v>
      </c>
      <c r="I95" s="79">
        <v>618.4</v>
      </c>
      <c r="J95" s="80">
        <f t="shared" si="32"/>
        <v>61840</v>
      </c>
      <c r="K95" s="81">
        <v>4284</v>
      </c>
      <c r="L95" s="81">
        <v>4176</v>
      </c>
      <c r="M95" s="82">
        <v>4036</v>
      </c>
      <c r="N95" s="83">
        <f t="shared" si="33"/>
        <v>248</v>
      </c>
      <c r="O95" s="84">
        <f t="shared" si="48"/>
        <v>6.1446977205153616E-2</v>
      </c>
      <c r="P95" s="156">
        <v>6.9</v>
      </c>
      <c r="Q95" s="85">
        <v>1816</v>
      </c>
      <c r="R95" s="86">
        <v>1553</v>
      </c>
      <c r="S95" s="81">
        <f t="shared" si="35"/>
        <v>263</v>
      </c>
      <c r="T95" s="226">
        <f t="shared" si="49"/>
        <v>0.16934964584674822</v>
      </c>
      <c r="U95" s="81">
        <v>1702</v>
      </c>
      <c r="V95" s="82">
        <v>1495</v>
      </c>
      <c r="W95" s="83">
        <f t="shared" si="37"/>
        <v>207</v>
      </c>
      <c r="X95" s="88">
        <f t="shared" si="50"/>
        <v>0.13846153846153847</v>
      </c>
      <c r="Y95" s="89">
        <f t="shared" si="39"/>
        <v>2.7522639068564038E-2</v>
      </c>
      <c r="Z95" s="85">
        <v>2275</v>
      </c>
      <c r="AA95" s="87">
        <v>1985</v>
      </c>
      <c r="AB95" s="85">
        <v>165</v>
      </c>
      <c r="AC95" s="83">
        <f t="shared" si="59"/>
        <v>2150</v>
      </c>
      <c r="AD95" s="90">
        <f t="shared" si="60"/>
        <v>0.94505494505494503</v>
      </c>
      <c r="AE95" s="91">
        <f t="shared" si="61"/>
        <v>1.2160740784816879</v>
      </c>
      <c r="AF95" s="85">
        <v>45</v>
      </c>
      <c r="AG95" s="90">
        <f t="shared" si="62"/>
        <v>1.9780219780219779E-2</v>
      </c>
      <c r="AH95" s="92">
        <f t="shared" si="63"/>
        <v>0.16768013784052574</v>
      </c>
      <c r="AI95" s="85">
        <v>50</v>
      </c>
      <c r="AJ95" s="85">
        <v>30</v>
      </c>
      <c r="AK95" s="83">
        <f t="shared" si="64"/>
        <v>80</v>
      </c>
      <c r="AL95" s="90">
        <f t="shared" si="65"/>
        <v>3.5164835164835165E-2</v>
      </c>
      <c r="AM95" s="92">
        <f t="shared" si="66"/>
        <v>0.37088621987317316</v>
      </c>
      <c r="AN95" s="85">
        <v>0</v>
      </c>
      <c r="AO95" s="93" t="s">
        <v>3</v>
      </c>
      <c r="AP95" s="167" t="s">
        <v>3</v>
      </c>
    </row>
    <row r="96" spans="1:43" x14ac:dyDescent="0.2">
      <c r="A96" s="165" t="s">
        <v>86</v>
      </c>
      <c r="B96" s="76">
        <v>2050153</v>
      </c>
      <c r="H96" s="78">
        <v>122050153</v>
      </c>
      <c r="I96" s="79">
        <v>1209.07</v>
      </c>
      <c r="J96" s="80">
        <f t="shared" si="32"/>
        <v>120907</v>
      </c>
      <c r="K96" s="81">
        <v>5945</v>
      </c>
      <c r="L96" s="81">
        <v>6132</v>
      </c>
      <c r="M96" s="82">
        <v>6493</v>
      </c>
      <c r="N96" s="83">
        <f t="shared" si="33"/>
        <v>-548</v>
      </c>
      <c r="O96" s="84">
        <f t="shared" si="48"/>
        <v>-8.4398583089480977E-2</v>
      </c>
      <c r="P96" s="156">
        <v>4.9000000000000004</v>
      </c>
      <c r="Q96" s="85">
        <v>3424</v>
      </c>
      <c r="R96" s="86">
        <v>3248</v>
      </c>
      <c r="S96" s="81">
        <f t="shared" si="35"/>
        <v>176</v>
      </c>
      <c r="T96" s="226">
        <f t="shared" si="49"/>
        <v>5.4187192118226604E-2</v>
      </c>
      <c r="U96" s="81">
        <v>2604</v>
      </c>
      <c r="V96" s="82">
        <v>2734</v>
      </c>
      <c r="W96" s="83">
        <f t="shared" si="37"/>
        <v>-130</v>
      </c>
      <c r="X96" s="88">
        <f t="shared" si="50"/>
        <v>-4.7549378200438919E-2</v>
      </c>
      <c r="Y96" s="89">
        <f t="shared" si="39"/>
        <v>2.1537214553334381E-2</v>
      </c>
      <c r="Z96" s="85">
        <v>2335</v>
      </c>
      <c r="AA96" s="87">
        <v>1990</v>
      </c>
      <c r="AB96" s="85">
        <v>195</v>
      </c>
      <c r="AC96" s="83">
        <f t="shared" si="59"/>
        <v>2185</v>
      </c>
      <c r="AD96" s="90">
        <f t="shared" si="60"/>
        <v>0.93576017130620981</v>
      </c>
      <c r="AE96" s="91">
        <f t="shared" si="61"/>
        <v>1.2041137861406623</v>
      </c>
      <c r="AF96" s="85">
        <v>40</v>
      </c>
      <c r="AG96" s="90">
        <f t="shared" si="62"/>
        <v>1.7130620985010708E-2</v>
      </c>
      <c r="AH96" s="92">
        <f t="shared" si="63"/>
        <v>0.14521905822972014</v>
      </c>
      <c r="AI96" s="85">
        <v>75</v>
      </c>
      <c r="AJ96" s="85">
        <v>40</v>
      </c>
      <c r="AK96" s="83">
        <f t="shared" si="64"/>
        <v>115</v>
      </c>
      <c r="AL96" s="90">
        <f t="shared" si="65"/>
        <v>4.9250535331905779E-2</v>
      </c>
      <c r="AM96" s="92">
        <f t="shared" si="66"/>
        <v>0.51944918241070082</v>
      </c>
      <c r="AN96" s="85">
        <v>0</v>
      </c>
      <c r="AO96" s="93" t="s">
        <v>3</v>
      </c>
      <c r="AP96" s="167" t="s">
        <v>3</v>
      </c>
    </row>
    <row r="97" spans="1:43" x14ac:dyDescent="0.2">
      <c r="A97" s="197"/>
      <c r="B97" s="198">
        <v>2050154.01</v>
      </c>
      <c r="C97" s="199">
        <v>2050154</v>
      </c>
      <c r="D97" s="200">
        <v>6.0856540000000002E-3</v>
      </c>
      <c r="E97" s="201">
        <v>3936</v>
      </c>
      <c r="F97" s="201">
        <v>2389</v>
      </c>
      <c r="G97" s="202">
        <v>1732</v>
      </c>
      <c r="H97" s="203"/>
      <c r="I97" s="204">
        <v>0.85</v>
      </c>
      <c r="J97" s="205">
        <f t="shared" si="32"/>
        <v>85</v>
      </c>
      <c r="K97" s="201">
        <v>21</v>
      </c>
      <c r="L97" s="201">
        <v>23</v>
      </c>
      <c r="M97" s="206">
        <f>E97*D97</f>
        <v>23.953134144</v>
      </c>
      <c r="N97" s="207">
        <f t="shared" si="33"/>
        <v>-2.9531341439999998</v>
      </c>
      <c r="O97" s="208">
        <f t="shared" si="48"/>
        <v>-0.12328800591382016</v>
      </c>
      <c r="P97" s="209">
        <v>24.6</v>
      </c>
      <c r="Q97" s="210">
        <v>5</v>
      </c>
      <c r="R97" s="211">
        <f>F97*D97</f>
        <v>14.538627406</v>
      </c>
      <c r="S97" s="201">
        <f t="shared" si="35"/>
        <v>-9.5386274059999998</v>
      </c>
      <c r="T97" s="228">
        <f t="shared" si="49"/>
        <v>-0.65608857972819834</v>
      </c>
      <c r="U97" s="201">
        <v>5</v>
      </c>
      <c r="V97" s="206">
        <f>G97*D97</f>
        <v>10.540352728</v>
      </c>
      <c r="W97" s="207">
        <f t="shared" si="37"/>
        <v>-5.5403527280000002</v>
      </c>
      <c r="X97" s="213">
        <f t="shared" si="50"/>
        <v>-0.5256325733086985</v>
      </c>
      <c r="Y97" s="214">
        <f t="shared" si="39"/>
        <v>5.8823529411764705E-2</v>
      </c>
      <c r="Z97" s="210"/>
      <c r="AA97" s="212"/>
      <c r="AB97" s="210"/>
      <c r="AC97" s="207"/>
      <c r="AD97" s="215" t="s">
        <v>49</v>
      </c>
      <c r="AE97" s="216" t="s">
        <v>49</v>
      </c>
      <c r="AF97" s="210"/>
      <c r="AG97" s="215" t="s">
        <v>49</v>
      </c>
      <c r="AH97" s="217" t="s">
        <v>49</v>
      </c>
      <c r="AI97" s="210"/>
      <c r="AJ97" s="210"/>
      <c r="AK97" s="201"/>
      <c r="AL97" s="215" t="s">
        <v>49</v>
      </c>
      <c r="AM97" s="217" t="s">
        <v>49</v>
      </c>
      <c r="AN97" s="210"/>
      <c r="AO97" s="218" t="s">
        <v>93</v>
      </c>
      <c r="AP97" s="167" t="s">
        <v>3</v>
      </c>
      <c r="AQ97" s="221" t="s">
        <v>46</v>
      </c>
    </row>
    <row r="98" spans="1:43" x14ac:dyDescent="0.2">
      <c r="A98" s="197"/>
      <c r="B98" s="198">
        <v>2050154.03</v>
      </c>
      <c r="C98" s="199">
        <v>2050154</v>
      </c>
      <c r="D98" s="200">
        <v>7.2564739999999997E-3</v>
      </c>
      <c r="E98" s="201">
        <v>3936</v>
      </c>
      <c r="F98" s="201">
        <v>2389</v>
      </c>
      <c r="G98" s="202">
        <v>1732</v>
      </c>
      <c r="H98" s="203"/>
      <c r="I98" s="204">
        <v>0.51</v>
      </c>
      <c r="J98" s="205">
        <f t="shared" ref="J98:J100" si="67">I98*100</f>
        <v>51</v>
      </c>
      <c r="K98" s="201">
        <v>25</v>
      </c>
      <c r="L98" s="201">
        <v>15</v>
      </c>
      <c r="M98" s="206">
        <f>E98*D98</f>
        <v>28.561481663999999</v>
      </c>
      <c r="N98" s="207">
        <f t="shared" ref="N98:N100" si="68">K98-M98</f>
        <v>-3.5614816639999987</v>
      </c>
      <c r="O98" s="208">
        <f t="shared" si="48"/>
        <v>-0.12469526987071643</v>
      </c>
      <c r="P98" s="209">
        <v>49.1</v>
      </c>
      <c r="Q98" s="210">
        <v>9</v>
      </c>
      <c r="R98" s="211">
        <f>F98*D98</f>
        <v>17.335716385999998</v>
      </c>
      <c r="S98" s="201">
        <f t="shared" ref="S98:S100" si="69">Q98-R98</f>
        <v>-8.3357163859999979</v>
      </c>
      <c r="T98" s="228">
        <f t="shared" si="49"/>
        <v>-0.48084060677940987</v>
      </c>
      <c r="U98" s="201">
        <v>7</v>
      </c>
      <c r="V98" s="206">
        <f>G98*D98</f>
        <v>12.568212967999999</v>
      </c>
      <c r="W98" s="207">
        <f t="shared" ref="W98:W100" si="70">U98-V98</f>
        <v>-5.5682129679999992</v>
      </c>
      <c r="X98" s="213">
        <f t="shared" si="50"/>
        <v>-0.4430393550918702</v>
      </c>
      <c r="Y98" s="214">
        <f t="shared" si="39"/>
        <v>0.13725490196078433</v>
      </c>
      <c r="Z98" s="210"/>
      <c r="AA98" s="212"/>
      <c r="AB98" s="210"/>
      <c r="AC98" s="207"/>
      <c r="AD98" s="215" t="s">
        <v>49</v>
      </c>
      <c r="AE98" s="216" t="s">
        <v>49</v>
      </c>
      <c r="AF98" s="210"/>
      <c r="AG98" s="215" t="s">
        <v>49</v>
      </c>
      <c r="AH98" s="217" t="s">
        <v>49</v>
      </c>
      <c r="AI98" s="210"/>
      <c r="AJ98" s="210"/>
      <c r="AK98" s="207"/>
      <c r="AL98" s="215" t="s">
        <v>49</v>
      </c>
      <c r="AM98" s="217" t="s">
        <v>49</v>
      </c>
      <c r="AN98" s="210"/>
      <c r="AO98" s="218" t="s">
        <v>93</v>
      </c>
      <c r="AP98" s="167" t="s">
        <v>3</v>
      </c>
      <c r="AQ98" s="221" t="s">
        <v>46</v>
      </c>
    </row>
    <row r="99" spans="1:43" x14ac:dyDescent="0.2">
      <c r="A99" s="165" t="s">
        <v>87</v>
      </c>
      <c r="B99" s="76">
        <v>2050154.04</v>
      </c>
      <c r="C99" s="77">
        <v>2050154</v>
      </c>
      <c r="D99" s="146">
        <v>0.98665787199999999</v>
      </c>
      <c r="E99" s="81">
        <v>3936</v>
      </c>
      <c r="F99" s="81">
        <v>2389</v>
      </c>
      <c r="G99" s="151">
        <v>1732</v>
      </c>
      <c r="H99" s="78"/>
      <c r="I99" s="79">
        <v>1747.9</v>
      </c>
      <c r="J99" s="80">
        <f t="shared" si="67"/>
        <v>174790</v>
      </c>
      <c r="K99" s="81">
        <v>3221</v>
      </c>
      <c r="L99" s="81">
        <v>3440</v>
      </c>
      <c r="M99" s="82">
        <f>E99*D99</f>
        <v>3883.4853841919999</v>
      </c>
      <c r="N99" s="83">
        <f t="shared" si="68"/>
        <v>-662.48538419199986</v>
      </c>
      <c r="O99" s="84">
        <f t="shared" si="48"/>
        <v>-0.17059041522048549</v>
      </c>
      <c r="P99" s="156">
        <v>1.8</v>
      </c>
      <c r="Q99" s="85">
        <v>2363</v>
      </c>
      <c r="R99" s="86">
        <f>F99*D99</f>
        <v>2357.1256562079998</v>
      </c>
      <c r="S99" s="81">
        <f t="shared" si="69"/>
        <v>5.8743437920002179</v>
      </c>
      <c r="T99" s="226">
        <f t="shared" si="49"/>
        <v>2.4921640373854761E-3</v>
      </c>
      <c r="U99" s="81">
        <v>1509</v>
      </c>
      <c r="V99" s="82">
        <f>G99*D99</f>
        <v>1708.8914343040001</v>
      </c>
      <c r="W99" s="83">
        <f t="shared" si="70"/>
        <v>-199.89143430400009</v>
      </c>
      <c r="X99" s="88">
        <f t="shared" si="50"/>
        <v>-0.11697140631137412</v>
      </c>
      <c r="Y99" s="89">
        <f t="shared" si="39"/>
        <v>8.6332170032610567E-3</v>
      </c>
      <c r="Z99" s="85">
        <v>1015</v>
      </c>
      <c r="AA99" s="87">
        <v>915</v>
      </c>
      <c r="AB99" s="85">
        <v>25</v>
      </c>
      <c r="AC99" s="83">
        <f>AA99+AB99</f>
        <v>940</v>
      </c>
      <c r="AD99" s="90">
        <f>AC99/Z99</f>
        <v>0.92610837438423643</v>
      </c>
      <c r="AE99" s="91">
        <f>AD99/0.777136</f>
        <v>1.1916940849275242</v>
      </c>
      <c r="AF99" s="85">
        <v>15</v>
      </c>
      <c r="AG99" s="90">
        <f>AF99/Z99</f>
        <v>1.4778325123152709E-2</v>
      </c>
      <c r="AH99" s="92">
        <f>AG99/0.117964</f>
        <v>0.12527826390384109</v>
      </c>
      <c r="AI99" s="85">
        <v>35</v>
      </c>
      <c r="AJ99" s="85">
        <v>30</v>
      </c>
      <c r="AK99" s="83">
        <f>AI99+AJ99</f>
        <v>65</v>
      </c>
      <c r="AL99" s="90">
        <f>AK99/Z99</f>
        <v>6.4039408866995079E-2</v>
      </c>
      <c r="AM99" s="92">
        <f>AL99/0.094813</f>
        <v>0.6754285685190331</v>
      </c>
      <c r="AN99" s="85">
        <v>0</v>
      </c>
      <c r="AO99" s="93" t="s">
        <v>3</v>
      </c>
      <c r="AP99" s="167" t="s">
        <v>3</v>
      </c>
      <c r="AQ99" s="221" t="s">
        <v>23</v>
      </c>
    </row>
    <row r="100" spans="1:43" s="304" customFormat="1" x14ac:dyDescent="0.2">
      <c r="A100" s="197" t="s">
        <v>94</v>
      </c>
      <c r="B100" s="198">
        <v>2050155</v>
      </c>
      <c r="C100" s="199"/>
      <c r="D100" s="219"/>
      <c r="E100" s="201"/>
      <c r="F100" s="201"/>
      <c r="G100" s="202"/>
      <c r="H100" s="203">
        <v>122050155</v>
      </c>
      <c r="I100" s="204">
        <v>31.6</v>
      </c>
      <c r="J100" s="205">
        <f t="shared" si="67"/>
        <v>3160</v>
      </c>
      <c r="K100" s="201">
        <v>0</v>
      </c>
      <c r="L100" s="201">
        <v>5</v>
      </c>
      <c r="M100" s="206">
        <v>0</v>
      </c>
      <c r="N100" s="207">
        <f t="shared" si="68"/>
        <v>0</v>
      </c>
      <c r="O100" s="208">
        <v>0</v>
      </c>
      <c r="P100" s="209">
        <v>0</v>
      </c>
      <c r="Q100" s="201">
        <v>0</v>
      </c>
      <c r="R100" s="206">
        <v>1</v>
      </c>
      <c r="S100" s="201">
        <f t="shared" si="69"/>
        <v>-1</v>
      </c>
      <c r="T100" s="228">
        <f t="shared" si="49"/>
        <v>-1</v>
      </c>
      <c r="U100" s="201">
        <v>0</v>
      </c>
      <c r="V100" s="206">
        <v>2</v>
      </c>
      <c r="W100" s="207">
        <f t="shared" si="70"/>
        <v>-2</v>
      </c>
      <c r="X100" s="213">
        <f t="shared" si="50"/>
        <v>-1</v>
      </c>
      <c r="Y100" s="214">
        <f t="shared" si="39"/>
        <v>0</v>
      </c>
      <c r="Z100" s="201"/>
      <c r="AA100" s="212"/>
      <c r="AB100" s="201"/>
      <c r="AC100" s="207"/>
      <c r="AD100" s="215" t="s">
        <v>49</v>
      </c>
      <c r="AE100" s="216" t="s">
        <v>49</v>
      </c>
      <c r="AF100" s="201"/>
      <c r="AG100" s="215" t="s">
        <v>49</v>
      </c>
      <c r="AH100" s="217" t="s">
        <v>49</v>
      </c>
      <c r="AI100" s="201"/>
      <c r="AJ100" s="201"/>
      <c r="AK100" s="207"/>
      <c r="AL100" s="215" t="s">
        <v>49</v>
      </c>
      <c r="AM100" s="217" t="s">
        <v>49</v>
      </c>
      <c r="AN100" s="201"/>
      <c r="AO100" s="218" t="s">
        <v>93</v>
      </c>
      <c r="AP100" s="270" t="s">
        <v>93</v>
      </c>
      <c r="AQ100" s="221" t="s">
        <v>115</v>
      </c>
    </row>
    <row r="101" spans="1:43" x14ac:dyDescent="0.2">
      <c r="AP101" s="271"/>
    </row>
  </sheetData>
  <sortState ref="A2:AR101">
    <sortCondition ref="B2:B101"/>
  </sortState>
  <pageMargins left="0.51181102362204722" right="0.51181102362204722" top="0.23622047244094491" bottom="0.31496062992125984" header="0.31496062992125984" footer="0.11811023622047245"/>
  <pageSetup paperSize="3"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
  <sheetViews>
    <sheetView workbookViewId="0">
      <selection activeCell="B16" sqref="B16"/>
    </sheetView>
  </sheetViews>
  <sheetFormatPr defaultRowHeight="15" x14ac:dyDescent="0.25"/>
  <cols>
    <col min="1" max="1" width="39.14062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14" ht="15.75" x14ac:dyDescent="0.25">
      <c r="A1" s="99"/>
      <c r="B1" s="100" t="s">
        <v>3</v>
      </c>
      <c r="C1" s="272" t="s">
        <v>0</v>
      </c>
      <c r="D1" s="273"/>
      <c r="E1" s="274" t="s">
        <v>40</v>
      </c>
      <c r="F1" s="275"/>
      <c r="G1" s="101"/>
    </row>
    <row r="2" spans="1:14" ht="30.75" thickBot="1" x14ac:dyDescent="0.3">
      <c r="A2" s="102"/>
      <c r="B2" s="103" t="s">
        <v>2</v>
      </c>
      <c r="C2" s="104" t="s">
        <v>16</v>
      </c>
      <c r="D2" s="105" t="s">
        <v>1</v>
      </c>
      <c r="E2" s="106" t="s">
        <v>16</v>
      </c>
      <c r="F2" s="107" t="s">
        <v>1</v>
      </c>
      <c r="G2" s="4"/>
    </row>
    <row r="3" spans="1:14" x14ac:dyDescent="0.25">
      <c r="A3" s="108" t="s">
        <v>41</v>
      </c>
      <c r="B3" s="109"/>
      <c r="C3" s="110">
        <v>9.4799999999999995E-2</v>
      </c>
      <c r="D3" s="111">
        <v>6.8900000000000003E-2</v>
      </c>
      <c r="E3" s="112">
        <v>0.11799999999999999</v>
      </c>
      <c r="F3" s="113">
        <v>0.16250000000000001</v>
      </c>
      <c r="G3" s="114"/>
    </row>
    <row r="4" spans="1:14" ht="17.25" x14ac:dyDescent="0.25">
      <c r="A4" s="115" t="s">
        <v>42</v>
      </c>
      <c r="B4" s="116" t="s">
        <v>43</v>
      </c>
      <c r="C4" s="117"/>
      <c r="D4" s="118"/>
      <c r="E4" s="119"/>
      <c r="F4" s="120"/>
      <c r="G4" s="121"/>
    </row>
    <row r="5" spans="1:14" ht="15.75" x14ac:dyDescent="0.25">
      <c r="A5" s="115" t="s">
        <v>44</v>
      </c>
      <c r="B5" s="122"/>
      <c r="C5" s="123">
        <f>C3*1.5</f>
        <v>0.14219999999999999</v>
      </c>
      <c r="D5" s="124">
        <f>D3*1.5</f>
        <v>0.10335</v>
      </c>
      <c r="E5" s="125"/>
      <c r="F5" s="126"/>
      <c r="G5" s="127"/>
    </row>
    <row r="6" spans="1:14" ht="16.5" thickBot="1" x14ac:dyDescent="0.3">
      <c r="A6" s="128" t="s">
        <v>45</v>
      </c>
      <c r="B6" s="129"/>
      <c r="C6" s="130"/>
      <c r="D6" s="131"/>
      <c r="E6" s="132">
        <f>E3*1.5</f>
        <v>0.17699999999999999</v>
      </c>
      <c r="F6" s="133">
        <f>F3*0.5</f>
        <v>8.1250000000000003E-2</v>
      </c>
      <c r="G6" s="114"/>
    </row>
    <row r="7" spans="1:14" x14ac:dyDescent="0.25">
      <c r="B7" s="101"/>
      <c r="C7" s="114"/>
      <c r="D7" s="114"/>
      <c r="E7" s="114"/>
      <c r="F7" s="114"/>
      <c r="G7" s="101"/>
      <c r="N7" s="2"/>
    </row>
    <row r="8" spans="1:14" x14ac:dyDescent="0.25">
      <c r="A8" s="1" t="s">
        <v>15</v>
      </c>
      <c r="G8" s="101"/>
      <c r="N8" s="2"/>
    </row>
    <row r="9" spans="1:14" x14ac:dyDescent="0.25">
      <c r="A9" s="2"/>
      <c r="B9" s="2"/>
      <c r="C9" s="2"/>
      <c r="D9" s="2"/>
      <c r="E9" s="2"/>
      <c r="F9" s="2"/>
      <c r="G9" s="101"/>
      <c r="H9" s="2"/>
      <c r="I9" s="2"/>
      <c r="J9" s="2"/>
      <c r="K9" s="2"/>
      <c r="L9" s="2"/>
      <c r="M9" s="2"/>
      <c r="N9" s="2"/>
    </row>
    <row r="10" spans="1:14" x14ac:dyDescent="0.25">
      <c r="A10" s="289" t="s">
        <v>286</v>
      </c>
      <c r="B10" s="2"/>
      <c r="C10" s="2"/>
      <c r="D10" s="2"/>
      <c r="E10" s="2"/>
      <c r="F10" s="2"/>
      <c r="G10" s="101"/>
      <c r="H10" s="2"/>
      <c r="I10" s="2"/>
      <c r="J10" s="2"/>
      <c r="K10" s="2"/>
      <c r="L10" s="2"/>
      <c r="M10" s="2"/>
      <c r="N10" s="2"/>
    </row>
    <row r="11" spans="1:14" x14ac:dyDescent="0.25">
      <c r="A11" s="316" t="s">
        <v>287</v>
      </c>
      <c r="B11" s="2"/>
      <c r="C11" s="2"/>
      <c r="D11" s="2"/>
      <c r="E11" s="2"/>
      <c r="F11" s="2"/>
      <c r="G11" s="101"/>
      <c r="H11" s="2"/>
      <c r="I11" s="2"/>
      <c r="J11" s="2"/>
      <c r="K11" s="2"/>
      <c r="L11" s="2"/>
      <c r="M11" s="2"/>
      <c r="N11" s="2"/>
    </row>
    <row r="12" spans="1:14" x14ac:dyDescent="0.25">
      <c r="A12" s="316" t="s">
        <v>288</v>
      </c>
      <c r="B12" s="2"/>
      <c r="C12" s="2"/>
      <c r="D12" s="2"/>
      <c r="E12" s="2"/>
      <c r="F12" s="2"/>
      <c r="G12" s="101"/>
      <c r="H12" s="2"/>
      <c r="I12" s="2"/>
      <c r="J12" s="2"/>
      <c r="K12" s="2"/>
      <c r="L12" s="2"/>
      <c r="M12" s="2"/>
    </row>
    <row r="13" spans="1:14" x14ac:dyDescent="0.25">
      <c r="A13" s="317" t="s">
        <v>289</v>
      </c>
      <c r="B13" s="2"/>
      <c r="C13" s="2"/>
      <c r="D13" s="2"/>
      <c r="E13" s="2"/>
      <c r="F13" s="2"/>
      <c r="G13" s="101"/>
      <c r="H13" s="2"/>
      <c r="I13" s="2"/>
      <c r="J13" s="2"/>
      <c r="K13" s="2"/>
      <c r="L13" s="2"/>
      <c r="M13" s="2"/>
    </row>
    <row r="14" spans="1:14" x14ac:dyDescent="0.25">
      <c r="A14" s="316" t="s">
        <v>290</v>
      </c>
    </row>
  </sheetData>
  <mergeCells count="2">
    <mergeCell ref="C1:D1"/>
    <mergeCell ref="E1:F1"/>
  </mergeCells>
  <hyperlinks>
    <hyperlink ref="A13" r:id="rId1" display="“T9” updates this method to calculate floors using total raw count sums to arrive at CMA thresholds. This method matches that used by Statistics Canada. " xr:uid="{37915A61-D7C7-442F-8DF8-F84352D226F8}"/>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zoomScaleNormal="100" workbookViewId="0">
      <selection activeCell="I1" sqref="I1"/>
    </sheetView>
  </sheetViews>
  <sheetFormatPr defaultRowHeight="15" x14ac:dyDescent="0.25"/>
  <cols>
    <col min="1" max="8" width="10.7109375" customWidth="1"/>
    <col min="9" max="9" width="11" customWidth="1"/>
  </cols>
  <sheetData>
    <row r="1" spans="1:17" ht="67.5" customHeight="1" thickBot="1" x14ac:dyDescent="0.3">
      <c r="B1" s="278" t="s">
        <v>117</v>
      </c>
      <c r="C1" s="279"/>
      <c r="D1" s="276" t="s">
        <v>116</v>
      </c>
      <c r="E1" s="277"/>
      <c r="F1" s="167"/>
      <c r="G1" s="167"/>
      <c r="H1" s="167"/>
      <c r="J1" s="280" t="s">
        <v>291</v>
      </c>
      <c r="K1" s="281"/>
      <c r="L1" s="281"/>
      <c r="M1" s="281"/>
      <c r="N1" s="281"/>
      <c r="O1" s="281"/>
      <c r="P1" s="281"/>
      <c r="Q1" s="282"/>
    </row>
    <row r="2" spans="1:17" ht="51.75" thickBot="1" x14ac:dyDescent="0.3">
      <c r="A2" s="248" t="s">
        <v>25</v>
      </c>
      <c r="B2" s="168" t="s">
        <v>26</v>
      </c>
      <c r="C2" s="169" t="s">
        <v>27</v>
      </c>
      <c r="D2" s="168" t="s">
        <v>28</v>
      </c>
      <c r="E2" s="169" t="s">
        <v>29</v>
      </c>
      <c r="F2" s="168" t="s">
        <v>30</v>
      </c>
      <c r="G2" s="169" t="s">
        <v>95</v>
      </c>
      <c r="H2" s="170" t="s">
        <v>96</v>
      </c>
      <c r="J2" s="283"/>
      <c r="K2" s="284"/>
      <c r="L2" s="284"/>
      <c r="M2" s="284"/>
      <c r="N2" s="284"/>
      <c r="O2" s="284"/>
      <c r="P2" s="284"/>
      <c r="Q2" s="285"/>
    </row>
    <row r="3" spans="1:17" x14ac:dyDescent="0.25">
      <c r="A3" s="171" t="s">
        <v>5</v>
      </c>
      <c r="B3" s="229">
        <v>56970.411465079997</v>
      </c>
      <c r="C3" s="172">
        <f>B3/B8</f>
        <v>0.15279407038242926</v>
      </c>
      <c r="D3" s="229">
        <v>59593</v>
      </c>
      <c r="E3" s="173">
        <f>D3/D8</f>
        <v>0.14773048414685541</v>
      </c>
      <c r="F3" s="174">
        <f t="shared" ref="F3:F8" si="0">D3-B3</f>
        <v>2622.5885349200034</v>
      </c>
      <c r="G3" s="173">
        <f t="shared" ref="G3:G8" si="1">F3/B3</f>
        <v>4.6034221405044942E-2</v>
      </c>
      <c r="H3" s="175">
        <f>F3/F8</f>
        <v>8.5894915020009954E-2</v>
      </c>
      <c r="J3" s="286"/>
      <c r="K3" s="287"/>
      <c r="L3" s="287"/>
      <c r="M3" s="287"/>
      <c r="N3" s="287"/>
      <c r="O3" s="287"/>
      <c r="P3" s="287"/>
      <c r="Q3" s="288"/>
    </row>
    <row r="4" spans="1:17" x14ac:dyDescent="0.25">
      <c r="A4" s="176" t="s">
        <v>6</v>
      </c>
      <c r="B4" s="230">
        <v>52274</v>
      </c>
      <c r="C4" s="177">
        <f>B4/B8</f>
        <v>0.14019834208265869</v>
      </c>
      <c r="D4" s="230">
        <v>53832</v>
      </c>
      <c r="E4" s="178">
        <f>D4/D8</f>
        <v>0.13344901955923547</v>
      </c>
      <c r="F4" s="179">
        <f>D4-B4</f>
        <v>1558</v>
      </c>
      <c r="G4" s="178">
        <f>F4/B4</f>
        <v>2.9804491716723419E-2</v>
      </c>
      <c r="H4" s="180">
        <f>F4/F8</f>
        <v>5.1027553815359582E-2</v>
      </c>
    </row>
    <row r="5" spans="1:17" x14ac:dyDescent="0.25">
      <c r="A5" s="181" t="s">
        <v>7</v>
      </c>
      <c r="B5" s="231">
        <v>174215.58853491998</v>
      </c>
      <c r="C5" s="182">
        <f>B5/B8</f>
        <v>0.46724445570552137</v>
      </c>
      <c r="D5" s="231">
        <v>193085</v>
      </c>
      <c r="E5" s="183">
        <f>D5/D8</f>
        <v>0.47865589132105407</v>
      </c>
      <c r="F5" s="184">
        <f t="shared" si="0"/>
        <v>18869.411465080018</v>
      </c>
      <c r="G5" s="183">
        <f t="shared" si="1"/>
        <v>0.1083106949485052</v>
      </c>
      <c r="H5" s="185">
        <f>F5/F8</f>
        <v>0.61801021116722321</v>
      </c>
      <c r="J5" s="220"/>
      <c r="K5" s="220"/>
    </row>
    <row r="6" spans="1:17" x14ac:dyDescent="0.25">
      <c r="A6" s="186" t="s">
        <v>3</v>
      </c>
      <c r="B6" s="232">
        <v>89328.464249811994</v>
      </c>
      <c r="C6" s="187">
        <f>B6/B8</f>
        <v>0.23957804240375119</v>
      </c>
      <c r="D6" s="232">
        <v>96824</v>
      </c>
      <c r="E6" s="188">
        <f>D6/D8</f>
        <v>0.24002578150177248</v>
      </c>
      <c r="F6" s="189">
        <f t="shared" si="0"/>
        <v>7495.5357501880062</v>
      </c>
      <c r="G6" s="188">
        <f t="shared" si="1"/>
        <v>8.3909824411917855E-2</v>
      </c>
      <c r="H6" s="190">
        <f>F6/F8</f>
        <v>0.24549348771994231</v>
      </c>
      <c r="J6" s="220"/>
      <c r="K6" s="220"/>
    </row>
    <row r="7" spans="1:17" ht="15.75" thickBot="1" x14ac:dyDescent="0.3">
      <c r="A7" s="233" t="s">
        <v>93</v>
      </c>
      <c r="B7" s="234">
        <v>69.01197612</v>
      </c>
      <c r="C7" s="235">
        <f>B7/B8</f>
        <v>1.8508942563936245E-4</v>
      </c>
      <c r="D7" s="234">
        <v>56</v>
      </c>
      <c r="E7" s="236">
        <f>D7/D8</f>
        <v>1.3882347108257518E-4</v>
      </c>
      <c r="F7" s="237">
        <f>D7-B7</f>
        <v>-13.01197612</v>
      </c>
      <c r="G7" s="236">
        <f>F7/B7</f>
        <v>-0.18854663859174825</v>
      </c>
      <c r="H7" s="238">
        <f>F7/F8</f>
        <v>-4.2616772253368016E-4</v>
      </c>
    </row>
    <row r="8" spans="1:17" ht="15.75" thickBot="1" x14ac:dyDescent="0.3">
      <c r="A8" s="191" t="s">
        <v>8</v>
      </c>
      <c r="B8" s="239">
        <f>SUM(B3:B7)</f>
        <v>372857.47622593201</v>
      </c>
      <c r="C8" s="192"/>
      <c r="D8" s="239">
        <f>SUM(D3:D7)</f>
        <v>403390</v>
      </c>
      <c r="E8" s="193"/>
      <c r="F8" s="194">
        <f t="shared" si="0"/>
        <v>30532.523774067988</v>
      </c>
      <c r="G8" s="195">
        <f t="shared" si="1"/>
        <v>8.1887921580971287E-2</v>
      </c>
      <c r="H8" s="196"/>
      <c r="I8" s="240"/>
    </row>
    <row r="9" spans="1:17" ht="15.75" thickBot="1" x14ac:dyDescent="0.3">
      <c r="A9" s="241"/>
      <c r="B9" s="242"/>
      <c r="C9" s="243"/>
      <c r="D9" s="242"/>
      <c r="E9" s="244"/>
      <c r="F9" s="245"/>
      <c r="G9" s="246"/>
      <c r="H9" s="247"/>
    </row>
    <row r="10" spans="1:17" ht="51.75" thickBot="1" x14ac:dyDescent="0.3">
      <c r="A10" s="248" t="s">
        <v>25</v>
      </c>
      <c r="B10" s="168" t="s">
        <v>97</v>
      </c>
      <c r="C10" s="169" t="s">
        <v>98</v>
      </c>
      <c r="D10" s="168" t="s">
        <v>99</v>
      </c>
      <c r="E10" s="169" t="s">
        <v>100</v>
      </c>
      <c r="F10" s="168" t="s">
        <v>101</v>
      </c>
      <c r="G10" s="169" t="s">
        <v>102</v>
      </c>
      <c r="H10" s="170" t="s">
        <v>103</v>
      </c>
    </row>
    <row r="11" spans="1:17" x14ac:dyDescent="0.25">
      <c r="A11" s="171" t="s">
        <v>5</v>
      </c>
      <c r="B11" s="229">
        <v>32076.222388599999</v>
      </c>
      <c r="C11" s="172">
        <f>B11/B16</f>
        <v>0.19235328653520661</v>
      </c>
      <c r="D11" s="229">
        <v>34471</v>
      </c>
      <c r="E11" s="173">
        <f>D11/D16</f>
        <v>0.18386690705042724</v>
      </c>
      <c r="F11" s="174">
        <f t="shared" ref="F11:F16" si="2">D11-B11</f>
        <v>2394.7776114000008</v>
      </c>
      <c r="G11" s="173">
        <f t="shared" ref="G11:G16" si="3">F11/B11</f>
        <v>7.4658966457693376E-2</v>
      </c>
      <c r="H11" s="175">
        <f>F11/F16</f>
        <v>0.11557148854804138</v>
      </c>
      <c r="J11" s="220"/>
      <c r="K11" s="220"/>
    </row>
    <row r="12" spans="1:17" x14ac:dyDescent="0.25">
      <c r="A12" s="176" t="s">
        <v>6</v>
      </c>
      <c r="B12" s="230">
        <v>28379</v>
      </c>
      <c r="C12" s="177">
        <f>B12/B16</f>
        <v>0.170181945132127</v>
      </c>
      <c r="D12" s="230">
        <v>29976</v>
      </c>
      <c r="E12" s="178">
        <f>D12/D16</f>
        <v>0.15989076051590054</v>
      </c>
      <c r="F12" s="179">
        <f>D12-B12</f>
        <v>1597</v>
      </c>
      <c r="G12" s="178">
        <f>F12/B12</f>
        <v>5.6274005426547799E-2</v>
      </c>
      <c r="H12" s="180">
        <f>F12/F16</f>
        <v>7.7070900584928534E-2</v>
      </c>
    </row>
    <row r="13" spans="1:17" x14ac:dyDescent="0.25">
      <c r="A13" s="181" t="s">
        <v>7</v>
      </c>
      <c r="B13" s="231">
        <v>70554.777611400001</v>
      </c>
      <c r="C13" s="182">
        <f>B13/B16</f>
        <v>0.42309980239869965</v>
      </c>
      <c r="D13" s="231">
        <v>81917</v>
      </c>
      <c r="E13" s="183">
        <f>D13/D16</f>
        <v>0.43694193452031704</v>
      </c>
      <c r="F13" s="184">
        <f t="shared" si="2"/>
        <v>11362.222388599999</v>
      </c>
      <c r="G13" s="183">
        <f t="shared" si="3"/>
        <v>0.16104114807335357</v>
      </c>
      <c r="H13" s="185">
        <f>F13/F16</f>
        <v>0.54833857992212887</v>
      </c>
      <c r="J13" s="220"/>
      <c r="K13" s="220"/>
    </row>
    <row r="14" spans="1:17" x14ac:dyDescent="0.25">
      <c r="A14" s="186" t="s">
        <v>3</v>
      </c>
      <c r="B14" s="232">
        <v>35707.997161907006</v>
      </c>
      <c r="C14" s="187">
        <f>B14/B16</f>
        <v>0.21413215454335266</v>
      </c>
      <c r="D14" s="232">
        <v>41097</v>
      </c>
      <c r="E14" s="188">
        <f>D14/D16</f>
        <v>0.21920972060721791</v>
      </c>
      <c r="F14" s="189">
        <f t="shared" si="2"/>
        <v>5389.0028380929944</v>
      </c>
      <c r="G14" s="188">
        <f t="shared" si="3"/>
        <v>0.15091865314254976</v>
      </c>
      <c r="H14" s="190">
        <f>F14/F16</f>
        <v>0.26007219911494234</v>
      </c>
      <c r="J14" s="220"/>
      <c r="K14" s="220"/>
    </row>
    <row r="15" spans="1:17" ht="15.75" thickBot="1" x14ac:dyDescent="0.3">
      <c r="A15" s="233" t="s">
        <v>93</v>
      </c>
      <c r="B15" s="234">
        <v>38.822887170000001</v>
      </c>
      <c r="C15" s="235">
        <f>B15/B16</f>
        <v>2.3281139061403494E-4</v>
      </c>
      <c r="D15" s="234">
        <v>17</v>
      </c>
      <c r="E15" s="236">
        <f>D15/D16</f>
        <v>9.0677306137253432E-5</v>
      </c>
      <c r="F15" s="237">
        <f>D15-B15</f>
        <v>-21.822887170000001</v>
      </c>
      <c r="G15" s="236">
        <f>F15/B15</f>
        <v>-0.56211396835172578</v>
      </c>
      <c r="H15" s="238">
        <f>F15/F16</f>
        <v>-1.0531681700408156E-3</v>
      </c>
      <c r="I15" s="240"/>
    </row>
    <row r="16" spans="1:17" ht="15.75" thickBot="1" x14ac:dyDescent="0.3">
      <c r="A16" s="191" t="s">
        <v>8</v>
      </c>
      <c r="B16" s="239">
        <f>SUM(B11:B15)</f>
        <v>166756.82004907701</v>
      </c>
      <c r="C16" s="192"/>
      <c r="D16" s="239">
        <f>SUM(D11:D15)</f>
        <v>187478</v>
      </c>
      <c r="E16" s="193"/>
      <c r="F16" s="194">
        <f t="shared" si="2"/>
        <v>20721.17995092299</v>
      </c>
      <c r="G16" s="195">
        <f t="shared" si="3"/>
        <v>0.12425986502276001</v>
      </c>
      <c r="H16" s="196"/>
    </row>
    <row r="17" spans="1:11" ht="15.75" thickBot="1" x14ac:dyDescent="0.3">
      <c r="A17" s="241"/>
      <c r="B17" s="242"/>
      <c r="C17" s="243"/>
      <c r="D17" s="242"/>
      <c r="E17" s="244"/>
      <c r="F17" s="245"/>
      <c r="G17" s="246"/>
      <c r="H17" s="247"/>
    </row>
    <row r="18" spans="1:11" ht="64.5" thickBot="1" x14ac:dyDescent="0.3">
      <c r="A18" s="248" t="s">
        <v>25</v>
      </c>
      <c r="B18" s="168" t="s">
        <v>104</v>
      </c>
      <c r="C18" s="169" t="s">
        <v>105</v>
      </c>
      <c r="D18" s="168" t="s">
        <v>106</v>
      </c>
      <c r="E18" s="169" t="s">
        <v>107</v>
      </c>
      <c r="F18" s="168" t="s">
        <v>108</v>
      </c>
      <c r="G18" s="169" t="s">
        <v>109</v>
      </c>
      <c r="H18" s="170" t="s">
        <v>110</v>
      </c>
    </row>
    <row r="19" spans="1:11" x14ac:dyDescent="0.25">
      <c r="A19" s="171" t="s">
        <v>5</v>
      </c>
      <c r="B19" s="229">
        <v>28268.231548309999</v>
      </c>
      <c r="C19" s="172">
        <f>B19/B24</f>
        <v>0.18211036473570535</v>
      </c>
      <c r="D19" s="229">
        <v>29706</v>
      </c>
      <c r="E19" s="173">
        <f>D19/D24</f>
        <v>0.1712566081898316</v>
      </c>
      <c r="F19" s="174">
        <f t="shared" ref="F19:F24" si="4">D19-B19</f>
        <v>1437.7684516900008</v>
      </c>
      <c r="G19" s="173">
        <f t="shared" ref="G19:G24" si="5">F19/B19</f>
        <v>5.0861634171662819E-2</v>
      </c>
      <c r="H19" s="175">
        <f>F19/F24</f>
        <v>7.8854528967758353E-2</v>
      </c>
      <c r="J19" s="220"/>
      <c r="K19" s="220"/>
    </row>
    <row r="20" spans="1:11" x14ac:dyDescent="0.25">
      <c r="A20" s="176" t="s">
        <v>6</v>
      </c>
      <c r="B20" s="230">
        <v>26084</v>
      </c>
      <c r="C20" s="177">
        <f>B20/B24</f>
        <v>0.1680390492644781</v>
      </c>
      <c r="D20" s="230">
        <v>27680</v>
      </c>
      <c r="E20" s="178">
        <f>D20/D24</f>
        <v>0.15957661464668885</v>
      </c>
      <c r="F20" s="179">
        <f>D20-B20</f>
        <v>1596</v>
      </c>
      <c r="G20" s="178">
        <f>F20/B20</f>
        <v>6.1186934519245513E-2</v>
      </c>
      <c r="H20" s="180">
        <f>F20/F24</f>
        <v>8.753275124698412E-2</v>
      </c>
    </row>
    <row r="21" spans="1:11" x14ac:dyDescent="0.25">
      <c r="A21" s="181" t="s">
        <v>7</v>
      </c>
      <c r="B21" s="231">
        <v>67626.768451690004</v>
      </c>
      <c r="C21" s="182">
        <f>B21/B24</f>
        <v>0.43566699415162519</v>
      </c>
      <c r="D21" s="231">
        <v>78763</v>
      </c>
      <c r="E21" s="183">
        <f>D21/D24</f>
        <v>0.45407272035466595</v>
      </c>
      <c r="F21" s="184">
        <f t="shared" si="4"/>
        <v>11136.231548309996</v>
      </c>
      <c r="G21" s="183">
        <f t="shared" si="5"/>
        <v>0.16467194578823172</v>
      </c>
      <c r="H21" s="185">
        <f>F21/F24</f>
        <v>0.61076753505453363</v>
      </c>
      <c r="J21" s="220"/>
      <c r="K21" s="220"/>
    </row>
    <row r="22" spans="1:11" x14ac:dyDescent="0.25">
      <c r="A22" s="186" t="s">
        <v>3</v>
      </c>
      <c r="B22" s="232">
        <v>33215.923961489003</v>
      </c>
      <c r="C22" s="187">
        <f>B22/B24</f>
        <v>0.21398452242485086</v>
      </c>
      <c r="D22" s="232">
        <v>37295</v>
      </c>
      <c r="E22" s="188">
        <f>D22/D24</f>
        <v>0.21500758104220594</v>
      </c>
      <c r="F22" s="189">
        <f t="shared" si="4"/>
        <v>4079.076038510997</v>
      </c>
      <c r="G22" s="188">
        <f t="shared" si="5"/>
        <v>0.12280483430899991</v>
      </c>
      <c r="H22" s="190">
        <f>F22/F24</f>
        <v>0.2237172607747597</v>
      </c>
      <c r="J22" s="220"/>
      <c r="K22" s="220"/>
    </row>
    <row r="23" spans="1:11" ht="15.75" thickBot="1" x14ac:dyDescent="0.3">
      <c r="A23" s="233" t="s">
        <v>93</v>
      </c>
      <c r="B23" s="234">
        <v>30.900715405999996</v>
      </c>
      <c r="C23" s="235">
        <f>B23/B24</f>
        <v>1.9906942334060925E-4</v>
      </c>
      <c r="D23" s="234">
        <v>15</v>
      </c>
      <c r="E23" s="236">
        <f>D23/D24</f>
        <v>8.6475766607670981E-5</v>
      </c>
      <c r="F23" s="237">
        <f>D23-B23</f>
        <v>-15.900715405999996</v>
      </c>
      <c r="G23" s="236">
        <f>F23/B23</f>
        <v>-0.51457434551539705</v>
      </c>
      <c r="H23" s="238">
        <f>F23/F24</f>
        <v>-8.7207604403664516E-4</v>
      </c>
    </row>
    <row r="24" spans="1:11" ht="15.75" thickBot="1" x14ac:dyDescent="0.3">
      <c r="A24" s="191" t="s">
        <v>8</v>
      </c>
      <c r="B24" s="239">
        <f>SUM(B19:B23)</f>
        <v>155225.82467689499</v>
      </c>
      <c r="C24" s="192"/>
      <c r="D24" s="239">
        <f>SUM(D19:D23)</f>
        <v>173459</v>
      </c>
      <c r="E24" s="193"/>
      <c r="F24" s="194">
        <f t="shared" si="4"/>
        <v>18233.17532310501</v>
      </c>
      <c r="G24" s="195">
        <f t="shared" si="5"/>
        <v>0.11746225449958247</v>
      </c>
      <c r="H24" s="196"/>
    </row>
    <row r="25" spans="1:11" x14ac:dyDescent="0.25">
      <c r="B25" s="240"/>
      <c r="C25" s="2"/>
      <c r="D25" s="2"/>
      <c r="E25" s="2"/>
      <c r="F25" s="2"/>
      <c r="G25" s="2"/>
    </row>
  </sheetData>
  <mergeCells count="3">
    <mergeCell ref="J1:Q3"/>
    <mergeCell ref="D1:E1"/>
    <mergeCell ref="B1:C1"/>
  </mergeCells>
  <pageMargins left="0.51181102362204722" right="0.51181102362204722" top="1.2204724409448819" bottom="0.31496062992125984" header="0.31496062992125984" footer="0.11811023622047245"/>
  <pageSetup orientation="landscape"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vt:lpstr>
      <vt:lpstr>2006 Original</vt:lpstr>
      <vt:lpstr>2016 Original</vt:lpstr>
      <vt:lpstr>2016 CTDataMaker</vt:lpstr>
      <vt:lpstr>Thresholds</vt:lpstr>
      <vt:lpstr>Summary</vt:lpstr>
      <vt:lpstr>'2016 CTDataMaker'!Print_Area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 and Lyra Hindrichs;Edited by Chris Willms</dc:creator>
  <cp:lastModifiedBy>User</cp:lastModifiedBy>
  <cp:lastPrinted>2018-05-22T15:17:13Z</cp:lastPrinted>
  <dcterms:created xsi:type="dcterms:W3CDTF">2018-05-09T18:33:31Z</dcterms:created>
  <dcterms:modified xsi:type="dcterms:W3CDTF">2018-08-03T01:40:16Z</dcterms:modified>
</cp:coreProperties>
</file>