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er\Documents\Cdn Suburbs\Classification Work\00 - v4 DataMakers\"/>
    </mc:Choice>
  </mc:AlternateContent>
  <xr:revisionPtr revIDLastSave="0" documentId="13_ncr:1_{A2FFF12F-63BE-476F-BEBD-F743F174ECB3}" xr6:coauthVersionLast="34" xr6:coauthVersionMax="34" xr10:uidLastSave="{00000000-0000-0000-0000-000000000000}"/>
  <bookViews>
    <workbookView xWindow="0" yWindow="0" windowWidth="28800" windowHeight="12345" tabRatio="511" activeTab="5" xr2:uid="{00000000-000D-0000-FFFF-FFFF00000000}"/>
  </bookViews>
  <sheets>
    <sheet name="INFO" sheetId="7" r:id="rId1"/>
    <sheet name="2006 Original" sheetId="5" r:id="rId2"/>
    <sheet name="2016 Original" sheetId="6" r:id="rId3"/>
    <sheet name="2016 CTDataMaker" sheetId="1" r:id="rId4"/>
    <sheet name="Thresholds" sheetId="2" r:id="rId5"/>
    <sheet name="Summary" sheetId="3" r:id="rId6"/>
  </sheets>
  <definedNames>
    <definedName name="_xlnm.Print_Area" localSheetId="3">'2016 CTDataMaker'!$A$1:$AQ$5</definedName>
    <definedName name="_xlnm.Print_Area" localSheetId="5">Summary!$A$1:$H$21</definedName>
  </definedNames>
  <calcPr calcId="179021"/>
</workbook>
</file>

<file path=xl/calcChain.xml><?xml version="1.0" encoding="utf-8"?>
<calcChain xmlns="http://schemas.openxmlformats.org/spreadsheetml/2006/main">
  <c r="D24" i="3" l="1"/>
  <c r="E23" i="3" s="1"/>
  <c r="B24" i="3"/>
  <c r="C23" i="3" s="1"/>
  <c r="F23" i="3"/>
  <c r="F22" i="3"/>
  <c r="G22" i="3" s="1"/>
  <c r="F21" i="3"/>
  <c r="F20" i="3"/>
  <c r="G20" i="3" s="1"/>
  <c r="F19" i="3"/>
  <c r="E19" i="3"/>
  <c r="D16" i="3"/>
  <c r="E11" i="3" s="1"/>
  <c r="B16" i="3"/>
  <c r="C14" i="3" s="1"/>
  <c r="F15" i="3"/>
  <c r="G15" i="3" s="1"/>
  <c r="F14" i="3"/>
  <c r="F13" i="3"/>
  <c r="G13" i="3" s="1"/>
  <c r="F12" i="3"/>
  <c r="F11" i="3"/>
  <c r="G11" i="3" s="1"/>
  <c r="D8" i="3"/>
  <c r="E7" i="3" s="1"/>
  <c r="B8" i="3"/>
  <c r="C7" i="3" s="1"/>
  <c r="F7" i="3"/>
  <c r="F6" i="3"/>
  <c r="G6" i="3" s="1"/>
  <c r="F5" i="3"/>
  <c r="F4" i="3"/>
  <c r="G4" i="3" s="1"/>
  <c r="F3" i="3"/>
  <c r="E3" i="3" l="1"/>
  <c r="E5" i="3"/>
  <c r="E21" i="3"/>
  <c r="E12" i="3"/>
  <c r="E14" i="3"/>
  <c r="F8" i="3"/>
  <c r="H5" i="3" s="1"/>
  <c r="E13" i="3"/>
  <c r="E15" i="3"/>
  <c r="C11" i="3"/>
  <c r="C13" i="3"/>
  <c r="C15" i="3"/>
  <c r="F16" i="3"/>
  <c r="G16" i="3" s="1"/>
  <c r="C12" i="3"/>
  <c r="F24" i="3"/>
  <c r="H19" i="3" s="1"/>
  <c r="C4" i="3"/>
  <c r="C20" i="3"/>
  <c r="G3" i="3"/>
  <c r="E4" i="3"/>
  <c r="G5" i="3"/>
  <c r="E6" i="3"/>
  <c r="G7" i="3"/>
  <c r="G12" i="3"/>
  <c r="G14" i="3"/>
  <c r="G19" i="3"/>
  <c r="E20" i="3"/>
  <c r="G21" i="3"/>
  <c r="E22" i="3"/>
  <c r="G23" i="3"/>
  <c r="C6" i="3"/>
  <c r="C22" i="3"/>
  <c r="C3" i="3"/>
  <c r="C5" i="3"/>
  <c r="C19" i="3"/>
  <c r="C21" i="3"/>
  <c r="H15" i="3" l="1"/>
  <c r="G8" i="3"/>
  <c r="G24" i="3"/>
  <c r="H13" i="3"/>
  <c r="H11" i="3"/>
  <c r="H14" i="3"/>
  <c r="H12" i="3"/>
  <c r="H6" i="3"/>
  <c r="H4" i="3"/>
  <c r="H3" i="3"/>
  <c r="H7" i="3"/>
  <c r="H23" i="3"/>
  <c r="H20" i="3"/>
  <c r="H21" i="3"/>
  <c r="H22" i="3"/>
  <c r="AK3" i="1" l="1"/>
  <c r="AL3" i="1" s="1"/>
  <c r="AM3" i="1" s="1"/>
  <c r="AK4" i="1"/>
  <c r="AL4" i="1" s="1"/>
  <c r="AM4" i="1" s="1"/>
  <c r="AK5" i="1"/>
  <c r="AL5" i="1" s="1"/>
  <c r="AM5" i="1" s="1"/>
  <c r="AK6" i="1"/>
  <c r="AL6" i="1" s="1"/>
  <c r="AM6" i="1" s="1"/>
  <c r="AK7" i="1"/>
  <c r="AL7" i="1" s="1"/>
  <c r="AM7" i="1" s="1"/>
  <c r="AK8" i="1"/>
  <c r="AL8" i="1" s="1"/>
  <c r="AM8" i="1" s="1"/>
  <c r="AK9" i="1"/>
  <c r="AL9" i="1" s="1"/>
  <c r="AM9" i="1" s="1"/>
  <c r="AK10" i="1"/>
  <c r="AL10" i="1" s="1"/>
  <c r="AM10" i="1" s="1"/>
  <c r="AK11" i="1"/>
  <c r="AL11" i="1" s="1"/>
  <c r="AM11" i="1" s="1"/>
  <c r="AK12" i="1"/>
  <c r="AL12" i="1" s="1"/>
  <c r="AM12" i="1" s="1"/>
  <c r="AK13" i="1"/>
  <c r="AL13" i="1" s="1"/>
  <c r="AM13" i="1" s="1"/>
  <c r="AK14" i="1"/>
  <c r="AL14" i="1" s="1"/>
  <c r="AM14" i="1" s="1"/>
  <c r="AK15" i="1"/>
  <c r="AL15" i="1" s="1"/>
  <c r="AM15" i="1" s="1"/>
  <c r="AK16" i="1"/>
  <c r="AL16" i="1" s="1"/>
  <c r="AM16" i="1" s="1"/>
  <c r="AK17" i="1"/>
  <c r="AL17" i="1" s="1"/>
  <c r="AM17" i="1" s="1"/>
  <c r="AK18" i="1"/>
  <c r="AL18" i="1" s="1"/>
  <c r="AM18" i="1" s="1"/>
  <c r="AK19" i="1"/>
  <c r="AL19" i="1" s="1"/>
  <c r="AM19" i="1" s="1"/>
  <c r="AK20" i="1"/>
  <c r="AL20" i="1" s="1"/>
  <c r="AM20" i="1" s="1"/>
  <c r="AK21" i="1"/>
  <c r="AL21" i="1" s="1"/>
  <c r="AM21" i="1" s="1"/>
  <c r="AK22" i="1"/>
  <c r="AL22" i="1" s="1"/>
  <c r="AM22" i="1" s="1"/>
  <c r="AK23" i="1"/>
  <c r="AL23" i="1" s="1"/>
  <c r="AM23" i="1" s="1"/>
  <c r="AK24" i="1"/>
  <c r="AL24" i="1" s="1"/>
  <c r="AM24" i="1" s="1"/>
  <c r="AK25" i="1"/>
  <c r="AL25" i="1" s="1"/>
  <c r="AM25" i="1" s="1"/>
  <c r="AK26" i="1"/>
  <c r="AL26" i="1" s="1"/>
  <c r="AM26" i="1" s="1"/>
  <c r="AK27" i="1"/>
  <c r="AL27" i="1" s="1"/>
  <c r="AM27" i="1" s="1"/>
  <c r="AK28" i="1"/>
  <c r="AL28" i="1" s="1"/>
  <c r="AM28" i="1" s="1"/>
  <c r="AK29" i="1"/>
  <c r="AL29" i="1" s="1"/>
  <c r="AM29" i="1" s="1"/>
  <c r="AK30" i="1"/>
  <c r="AL30" i="1" s="1"/>
  <c r="AM30" i="1" s="1"/>
  <c r="AK31" i="1"/>
  <c r="AL31" i="1" s="1"/>
  <c r="AM31" i="1" s="1"/>
  <c r="AK32" i="1"/>
  <c r="AL32" i="1" s="1"/>
  <c r="AM32" i="1" s="1"/>
  <c r="AK33" i="1"/>
  <c r="AL33" i="1" s="1"/>
  <c r="AM33" i="1" s="1"/>
  <c r="AK34" i="1"/>
  <c r="AL34" i="1" s="1"/>
  <c r="AM34" i="1" s="1"/>
  <c r="AK35" i="1"/>
  <c r="AL35" i="1" s="1"/>
  <c r="AM35" i="1" s="1"/>
  <c r="AK36" i="1"/>
  <c r="AL36" i="1" s="1"/>
  <c r="AM36" i="1" s="1"/>
  <c r="AK37" i="1"/>
  <c r="AL37" i="1" s="1"/>
  <c r="AM37" i="1" s="1"/>
  <c r="AK38" i="1"/>
  <c r="AL38" i="1" s="1"/>
  <c r="AM38" i="1" s="1"/>
  <c r="AK39" i="1"/>
  <c r="AL39" i="1" s="1"/>
  <c r="AM39" i="1" s="1"/>
  <c r="AK40" i="1"/>
  <c r="AL40" i="1" s="1"/>
  <c r="AM40" i="1" s="1"/>
  <c r="AK41" i="1"/>
  <c r="AL41" i="1" s="1"/>
  <c r="AM41" i="1" s="1"/>
  <c r="AK42" i="1"/>
  <c r="AL42" i="1" s="1"/>
  <c r="AM42" i="1" s="1"/>
  <c r="AK43" i="1"/>
  <c r="AL43" i="1" s="1"/>
  <c r="AM43" i="1" s="1"/>
  <c r="AK44" i="1"/>
  <c r="AL44" i="1" s="1"/>
  <c r="AM44" i="1" s="1"/>
  <c r="AK45" i="1"/>
  <c r="AL45" i="1" s="1"/>
  <c r="AM45" i="1" s="1"/>
  <c r="AK46" i="1"/>
  <c r="AL46" i="1" s="1"/>
  <c r="AM46" i="1" s="1"/>
  <c r="AK47" i="1"/>
  <c r="AL47" i="1" s="1"/>
  <c r="AM47" i="1" s="1"/>
  <c r="AK48" i="1"/>
  <c r="AL48" i="1" s="1"/>
  <c r="AM48" i="1" s="1"/>
  <c r="AK49" i="1"/>
  <c r="AL49" i="1" s="1"/>
  <c r="AM49" i="1" s="1"/>
  <c r="AK50" i="1"/>
  <c r="AL50" i="1" s="1"/>
  <c r="AM50" i="1" s="1"/>
  <c r="AK51" i="1"/>
  <c r="AL51" i="1" s="1"/>
  <c r="AM51" i="1" s="1"/>
  <c r="AK52" i="1"/>
  <c r="AL52" i="1" s="1"/>
  <c r="AM52" i="1" s="1"/>
  <c r="AK53" i="1"/>
  <c r="AL53" i="1" s="1"/>
  <c r="AM53" i="1" s="1"/>
  <c r="AK54" i="1"/>
  <c r="AL54" i="1" s="1"/>
  <c r="AM54" i="1" s="1"/>
  <c r="AK55" i="1"/>
  <c r="AL55" i="1" s="1"/>
  <c r="AM55" i="1" s="1"/>
  <c r="AK56" i="1"/>
  <c r="AL56" i="1" s="1"/>
  <c r="AM56" i="1" s="1"/>
  <c r="AK57" i="1"/>
  <c r="AL57" i="1" s="1"/>
  <c r="AM57" i="1" s="1"/>
  <c r="AK58" i="1"/>
  <c r="AL58" i="1" s="1"/>
  <c r="AM58" i="1" s="1"/>
  <c r="AK59" i="1"/>
  <c r="AL59" i="1" s="1"/>
  <c r="AM59" i="1" s="1"/>
  <c r="AK60" i="1"/>
  <c r="AL60" i="1" s="1"/>
  <c r="AM60" i="1" s="1"/>
  <c r="AK62" i="1"/>
  <c r="AL62" i="1" s="1"/>
  <c r="AM62" i="1" s="1"/>
  <c r="AK63" i="1"/>
  <c r="AL63" i="1" s="1"/>
  <c r="AM63" i="1" s="1"/>
  <c r="AK64" i="1"/>
  <c r="AL64" i="1" s="1"/>
  <c r="AM64" i="1" s="1"/>
  <c r="AK65" i="1"/>
  <c r="AL65" i="1" s="1"/>
  <c r="AM65" i="1" s="1"/>
  <c r="AK66" i="1"/>
  <c r="AL66" i="1" s="1"/>
  <c r="AM66" i="1" s="1"/>
  <c r="AK67" i="1"/>
  <c r="AL67" i="1" s="1"/>
  <c r="AM67" i="1" s="1"/>
  <c r="AK68" i="1"/>
  <c r="AL68" i="1" s="1"/>
  <c r="AM68" i="1" s="1"/>
  <c r="AK69" i="1"/>
  <c r="AL69" i="1" s="1"/>
  <c r="AM69" i="1" s="1"/>
  <c r="AK70" i="1"/>
  <c r="AL70" i="1" s="1"/>
  <c r="AM70" i="1" s="1"/>
  <c r="AK71" i="1"/>
  <c r="AL71" i="1" s="1"/>
  <c r="AM71" i="1" s="1"/>
  <c r="AK72" i="1"/>
  <c r="AL72" i="1" s="1"/>
  <c r="AM72" i="1" s="1"/>
  <c r="AK73" i="1"/>
  <c r="AL73" i="1" s="1"/>
  <c r="AM73" i="1" s="1"/>
  <c r="AK74" i="1"/>
  <c r="AL74" i="1" s="1"/>
  <c r="AM74" i="1" s="1"/>
  <c r="AK75" i="1"/>
  <c r="AL75" i="1" s="1"/>
  <c r="AM75" i="1" s="1"/>
  <c r="AK76" i="1"/>
  <c r="AL76" i="1" s="1"/>
  <c r="AM76" i="1" s="1"/>
  <c r="AK77" i="1"/>
  <c r="AL77" i="1" s="1"/>
  <c r="AM77" i="1" s="1"/>
  <c r="AK78" i="1"/>
  <c r="AL78" i="1" s="1"/>
  <c r="AM78" i="1" s="1"/>
  <c r="AK79" i="1"/>
  <c r="AL79" i="1" s="1"/>
  <c r="AM79" i="1" s="1"/>
  <c r="AK80" i="1"/>
  <c r="AL80" i="1" s="1"/>
  <c r="AM80" i="1" s="1"/>
  <c r="AK81" i="1"/>
  <c r="AL81" i="1" s="1"/>
  <c r="AM81" i="1" s="1"/>
  <c r="AK82" i="1"/>
  <c r="AL82" i="1" s="1"/>
  <c r="AM82" i="1" s="1"/>
  <c r="AK83" i="1"/>
  <c r="AL83" i="1" s="1"/>
  <c r="AM83" i="1" s="1"/>
  <c r="AK84" i="1"/>
  <c r="AL84" i="1" s="1"/>
  <c r="AM84" i="1" s="1"/>
  <c r="AK85" i="1"/>
  <c r="AL85" i="1" s="1"/>
  <c r="AM85" i="1" s="1"/>
  <c r="AK86" i="1"/>
  <c r="AL86" i="1" s="1"/>
  <c r="AM86" i="1" s="1"/>
  <c r="AK87" i="1"/>
  <c r="AL87" i="1" s="1"/>
  <c r="AM87" i="1" s="1"/>
  <c r="AK88" i="1"/>
  <c r="AL88" i="1" s="1"/>
  <c r="AM88" i="1" s="1"/>
  <c r="AK89" i="1"/>
  <c r="AL89" i="1" s="1"/>
  <c r="AM89" i="1" s="1"/>
  <c r="AK90" i="1"/>
  <c r="AL90" i="1" s="1"/>
  <c r="AM90" i="1" s="1"/>
  <c r="AK91" i="1"/>
  <c r="AL91" i="1" s="1"/>
  <c r="AM91" i="1" s="1"/>
  <c r="AK92" i="1"/>
  <c r="AL92" i="1" s="1"/>
  <c r="AM92" i="1" s="1"/>
  <c r="AK93" i="1"/>
  <c r="AL93" i="1" s="1"/>
  <c r="AM93" i="1" s="1"/>
  <c r="AK94" i="1"/>
  <c r="AL94" i="1" s="1"/>
  <c r="AM94" i="1" s="1"/>
  <c r="AK95" i="1"/>
  <c r="AL95" i="1" s="1"/>
  <c r="AM95" i="1" s="1"/>
  <c r="AK96" i="1"/>
  <c r="AL96" i="1" s="1"/>
  <c r="AM96" i="1" s="1"/>
  <c r="AK97" i="1"/>
  <c r="AL97" i="1" s="1"/>
  <c r="AM97" i="1" s="1"/>
  <c r="AK98" i="1"/>
  <c r="AL98" i="1" s="1"/>
  <c r="AM98" i="1" s="1"/>
  <c r="AK99" i="1"/>
  <c r="AL99" i="1" s="1"/>
  <c r="AM99" i="1" s="1"/>
  <c r="AK100" i="1"/>
  <c r="AL100" i="1" s="1"/>
  <c r="AM100" i="1" s="1"/>
  <c r="AK101" i="1"/>
  <c r="AL101" i="1" s="1"/>
  <c r="AM101" i="1" s="1"/>
  <c r="AK102" i="1"/>
  <c r="AL102" i="1" s="1"/>
  <c r="AM102" i="1" s="1"/>
  <c r="AK103" i="1"/>
  <c r="AL103" i="1" s="1"/>
  <c r="AM103" i="1" s="1"/>
  <c r="AK104" i="1"/>
  <c r="AL104" i="1" s="1"/>
  <c r="AM104" i="1" s="1"/>
  <c r="AK105" i="1"/>
  <c r="AL105" i="1" s="1"/>
  <c r="AM105" i="1" s="1"/>
  <c r="AK106" i="1"/>
  <c r="AL106" i="1" s="1"/>
  <c r="AM106" i="1" s="1"/>
  <c r="AK107" i="1"/>
  <c r="AL107" i="1" s="1"/>
  <c r="AM107" i="1" s="1"/>
  <c r="AK108" i="1"/>
  <c r="AL108" i="1" s="1"/>
  <c r="AM108" i="1" s="1"/>
  <c r="AK109" i="1"/>
  <c r="AL109" i="1" s="1"/>
  <c r="AM109" i="1" s="1"/>
  <c r="AK110" i="1"/>
  <c r="AL110" i="1" s="1"/>
  <c r="AM110" i="1" s="1"/>
  <c r="AG3" i="1"/>
  <c r="AH3" i="1" s="1"/>
  <c r="AG4" i="1"/>
  <c r="AH4" i="1" s="1"/>
  <c r="AG5" i="1"/>
  <c r="AH5" i="1" s="1"/>
  <c r="AG6" i="1"/>
  <c r="AH6" i="1" s="1"/>
  <c r="AG7" i="1"/>
  <c r="AH7" i="1" s="1"/>
  <c r="AG8" i="1"/>
  <c r="AH8" i="1" s="1"/>
  <c r="AG9" i="1"/>
  <c r="AH9" i="1" s="1"/>
  <c r="AG10" i="1"/>
  <c r="AH10" i="1" s="1"/>
  <c r="AG11" i="1"/>
  <c r="AH11" i="1" s="1"/>
  <c r="AG12" i="1"/>
  <c r="AH12" i="1" s="1"/>
  <c r="AG13" i="1"/>
  <c r="AH13" i="1" s="1"/>
  <c r="AG14" i="1"/>
  <c r="AH14" i="1" s="1"/>
  <c r="AG15" i="1"/>
  <c r="AH15" i="1" s="1"/>
  <c r="AG16" i="1"/>
  <c r="AH16" i="1" s="1"/>
  <c r="AG17" i="1"/>
  <c r="AH17" i="1" s="1"/>
  <c r="AG18" i="1"/>
  <c r="AH18" i="1" s="1"/>
  <c r="AG19" i="1"/>
  <c r="AH19" i="1" s="1"/>
  <c r="AG20" i="1"/>
  <c r="AH20" i="1" s="1"/>
  <c r="AG21" i="1"/>
  <c r="AH21" i="1" s="1"/>
  <c r="AG22" i="1"/>
  <c r="AH22" i="1" s="1"/>
  <c r="AG23" i="1"/>
  <c r="AH23" i="1" s="1"/>
  <c r="AG24" i="1"/>
  <c r="AH24" i="1" s="1"/>
  <c r="AG25" i="1"/>
  <c r="AH25" i="1" s="1"/>
  <c r="AG26" i="1"/>
  <c r="AH26" i="1" s="1"/>
  <c r="AG27" i="1"/>
  <c r="AH27" i="1" s="1"/>
  <c r="AG28" i="1"/>
  <c r="AH28" i="1" s="1"/>
  <c r="AG29" i="1"/>
  <c r="AH29" i="1" s="1"/>
  <c r="AG30" i="1"/>
  <c r="AH30" i="1" s="1"/>
  <c r="AG31" i="1"/>
  <c r="AH31" i="1" s="1"/>
  <c r="AG32" i="1"/>
  <c r="AH32" i="1" s="1"/>
  <c r="AG33" i="1"/>
  <c r="AH33" i="1" s="1"/>
  <c r="AG34" i="1"/>
  <c r="AH34" i="1" s="1"/>
  <c r="AG35" i="1"/>
  <c r="AH35" i="1" s="1"/>
  <c r="AG36" i="1"/>
  <c r="AH36" i="1" s="1"/>
  <c r="AG37" i="1"/>
  <c r="AH37" i="1" s="1"/>
  <c r="AG38" i="1"/>
  <c r="AH38" i="1" s="1"/>
  <c r="AG39" i="1"/>
  <c r="AH39" i="1" s="1"/>
  <c r="AG40" i="1"/>
  <c r="AH40" i="1" s="1"/>
  <c r="AG41" i="1"/>
  <c r="AH41" i="1" s="1"/>
  <c r="AG42" i="1"/>
  <c r="AH42" i="1" s="1"/>
  <c r="AG43" i="1"/>
  <c r="AH43" i="1" s="1"/>
  <c r="AG44" i="1"/>
  <c r="AH44" i="1" s="1"/>
  <c r="AG45" i="1"/>
  <c r="AH45" i="1" s="1"/>
  <c r="AG46" i="1"/>
  <c r="AH46" i="1" s="1"/>
  <c r="AG47" i="1"/>
  <c r="AH47" i="1" s="1"/>
  <c r="AG48" i="1"/>
  <c r="AH48" i="1" s="1"/>
  <c r="AG49" i="1"/>
  <c r="AH49" i="1" s="1"/>
  <c r="AG50" i="1"/>
  <c r="AH50" i="1" s="1"/>
  <c r="AG51" i="1"/>
  <c r="AH51" i="1" s="1"/>
  <c r="AG52" i="1"/>
  <c r="AH52" i="1" s="1"/>
  <c r="AG53" i="1"/>
  <c r="AH53" i="1" s="1"/>
  <c r="AG54" i="1"/>
  <c r="AH54" i="1" s="1"/>
  <c r="AG55" i="1"/>
  <c r="AH55" i="1" s="1"/>
  <c r="AG56" i="1"/>
  <c r="AH56" i="1" s="1"/>
  <c r="AG57" i="1"/>
  <c r="AH57" i="1" s="1"/>
  <c r="AG58" i="1"/>
  <c r="AH58" i="1" s="1"/>
  <c r="AG59" i="1"/>
  <c r="AH59" i="1" s="1"/>
  <c r="AG60" i="1"/>
  <c r="AH60" i="1" s="1"/>
  <c r="AG62" i="1"/>
  <c r="AH62" i="1" s="1"/>
  <c r="AG63" i="1"/>
  <c r="AH63" i="1" s="1"/>
  <c r="AG64" i="1"/>
  <c r="AH64" i="1" s="1"/>
  <c r="AG65" i="1"/>
  <c r="AH65" i="1" s="1"/>
  <c r="AG66" i="1"/>
  <c r="AH66" i="1" s="1"/>
  <c r="AG67" i="1"/>
  <c r="AH67" i="1" s="1"/>
  <c r="AG68" i="1"/>
  <c r="AH68" i="1" s="1"/>
  <c r="AG69" i="1"/>
  <c r="AH69" i="1" s="1"/>
  <c r="AG70" i="1"/>
  <c r="AH70" i="1" s="1"/>
  <c r="AG71" i="1"/>
  <c r="AH71" i="1" s="1"/>
  <c r="AG72" i="1"/>
  <c r="AH72" i="1" s="1"/>
  <c r="AG73" i="1"/>
  <c r="AH73" i="1" s="1"/>
  <c r="AG74" i="1"/>
  <c r="AH74" i="1" s="1"/>
  <c r="AG75" i="1"/>
  <c r="AH75" i="1" s="1"/>
  <c r="AG76" i="1"/>
  <c r="AH76" i="1" s="1"/>
  <c r="AG77" i="1"/>
  <c r="AH77" i="1" s="1"/>
  <c r="AG78" i="1"/>
  <c r="AH78" i="1" s="1"/>
  <c r="AG79" i="1"/>
  <c r="AH79" i="1" s="1"/>
  <c r="AG80" i="1"/>
  <c r="AH80" i="1" s="1"/>
  <c r="AG81" i="1"/>
  <c r="AH81" i="1" s="1"/>
  <c r="AG82" i="1"/>
  <c r="AH82" i="1" s="1"/>
  <c r="AG83" i="1"/>
  <c r="AH83" i="1" s="1"/>
  <c r="AG84" i="1"/>
  <c r="AH84" i="1" s="1"/>
  <c r="AG85" i="1"/>
  <c r="AH85" i="1" s="1"/>
  <c r="AG86" i="1"/>
  <c r="AH86" i="1" s="1"/>
  <c r="AG87" i="1"/>
  <c r="AH87" i="1" s="1"/>
  <c r="AG88" i="1"/>
  <c r="AH88" i="1" s="1"/>
  <c r="AG89" i="1"/>
  <c r="AH89" i="1" s="1"/>
  <c r="AG90" i="1"/>
  <c r="AH90" i="1" s="1"/>
  <c r="AG91" i="1"/>
  <c r="AH91" i="1" s="1"/>
  <c r="AG92" i="1"/>
  <c r="AH92" i="1" s="1"/>
  <c r="AG93" i="1"/>
  <c r="AH93" i="1" s="1"/>
  <c r="AG94" i="1"/>
  <c r="AH94" i="1" s="1"/>
  <c r="AG95" i="1"/>
  <c r="AH95" i="1" s="1"/>
  <c r="AG96" i="1"/>
  <c r="AH96" i="1" s="1"/>
  <c r="AG97" i="1"/>
  <c r="AH97" i="1" s="1"/>
  <c r="AG98" i="1"/>
  <c r="AH98" i="1" s="1"/>
  <c r="AG99" i="1"/>
  <c r="AH99" i="1" s="1"/>
  <c r="AG100" i="1"/>
  <c r="AH100" i="1" s="1"/>
  <c r="AG101" i="1"/>
  <c r="AH101" i="1" s="1"/>
  <c r="AG102" i="1"/>
  <c r="AH102" i="1" s="1"/>
  <c r="AG103" i="1"/>
  <c r="AH103" i="1" s="1"/>
  <c r="AG104" i="1"/>
  <c r="AH104" i="1" s="1"/>
  <c r="AG105" i="1"/>
  <c r="AH105" i="1" s="1"/>
  <c r="AG106" i="1"/>
  <c r="AH106" i="1" s="1"/>
  <c r="AG107" i="1"/>
  <c r="AH107" i="1" s="1"/>
  <c r="AG108" i="1"/>
  <c r="AH108" i="1" s="1"/>
  <c r="AG109" i="1"/>
  <c r="AH109" i="1" s="1"/>
  <c r="AG110" i="1"/>
  <c r="AH110" i="1" s="1"/>
  <c r="AC3" i="1"/>
  <c r="AD3" i="1" s="1"/>
  <c r="AE3" i="1" s="1"/>
  <c r="AC4" i="1"/>
  <c r="AD4" i="1" s="1"/>
  <c r="AE4" i="1" s="1"/>
  <c r="AC5" i="1"/>
  <c r="AD5" i="1" s="1"/>
  <c r="AE5" i="1" s="1"/>
  <c r="AC6" i="1"/>
  <c r="AD6" i="1" s="1"/>
  <c r="AE6" i="1" s="1"/>
  <c r="AC7" i="1"/>
  <c r="AD7" i="1" s="1"/>
  <c r="AE7" i="1" s="1"/>
  <c r="AC8" i="1"/>
  <c r="AD8" i="1" s="1"/>
  <c r="AE8" i="1" s="1"/>
  <c r="AC9" i="1"/>
  <c r="AD9" i="1" s="1"/>
  <c r="AE9" i="1" s="1"/>
  <c r="AC10" i="1"/>
  <c r="AD10" i="1" s="1"/>
  <c r="AE10" i="1" s="1"/>
  <c r="AC11" i="1"/>
  <c r="AD11" i="1" s="1"/>
  <c r="AE11" i="1" s="1"/>
  <c r="AC12" i="1"/>
  <c r="AD12" i="1" s="1"/>
  <c r="AE12" i="1" s="1"/>
  <c r="AC13" i="1"/>
  <c r="AD13" i="1" s="1"/>
  <c r="AE13" i="1" s="1"/>
  <c r="AC14" i="1"/>
  <c r="AD14" i="1" s="1"/>
  <c r="AE14" i="1" s="1"/>
  <c r="AC15" i="1"/>
  <c r="AD15" i="1" s="1"/>
  <c r="AE15" i="1" s="1"/>
  <c r="AC16" i="1"/>
  <c r="AD16" i="1" s="1"/>
  <c r="AE16" i="1" s="1"/>
  <c r="AC17" i="1"/>
  <c r="AD17" i="1" s="1"/>
  <c r="AE17" i="1" s="1"/>
  <c r="AC18" i="1"/>
  <c r="AD18" i="1" s="1"/>
  <c r="AE18" i="1" s="1"/>
  <c r="AC19" i="1"/>
  <c r="AD19" i="1" s="1"/>
  <c r="AE19" i="1" s="1"/>
  <c r="AC20" i="1"/>
  <c r="AD20" i="1" s="1"/>
  <c r="AE20" i="1" s="1"/>
  <c r="AC21" i="1"/>
  <c r="AD21" i="1" s="1"/>
  <c r="AE21" i="1" s="1"/>
  <c r="AC22" i="1"/>
  <c r="AD22" i="1" s="1"/>
  <c r="AE22" i="1" s="1"/>
  <c r="AC23" i="1"/>
  <c r="AD23" i="1" s="1"/>
  <c r="AE23" i="1" s="1"/>
  <c r="AC24" i="1"/>
  <c r="AD24" i="1" s="1"/>
  <c r="AE24" i="1" s="1"/>
  <c r="AC25" i="1"/>
  <c r="AD25" i="1" s="1"/>
  <c r="AE25" i="1" s="1"/>
  <c r="AC26" i="1"/>
  <c r="AD26" i="1" s="1"/>
  <c r="AE26" i="1" s="1"/>
  <c r="AC27" i="1"/>
  <c r="AD27" i="1" s="1"/>
  <c r="AE27" i="1" s="1"/>
  <c r="AC28" i="1"/>
  <c r="AD28" i="1" s="1"/>
  <c r="AE28" i="1" s="1"/>
  <c r="AC29" i="1"/>
  <c r="AD29" i="1" s="1"/>
  <c r="AE29" i="1" s="1"/>
  <c r="AC30" i="1"/>
  <c r="AD30" i="1" s="1"/>
  <c r="AE30" i="1" s="1"/>
  <c r="AC31" i="1"/>
  <c r="AD31" i="1" s="1"/>
  <c r="AE31" i="1" s="1"/>
  <c r="AC32" i="1"/>
  <c r="AD32" i="1" s="1"/>
  <c r="AE32" i="1" s="1"/>
  <c r="AC33" i="1"/>
  <c r="AD33" i="1" s="1"/>
  <c r="AE33" i="1" s="1"/>
  <c r="AC34" i="1"/>
  <c r="AD34" i="1" s="1"/>
  <c r="AE34" i="1" s="1"/>
  <c r="AC35" i="1"/>
  <c r="AD35" i="1" s="1"/>
  <c r="AE35" i="1" s="1"/>
  <c r="AC36" i="1"/>
  <c r="AD36" i="1" s="1"/>
  <c r="AE36" i="1" s="1"/>
  <c r="AC37" i="1"/>
  <c r="AD37" i="1" s="1"/>
  <c r="AE37" i="1" s="1"/>
  <c r="AC38" i="1"/>
  <c r="AD38" i="1" s="1"/>
  <c r="AE38" i="1" s="1"/>
  <c r="AC39" i="1"/>
  <c r="AD39" i="1" s="1"/>
  <c r="AE39" i="1" s="1"/>
  <c r="AC40" i="1"/>
  <c r="AD40" i="1" s="1"/>
  <c r="AE40" i="1" s="1"/>
  <c r="AC41" i="1"/>
  <c r="AD41" i="1" s="1"/>
  <c r="AE41" i="1" s="1"/>
  <c r="AC42" i="1"/>
  <c r="AD42" i="1" s="1"/>
  <c r="AE42" i="1" s="1"/>
  <c r="AC43" i="1"/>
  <c r="AD43" i="1" s="1"/>
  <c r="AE43" i="1" s="1"/>
  <c r="AC44" i="1"/>
  <c r="AD44" i="1" s="1"/>
  <c r="AE44" i="1" s="1"/>
  <c r="AC45" i="1"/>
  <c r="AD45" i="1" s="1"/>
  <c r="AE45" i="1" s="1"/>
  <c r="AC46" i="1"/>
  <c r="AD46" i="1" s="1"/>
  <c r="AE46" i="1" s="1"/>
  <c r="AC47" i="1"/>
  <c r="AD47" i="1" s="1"/>
  <c r="AE47" i="1" s="1"/>
  <c r="AC48" i="1"/>
  <c r="AD48" i="1" s="1"/>
  <c r="AE48" i="1" s="1"/>
  <c r="AC49" i="1"/>
  <c r="AD49" i="1" s="1"/>
  <c r="AE49" i="1" s="1"/>
  <c r="AC50" i="1"/>
  <c r="AD50" i="1" s="1"/>
  <c r="AE50" i="1" s="1"/>
  <c r="AC51" i="1"/>
  <c r="AD51" i="1" s="1"/>
  <c r="AE51" i="1" s="1"/>
  <c r="AC52" i="1"/>
  <c r="AD52" i="1" s="1"/>
  <c r="AE52" i="1" s="1"/>
  <c r="AC53" i="1"/>
  <c r="AD53" i="1" s="1"/>
  <c r="AE53" i="1" s="1"/>
  <c r="AC54" i="1"/>
  <c r="AD54" i="1" s="1"/>
  <c r="AE54" i="1" s="1"/>
  <c r="AC55" i="1"/>
  <c r="AD55" i="1" s="1"/>
  <c r="AE55" i="1" s="1"/>
  <c r="AC56" i="1"/>
  <c r="AD56" i="1" s="1"/>
  <c r="AE56" i="1" s="1"/>
  <c r="AC57" i="1"/>
  <c r="AD57" i="1" s="1"/>
  <c r="AE57" i="1" s="1"/>
  <c r="AC58" i="1"/>
  <c r="AD58" i="1" s="1"/>
  <c r="AE58" i="1" s="1"/>
  <c r="AC59" i="1"/>
  <c r="AD59" i="1" s="1"/>
  <c r="AE59" i="1" s="1"/>
  <c r="AC60" i="1"/>
  <c r="AD60" i="1" s="1"/>
  <c r="AE60" i="1" s="1"/>
  <c r="AC62" i="1"/>
  <c r="AD62" i="1" s="1"/>
  <c r="AE62" i="1" s="1"/>
  <c r="AC63" i="1"/>
  <c r="AD63" i="1" s="1"/>
  <c r="AE63" i="1" s="1"/>
  <c r="AC64" i="1"/>
  <c r="AD64" i="1" s="1"/>
  <c r="AE64" i="1" s="1"/>
  <c r="AC65" i="1"/>
  <c r="AD65" i="1" s="1"/>
  <c r="AE65" i="1" s="1"/>
  <c r="AC66" i="1"/>
  <c r="AD66" i="1" s="1"/>
  <c r="AE66" i="1" s="1"/>
  <c r="AC67" i="1"/>
  <c r="AD67" i="1" s="1"/>
  <c r="AE67" i="1" s="1"/>
  <c r="AC68" i="1"/>
  <c r="AD68" i="1" s="1"/>
  <c r="AE68" i="1" s="1"/>
  <c r="AC69" i="1"/>
  <c r="AD69" i="1" s="1"/>
  <c r="AE69" i="1" s="1"/>
  <c r="AC70" i="1"/>
  <c r="AD70" i="1" s="1"/>
  <c r="AE70" i="1" s="1"/>
  <c r="AC71" i="1"/>
  <c r="AD71" i="1" s="1"/>
  <c r="AE71" i="1" s="1"/>
  <c r="AC72" i="1"/>
  <c r="AD72" i="1" s="1"/>
  <c r="AE72" i="1" s="1"/>
  <c r="AC73" i="1"/>
  <c r="AD73" i="1" s="1"/>
  <c r="AE73" i="1" s="1"/>
  <c r="AC74" i="1"/>
  <c r="AD74" i="1" s="1"/>
  <c r="AE74" i="1" s="1"/>
  <c r="AC75" i="1"/>
  <c r="AD75" i="1" s="1"/>
  <c r="AE75" i="1" s="1"/>
  <c r="AC76" i="1"/>
  <c r="AD76" i="1" s="1"/>
  <c r="AE76" i="1" s="1"/>
  <c r="AC77" i="1"/>
  <c r="AD77" i="1" s="1"/>
  <c r="AE77" i="1" s="1"/>
  <c r="AC78" i="1"/>
  <c r="AD78" i="1" s="1"/>
  <c r="AE78" i="1" s="1"/>
  <c r="AC79" i="1"/>
  <c r="AD79" i="1" s="1"/>
  <c r="AE79" i="1" s="1"/>
  <c r="AC80" i="1"/>
  <c r="AD80" i="1" s="1"/>
  <c r="AE80" i="1" s="1"/>
  <c r="AC81" i="1"/>
  <c r="AD81" i="1" s="1"/>
  <c r="AE81" i="1" s="1"/>
  <c r="AC82" i="1"/>
  <c r="AD82" i="1" s="1"/>
  <c r="AE82" i="1" s="1"/>
  <c r="AC83" i="1"/>
  <c r="AD83" i="1" s="1"/>
  <c r="AE83" i="1" s="1"/>
  <c r="AC84" i="1"/>
  <c r="AD84" i="1" s="1"/>
  <c r="AE84" i="1" s="1"/>
  <c r="AC85" i="1"/>
  <c r="AD85" i="1" s="1"/>
  <c r="AE85" i="1" s="1"/>
  <c r="AC86" i="1"/>
  <c r="AD86" i="1" s="1"/>
  <c r="AE86" i="1" s="1"/>
  <c r="AC87" i="1"/>
  <c r="AD87" i="1" s="1"/>
  <c r="AE87" i="1" s="1"/>
  <c r="AC88" i="1"/>
  <c r="AD88" i="1" s="1"/>
  <c r="AE88" i="1" s="1"/>
  <c r="AC89" i="1"/>
  <c r="AD89" i="1" s="1"/>
  <c r="AE89" i="1" s="1"/>
  <c r="AC90" i="1"/>
  <c r="AD90" i="1" s="1"/>
  <c r="AE90" i="1" s="1"/>
  <c r="AC91" i="1"/>
  <c r="AD91" i="1" s="1"/>
  <c r="AE91" i="1" s="1"/>
  <c r="AC92" i="1"/>
  <c r="AD92" i="1" s="1"/>
  <c r="AE92" i="1" s="1"/>
  <c r="AC93" i="1"/>
  <c r="AD93" i="1" s="1"/>
  <c r="AE93" i="1" s="1"/>
  <c r="AC94" i="1"/>
  <c r="AD94" i="1" s="1"/>
  <c r="AE94" i="1" s="1"/>
  <c r="AC95" i="1"/>
  <c r="AD95" i="1" s="1"/>
  <c r="AE95" i="1" s="1"/>
  <c r="AC96" i="1"/>
  <c r="AD96" i="1" s="1"/>
  <c r="AE96" i="1" s="1"/>
  <c r="AC97" i="1"/>
  <c r="AD97" i="1" s="1"/>
  <c r="AE97" i="1" s="1"/>
  <c r="AC98" i="1"/>
  <c r="AD98" i="1" s="1"/>
  <c r="AE98" i="1" s="1"/>
  <c r="AC99" i="1"/>
  <c r="AD99" i="1" s="1"/>
  <c r="AE99" i="1" s="1"/>
  <c r="AC100" i="1"/>
  <c r="AD100" i="1" s="1"/>
  <c r="AE100" i="1" s="1"/>
  <c r="AC101" i="1"/>
  <c r="AD101" i="1" s="1"/>
  <c r="AE101" i="1" s="1"/>
  <c r="AC102" i="1"/>
  <c r="AD102" i="1" s="1"/>
  <c r="AE102" i="1" s="1"/>
  <c r="AC103" i="1"/>
  <c r="AD103" i="1" s="1"/>
  <c r="AE103" i="1" s="1"/>
  <c r="AC104" i="1"/>
  <c r="AD104" i="1" s="1"/>
  <c r="AE104" i="1" s="1"/>
  <c r="AC105" i="1"/>
  <c r="AD105" i="1" s="1"/>
  <c r="AE105" i="1" s="1"/>
  <c r="AC106" i="1"/>
  <c r="AD106" i="1" s="1"/>
  <c r="AE106" i="1" s="1"/>
  <c r="AC107" i="1"/>
  <c r="AD107" i="1" s="1"/>
  <c r="AE107" i="1" s="1"/>
  <c r="AC108" i="1"/>
  <c r="AD108" i="1" s="1"/>
  <c r="AE108" i="1" s="1"/>
  <c r="AC109" i="1"/>
  <c r="AD109" i="1" s="1"/>
  <c r="AE109" i="1" s="1"/>
  <c r="AC110" i="1"/>
  <c r="AD110" i="1" s="1"/>
  <c r="AE110" i="1" s="1"/>
  <c r="W3" i="1"/>
  <c r="X3" i="1" s="1"/>
  <c r="W6" i="1"/>
  <c r="X6" i="1" s="1"/>
  <c r="W7" i="1"/>
  <c r="X7" i="1" s="1"/>
  <c r="W8" i="1"/>
  <c r="X8" i="1" s="1"/>
  <c r="W9" i="1"/>
  <c r="X9" i="1" s="1"/>
  <c r="W10" i="1"/>
  <c r="X10" i="1" s="1"/>
  <c r="W11" i="1"/>
  <c r="X11" i="1" s="1"/>
  <c r="W15" i="1"/>
  <c r="X15" i="1" s="1"/>
  <c r="W16" i="1"/>
  <c r="X16" i="1" s="1"/>
  <c r="W17" i="1"/>
  <c r="X17" i="1" s="1"/>
  <c r="W18" i="1"/>
  <c r="X18" i="1" s="1"/>
  <c r="W19" i="1"/>
  <c r="X19" i="1" s="1"/>
  <c r="W20" i="1"/>
  <c r="X20" i="1" s="1"/>
  <c r="W21" i="1"/>
  <c r="X21" i="1" s="1"/>
  <c r="W22" i="1"/>
  <c r="X22" i="1" s="1"/>
  <c r="W23" i="1"/>
  <c r="X23" i="1" s="1"/>
  <c r="W24" i="1"/>
  <c r="X24" i="1" s="1"/>
  <c r="W25" i="1"/>
  <c r="X25" i="1" s="1"/>
  <c r="W26" i="1"/>
  <c r="X26" i="1" s="1"/>
  <c r="W27" i="1"/>
  <c r="X27" i="1" s="1"/>
  <c r="W30" i="1"/>
  <c r="X30" i="1" s="1"/>
  <c r="W31" i="1"/>
  <c r="X31" i="1" s="1"/>
  <c r="W32" i="1"/>
  <c r="X32" i="1" s="1"/>
  <c r="W33" i="1"/>
  <c r="X33" i="1" s="1"/>
  <c r="W34" i="1"/>
  <c r="X34" i="1" s="1"/>
  <c r="W35" i="1"/>
  <c r="X35" i="1" s="1"/>
  <c r="W36" i="1"/>
  <c r="X36" i="1" s="1"/>
  <c r="W39" i="1"/>
  <c r="X39" i="1" s="1"/>
  <c r="W40" i="1"/>
  <c r="X40" i="1" s="1"/>
  <c r="W41" i="1"/>
  <c r="X41" i="1" s="1"/>
  <c r="W42" i="1"/>
  <c r="X42" i="1" s="1"/>
  <c r="W43" i="1"/>
  <c r="X43" i="1" s="1"/>
  <c r="W44" i="1"/>
  <c r="X44" i="1" s="1"/>
  <c r="W45" i="1"/>
  <c r="X45" i="1" s="1"/>
  <c r="W46" i="1"/>
  <c r="X46" i="1" s="1"/>
  <c r="W47" i="1"/>
  <c r="X47" i="1" s="1"/>
  <c r="W48" i="1"/>
  <c r="X48" i="1" s="1"/>
  <c r="W49" i="1"/>
  <c r="X49" i="1" s="1"/>
  <c r="W50" i="1"/>
  <c r="X50" i="1" s="1"/>
  <c r="W51" i="1"/>
  <c r="X51" i="1" s="1"/>
  <c r="W52" i="1"/>
  <c r="X52" i="1" s="1"/>
  <c r="W53" i="1"/>
  <c r="X53" i="1" s="1"/>
  <c r="W54" i="1"/>
  <c r="X54" i="1" s="1"/>
  <c r="W55" i="1"/>
  <c r="X55" i="1" s="1"/>
  <c r="W56" i="1"/>
  <c r="X56" i="1" s="1"/>
  <c r="W57" i="1"/>
  <c r="X57" i="1" s="1"/>
  <c r="W58" i="1"/>
  <c r="X58" i="1" s="1"/>
  <c r="W59" i="1"/>
  <c r="X59" i="1" s="1"/>
  <c r="W60" i="1"/>
  <c r="X60" i="1" s="1"/>
  <c r="W61" i="1"/>
  <c r="X61" i="1" s="1"/>
  <c r="W62" i="1"/>
  <c r="X62" i="1" s="1"/>
  <c r="W63" i="1"/>
  <c r="X63" i="1" s="1"/>
  <c r="W64" i="1"/>
  <c r="X64" i="1" s="1"/>
  <c r="W67" i="1"/>
  <c r="X67" i="1" s="1"/>
  <c r="W68" i="1"/>
  <c r="X68" i="1" s="1"/>
  <c r="W69" i="1"/>
  <c r="X69" i="1" s="1"/>
  <c r="W74" i="1"/>
  <c r="X74" i="1" s="1"/>
  <c r="W75" i="1"/>
  <c r="X75" i="1" s="1"/>
  <c r="W76" i="1"/>
  <c r="X76" i="1" s="1"/>
  <c r="W80" i="1"/>
  <c r="X80" i="1" s="1"/>
  <c r="W81" i="1"/>
  <c r="X81" i="1" s="1"/>
  <c r="W82" i="1"/>
  <c r="X82" i="1" s="1"/>
  <c r="W83" i="1"/>
  <c r="X83" i="1" s="1"/>
  <c r="W84" i="1"/>
  <c r="X84" i="1" s="1"/>
  <c r="W85" i="1"/>
  <c r="X85" i="1" s="1"/>
  <c r="W86" i="1"/>
  <c r="X86" i="1" s="1"/>
  <c r="W87" i="1"/>
  <c r="X87" i="1" s="1"/>
  <c r="W88" i="1"/>
  <c r="X88" i="1" s="1"/>
  <c r="W89" i="1"/>
  <c r="X89" i="1" s="1"/>
  <c r="W90" i="1"/>
  <c r="X90" i="1" s="1"/>
  <c r="W91" i="1"/>
  <c r="X91" i="1" s="1"/>
  <c r="W92" i="1"/>
  <c r="X92" i="1" s="1"/>
  <c r="W93" i="1"/>
  <c r="X93" i="1" s="1"/>
  <c r="W94" i="1"/>
  <c r="X94" i="1" s="1"/>
  <c r="W95" i="1"/>
  <c r="X95" i="1" s="1"/>
  <c r="W96" i="1"/>
  <c r="X96" i="1" s="1"/>
  <c r="W97" i="1"/>
  <c r="X97" i="1" s="1"/>
  <c r="W98" i="1"/>
  <c r="X98" i="1" s="1"/>
  <c r="W99" i="1"/>
  <c r="X99" i="1" s="1"/>
  <c r="W100" i="1"/>
  <c r="X100" i="1" s="1"/>
  <c r="W101" i="1"/>
  <c r="X101" i="1" s="1"/>
  <c r="W102" i="1"/>
  <c r="X102" i="1" s="1"/>
  <c r="W103" i="1"/>
  <c r="X103" i="1" s="1"/>
  <c r="W106" i="1"/>
  <c r="X106" i="1" s="1"/>
  <c r="W107" i="1"/>
  <c r="X107" i="1" s="1"/>
  <c r="S3" i="1"/>
  <c r="T3" i="1" s="1"/>
  <c r="S6" i="1"/>
  <c r="T6" i="1" s="1"/>
  <c r="S7" i="1"/>
  <c r="T7" i="1" s="1"/>
  <c r="S8" i="1"/>
  <c r="T8" i="1" s="1"/>
  <c r="S9" i="1"/>
  <c r="T9" i="1" s="1"/>
  <c r="S10" i="1"/>
  <c r="T10" i="1" s="1"/>
  <c r="S11" i="1"/>
  <c r="T11" i="1" s="1"/>
  <c r="S15" i="1"/>
  <c r="T15" i="1" s="1"/>
  <c r="S16" i="1"/>
  <c r="T16" i="1" s="1"/>
  <c r="S17" i="1"/>
  <c r="T17" i="1" s="1"/>
  <c r="S18" i="1"/>
  <c r="T18" i="1" s="1"/>
  <c r="S19" i="1"/>
  <c r="T19" i="1" s="1"/>
  <c r="S20" i="1"/>
  <c r="T20" i="1" s="1"/>
  <c r="S21" i="1"/>
  <c r="T21" i="1" s="1"/>
  <c r="S22" i="1"/>
  <c r="T22" i="1" s="1"/>
  <c r="S23" i="1"/>
  <c r="T23" i="1" s="1"/>
  <c r="S24" i="1"/>
  <c r="T24" i="1" s="1"/>
  <c r="S25" i="1"/>
  <c r="T25" i="1" s="1"/>
  <c r="S26" i="1"/>
  <c r="S27" i="1"/>
  <c r="T27" i="1" s="1"/>
  <c r="S30" i="1"/>
  <c r="S31" i="1"/>
  <c r="T31" i="1" s="1"/>
  <c r="S32" i="1"/>
  <c r="T32" i="1" s="1"/>
  <c r="S33" i="1"/>
  <c r="T33" i="1" s="1"/>
  <c r="S34" i="1"/>
  <c r="T34" i="1" s="1"/>
  <c r="S35" i="1"/>
  <c r="T35" i="1" s="1"/>
  <c r="S36" i="1"/>
  <c r="T36" i="1" s="1"/>
  <c r="S39" i="1"/>
  <c r="T39" i="1" s="1"/>
  <c r="S40" i="1"/>
  <c r="T40" i="1" s="1"/>
  <c r="S41" i="1"/>
  <c r="T41" i="1" s="1"/>
  <c r="S42" i="1"/>
  <c r="T42" i="1" s="1"/>
  <c r="S43" i="1"/>
  <c r="T43" i="1" s="1"/>
  <c r="S44" i="1"/>
  <c r="T44" i="1" s="1"/>
  <c r="S45" i="1"/>
  <c r="T45" i="1" s="1"/>
  <c r="S46" i="1"/>
  <c r="T46" i="1" s="1"/>
  <c r="S47" i="1"/>
  <c r="T47" i="1" s="1"/>
  <c r="S48" i="1"/>
  <c r="T48" i="1" s="1"/>
  <c r="S49" i="1"/>
  <c r="T49" i="1" s="1"/>
  <c r="S50" i="1"/>
  <c r="T50" i="1" s="1"/>
  <c r="S51" i="1"/>
  <c r="T51" i="1" s="1"/>
  <c r="S52" i="1"/>
  <c r="T52" i="1" s="1"/>
  <c r="S53" i="1"/>
  <c r="T53" i="1" s="1"/>
  <c r="S54" i="1"/>
  <c r="T54" i="1" s="1"/>
  <c r="S55" i="1"/>
  <c r="T55" i="1" s="1"/>
  <c r="S56" i="1"/>
  <c r="T56" i="1" s="1"/>
  <c r="S57" i="1"/>
  <c r="T57" i="1" s="1"/>
  <c r="S58" i="1"/>
  <c r="T58" i="1" s="1"/>
  <c r="S59" i="1"/>
  <c r="T59" i="1" s="1"/>
  <c r="S60" i="1"/>
  <c r="T60" i="1" s="1"/>
  <c r="S61" i="1"/>
  <c r="S62" i="1"/>
  <c r="T62" i="1" s="1"/>
  <c r="S63" i="1"/>
  <c r="T63" i="1" s="1"/>
  <c r="S64" i="1"/>
  <c r="T64" i="1" s="1"/>
  <c r="S67" i="1"/>
  <c r="T67" i="1" s="1"/>
  <c r="S68" i="1"/>
  <c r="T68" i="1" s="1"/>
  <c r="S69" i="1"/>
  <c r="T69" i="1" s="1"/>
  <c r="S74" i="1"/>
  <c r="S75" i="1"/>
  <c r="T75" i="1" s="1"/>
  <c r="S76" i="1"/>
  <c r="T76" i="1" s="1"/>
  <c r="S80" i="1"/>
  <c r="T80" i="1" s="1"/>
  <c r="S81" i="1"/>
  <c r="T81" i="1" s="1"/>
  <c r="S82" i="1"/>
  <c r="T82" i="1" s="1"/>
  <c r="S83" i="1"/>
  <c r="T83" i="1" s="1"/>
  <c r="S84" i="1"/>
  <c r="T84" i="1" s="1"/>
  <c r="S85" i="1"/>
  <c r="T85" i="1" s="1"/>
  <c r="S86" i="1"/>
  <c r="T86" i="1" s="1"/>
  <c r="S87" i="1"/>
  <c r="T87" i="1" s="1"/>
  <c r="S88" i="1"/>
  <c r="T88" i="1" s="1"/>
  <c r="S89" i="1"/>
  <c r="T89" i="1" s="1"/>
  <c r="S90" i="1"/>
  <c r="T90" i="1" s="1"/>
  <c r="S91" i="1"/>
  <c r="T91" i="1" s="1"/>
  <c r="S92" i="1"/>
  <c r="T92" i="1" s="1"/>
  <c r="S93" i="1"/>
  <c r="T93" i="1" s="1"/>
  <c r="S94" i="1"/>
  <c r="T94" i="1" s="1"/>
  <c r="S95" i="1"/>
  <c r="T95" i="1" s="1"/>
  <c r="S96" i="1"/>
  <c r="T96" i="1" s="1"/>
  <c r="S97" i="1"/>
  <c r="T97" i="1" s="1"/>
  <c r="S98" i="1"/>
  <c r="T98" i="1" s="1"/>
  <c r="S99" i="1"/>
  <c r="T99" i="1" s="1"/>
  <c r="S100" i="1"/>
  <c r="T100" i="1" s="1"/>
  <c r="S101" i="1"/>
  <c r="S102" i="1"/>
  <c r="T102" i="1" s="1"/>
  <c r="S103" i="1"/>
  <c r="T103" i="1" s="1"/>
  <c r="S106" i="1"/>
  <c r="T106" i="1" s="1"/>
  <c r="S107" i="1"/>
  <c r="T107" i="1" s="1"/>
  <c r="N3" i="1"/>
  <c r="O3" i="1" s="1"/>
  <c r="N6" i="1"/>
  <c r="O6" i="1" s="1"/>
  <c r="N7" i="1"/>
  <c r="O7" i="1" s="1"/>
  <c r="N8" i="1"/>
  <c r="O8" i="1" s="1"/>
  <c r="N9" i="1"/>
  <c r="O9" i="1" s="1"/>
  <c r="N10" i="1"/>
  <c r="O10" i="1" s="1"/>
  <c r="N11" i="1"/>
  <c r="O11" i="1" s="1"/>
  <c r="N15" i="1"/>
  <c r="O15" i="1" s="1"/>
  <c r="N16" i="1"/>
  <c r="O16" i="1" s="1"/>
  <c r="N17" i="1"/>
  <c r="O17" i="1" s="1"/>
  <c r="N18" i="1"/>
  <c r="O18" i="1" s="1"/>
  <c r="N19" i="1"/>
  <c r="O19" i="1" s="1"/>
  <c r="N20" i="1"/>
  <c r="O20" i="1" s="1"/>
  <c r="N21" i="1"/>
  <c r="O21" i="1" s="1"/>
  <c r="N22" i="1"/>
  <c r="O22" i="1" s="1"/>
  <c r="N23" i="1"/>
  <c r="O23" i="1" s="1"/>
  <c r="N24" i="1"/>
  <c r="O24" i="1" s="1"/>
  <c r="N25" i="1"/>
  <c r="O25" i="1" s="1"/>
  <c r="N26" i="1"/>
  <c r="N27" i="1"/>
  <c r="O27" i="1" s="1"/>
  <c r="N30" i="1"/>
  <c r="N31" i="1"/>
  <c r="O31" i="1" s="1"/>
  <c r="N32" i="1"/>
  <c r="O32" i="1" s="1"/>
  <c r="N33" i="1"/>
  <c r="O33" i="1" s="1"/>
  <c r="N34" i="1"/>
  <c r="O34" i="1" s="1"/>
  <c r="N35" i="1"/>
  <c r="O35" i="1" s="1"/>
  <c r="N36" i="1"/>
  <c r="O36" i="1" s="1"/>
  <c r="N39" i="1"/>
  <c r="O39" i="1" s="1"/>
  <c r="N40" i="1"/>
  <c r="O40" i="1" s="1"/>
  <c r="N41" i="1"/>
  <c r="O41" i="1" s="1"/>
  <c r="N42" i="1"/>
  <c r="O42" i="1" s="1"/>
  <c r="N43" i="1"/>
  <c r="O43" i="1" s="1"/>
  <c r="N44" i="1"/>
  <c r="O44" i="1" s="1"/>
  <c r="N45" i="1"/>
  <c r="O45" i="1" s="1"/>
  <c r="N46" i="1"/>
  <c r="O46" i="1" s="1"/>
  <c r="N47" i="1"/>
  <c r="O47" i="1" s="1"/>
  <c r="N48" i="1"/>
  <c r="O48" i="1" s="1"/>
  <c r="N49" i="1"/>
  <c r="O49" i="1" s="1"/>
  <c r="N50" i="1"/>
  <c r="O50" i="1" s="1"/>
  <c r="N51" i="1"/>
  <c r="O51" i="1" s="1"/>
  <c r="N52" i="1"/>
  <c r="O52" i="1" s="1"/>
  <c r="N53" i="1"/>
  <c r="O53" i="1" s="1"/>
  <c r="N54" i="1"/>
  <c r="O54" i="1" s="1"/>
  <c r="N55" i="1"/>
  <c r="O55" i="1" s="1"/>
  <c r="N56" i="1"/>
  <c r="O56" i="1" s="1"/>
  <c r="N57" i="1"/>
  <c r="O57" i="1" s="1"/>
  <c r="N58" i="1"/>
  <c r="O58" i="1" s="1"/>
  <c r="N59" i="1"/>
  <c r="O59" i="1" s="1"/>
  <c r="N60" i="1"/>
  <c r="O60" i="1" s="1"/>
  <c r="N61" i="1"/>
  <c r="N62" i="1"/>
  <c r="O62" i="1" s="1"/>
  <c r="N63" i="1"/>
  <c r="O63" i="1" s="1"/>
  <c r="N64" i="1"/>
  <c r="O64" i="1" s="1"/>
  <c r="N67" i="1"/>
  <c r="O67" i="1" s="1"/>
  <c r="N68" i="1"/>
  <c r="O68" i="1" s="1"/>
  <c r="N69" i="1"/>
  <c r="O69" i="1" s="1"/>
  <c r="N74" i="1"/>
  <c r="N75" i="1"/>
  <c r="O75" i="1" s="1"/>
  <c r="N76" i="1"/>
  <c r="O76" i="1" s="1"/>
  <c r="N80" i="1"/>
  <c r="O80" i="1" s="1"/>
  <c r="N81" i="1"/>
  <c r="O81" i="1" s="1"/>
  <c r="N82" i="1"/>
  <c r="O82" i="1" s="1"/>
  <c r="N83" i="1"/>
  <c r="O83" i="1" s="1"/>
  <c r="N84" i="1"/>
  <c r="O84" i="1" s="1"/>
  <c r="N85" i="1"/>
  <c r="O85" i="1" s="1"/>
  <c r="N86" i="1"/>
  <c r="O86" i="1" s="1"/>
  <c r="N87" i="1"/>
  <c r="O87" i="1" s="1"/>
  <c r="N88" i="1"/>
  <c r="O88" i="1" s="1"/>
  <c r="N89" i="1"/>
  <c r="O89" i="1" s="1"/>
  <c r="N90" i="1"/>
  <c r="O90" i="1" s="1"/>
  <c r="N91" i="1"/>
  <c r="O91" i="1" s="1"/>
  <c r="N92" i="1"/>
  <c r="O92" i="1" s="1"/>
  <c r="N93" i="1"/>
  <c r="O93" i="1" s="1"/>
  <c r="N94" i="1"/>
  <c r="O94" i="1" s="1"/>
  <c r="N95" i="1"/>
  <c r="O95" i="1" s="1"/>
  <c r="N96" i="1"/>
  <c r="O96" i="1" s="1"/>
  <c r="N97" i="1"/>
  <c r="O97" i="1" s="1"/>
  <c r="N98" i="1"/>
  <c r="O98" i="1" s="1"/>
  <c r="N99" i="1"/>
  <c r="O99" i="1" s="1"/>
  <c r="N100" i="1"/>
  <c r="O100" i="1" s="1"/>
  <c r="N101" i="1"/>
  <c r="N102" i="1"/>
  <c r="O102" i="1" s="1"/>
  <c r="N103" i="1"/>
  <c r="O103" i="1" s="1"/>
  <c r="N106" i="1"/>
  <c r="O106" i="1" s="1"/>
  <c r="N107" i="1"/>
  <c r="O107" i="1" s="1"/>
  <c r="J3" i="1"/>
  <c r="Y3" i="1" s="1"/>
  <c r="J4" i="1"/>
  <c r="Y4" i="1" s="1"/>
  <c r="J5" i="1"/>
  <c r="Y5" i="1" s="1"/>
  <c r="J6" i="1"/>
  <c r="Y6" i="1" s="1"/>
  <c r="J7" i="1"/>
  <c r="Y7" i="1" s="1"/>
  <c r="J8" i="1"/>
  <c r="Y8" i="1" s="1"/>
  <c r="J9" i="1"/>
  <c r="Y9" i="1" s="1"/>
  <c r="J10" i="1"/>
  <c r="Y10" i="1" s="1"/>
  <c r="J11" i="1"/>
  <c r="Y11" i="1" s="1"/>
  <c r="J12" i="1"/>
  <c r="Y12" i="1" s="1"/>
  <c r="J13" i="1"/>
  <c r="Y13" i="1" s="1"/>
  <c r="J14" i="1"/>
  <c r="Y14" i="1" s="1"/>
  <c r="J15" i="1"/>
  <c r="Y15" i="1" s="1"/>
  <c r="J16" i="1"/>
  <c r="Y16" i="1" s="1"/>
  <c r="J17" i="1"/>
  <c r="Y17" i="1" s="1"/>
  <c r="J18" i="1"/>
  <c r="Y18" i="1" s="1"/>
  <c r="J19" i="1"/>
  <c r="Y19" i="1" s="1"/>
  <c r="J20" i="1"/>
  <c r="Y20" i="1" s="1"/>
  <c r="J21" i="1"/>
  <c r="Y21" i="1" s="1"/>
  <c r="J22" i="1"/>
  <c r="Y22" i="1" s="1"/>
  <c r="J23" i="1"/>
  <c r="Y23" i="1" s="1"/>
  <c r="J24" i="1"/>
  <c r="Y24" i="1" s="1"/>
  <c r="J25" i="1"/>
  <c r="Y25" i="1" s="1"/>
  <c r="J26" i="1"/>
  <c r="Y26" i="1" s="1"/>
  <c r="J27" i="1"/>
  <c r="Y27" i="1" s="1"/>
  <c r="J28" i="1"/>
  <c r="Y28" i="1" s="1"/>
  <c r="J29" i="1"/>
  <c r="Y29" i="1" s="1"/>
  <c r="J30" i="1"/>
  <c r="Y30" i="1" s="1"/>
  <c r="J31" i="1"/>
  <c r="Y31" i="1" s="1"/>
  <c r="J32" i="1"/>
  <c r="Y32" i="1" s="1"/>
  <c r="J33" i="1"/>
  <c r="Y33" i="1" s="1"/>
  <c r="J34" i="1"/>
  <c r="Y34" i="1" s="1"/>
  <c r="J35" i="1"/>
  <c r="Y35" i="1" s="1"/>
  <c r="J36" i="1"/>
  <c r="Y36" i="1" s="1"/>
  <c r="J37" i="1"/>
  <c r="Y37" i="1" s="1"/>
  <c r="J38" i="1"/>
  <c r="Y38" i="1" s="1"/>
  <c r="J39" i="1"/>
  <c r="Y39" i="1" s="1"/>
  <c r="J40" i="1"/>
  <c r="Y40" i="1" s="1"/>
  <c r="J41" i="1"/>
  <c r="Y41" i="1" s="1"/>
  <c r="J42" i="1"/>
  <c r="Y42" i="1" s="1"/>
  <c r="J43" i="1"/>
  <c r="Y43" i="1" s="1"/>
  <c r="J44" i="1"/>
  <c r="Y44" i="1" s="1"/>
  <c r="J45" i="1"/>
  <c r="Y45" i="1" s="1"/>
  <c r="J46" i="1"/>
  <c r="Y46" i="1" s="1"/>
  <c r="J47" i="1"/>
  <c r="Y47" i="1" s="1"/>
  <c r="J48" i="1"/>
  <c r="Y48" i="1" s="1"/>
  <c r="J49" i="1"/>
  <c r="Y49" i="1" s="1"/>
  <c r="J50" i="1"/>
  <c r="Y50" i="1" s="1"/>
  <c r="J51" i="1"/>
  <c r="Y51" i="1" s="1"/>
  <c r="J52" i="1"/>
  <c r="Y52" i="1" s="1"/>
  <c r="J53" i="1"/>
  <c r="Y53" i="1" s="1"/>
  <c r="J54" i="1"/>
  <c r="Y54" i="1" s="1"/>
  <c r="J55" i="1"/>
  <c r="Y55" i="1" s="1"/>
  <c r="J56" i="1"/>
  <c r="Y56" i="1" s="1"/>
  <c r="J57" i="1"/>
  <c r="Y57" i="1" s="1"/>
  <c r="J58" i="1"/>
  <c r="Y58" i="1" s="1"/>
  <c r="J59" i="1"/>
  <c r="Y59" i="1" s="1"/>
  <c r="J60" i="1"/>
  <c r="Y60" i="1" s="1"/>
  <c r="J61" i="1"/>
  <c r="Y61" i="1" s="1"/>
  <c r="J62" i="1"/>
  <c r="Y62" i="1" s="1"/>
  <c r="J63" i="1"/>
  <c r="Y63" i="1" s="1"/>
  <c r="J64" i="1"/>
  <c r="Y64" i="1" s="1"/>
  <c r="J65" i="1"/>
  <c r="Y65" i="1" s="1"/>
  <c r="J66" i="1"/>
  <c r="Y66" i="1" s="1"/>
  <c r="J67" i="1"/>
  <c r="Y67" i="1" s="1"/>
  <c r="J68" i="1"/>
  <c r="Y68" i="1" s="1"/>
  <c r="J69" i="1"/>
  <c r="Y69" i="1" s="1"/>
  <c r="J70" i="1"/>
  <c r="Y70" i="1" s="1"/>
  <c r="J71" i="1"/>
  <c r="Y71" i="1" s="1"/>
  <c r="J72" i="1"/>
  <c r="Y72" i="1" s="1"/>
  <c r="J73" i="1"/>
  <c r="Y73" i="1" s="1"/>
  <c r="J74" i="1"/>
  <c r="Y74" i="1" s="1"/>
  <c r="J75" i="1"/>
  <c r="Y75" i="1" s="1"/>
  <c r="J76" i="1"/>
  <c r="Y76" i="1" s="1"/>
  <c r="J77" i="1"/>
  <c r="Y77" i="1" s="1"/>
  <c r="J78" i="1"/>
  <c r="Y78" i="1" s="1"/>
  <c r="J79" i="1"/>
  <c r="Y79" i="1" s="1"/>
  <c r="J80" i="1"/>
  <c r="Y80" i="1" s="1"/>
  <c r="J81" i="1"/>
  <c r="Y81" i="1" s="1"/>
  <c r="J82" i="1"/>
  <c r="Y82" i="1" s="1"/>
  <c r="J83" i="1"/>
  <c r="Y83" i="1" s="1"/>
  <c r="J84" i="1"/>
  <c r="Y84" i="1" s="1"/>
  <c r="J85" i="1"/>
  <c r="Y85" i="1" s="1"/>
  <c r="J86" i="1"/>
  <c r="Y86" i="1" s="1"/>
  <c r="J87" i="1"/>
  <c r="Y87" i="1" s="1"/>
  <c r="J88" i="1"/>
  <c r="Y88" i="1" s="1"/>
  <c r="J89" i="1"/>
  <c r="Y89" i="1" s="1"/>
  <c r="J90" i="1"/>
  <c r="Y90" i="1" s="1"/>
  <c r="J91" i="1"/>
  <c r="Y91" i="1" s="1"/>
  <c r="J92" i="1"/>
  <c r="Y92" i="1" s="1"/>
  <c r="J93" i="1"/>
  <c r="Y93" i="1" s="1"/>
  <c r="J94" i="1"/>
  <c r="Y94" i="1" s="1"/>
  <c r="J95" i="1"/>
  <c r="Y95" i="1" s="1"/>
  <c r="J96" i="1"/>
  <c r="Y96" i="1" s="1"/>
  <c r="J97" i="1"/>
  <c r="Y97" i="1" s="1"/>
  <c r="J98" i="1"/>
  <c r="Y98" i="1" s="1"/>
  <c r="J99" i="1"/>
  <c r="Y99" i="1" s="1"/>
  <c r="J100" i="1"/>
  <c r="Y100" i="1" s="1"/>
  <c r="J101" i="1"/>
  <c r="Y101" i="1" s="1"/>
  <c r="J102" i="1"/>
  <c r="Y102" i="1" s="1"/>
  <c r="J103" i="1"/>
  <c r="Y103" i="1" s="1"/>
  <c r="J104" i="1"/>
  <c r="Y104" i="1" s="1"/>
  <c r="J105" i="1"/>
  <c r="Y105" i="1" s="1"/>
  <c r="J106" i="1"/>
  <c r="Y106" i="1" s="1"/>
  <c r="J107" i="1"/>
  <c r="Y107" i="1" s="1"/>
  <c r="J108" i="1"/>
  <c r="Y108" i="1" s="1"/>
  <c r="J109" i="1"/>
  <c r="Y109" i="1" s="1"/>
  <c r="J110" i="1"/>
  <c r="Y110" i="1" s="1"/>
  <c r="V105" i="1"/>
  <c r="W105" i="1" s="1"/>
  <c r="X105" i="1" s="1"/>
  <c r="R105" i="1"/>
  <c r="S105" i="1" s="1"/>
  <c r="T105" i="1" s="1"/>
  <c r="M105" i="1"/>
  <c r="N105" i="1" s="1"/>
  <c r="O105" i="1" s="1"/>
  <c r="V104" i="1"/>
  <c r="W104" i="1" s="1"/>
  <c r="X104" i="1" s="1"/>
  <c r="R104" i="1"/>
  <c r="S104" i="1" s="1"/>
  <c r="T104" i="1" s="1"/>
  <c r="M104" i="1"/>
  <c r="N104" i="1" s="1"/>
  <c r="O104" i="1" s="1"/>
  <c r="V78" i="1"/>
  <c r="W78" i="1" s="1"/>
  <c r="X78" i="1" s="1"/>
  <c r="V79" i="1"/>
  <c r="W79" i="1" s="1"/>
  <c r="X79" i="1" s="1"/>
  <c r="R78" i="1"/>
  <c r="S78" i="1" s="1"/>
  <c r="T78" i="1" s="1"/>
  <c r="R79" i="1"/>
  <c r="S79" i="1" s="1"/>
  <c r="T79" i="1" s="1"/>
  <c r="M78" i="1"/>
  <c r="N78" i="1" s="1"/>
  <c r="O78" i="1" s="1"/>
  <c r="M79" i="1"/>
  <c r="N79" i="1" s="1"/>
  <c r="O79" i="1" s="1"/>
  <c r="V77" i="1"/>
  <c r="R77" i="1"/>
  <c r="M77" i="1"/>
  <c r="V71" i="1"/>
  <c r="W71" i="1" s="1"/>
  <c r="X71" i="1" s="1"/>
  <c r="V72" i="1"/>
  <c r="W72" i="1" s="1"/>
  <c r="X72" i="1" s="1"/>
  <c r="V73" i="1"/>
  <c r="W73" i="1" s="1"/>
  <c r="X73" i="1" s="1"/>
  <c r="R73" i="1"/>
  <c r="S73" i="1" s="1"/>
  <c r="T73" i="1" s="1"/>
  <c r="R71" i="1"/>
  <c r="S71" i="1" s="1"/>
  <c r="T71" i="1" s="1"/>
  <c r="R72" i="1"/>
  <c r="S72" i="1" s="1"/>
  <c r="T72" i="1" s="1"/>
  <c r="M71" i="1"/>
  <c r="N71" i="1" s="1"/>
  <c r="O71" i="1" s="1"/>
  <c r="M72" i="1"/>
  <c r="N72" i="1" s="1"/>
  <c r="O72" i="1" s="1"/>
  <c r="M73" i="1"/>
  <c r="N73" i="1" s="1"/>
  <c r="O73" i="1" s="1"/>
  <c r="V70" i="1"/>
  <c r="W70" i="1" s="1"/>
  <c r="X70" i="1" s="1"/>
  <c r="R70" i="1"/>
  <c r="S70" i="1" s="1"/>
  <c r="T70" i="1" s="1"/>
  <c r="M70" i="1"/>
  <c r="N70" i="1" s="1"/>
  <c r="O70" i="1" s="1"/>
  <c r="V66" i="1"/>
  <c r="W66" i="1" s="1"/>
  <c r="X66" i="1" s="1"/>
  <c r="R66" i="1"/>
  <c r="S66" i="1" s="1"/>
  <c r="T66" i="1" s="1"/>
  <c r="M66" i="1"/>
  <c r="N66" i="1" s="1"/>
  <c r="O66" i="1" s="1"/>
  <c r="V65" i="1"/>
  <c r="W65" i="1" s="1"/>
  <c r="X65" i="1" s="1"/>
  <c r="R65" i="1"/>
  <c r="S65" i="1" s="1"/>
  <c r="T65" i="1" s="1"/>
  <c r="M65" i="1"/>
  <c r="N65" i="1" s="1"/>
  <c r="O65" i="1" s="1"/>
  <c r="V38" i="1"/>
  <c r="W38" i="1" s="1"/>
  <c r="X38" i="1" s="1"/>
  <c r="R38" i="1"/>
  <c r="S38" i="1" s="1"/>
  <c r="T38" i="1" s="1"/>
  <c r="M38" i="1"/>
  <c r="N38" i="1" s="1"/>
  <c r="O38" i="1" s="1"/>
  <c r="V37" i="1"/>
  <c r="W37" i="1" s="1"/>
  <c r="X37" i="1" s="1"/>
  <c r="R37" i="1"/>
  <c r="S37" i="1" s="1"/>
  <c r="T37" i="1" s="1"/>
  <c r="M37" i="1"/>
  <c r="N37" i="1" s="1"/>
  <c r="O37" i="1" s="1"/>
  <c r="V29" i="1"/>
  <c r="W29" i="1" s="1"/>
  <c r="X29" i="1" s="1"/>
  <c r="R29" i="1"/>
  <c r="S29" i="1" s="1"/>
  <c r="T29" i="1" s="1"/>
  <c r="M29" i="1"/>
  <c r="N29" i="1" s="1"/>
  <c r="O29" i="1" s="1"/>
  <c r="V28" i="1"/>
  <c r="W28" i="1" s="1"/>
  <c r="X28" i="1" s="1"/>
  <c r="R28" i="1"/>
  <c r="S28" i="1" s="1"/>
  <c r="T28" i="1" s="1"/>
  <c r="M28" i="1"/>
  <c r="N28" i="1" s="1"/>
  <c r="O28" i="1" s="1"/>
  <c r="V13" i="1"/>
  <c r="W13" i="1" s="1"/>
  <c r="X13" i="1" s="1"/>
  <c r="V14" i="1"/>
  <c r="W14" i="1" s="1"/>
  <c r="X14" i="1" s="1"/>
  <c r="R13" i="1"/>
  <c r="S13" i="1" s="1"/>
  <c r="T13" i="1" s="1"/>
  <c r="R14" i="1"/>
  <c r="S14" i="1" s="1"/>
  <c r="T14" i="1" s="1"/>
  <c r="M13" i="1"/>
  <c r="N13" i="1" s="1"/>
  <c r="O13" i="1" s="1"/>
  <c r="M14" i="1"/>
  <c r="N14" i="1" s="1"/>
  <c r="O14" i="1" s="1"/>
  <c r="V12" i="1"/>
  <c r="W12" i="1" s="1"/>
  <c r="X12" i="1" s="1"/>
  <c r="R12" i="1"/>
  <c r="S12" i="1" s="1"/>
  <c r="T12" i="1" s="1"/>
  <c r="M12" i="1"/>
  <c r="N12" i="1" s="1"/>
  <c r="O12" i="1" s="1"/>
  <c r="V5" i="1"/>
  <c r="W5" i="1" s="1"/>
  <c r="X5" i="1" s="1"/>
  <c r="R5" i="1"/>
  <c r="S5" i="1" s="1"/>
  <c r="T5" i="1" s="1"/>
  <c r="M5" i="1"/>
  <c r="N5" i="1" s="1"/>
  <c r="O5" i="1" s="1"/>
  <c r="V4" i="1"/>
  <c r="R4" i="1"/>
  <c r="M4" i="1"/>
  <c r="O74" i="1" l="1"/>
  <c r="S4" i="1"/>
  <c r="N77" i="1"/>
  <c r="O77" i="1" s="1"/>
  <c r="T101" i="1"/>
  <c r="T74" i="1"/>
  <c r="T30" i="1"/>
  <c r="O101" i="1"/>
  <c r="S77" i="1"/>
  <c r="T77" i="1" s="1"/>
  <c r="O26" i="1"/>
  <c r="N4" i="1"/>
  <c r="O30" i="1"/>
  <c r="T61" i="1"/>
  <c r="W4" i="1"/>
  <c r="X4" i="1" s="1"/>
  <c r="W77" i="1"/>
  <c r="X77" i="1" s="1"/>
  <c r="O61" i="1"/>
  <c r="T26" i="1"/>
  <c r="F6" i="2"/>
  <c r="E6" i="2"/>
  <c r="D5" i="2"/>
  <c r="C5" i="2"/>
  <c r="O4" i="1" l="1"/>
  <c r="T4" i="1"/>
  <c r="AK2" i="1"/>
  <c r="AL2" i="1" s="1"/>
  <c r="AM2" i="1" s="1"/>
  <c r="AG2" i="1"/>
  <c r="AH2" i="1" s="1"/>
  <c r="AC2" i="1"/>
  <c r="AD2" i="1" s="1"/>
  <c r="AE2" i="1" s="1"/>
  <c r="W2" i="1"/>
  <c r="X2" i="1" s="1"/>
  <c r="S2" i="1"/>
  <c r="T2" i="1" s="1"/>
  <c r="N2" i="1"/>
  <c r="O2" i="1" s="1"/>
  <c r="J2" i="1"/>
  <c r="Y2" i="1" s="1"/>
</calcChain>
</file>

<file path=xl/sharedStrings.xml><?xml version="1.0" encoding="utf-8"?>
<sst xmlns="http://schemas.openxmlformats.org/spreadsheetml/2006/main" count="943" uniqueCount="319">
  <si>
    <t>Active Transportation</t>
  </si>
  <si>
    <t>National Average</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</si>
  <si>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</si>
  <si>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</si>
  <si>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</si>
  <si>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</si>
  <si>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</si>
  <si>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</si>
  <si>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</si>
  <si>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</si>
  <si>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</si>
  <si>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</si>
  <si>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</si>
  <si>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</si>
  <si>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</si>
  <si>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</si>
  <si>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</si>
  <si>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</si>
  <si>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</si>
  <si>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</si>
  <si>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</si>
  <si>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</si>
  <si>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</si>
  <si>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CMA Total</t>
  </si>
  <si>
    <t>2006
Population</t>
  </si>
  <si>
    <t>2006
Population
(%)</t>
  </si>
  <si>
    <t>2016
Population</t>
  </si>
  <si>
    <t>2016
Population
(%)</t>
  </si>
  <si>
    <t>Population Growth
2006-2016</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</si>
  <si>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</si>
  <si>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</si>
  <si>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</si>
  <si>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</si>
  <si>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</si>
  <si>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</si>
  <si>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 Population Growth
2006-2016</t>
  </si>
  <si>
    <t>% of Total Population Growth
2006-2016</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</si>
  <si>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</si>
  <si>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</si>
  <si>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</si>
  <si>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</si>
  <si>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</si>
  <si>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</si>
  <si>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</si>
  <si>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</si>
  <si>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</si>
  <si>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</si>
  <si>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</si>
  <si>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</si>
  <si>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</si>
  <si>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</si>
  <si>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355410001.01</t>
  </si>
  <si>
    <t>355410001.02</t>
  </si>
  <si>
    <t>355410002.01</t>
  </si>
  <si>
    <t>355410002.02</t>
  </si>
  <si>
    <t>355410002.03</t>
  </si>
  <si>
    <t>355410002.04</t>
  </si>
  <si>
    <t>355410002.06</t>
  </si>
  <si>
    <t>355410002.07</t>
  </si>
  <si>
    <t>355410002.08</t>
  </si>
  <si>
    <t>355410003.00</t>
  </si>
  <si>
    <t>355410004.01</t>
  </si>
  <si>
    <t>355410004.02</t>
  </si>
  <si>
    <t>355410005.00</t>
  </si>
  <si>
    <t>355410006.00</t>
  </si>
  <si>
    <t>355410007.00</t>
  </si>
  <si>
    <t>355410008.01</t>
  </si>
  <si>
    <t>355410008.02</t>
  </si>
  <si>
    <t>355410008.04</t>
  </si>
  <si>
    <t>355410008.05</t>
  </si>
  <si>
    <t>355410008.06</t>
  </si>
  <si>
    <t>355410009.01</t>
  </si>
  <si>
    <t>355410009.02</t>
  </si>
  <si>
    <t>355410009.03</t>
  </si>
  <si>
    <t>355410010.00</t>
  </si>
  <si>
    <t>355410011.00</t>
  </si>
  <si>
    <t>355410012.00</t>
  </si>
  <si>
    <t>355410013.00</t>
  </si>
  <si>
    <t>355410014.02</t>
  </si>
  <si>
    <t>355410014.03</t>
  </si>
  <si>
    <t>355410014.04</t>
  </si>
  <si>
    <t>355410014.05</t>
  </si>
  <si>
    <t>355410015.00</t>
  </si>
  <si>
    <t>355410016.00</t>
  </si>
  <si>
    <t>355410017.00</t>
  </si>
  <si>
    <t>355410018.00</t>
  </si>
  <si>
    <t>355410019.00</t>
  </si>
  <si>
    <t>355410020.00</t>
  </si>
  <si>
    <t>355410021.00</t>
  </si>
  <si>
    <t>355410022.00</t>
  </si>
  <si>
    <t>355410023.00</t>
  </si>
  <si>
    <t>355410024.00</t>
  </si>
  <si>
    <t>355410025.00</t>
  </si>
  <si>
    <t>355410100.00</t>
  </si>
  <si>
    <t>355410101.01</t>
  </si>
  <si>
    <t>355410101.02</t>
  </si>
  <si>
    <t>355410101.03</t>
  </si>
  <si>
    <t>355410101.04</t>
  </si>
  <si>
    <t>355410102.00</t>
  </si>
  <si>
    <t>355410103.00</t>
  </si>
  <si>
    <t>355410104.00</t>
  </si>
  <si>
    <t>355410105.00</t>
  </si>
  <si>
    <t>355410106.01</t>
  </si>
  <si>
    <t>355410106.02</t>
  </si>
  <si>
    <t>355410106.03</t>
  </si>
  <si>
    <t>355410107.01</t>
  </si>
  <si>
    <t>355410107.02</t>
  </si>
  <si>
    <t>355410108.01</t>
  </si>
  <si>
    <t>355410108.02</t>
  </si>
  <si>
    <t>355410109.01</t>
  </si>
  <si>
    <t>355410109.02</t>
  </si>
  <si>
    <t>355410109.04</t>
  </si>
  <si>
    <t>355410109.05</t>
  </si>
  <si>
    <t>355410110.00</t>
  </si>
  <si>
    <t>355410111.01</t>
  </si>
  <si>
    <t>355410111.03</t>
  </si>
  <si>
    <t>355410111.04</t>
  </si>
  <si>
    <t>355410120.01</t>
  </si>
  <si>
    <t>355410120.02</t>
  </si>
  <si>
    <t>355410121.00</t>
  </si>
  <si>
    <t>355410122.01</t>
  </si>
  <si>
    <t>355410122.02</t>
  </si>
  <si>
    <t>355410123.01</t>
  </si>
  <si>
    <t>355410123.02</t>
  </si>
  <si>
    <t>355410124.00</t>
  </si>
  <si>
    <t>355410125.00</t>
  </si>
  <si>
    <t>355410126.01</t>
  </si>
  <si>
    <t>355410126.02</t>
  </si>
  <si>
    <t>355410126.05</t>
  </si>
  <si>
    <t>355410126.06</t>
  </si>
  <si>
    <t>355410126.07</t>
  </si>
  <si>
    <t>355410126.08</t>
  </si>
  <si>
    <t>355410126.09</t>
  </si>
  <si>
    <t>355410127.01</t>
  </si>
  <si>
    <t>355410127.02</t>
  </si>
  <si>
    <t>355410128.00</t>
  </si>
  <si>
    <t>355410129.01</t>
  </si>
  <si>
    <t>355410129.02</t>
  </si>
  <si>
    <t>355410130.00</t>
  </si>
  <si>
    <t>355410131.01</t>
  </si>
  <si>
    <t>355410131.03</t>
  </si>
  <si>
    <t>355410131.04</t>
  </si>
  <si>
    <t>355410140.01</t>
  </si>
  <si>
    <t>355410140.02</t>
  </si>
  <si>
    <t>CTUID</t>
  </si>
  <si>
    <t>Pop2016</t>
  </si>
  <si>
    <t>Pop2011</t>
  </si>
  <si>
    <t>TotalDU</t>
  </si>
  <si>
    <t>PopDen</t>
  </si>
  <si>
    <t>AreaKM</t>
  </si>
  <si>
    <t>Commute</t>
  </si>
  <si>
    <t>PT</t>
  </si>
  <si>
    <t>OccuDU</t>
  </si>
  <si>
    <t>CMA total</t>
  </si>
  <si>
    <r>
      <t xml:space="preserve">A+T </t>
    </r>
    <r>
      <rPr>
        <strike/>
        <sz val="10"/>
        <color theme="1"/>
        <rFont val="Calibri"/>
        <family val="2"/>
        <scheme val="minor"/>
      </rPr>
      <t>5410108.01</t>
    </r>
    <r>
      <rPr>
        <sz val="10"/>
        <color theme="1"/>
        <rFont val="Calibri"/>
        <family val="2"/>
        <scheme val="minor"/>
      </rPr>
      <t xml:space="preserve"> - NOT USED - no visible boundary change</t>
    </r>
  </si>
  <si>
    <t>n/a</t>
  </si>
  <si>
    <t>split</t>
  </si>
  <si>
    <t>Neighbourhood</t>
  </si>
  <si>
    <t>Northfield &amp; Hwy 85</t>
  </si>
  <si>
    <t>industrial</t>
  </si>
  <si>
    <t>Unclassified</t>
  </si>
  <si>
    <t>Beechwood</t>
  </si>
  <si>
    <t>Uwaterloo adjacent</t>
  </si>
  <si>
    <t>King East</t>
  </si>
  <si>
    <t>E of dwtn Kitchener</t>
  </si>
  <si>
    <t>Cherry Park</t>
  </si>
  <si>
    <t>W of dwtn Kitchener</t>
  </si>
  <si>
    <t>Stanley Park</t>
  </si>
  <si>
    <t>E of Hwy 7/8 junction</t>
  </si>
  <si>
    <t>Lakeshore Village, Sunnydale</t>
  </si>
  <si>
    <t>Btwn Laurel Creek and Uwaterloo</t>
  </si>
  <si>
    <t>Weber &amp; Columbia</t>
  </si>
  <si>
    <t>NE of WLU</t>
  </si>
  <si>
    <t>Centreville</t>
  </si>
  <si>
    <t>Preston Centre (Cambridge)</t>
  </si>
  <si>
    <t>Downtown Cambridge</t>
  </si>
  <si>
    <t>Silver Heights (Hespeler)</t>
  </si>
  <si>
    <t>Cambridge Centre (mall)</t>
  </si>
  <si>
    <t>Rockway</t>
  </si>
  <si>
    <t>SE of dwtn Kitchener</t>
  </si>
  <si>
    <t>Westmount</t>
  </si>
  <si>
    <t>Uwaterloo</t>
  </si>
  <si>
    <t>Btwn Northfield &amp; Benjamin</t>
  </si>
  <si>
    <t>Urban Edge N - established neighbourhood</t>
  </si>
  <si>
    <t>Behind Conestoga Mall</t>
  </si>
  <si>
    <t>Hespeler Village</t>
  </si>
  <si>
    <t>Forest Heights W</t>
  </si>
  <si>
    <t>Urban Edge W - established neighbourhood</t>
  </si>
  <si>
    <t>Southwood (Cambridge)</t>
  </si>
  <si>
    <t>Urban Edge S - established neighbourhood</t>
  </si>
  <si>
    <t>Forest Heights</t>
  </si>
  <si>
    <t>Mannheim, New Dundee (Towns)</t>
  </si>
  <si>
    <t>Baden (Town)</t>
  </si>
  <si>
    <t>new CT - Rural SE</t>
  </si>
  <si>
    <t>New Hamburg (Town)</t>
  </si>
  <si>
    <t>new CT - Rural E (Hwy 7)</t>
  </si>
  <si>
    <t>Huron Park</t>
  </si>
  <si>
    <t>Williamsburg</t>
  </si>
  <si>
    <t>split - Urban Edge S</t>
  </si>
  <si>
    <t>Country Hills E, Rockway</t>
  </si>
  <si>
    <t>S of Hwy 7/8 junction</t>
  </si>
  <si>
    <t>Alison (Cambridge)</t>
  </si>
  <si>
    <t>Urban Edge SE</t>
  </si>
  <si>
    <t>Littles Corners (Cambridge)</t>
  </si>
  <si>
    <t>Fiddlesticks (Cambridge)</t>
  </si>
  <si>
    <t>Grand River South</t>
  </si>
  <si>
    <t>split - Urban Edge E</t>
  </si>
  <si>
    <t>Doon South</t>
  </si>
  <si>
    <t>Breslau</t>
  </si>
  <si>
    <t>Urban Edge NE</t>
  </si>
  <si>
    <t>Laurelwood, Erbsville</t>
  </si>
  <si>
    <t>split - Urban Edge NW</t>
  </si>
  <si>
    <t>Highland West</t>
  </si>
  <si>
    <t>split - Urban Edge W</t>
  </si>
  <si>
    <t>Rummelhardt</t>
  </si>
  <si>
    <t>N of Laurel Creek</t>
  </si>
  <si>
    <t>split - Urban Edge N</t>
  </si>
  <si>
    <t>Elmira W (Town)</t>
  </si>
  <si>
    <t>Rural N</t>
  </si>
  <si>
    <t>University District</t>
  </si>
  <si>
    <t>East Hespeler/Hespeler Village</t>
  </si>
  <si>
    <t>Uptown Waterloo</t>
  </si>
  <si>
    <t>Downtown Kitchener</t>
  </si>
  <si>
    <t>near Uwaterloo</t>
  </si>
  <si>
    <t>Columbia &amp; Albert</t>
  </si>
  <si>
    <t>Laurelwood</t>
  </si>
  <si>
    <t>split - near Uwaterloo</t>
  </si>
  <si>
    <t>pocket of res., all else is university</t>
  </si>
  <si>
    <t>Kitchener-Waterloo-Cambridge</t>
  </si>
  <si>
    <t>Ayr (town)</t>
  </si>
  <si>
    <t>rural town S</t>
  </si>
  <si>
    <t>&lt;-- Moving Backward</t>
  </si>
  <si>
    <t>2016 CTDataMaker using new 2016 Classifications</t>
  </si>
  <si>
    <t>CMA</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</si>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</sst>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
  </numFmts>
  <fonts count="3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2"/>
      <color theme="1"/>
      <name val="Calibri"/>
      <family val="2"/>
      <scheme val="minor"/>
    </font>
    <font>
      <b/>
      <sz val="10"/>
      <color theme="1"/>
      <name val="Calibri"/>
      <family val="2"/>
      <scheme val="minor"/>
    </font>
    <font>
      <sz val="10"/>
      <color rgb="FF006100"/>
      <name val="Calibri"/>
      <family val="2"/>
      <scheme val="minor"/>
    </font>
    <font>
      <sz val="10"/>
      <color theme="1"/>
      <name val="Calibri"/>
      <family val="2"/>
      <scheme val="minor"/>
    </font>
    <font>
      <sz val="10"/>
      <name val="Calibri"/>
      <family val="2"/>
      <scheme val="minor"/>
    </font>
    <font>
      <b/>
      <sz val="10"/>
      <name val="Calibri"/>
      <family val="2"/>
      <scheme val="minor"/>
    </font>
    <font>
      <sz val="8"/>
      <color theme="1"/>
      <name val="Calibri"/>
      <family val="2"/>
      <scheme val="minor"/>
    </font>
    <font>
      <vertAlign val="superscript"/>
      <sz val="11"/>
      <color theme="1"/>
      <name val="Calibri"/>
      <family val="2"/>
      <scheme val="minor"/>
    </font>
    <font>
      <strike/>
      <sz val="10"/>
      <color theme="1"/>
      <name val="Calibri"/>
      <family val="2"/>
      <scheme val="minor"/>
    </font>
    <font>
      <sz val="10"/>
      <color theme="0"/>
      <name val="Calibri"/>
      <family val="2"/>
      <scheme val="minor"/>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8A800"/>
        <bgColor indexed="64"/>
      </patternFill>
    </fill>
    <fill>
      <patternFill patternType="solid">
        <fgColor rgb="FFFFFFBE"/>
        <bgColor indexed="64"/>
      </patternFill>
    </fill>
    <fill>
      <patternFill patternType="solid">
        <fgColor rgb="FFE6E60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rgb="FFC8F0C8"/>
        <bgColor indexed="64"/>
      </patternFill>
    </fill>
    <fill>
      <patternFill patternType="solid">
        <fgColor theme="5" tint="0.39997558519241921"/>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diagonal/>
    </border>
    <border>
      <left style="thin">
        <color indexed="64"/>
      </left>
      <right style="medium">
        <color indexed="64"/>
      </right>
      <top style="thin">
        <color auto="1"/>
      </top>
      <bottom/>
      <diagonal/>
    </border>
    <border>
      <left style="thin">
        <color auto="1"/>
      </left>
      <right style="thick">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ck">
        <color auto="1"/>
      </left>
      <right/>
      <top/>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right/>
      <top style="thick">
        <color auto="1"/>
      </top>
      <bottom style="thick">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medium">
        <color auto="1"/>
      </left>
      <right style="medium">
        <color indexed="64"/>
      </right>
      <top style="thin">
        <color indexed="64"/>
      </top>
      <bottom style="medium">
        <color indexed="64"/>
      </bottom>
      <diagonal/>
    </border>
    <border>
      <left style="medium">
        <color auto="1"/>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s>
  <cellStyleXfs count="4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9" fillId="0" borderId="0" applyNumberFormat="0" applyFill="0" applyBorder="0" applyAlignment="0" applyProtection="0"/>
  </cellStyleXfs>
  <cellXfs count="365">
    <xf numFmtId="0" fontId="0" fillId="0" borderId="0" xfId="0"/>
    <xf numFmtId="0" fontId="16" fillId="0" borderId="0" xfId="0" applyFont="1"/>
    <xf numFmtId="0" fontId="0" fillId="0" borderId="0" xfId="0" applyFill="1"/>
    <xf numFmtId="0" fontId="6" fillId="0" borderId="0" xfId="7" applyFill="1"/>
    <xf numFmtId="49" fontId="18" fillId="0" borderId="0" xfId="0" applyNumberFormat="1" applyFont="1" applyFill="1"/>
    <xf numFmtId="2" fontId="0" fillId="0" borderId="0" xfId="0" applyNumberFormat="1" applyFill="1" applyBorder="1" applyAlignment="1">
      <alignment horizontal="center"/>
    </xf>
    <xf numFmtId="49" fontId="18" fillId="0" borderId="0" xfId="0" applyNumberFormat="1" applyFont="1" applyFill="1" applyBorder="1"/>
    <xf numFmtId="2" fontId="0" fillId="0" borderId="0" xfId="0" applyNumberFormat="1"/>
    <xf numFmtId="1" fontId="16" fillId="0" borderId="0" xfId="0" applyNumberFormat="1" applyFont="1" applyFill="1" applyBorder="1" applyAlignment="1">
      <alignment horizontal="center"/>
    </xf>
    <xf numFmtId="3" fontId="0" fillId="0" borderId="0" xfId="0" applyNumberFormat="1" applyFill="1" applyBorder="1" applyAlignment="1">
      <alignment horizontal="center"/>
    </xf>
    <xf numFmtId="0" fontId="16" fillId="0" borderId="0" xfId="0" applyFont="1" applyFill="1" applyBorder="1" applyAlignment="1">
      <alignment horizontal="center"/>
    </xf>
    <xf numFmtId="2" fontId="22" fillId="0" borderId="10" xfId="0" applyNumberFormat="1" applyFont="1" applyFill="1" applyBorder="1" applyAlignment="1">
      <alignment horizontal="center"/>
    </xf>
    <xf numFmtId="2" fontId="22" fillId="0" borderId="0" xfId="0" applyNumberFormat="1" applyFont="1" applyFill="1" applyBorder="1" applyAlignment="1">
      <alignment horizontal="center"/>
    </xf>
    <xf numFmtId="3" fontId="23" fillId="0" borderId="15" xfId="7" applyNumberFormat="1" applyFont="1" applyFill="1" applyBorder="1" applyAlignment="1">
      <alignment horizontal="center"/>
    </xf>
    <xf numFmtId="3" fontId="22" fillId="0" borderId="0" xfId="0" applyNumberFormat="1" applyFont="1" applyFill="1" applyBorder="1" applyAlignment="1">
      <alignment horizontal="center"/>
    </xf>
    <xf numFmtId="3" fontId="22" fillId="0" borderId="0" xfId="0" quotePrefix="1" applyNumberFormat="1" applyFont="1" applyFill="1" applyBorder="1" applyAlignment="1">
      <alignment horizontal="center"/>
    </xf>
    <xf numFmtId="3" fontId="23" fillId="0" borderId="0" xfId="7" applyNumberFormat="1" applyFont="1" applyFill="1" applyBorder="1" applyAlignment="1">
      <alignment horizontal="center"/>
    </xf>
    <xf numFmtId="165" fontId="24" fillId="0" borderId="0" xfId="1" applyNumberFormat="1" applyFont="1" applyFill="1" applyBorder="1" applyAlignment="1">
      <alignment horizontal="center"/>
    </xf>
    <xf numFmtId="165" fontId="24" fillId="0" borderId="11" xfId="7" applyNumberFormat="1" applyFont="1" applyFill="1" applyBorder="1" applyAlignment="1">
      <alignment horizontal="center"/>
    </xf>
    <xf numFmtId="164" fontId="23" fillId="0" borderId="15" xfId="7" applyNumberFormat="1" applyFont="1" applyFill="1" applyBorder="1" applyAlignment="1">
      <alignment horizontal="center"/>
    </xf>
    <xf numFmtId="165" fontId="24" fillId="0" borderId="0" xfId="7" applyNumberFormat="1" applyFont="1" applyFill="1" applyBorder="1" applyAlignment="1">
      <alignment horizontal="center"/>
    </xf>
    <xf numFmtId="2" fontId="23" fillId="0" borderId="11" xfId="7" applyNumberFormat="1" applyFont="1" applyFill="1" applyBorder="1" applyAlignment="1">
      <alignment horizontal="center"/>
    </xf>
    <xf numFmtId="0" fontId="22" fillId="0" borderId="14" xfId="0" applyFont="1" applyFill="1" applyBorder="1" applyAlignment="1">
      <alignment horizontal="center"/>
    </xf>
    <xf numFmtId="0" fontId="22" fillId="0" borderId="0" xfId="0" applyFont="1" applyFill="1" applyAlignment="1">
      <alignment horizontal="center"/>
    </xf>
    <xf numFmtId="4" fontId="20" fillId="0" borderId="37" xfId="0" applyNumberFormat="1" applyFont="1" applyFill="1" applyBorder="1" applyAlignment="1">
      <alignment horizontal="center" vertical="center" wrapText="1"/>
    </xf>
    <xf numFmtId="3" fontId="20" fillId="0" borderId="39" xfId="0" applyNumberFormat="1" applyFont="1" applyFill="1" applyBorder="1" applyAlignment="1">
      <alignment horizontal="center" vertical="center" wrapText="1"/>
    </xf>
    <xf numFmtId="1" fontId="20" fillId="0" borderId="39" xfId="0" applyNumberFormat="1" applyFont="1" applyFill="1" applyBorder="1" applyAlignment="1">
      <alignment horizontal="center" vertical="center" wrapText="1"/>
    </xf>
    <xf numFmtId="3" fontId="20" fillId="0" borderId="40" xfId="0" applyNumberFormat="1" applyFont="1" applyFill="1" applyBorder="1" applyAlignment="1">
      <alignment horizontal="center" vertical="center" wrapText="1"/>
    </xf>
    <xf numFmtId="0" fontId="20" fillId="0" borderId="38" xfId="0" applyFont="1" applyFill="1" applyBorder="1" applyAlignment="1">
      <alignment horizontal="center" vertical="center" wrapText="1"/>
    </xf>
    <xf numFmtId="0" fontId="0" fillId="0" borderId="0" xfId="0" applyFill="1" applyBorder="1"/>
    <xf numFmtId="49" fontId="0" fillId="0" borderId="0" xfId="0" applyNumberFormat="1" applyFill="1" applyAlignment="1">
      <alignment horizontal="center" vertical="center" textRotation="180" wrapText="1"/>
    </xf>
    <xf numFmtId="2" fontId="23" fillId="0" borderId="0" xfId="1" applyNumberFormat="1" applyFont="1" applyFill="1" applyBorder="1" applyAlignment="1">
      <alignment horizontal="center"/>
    </xf>
    <xf numFmtId="0" fontId="0" fillId="0" borderId="0" xfId="0" applyFill="1" applyBorder="1" applyAlignment="1">
      <alignment horizontal="center"/>
    </xf>
    <xf numFmtId="2" fontId="23" fillId="0" borderId="0" xfId="7" applyNumberFormat="1" applyFont="1" applyFill="1" applyBorder="1" applyAlignment="1">
      <alignment horizontal="center"/>
    </xf>
    <xf numFmtId="3" fontId="20" fillId="0" borderId="42" xfId="0" applyNumberFormat="1" applyFont="1" applyFill="1" applyBorder="1" applyAlignment="1">
      <alignment horizontal="center" vertical="center" wrapText="1"/>
    </xf>
    <xf numFmtId="0" fontId="25" fillId="0" borderId="0" xfId="0" applyFont="1" applyFill="1"/>
    <xf numFmtId="0" fontId="20" fillId="0" borderId="39" xfId="0" applyFont="1" applyFill="1" applyBorder="1" applyAlignment="1">
      <alignment horizontal="center" vertical="center" wrapText="1"/>
    </xf>
    <xf numFmtId="0" fontId="20" fillId="0" borderId="42" xfId="0" applyFont="1" applyFill="1" applyBorder="1" applyAlignment="1">
      <alignment horizontal="center" vertical="center" wrapText="1"/>
    </xf>
    <xf numFmtId="0" fontId="20" fillId="0" borderId="41" xfId="0" applyFont="1" applyFill="1" applyBorder="1" applyAlignment="1">
      <alignment horizontal="center" vertical="center" wrapText="1"/>
    </xf>
    <xf numFmtId="0" fontId="0" fillId="36" borderId="16" xfId="0" applyFill="1" applyBorder="1"/>
    <xf numFmtId="0" fontId="19" fillId="0" borderId="46" xfId="0" applyFont="1" applyBorder="1" applyAlignment="1">
      <alignment horizontal="center" vertical="center"/>
    </xf>
    <xf numFmtId="0" fontId="0" fillId="36" borderId="13" xfId="0" applyFill="1" applyBorder="1"/>
    <xf numFmtId="0" fontId="16" fillId="0" borderId="49"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19" xfId="0" applyFont="1" applyFill="1" applyBorder="1" applyAlignment="1">
      <alignment horizontal="center" vertical="center" wrapText="1"/>
    </xf>
    <xf numFmtId="0" fontId="16" fillId="0" borderId="50" xfId="0" applyFont="1" applyFill="1" applyBorder="1" applyAlignment="1">
      <alignment horizontal="center" vertical="center"/>
    </xf>
    <xf numFmtId="0" fontId="16" fillId="0" borderId="51" xfId="0" applyFont="1" applyFill="1" applyBorder="1" applyAlignment="1">
      <alignment horizontal="center" vertical="center" wrapText="1"/>
    </xf>
    <xf numFmtId="0" fontId="16" fillId="0" borderId="16" xfId="0" applyFont="1" applyBorder="1"/>
    <xf numFmtId="0" fontId="0" fillId="36" borderId="46" xfId="0" applyFill="1" applyBorder="1" applyAlignment="1">
      <alignment horizontal="center"/>
    </xf>
    <xf numFmtId="10" fontId="0" fillId="0" borderId="18" xfId="0" applyNumberFormat="1" applyFill="1" applyBorder="1" applyAlignment="1">
      <alignment horizontal="center"/>
    </xf>
    <xf numFmtId="10" fontId="0" fillId="0" borderId="17" xfId="1" applyNumberFormat="1" applyFont="1" applyFill="1" applyBorder="1" applyAlignment="1">
      <alignment horizontal="center"/>
    </xf>
    <xf numFmtId="10" fontId="0" fillId="0" borderId="47" xfId="0" applyNumberFormat="1" applyFill="1" applyBorder="1" applyAlignment="1">
      <alignment horizontal="center"/>
    </xf>
    <xf numFmtId="10" fontId="0" fillId="0" borderId="48" xfId="1" applyNumberFormat="1" applyFont="1" applyFill="1" applyBorder="1" applyAlignment="1">
      <alignment horizontal="center"/>
    </xf>
    <xf numFmtId="0" fontId="16" fillId="0" borderId="12" xfId="0" applyFont="1" applyBorder="1"/>
    <xf numFmtId="0" fontId="0" fillId="0" borderId="52" xfId="0" applyFill="1" applyBorder="1" applyAlignment="1">
      <alignment horizontal="center"/>
    </xf>
    <xf numFmtId="10" fontId="0" fillId="36" borderId="10" xfId="0" applyNumberFormat="1" applyFill="1" applyBorder="1" applyAlignment="1">
      <alignment horizontal="center"/>
    </xf>
    <xf numFmtId="10" fontId="0" fillId="36" borderId="11" xfId="1" applyNumberFormat="1" applyFont="1" applyFill="1" applyBorder="1" applyAlignment="1">
      <alignment horizontal="center"/>
    </xf>
    <xf numFmtId="10" fontId="0" fillId="36" borderId="0" xfId="0" applyNumberFormat="1" applyFill="1" applyBorder="1" applyAlignment="1">
      <alignment horizontal="center"/>
    </xf>
    <xf numFmtId="10" fontId="0" fillId="36" borderId="53" xfId="1" applyNumberFormat="1" applyFont="1" applyFill="1" applyBorder="1" applyAlignment="1">
      <alignment horizontal="center"/>
    </xf>
    <xf numFmtId="0" fontId="0" fillId="36" borderId="52" xfId="0" applyFill="1" applyBorder="1" applyAlignment="1">
      <alignment horizontal="center"/>
    </xf>
    <xf numFmtId="10" fontId="19" fillId="0" borderId="10" xfId="1" applyNumberFormat="1" applyFont="1" applyFill="1" applyBorder="1" applyAlignment="1">
      <alignment horizontal="center"/>
    </xf>
    <xf numFmtId="10" fontId="19" fillId="0" borderId="11" xfId="1" applyNumberFormat="1" applyFont="1" applyFill="1" applyBorder="1" applyAlignment="1">
      <alignment horizontal="center"/>
    </xf>
    <xf numFmtId="0" fontId="0" fillId="36" borderId="0" xfId="0" applyFill="1" applyBorder="1" applyAlignment="1">
      <alignment horizontal="center"/>
    </xf>
    <xf numFmtId="0" fontId="0" fillId="36" borderId="53" xfId="0" applyFill="1" applyBorder="1" applyAlignment="1">
      <alignment horizontal="center"/>
    </xf>
    <xf numFmtId="0" fontId="16" fillId="0" borderId="13" xfId="0" applyFont="1" applyBorder="1"/>
    <xf numFmtId="0" fontId="0" fillId="36" borderId="49" xfId="0" applyFill="1" applyBorder="1" applyAlignment="1">
      <alignment horizontal="center"/>
    </xf>
    <xf numFmtId="0" fontId="0" fillId="36" borderId="20" xfId="0" applyFill="1" applyBorder="1" applyAlignment="1">
      <alignment horizontal="center"/>
    </xf>
    <xf numFmtId="0" fontId="0" fillId="36" borderId="19" xfId="0" applyFill="1" applyBorder="1" applyAlignment="1">
      <alignment horizontal="center"/>
    </xf>
    <xf numFmtId="10" fontId="19" fillId="0" borderId="50" xfId="1" applyNumberFormat="1" applyFont="1" applyFill="1" applyBorder="1" applyAlignment="1">
      <alignment horizontal="center"/>
    </xf>
    <xf numFmtId="10" fontId="19" fillId="0" borderId="51" xfId="1" applyNumberFormat="1" applyFont="1" applyFill="1" applyBorder="1" applyAlignment="1">
      <alignment horizontal="center"/>
    </xf>
    <xf numFmtId="10" fontId="0" fillId="0" borderId="0" xfId="0" applyNumberFormat="1" applyFill="1" applyBorder="1" applyAlignment="1">
      <alignment horizontal="center"/>
    </xf>
    <xf numFmtId="10" fontId="0" fillId="0" borderId="0" xfId="1" applyNumberFormat="1" applyFont="1" applyFill="1" applyBorder="1" applyAlignment="1">
      <alignment horizontal="center"/>
    </xf>
    <xf numFmtId="0" fontId="22" fillId="0" borderId="0" xfId="0" applyFont="1" applyAlignment="1">
      <alignment horizontal="center"/>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24" xfId="0" applyFont="1" applyBorder="1" applyAlignment="1">
      <alignment horizontal="center" vertical="center" wrapText="1"/>
    </xf>
    <xf numFmtId="0" fontId="22" fillId="33" borderId="44" xfId="0" applyFont="1" applyFill="1" applyBorder="1"/>
    <xf numFmtId="165" fontId="22" fillId="33" borderId="29" xfId="0" applyNumberFormat="1" applyFont="1" applyFill="1" applyBorder="1" applyAlignment="1">
      <alignment horizontal="center"/>
    </xf>
    <xf numFmtId="165" fontId="22" fillId="33" borderId="29" xfId="1" applyNumberFormat="1" applyFont="1" applyFill="1" applyBorder="1" applyAlignment="1">
      <alignment horizontal="center"/>
    </xf>
    <xf numFmtId="166" fontId="22" fillId="33" borderId="28" xfId="0" applyNumberFormat="1" applyFont="1" applyFill="1" applyBorder="1" applyAlignment="1">
      <alignment horizontal="center"/>
    </xf>
    <xf numFmtId="165" fontId="22" fillId="33" borderId="30" xfId="1" applyNumberFormat="1" applyFont="1" applyFill="1" applyBorder="1" applyAlignment="1">
      <alignment horizontal="center"/>
    </xf>
    <xf numFmtId="0" fontId="22" fillId="35" borderId="45" xfId="0" applyFont="1" applyFill="1" applyBorder="1"/>
    <xf numFmtId="165" fontId="22" fillId="35" borderId="26" xfId="0" applyNumberFormat="1" applyFont="1" applyFill="1" applyBorder="1" applyAlignment="1">
      <alignment horizontal="center"/>
    </xf>
    <xf numFmtId="165" fontId="22" fillId="35" borderId="26" xfId="1" applyNumberFormat="1" applyFont="1" applyFill="1" applyBorder="1" applyAlignment="1">
      <alignment horizontal="center"/>
    </xf>
    <xf numFmtId="166" fontId="22" fillId="35" borderId="25" xfId="0" applyNumberFormat="1" applyFont="1" applyFill="1" applyBorder="1" applyAlignment="1">
      <alignment horizontal="center"/>
    </xf>
    <xf numFmtId="165" fontId="22" fillId="35" borderId="27" xfId="1" applyNumberFormat="1" applyFont="1" applyFill="1" applyBorder="1" applyAlignment="1">
      <alignment horizontal="center"/>
    </xf>
    <xf numFmtId="0" fontId="22" fillId="34" borderId="45" xfId="0" applyFont="1" applyFill="1" applyBorder="1"/>
    <xf numFmtId="165" fontId="22" fillId="34" borderId="26" xfId="0" applyNumberFormat="1" applyFont="1" applyFill="1" applyBorder="1" applyAlignment="1">
      <alignment horizontal="center"/>
    </xf>
    <xf numFmtId="165" fontId="22" fillId="34" borderId="26" xfId="1" applyNumberFormat="1" applyFont="1" applyFill="1" applyBorder="1" applyAlignment="1">
      <alignment horizontal="center"/>
    </xf>
    <xf numFmtId="166" fontId="22" fillId="34" borderId="25" xfId="0" applyNumberFormat="1" applyFont="1" applyFill="1" applyBorder="1" applyAlignment="1">
      <alignment horizontal="center"/>
    </xf>
    <xf numFmtId="165" fontId="22" fillId="34" borderId="27" xfId="1" applyNumberFormat="1" applyFont="1" applyFill="1" applyBorder="1" applyAlignment="1">
      <alignment horizontal="center"/>
    </xf>
    <xf numFmtId="0" fontId="22" fillId="0" borderId="21" xfId="0" applyFont="1" applyBorder="1"/>
    <xf numFmtId="165" fontId="22" fillId="0" borderId="22" xfId="0" applyNumberFormat="1" applyFont="1" applyBorder="1" applyAlignment="1">
      <alignment horizontal="center"/>
    </xf>
    <xf numFmtId="165" fontId="22" fillId="0" borderId="22" xfId="1" applyNumberFormat="1" applyFont="1" applyBorder="1" applyAlignment="1">
      <alignment horizontal="center"/>
    </xf>
    <xf numFmtId="166" fontId="22" fillId="0" borderId="34" xfId="0" applyNumberFormat="1" applyFont="1" applyBorder="1" applyAlignment="1">
      <alignment horizontal="center"/>
    </xf>
    <xf numFmtId="165" fontId="22" fillId="0" borderId="35" xfId="1" applyNumberFormat="1" applyFont="1" applyBorder="1" applyAlignment="1">
      <alignment horizontal="center"/>
    </xf>
    <xf numFmtId="0" fontId="20" fillId="0" borderId="31" xfId="0" applyFont="1" applyBorder="1"/>
    <xf numFmtId="10" fontId="22" fillId="0" borderId="33" xfId="0" applyNumberFormat="1" applyFont="1" applyBorder="1" applyAlignment="1">
      <alignment horizontal="center"/>
    </xf>
    <xf numFmtId="0" fontId="20" fillId="0" borderId="33" xfId="0" applyFont="1" applyBorder="1" applyAlignment="1">
      <alignment horizontal="center"/>
    </xf>
    <xf numFmtId="166" fontId="20" fillId="0" borderId="32" xfId="0" applyNumberFormat="1" applyFont="1" applyBorder="1" applyAlignment="1">
      <alignment horizontal="center"/>
    </xf>
    <xf numFmtId="165" fontId="20" fillId="0" borderId="33" xfId="1" applyNumberFormat="1" applyFont="1" applyBorder="1" applyAlignment="1">
      <alignment horizontal="center"/>
    </xf>
    <xf numFmtId="165" fontId="20" fillId="0" borderId="24" xfId="0" applyNumberFormat="1" applyFont="1" applyBorder="1" applyAlignment="1">
      <alignment horizontal="center"/>
    </xf>
    <xf numFmtId="3" fontId="0" fillId="0" borderId="0" xfId="0" applyNumberFormat="1" applyAlignment="1">
      <alignment horizontal="center"/>
    </xf>
    <xf numFmtId="167" fontId="0" fillId="0" borderId="0" xfId="0" applyNumberFormat="1" applyAlignment="1">
      <alignment horizontal="center"/>
    </xf>
    <xf numFmtId="4" fontId="0" fillId="0" borderId="0" xfId="0" applyNumberFormat="1" applyAlignment="1">
      <alignment horizontal="center"/>
    </xf>
    <xf numFmtId="165" fontId="20" fillId="0" borderId="11" xfId="1" applyNumberFormat="1" applyFont="1" applyFill="1" applyBorder="1" applyAlignment="1">
      <alignment horizontal="center"/>
    </xf>
    <xf numFmtId="3" fontId="22" fillId="0" borderId="11" xfId="0" applyNumberFormat="1" applyFont="1" applyFill="1" applyBorder="1" applyAlignment="1">
      <alignment horizontal="center"/>
    </xf>
    <xf numFmtId="2" fontId="22" fillId="33" borderId="0" xfId="0" applyNumberFormat="1" applyFont="1" applyFill="1" applyAlignment="1">
      <alignment horizontal="center"/>
    </xf>
    <xf numFmtId="2" fontId="22" fillId="33" borderId="10" xfId="0" applyNumberFormat="1" applyFont="1" applyFill="1" applyBorder="1" applyAlignment="1">
      <alignment horizontal="center"/>
    </xf>
    <xf numFmtId="2" fontId="22" fillId="33" borderId="0" xfId="0" applyNumberFormat="1" applyFont="1" applyFill="1" applyBorder="1" applyAlignment="1">
      <alignment horizontal="center"/>
    </xf>
    <xf numFmtId="3" fontId="22" fillId="33" borderId="0" xfId="0" applyNumberFormat="1" applyFont="1" applyFill="1" applyBorder="1" applyAlignment="1">
      <alignment horizontal="center"/>
    </xf>
    <xf numFmtId="3" fontId="22" fillId="33" borderId="11" xfId="0" applyNumberFormat="1" applyFont="1" applyFill="1" applyBorder="1" applyAlignment="1">
      <alignment horizontal="center"/>
    </xf>
    <xf numFmtId="0" fontId="23" fillId="33" borderId="0" xfId="0" quotePrefix="1" applyNumberFormat="1" applyFont="1" applyFill="1" applyAlignment="1">
      <alignment horizontal="center"/>
    </xf>
    <xf numFmtId="4" fontId="22" fillId="33" borderId="36" xfId="0" applyNumberFormat="1" applyFont="1" applyFill="1" applyBorder="1" applyAlignment="1">
      <alignment horizontal="center"/>
    </xf>
    <xf numFmtId="3" fontId="23" fillId="33" borderId="15" xfId="7" applyNumberFormat="1" applyFont="1" applyFill="1" applyBorder="1" applyAlignment="1">
      <alignment horizontal="center"/>
    </xf>
    <xf numFmtId="3" fontId="22" fillId="33" borderId="0" xfId="0" applyNumberFormat="1" applyFont="1" applyFill="1" applyAlignment="1">
      <alignment horizontal="center"/>
    </xf>
    <xf numFmtId="3" fontId="23" fillId="33" borderId="0" xfId="0" quotePrefix="1" applyNumberFormat="1" applyFont="1" applyFill="1" applyAlignment="1">
      <alignment horizontal="center"/>
    </xf>
    <xf numFmtId="3" fontId="23" fillId="33" borderId="0" xfId="7" applyNumberFormat="1" applyFont="1" applyFill="1" applyBorder="1" applyAlignment="1">
      <alignment horizontal="center"/>
    </xf>
    <xf numFmtId="165" fontId="24" fillId="33" borderId="0" xfId="1" applyNumberFormat="1" applyFont="1" applyFill="1" applyBorder="1" applyAlignment="1">
      <alignment horizontal="center"/>
    </xf>
    <xf numFmtId="167" fontId="22" fillId="33" borderId="0" xfId="0" applyNumberFormat="1" applyFont="1" applyFill="1" applyAlignment="1">
      <alignment horizontal="center"/>
    </xf>
    <xf numFmtId="3" fontId="22" fillId="33" borderId="36" xfId="0" applyNumberFormat="1" applyFont="1" applyFill="1" applyBorder="1" applyAlignment="1">
      <alignment horizontal="center"/>
    </xf>
    <xf numFmtId="3" fontId="23" fillId="33" borderId="0" xfId="0" quotePrefix="1" applyNumberFormat="1" applyFont="1" applyFill="1" applyBorder="1" applyAlignment="1">
      <alignment horizontal="center"/>
    </xf>
    <xf numFmtId="165" fontId="20" fillId="33" borderId="11" xfId="1" applyNumberFormat="1" applyFont="1" applyFill="1" applyBorder="1" applyAlignment="1">
      <alignment horizontal="center"/>
    </xf>
    <xf numFmtId="165" fontId="24" fillId="33" borderId="11" xfId="7" applyNumberFormat="1" applyFont="1" applyFill="1" applyBorder="1" applyAlignment="1">
      <alignment horizontal="center"/>
    </xf>
    <xf numFmtId="164" fontId="23" fillId="33" borderId="15" xfId="7" applyNumberFormat="1" applyFont="1" applyFill="1" applyBorder="1" applyAlignment="1">
      <alignment horizontal="center"/>
    </xf>
    <xf numFmtId="3" fontId="22" fillId="33" borderId="10" xfId="0" applyNumberFormat="1" applyFont="1" applyFill="1" applyBorder="1" applyAlignment="1">
      <alignment horizontal="center"/>
    </xf>
    <xf numFmtId="165" fontId="24" fillId="33" borderId="0" xfId="7" applyNumberFormat="1" applyFont="1" applyFill="1" applyBorder="1" applyAlignment="1">
      <alignment horizontal="center"/>
    </xf>
    <xf numFmtId="2" fontId="23" fillId="33" borderId="0" xfId="1" applyNumberFormat="1" applyFont="1" applyFill="1" applyBorder="1" applyAlignment="1">
      <alignment horizontal="center"/>
    </xf>
    <xf numFmtId="2" fontId="23" fillId="33" borderId="11" xfId="7" applyNumberFormat="1" applyFont="1" applyFill="1" applyBorder="1" applyAlignment="1">
      <alignment horizontal="center"/>
    </xf>
    <xf numFmtId="2" fontId="23" fillId="33" borderId="0" xfId="7" applyNumberFormat="1" applyFont="1" applyFill="1" applyBorder="1" applyAlignment="1">
      <alignment horizontal="center"/>
    </xf>
    <xf numFmtId="3" fontId="22" fillId="33" borderId="23" xfId="0" applyNumberFormat="1" applyFont="1" applyFill="1" applyBorder="1" applyAlignment="1">
      <alignment horizontal="center"/>
    </xf>
    <xf numFmtId="0" fontId="22" fillId="33" borderId="14" xfId="0" applyFont="1" applyFill="1" applyBorder="1" applyAlignment="1">
      <alignment horizontal="center"/>
    </xf>
    <xf numFmtId="0" fontId="22" fillId="33" borderId="0" xfId="0" applyFont="1" applyFill="1" applyAlignment="1">
      <alignment horizontal="center"/>
    </xf>
    <xf numFmtId="0" fontId="23" fillId="33" borderId="0" xfId="0" quotePrefix="1" applyNumberFormat="1" applyFont="1" applyFill="1" applyBorder="1" applyAlignment="1">
      <alignment horizontal="center"/>
    </xf>
    <xf numFmtId="2" fontId="22" fillId="39" borderId="0" xfId="0" applyNumberFormat="1" applyFont="1" applyFill="1" applyAlignment="1">
      <alignment horizontal="center"/>
    </xf>
    <xf numFmtId="2" fontId="22" fillId="39" borderId="10" xfId="0" applyNumberFormat="1" applyFont="1" applyFill="1" applyBorder="1" applyAlignment="1">
      <alignment horizontal="center"/>
    </xf>
    <xf numFmtId="2" fontId="22" fillId="39" borderId="0" xfId="0" applyNumberFormat="1" applyFont="1" applyFill="1" applyBorder="1" applyAlignment="1">
      <alignment horizontal="center"/>
    </xf>
    <xf numFmtId="3" fontId="22" fillId="39" borderId="0" xfId="0" applyNumberFormat="1" applyFont="1" applyFill="1" applyBorder="1" applyAlignment="1">
      <alignment horizontal="center"/>
    </xf>
    <xf numFmtId="3" fontId="22" fillId="39" borderId="11" xfId="0" applyNumberFormat="1" applyFont="1" applyFill="1" applyBorder="1" applyAlignment="1">
      <alignment horizontal="center"/>
    </xf>
    <xf numFmtId="2" fontId="23" fillId="39" borderId="0" xfId="0" quotePrefix="1" applyNumberFormat="1" applyFont="1" applyFill="1" applyAlignment="1">
      <alignment horizontal="center" wrapText="1"/>
    </xf>
    <xf numFmtId="4" fontId="22" fillId="39" borderId="36" xfId="0" applyNumberFormat="1" applyFont="1" applyFill="1" applyBorder="1" applyAlignment="1">
      <alignment horizontal="center"/>
    </xf>
    <xf numFmtId="3" fontId="23" fillId="39" borderId="15" xfId="7" applyNumberFormat="1" applyFont="1" applyFill="1" applyBorder="1" applyAlignment="1">
      <alignment horizontal="center"/>
    </xf>
    <xf numFmtId="3" fontId="22" fillId="39" borderId="0" xfId="0" applyNumberFormat="1" applyFont="1" applyFill="1" applyAlignment="1">
      <alignment horizontal="center"/>
    </xf>
    <xf numFmtId="3" fontId="23" fillId="39" borderId="0" xfId="0" quotePrefix="1" applyNumberFormat="1" applyFont="1" applyFill="1" applyAlignment="1">
      <alignment horizontal="center" wrapText="1"/>
    </xf>
    <xf numFmtId="3" fontId="23" fillId="39" borderId="0" xfId="7" applyNumberFormat="1" applyFont="1" applyFill="1" applyBorder="1" applyAlignment="1">
      <alignment horizontal="center"/>
    </xf>
    <xf numFmtId="165" fontId="24" fillId="39" borderId="0" xfId="1" applyNumberFormat="1" applyFont="1" applyFill="1" applyBorder="1" applyAlignment="1">
      <alignment horizontal="center"/>
    </xf>
    <xf numFmtId="167" fontId="22" fillId="39" borderId="0" xfId="0" applyNumberFormat="1" applyFont="1" applyFill="1" applyAlignment="1">
      <alignment horizontal="center"/>
    </xf>
    <xf numFmtId="3" fontId="22" fillId="39" borderId="36" xfId="0" applyNumberFormat="1" applyFont="1" applyFill="1" applyBorder="1" applyAlignment="1">
      <alignment horizontal="center"/>
    </xf>
    <xf numFmtId="3" fontId="23" fillId="39" borderId="0" xfId="0" quotePrefix="1" applyNumberFormat="1" applyFont="1" applyFill="1" applyBorder="1" applyAlignment="1">
      <alignment horizontal="center" wrapText="1"/>
    </xf>
    <xf numFmtId="165" fontId="20" fillId="39" borderId="11" xfId="1" applyNumberFormat="1" applyFont="1" applyFill="1" applyBorder="1" applyAlignment="1">
      <alignment horizontal="center"/>
    </xf>
    <xf numFmtId="165" fontId="24" fillId="39" borderId="11" xfId="7" applyNumberFormat="1" applyFont="1" applyFill="1" applyBorder="1" applyAlignment="1">
      <alignment horizontal="center"/>
    </xf>
    <xf numFmtId="164" fontId="23" fillId="39" borderId="15" xfId="7" applyNumberFormat="1" applyFont="1" applyFill="1" applyBorder="1" applyAlignment="1">
      <alignment horizontal="center"/>
    </xf>
    <xf numFmtId="3" fontId="22" fillId="39" borderId="10" xfId="0" applyNumberFormat="1" applyFont="1" applyFill="1" applyBorder="1" applyAlignment="1">
      <alignment horizontal="center"/>
    </xf>
    <xf numFmtId="165" fontId="24" fillId="39" borderId="0" xfId="7" applyNumberFormat="1" applyFont="1" applyFill="1" applyBorder="1" applyAlignment="1">
      <alignment horizontal="center"/>
    </xf>
    <xf numFmtId="2" fontId="23" fillId="39" borderId="0" xfId="1" applyNumberFormat="1" applyFont="1" applyFill="1" applyBorder="1" applyAlignment="1">
      <alignment horizontal="center"/>
    </xf>
    <xf numFmtId="2" fontId="23" fillId="39" borderId="11" xfId="7" applyNumberFormat="1" applyFont="1" applyFill="1" applyBorder="1" applyAlignment="1">
      <alignment horizontal="center"/>
    </xf>
    <xf numFmtId="2" fontId="23" fillId="39" borderId="0" xfId="7" applyNumberFormat="1" applyFont="1" applyFill="1" applyBorder="1" applyAlignment="1">
      <alignment horizontal="center"/>
    </xf>
    <xf numFmtId="3" fontId="22" fillId="39" borderId="23" xfId="0" applyNumberFormat="1" applyFont="1" applyFill="1" applyBorder="1" applyAlignment="1">
      <alignment horizontal="center"/>
    </xf>
    <xf numFmtId="9" fontId="23" fillId="39" borderId="14" xfId="1" applyFont="1" applyFill="1" applyBorder="1" applyAlignment="1">
      <alignment horizontal="center"/>
    </xf>
    <xf numFmtId="0" fontId="23" fillId="39" borderId="0" xfId="0" applyFont="1" applyFill="1" applyAlignment="1">
      <alignment horizontal="center" wrapText="1"/>
    </xf>
    <xf numFmtId="2" fontId="22" fillId="34" borderId="0" xfId="0" applyNumberFormat="1" applyFont="1" applyFill="1" applyAlignment="1">
      <alignment horizontal="center"/>
    </xf>
    <xf numFmtId="2" fontId="22" fillId="34" borderId="10" xfId="0" applyNumberFormat="1" applyFont="1" applyFill="1" applyBorder="1" applyAlignment="1">
      <alignment horizontal="center"/>
    </xf>
    <xf numFmtId="2" fontId="22" fillId="34" borderId="0" xfId="0" applyNumberFormat="1" applyFont="1" applyFill="1" applyBorder="1" applyAlignment="1">
      <alignment horizontal="center"/>
    </xf>
    <xf numFmtId="3" fontId="22" fillId="34" borderId="0" xfId="0" applyNumberFormat="1" applyFont="1" applyFill="1" applyBorder="1" applyAlignment="1">
      <alignment horizontal="center"/>
    </xf>
    <xf numFmtId="3" fontId="22" fillId="34" borderId="11" xfId="0" applyNumberFormat="1" applyFont="1" applyFill="1" applyBorder="1" applyAlignment="1">
      <alignment horizontal="center"/>
    </xf>
    <xf numFmtId="0" fontId="23" fillId="34" borderId="0" xfId="0" quotePrefix="1" applyNumberFormat="1" applyFont="1" applyFill="1" applyAlignment="1">
      <alignment horizontal="center"/>
    </xf>
    <xf numFmtId="4" fontId="22" fillId="34" borderId="36" xfId="0" applyNumberFormat="1" applyFont="1" applyFill="1" applyBorder="1" applyAlignment="1">
      <alignment horizontal="center"/>
    </xf>
    <xf numFmtId="3" fontId="23" fillId="34" borderId="15" xfId="7" applyNumberFormat="1" applyFont="1" applyFill="1" applyBorder="1" applyAlignment="1">
      <alignment horizontal="center"/>
    </xf>
    <xf numFmtId="3" fontId="22" fillId="34" borderId="0" xfId="0" applyNumberFormat="1" applyFont="1" applyFill="1" applyAlignment="1">
      <alignment horizontal="center"/>
    </xf>
    <xf numFmtId="3" fontId="23" fillId="34" borderId="0" xfId="0" quotePrefix="1" applyNumberFormat="1" applyFont="1" applyFill="1" applyAlignment="1">
      <alignment horizontal="center"/>
    </xf>
    <xf numFmtId="3" fontId="23" fillId="34" borderId="0" xfId="7" applyNumberFormat="1" applyFont="1" applyFill="1" applyBorder="1" applyAlignment="1">
      <alignment horizontal="center"/>
    </xf>
    <xf numFmtId="165" fontId="24" fillId="34" borderId="0" xfId="1" applyNumberFormat="1" applyFont="1" applyFill="1" applyBorder="1" applyAlignment="1">
      <alignment horizontal="center"/>
    </xf>
    <xf numFmtId="167" fontId="22" fillId="34" borderId="0" xfId="0" applyNumberFormat="1" applyFont="1" applyFill="1" applyAlignment="1">
      <alignment horizontal="center"/>
    </xf>
    <xf numFmtId="3" fontId="22" fillId="34" borderId="36" xfId="0" applyNumberFormat="1" applyFont="1" applyFill="1" applyBorder="1" applyAlignment="1">
      <alignment horizontal="center"/>
    </xf>
    <xf numFmtId="3" fontId="23" fillId="34" borderId="0" xfId="0" quotePrefix="1" applyNumberFormat="1" applyFont="1" applyFill="1" applyBorder="1" applyAlignment="1">
      <alignment horizontal="center"/>
    </xf>
    <xf numFmtId="165" fontId="20" fillId="34" borderId="11" xfId="1" applyNumberFormat="1" applyFont="1" applyFill="1" applyBorder="1" applyAlignment="1">
      <alignment horizontal="center"/>
    </xf>
    <xf numFmtId="165" fontId="24" fillId="34" borderId="11" xfId="7" applyNumberFormat="1" applyFont="1" applyFill="1" applyBorder="1" applyAlignment="1">
      <alignment horizontal="center"/>
    </xf>
    <xf numFmtId="164" fontId="23" fillId="34" borderId="15" xfId="7" applyNumberFormat="1" applyFont="1" applyFill="1" applyBorder="1" applyAlignment="1">
      <alignment horizontal="center"/>
    </xf>
    <xf numFmtId="3" fontId="22" fillId="34" borderId="10" xfId="0" applyNumberFormat="1" applyFont="1" applyFill="1" applyBorder="1" applyAlignment="1">
      <alignment horizontal="center"/>
    </xf>
    <xf numFmtId="165" fontId="24" fillId="34" borderId="0" xfId="7" applyNumberFormat="1" applyFont="1" applyFill="1" applyBorder="1" applyAlignment="1">
      <alignment horizontal="center"/>
    </xf>
    <xf numFmtId="2" fontId="23" fillId="34" borderId="0" xfId="1" applyNumberFormat="1" applyFont="1" applyFill="1" applyBorder="1" applyAlignment="1">
      <alignment horizontal="center"/>
    </xf>
    <xf numFmtId="2" fontId="23" fillId="34" borderId="11" xfId="7" applyNumberFormat="1" applyFont="1" applyFill="1" applyBorder="1" applyAlignment="1">
      <alignment horizontal="center"/>
    </xf>
    <xf numFmtId="2" fontId="23" fillId="34" borderId="0" xfId="7" applyNumberFormat="1" applyFont="1" applyFill="1" applyBorder="1" applyAlignment="1">
      <alignment horizontal="center"/>
    </xf>
    <xf numFmtId="3" fontId="22" fillId="34" borderId="23" xfId="0" applyNumberFormat="1" applyFont="1" applyFill="1" applyBorder="1" applyAlignment="1">
      <alignment horizontal="center"/>
    </xf>
    <xf numFmtId="0" fontId="22" fillId="34" borderId="14" xfId="0" applyFont="1" applyFill="1" applyBorder="1" applyAlignment="1">
      <alignment horizontal="center"/>
    </xf>
    <xf numFmtId="0" fontId="22" fillId="34" borderId="0" xfId="0" applyFont="1" applyFill="1" applyAlignment="1">
      <alignment horizontal="center"/>
    </xf>
    <xf numFmtId="0" fontId="23" fillId="34" borderId="0" xfId="0" quotePrefix="1" applyNumberFormat="1" applyFont="1" applyFill="1" applyBorder="1" applyAlignment="1">
      <alignment horizontal="center"/>
    </xf>
    <xf numFmtId="167" fontId="22" fillId="34" borderId="0" xfId="0" applyNumberFormat="1" applyFont="1" applyFill="1" applyBorder="1" applyAlignment="1">
      <alignment horizontal="center"/>
    </xf>
    <xf numFmtId="2" fontId="22" fillId="35" borderId="0" xfId="0" applyNumberFormat="1" applyFont="1" applyFill="1" applyAlignment="1">
      <alignment horizontal="center"/>
    </xf>
    <xf numFmtId="2" fontId="22" fillId="35" borderId="10" xfId="0" applyNumberFormat="1" applyFont="1" applyFill="1" applyBorder="1" applyAlignment="1">
      <alignment horizontal="center"/>
    </xf>
    <xf numFmtId="2" fontId="22" fillId="35" borderId="0" xfId="0" applyNumberFormat="1" applyFont="1" applyFill="1" applyBorder="1" applyAlignment="1">
      <alignment horizontal="center"/>
    </xf>
    <xf numFmtId="3" fontId="22" fillId="35" borderId="0" xfId="0" applyNumberFormat="1" applyFont="1" applyFill="1" applyBorder="1" applyAlignment="1">
      <alignment horizontal="center"/>
    </xf>
    <xf numFmtId="3" fontId="22" fillId="35" borderId="11" xfId="0" applyNumberFormat="1" applyFont="1" applyFill="1" applyBorder="1" applyAlignment="1">
      <alignment horizontal="center"/>
    </xf>
    <xf numFmtId="0" fontId="23" fillId="35" borderId="0" xfId="0" quotePrefix="1" applyNumberFormat="1" applyFont="1" applyFill="1" applyAlignment="1">
      <alignment horizontal="center"/>
    </xf>
    <xf numFmtId="4" fontId="22" fillId="35" borderId="36" xfId="0" applyNumberFormat="1" applyFont="1" applyFill="1" applyBorder="1" applyAlignment="1">
      <alignment horizontal="center"/>
    </xf>
    <xf numFmtId="3" fontId="23" fillId="35" borderId="15" xfId="7" applyNumberFormat="1" applyFont="1" applyFill="1" applyBorder="1" applyAlignment="1">
      <alignment horizontal="center"/>
    </xf>
    <xf numFmtId="3" fontId="22" fillId="35" borderId="0" xfId="0" applyNumberFormat="1" applyFont="1" applyFill="1" applyAlignment="1">
      <alignment horizontal="center"/>
    </xf>
    <xf numFmtId="3" fontId="23" fillId="35" borderId="0" xfId="0" quotePrefix="1" applyNumberFormat="1" applyFont="1" applyFill="1" applyAlignment="1">
      <alignment horizontal="center"/>
    </xf>
    <xf numFmtId="3" fontId="23" fillId="35" borderId="0" xfId="7" applyNumberFormat="1" applyFont="1" applyFill="1" applyBorder="1" applyAlignment="1">
      <alignment horizontal="center"/>
    </xf>
    <xf numFmtId="165" fontId="24" fillId="35" borderId="0" xfId="1" applyNumberFormat="1" applyFont="1" applyFill="1" applyBorder="1" applyAlignment="1">
      <alignment horizontal="center"/>
    </xf>
    <xf numFmtId="167" fontId="22" fillId="35" borderId="0" xfId="0" applyNumberFormat="1" applyFont="1" applyFill="1" applyAlignment="1">
      <alignment horizontal="center"/>
    </xf>
    <xf numFmtId="3" fontId="22" fillId="35" borderId="36" xfId="0" applyNumberFormat="1" applyFont="1" applyFill="1" applyBorder="1" applyAlignment="1">
      <alignment horizontal="center"/>
    </xf>
    <xf numFmtId="3" fontId="23" fillId="35" borderId="0" xfId="0" quotePrefix="1" applyNumberFormat="1" applyFont="1" applyFill="1" applyBorder="1" applyAlignment="1">
      <alignment horizontal="center"/>
    </xf>
    <xf numFmtId="165" fontId="20" fillId="35" borderId="11" xfId="1" applyNumberFormat="1" applyFont="1" applyFill="1" applyBorder="1" applyAlignment="1">
      <alignment horizontal="center"/>
    </xf>
    <xf numFmtId="165" fontId="24" fillId="35" borderId="11" xfId="7" applyNumberFormat="1" applyFont="1" applyFill="1" applyBorder="1" applyAlignment="1">
      <alignment horizontal="center"/>
    </xf>
    <xf numFmtId="164" fontId="23" fillId="35" borderId="15" xfId="7" applyNumberFormat="1" applyFont="1" applyFill="1" applyBorder="1" applyAlignment="1">
      <alignment horizontal="center"/>
    </xf>
    <xf numFmtId="3" fontId="22" fillId="35" borderId="10" xfId="0" applyNumberFormat="1" applyFont="1" applyFill="1" applyBorder="1" applyAlignment="1">
      <alignment horizontal="center"/>
    </xf>
    <xf numFmtId="165" fontId="24" fillId="35" borderId="0" xfId="7" applyNumberFormat="1" applyFont="1" applyFill="1" applyBorder="1" applyAlignment="1">
      <alignment horizontal="center"/>
    </xf>
    <xf numFmtId="2" fontId="23" fillId="35" borderId="0" xfId="1" applyNumberFormat="1" applyFont="1" applyFill="1" applyBorder="1" applyAlignment="1">
      <alignment horizontal="center"/>
    </xf>
    <xf numFmtId="2" fontId="23" fillId="35" borderId="11" xfId="7" applyNumberFormat="1" applyFont="1" applyFill="1" applyBorder="1" applyAlignment="1">
      <alignment horizontal="center"/>
    </xf>
    <xf numFmtId="2" fontId="23" fillId="35" borderId="0" xfId="7" applyNumberFormat="1" applyFont="1" applyFill="1" applyBorder="1" applyAlignment="1">
      <alignment horizontal="center"/>
    </xf>
    <xf numFmtId="3" fontId="22" fillId="35" borderId="23" xfId="0" applyNumberFormat="1" applyFont="1" applyFill="1" applyBorder="1" applyAlignment="1">
      <alignment horizontal="center"/>
    </xf>
    <xf numFmtId="0" fontId="22" fillId="35" borderId="14" xfId="0" applyFont="1" applyFill="1" applyBorder="1" applyAlignment="1">
      <alignment horizontal="center"/>
    </xf>
    <xf numFmtId="0" fontId="22" fillId="35" borderId="0" xfId="0" applyFont="1" applyFill="1" applyAlignment="1">
      <alignment horizontal="center"/>
    </xf>
    <xf numFmtId="0" fontId="23" fillId="35" borderId="0" xfId="0" quotePrefix="1" applyNumberFormat="1" applyFont="1" applyFill="1" applyBorder="1" applyAlignment="1">
      <alignment horizontal="center"/>
    </xf>
    <xf numFmtId="167" fontId="22" fillId="35" borderId="0" xfId="0" applyNumberFormat="1" applyFont="1" applyFill="1" applyBorder="1" applyAlignment="1">
      <alignment horizontal="center"/>
    </xf>
    <xf numFmtId="0" fontId="22" fillId="38" borderId="14" xfId="0" applyFont="1" applyFill="1" applyBorder="1" applyAlignment="1">
      <alignment horizontal="center"/>
    </xf>
    <xf numFmtId="2" fontId="22" fillId="38" borderId="0" xfId="0" applyNumberFormat="1" applyFont="1" applyFill="1" applyBorder="1" applyAlignment="1">
      <alignment horizontal="center"/>
    </xf>
    <xf numFmtId="2" fontId="22" fillId="38" borderId="10" xfId="0" applyNumberFormat="1" applyFont="1" applyFill="1" applyBorder="1" applyAlignment="1">
      <alignment horizontal="center"/>
    </xf>
    <xf numFmtId="3" fontId="22" fillId="38" borderId="0" xfId="0" applyNumberFormat="1" applyFont="1" applyFill="1" applyBorder="1" applyAlignment="1">
      <alignment horizontal="center"/>
    </xf>
    <xf numFmtId="3" fontId="22" fillId="38" borderId="11" xfId="0" applyNumberFormat="1" applyFont="1" applyFill="1" applyBorder="1" applyAlignment="1">
      <alignment horizontal="center"/>
    </xf>
    <xf numFmtId="4" fontId="22" fillId="38" borderId="36" xfId="0" applyNumberFormat="1" applyFont="1" applyFill="1" applyBorder="1" applyAlignment="1">
      <alignment horizontal="center"/>
    </xf>
    <xf numFmtId="3" fontId="23" fillId="38" borderId="15" xfId="7" applyNumberFormat="1" applyFont="1" applyFill="1" applyBorder="1" applyAlignment="1">
      <alignment horizontal="center"/>
    </xf>
    <xf numFmtId="3" fontId="23" fillId="38" borderId="0" xfId="0" quotePrefix="1" applyNumberFormat="1" applyFont="1" applyFill="1" applyBorder="1" applyAlignment="1">
      <alignment horizontal="center"/>
    </xf>
    <xf numFmtId="3" fontId="23" fillId="38" borderId="0" xfId="7" applyNumberFormat="1" applyFont="1" applyFill="1" applyBorder="1" applyAlignment="1">
      <alignment horizontal="center"/>
    </xf>
    <xf numFmtId="165" fontId="24" fillId="38" borderId="0" xfId="1" applyNumberFormat="1" applyFont="1" applyFill="1" applyBorder="1" applyAlignment="1">
      <alignment horizontal="center"/>
    </xf>
    <xf numFmtId="3" fontId="22" fillId="38" borderId="36" xfId="0" applyNumberFormat="1" applyFont="1" applyFill="1" applyBorder="1" applyAlignment="1">
      <alignment horizontal="center"/>
    </xf>
    <xf numFmtId="165" fontId="20" fillId="38" borderId="11" xfId="1" applyNumberFormat="1" applyFont="1" applyFill="1" applyBorder="1" applyAlignment="1">
      <alignment horizontal="center"/>
    </xf>
    <xf numFmtId="165" fontId="24" fillId="38" borderId="11" xfId="7" applyNumberFormat="1" applyFont="1" applyFill="1" applyBorder="1" applyAlignment="1">
      <alignment horizontal="center"/>
    </xf>
    <xf numFmtId="164" fontId="23" fillId="38" borderId="15" xfId="7" applyNumberFormat="1" applyFont="1" applyFill="1" applyBorder="1" applyAlignment="1">
      <alignment horizontal="center"/>
    </xf>
    <xf numFmtId="3" fontId="22" fillId="38" borderId="10" xfId="0" applyNumberFormat="1" applyFont="1" applyFill="1" applyBorder="1" applyAlignment="1">
      <alignment horizontal="center"/>
    </xf>
    <xf numFmtId="165" fontId="24" fillId="38" borderId="0" xfId="7" applyNumberFormat="1" applyFont="1" applyFill="1" applyBorder="1" applyAlignment="1">
      <alignment horizontal="center"/>
    </xf>
    <xf numFmtId="2" fontId="23" fillId="38" borderId="0" xfId="1" applyNumberFormat="1" applyFont="1" applyFill="1" applyBorder="1" applyAlignment="1">
      <alignment horizontal="center"/>
    </xf>
    <xf numFmtId="2" fontId="23" fillId="38" borderId="11" xfId="7" applyNumberFormat="1" applyFont="1" applyFill="1" applyBorder="1" applyAlignment="1">
      <alignment horizontal="center"/>
    </xf>
    <xf numFmtId="2" fontId="23" fillId="38" borderId="0" xfId="7" applyNumberFormat="1" applyFont="1" applyFill="1" applyBorder="1" applyAlignment="1">
      <alignment horizontal="center"/>
    </xf>
    <xf numFmtId="3" fontId="22" fillId="38" borderId="23" xfId="0" applyNumberFormat="1" applyFont="1" applyFill="1" applyBorder="1" applyAlignment="1">
      <alignment horizontal="center"/>
    </xf>
    <xf numFmtId="3" fontId="22" fillId="34" borderId="0" xfId="0" quotePrefix="1" applyNumberFormat="1" applyFont="1" applyFill="1" applyBorder="1" applyAlignment="1">
      <alignment horizontal="center"/>
    </xf>
    <xf numFmtId="3" fontId="22" fillId="34" borderId="0" xfId="0" applyNumberFormat="1" applyFont="1" applyFill="1" applyBorder="1" applyAlignment="1">
      <alignment horizontal="center" vertical="center" wrapText="1"/>
    </xf>
    <xf numFmtId="3" fontId="22" fillId="34" borderId="11" xfId="0" applyNumberFormat="1" applyFont="1" applyFill="1" applyBorder="1" applyAlignment="1">
      <alignment horizontal="center" vertical="center" wrapText="1"/>
    </xf>
    <xf numFmtId="0" fontId="22" fillId="34" borderId="10" xfId="0" applyFont="1" applyFill="1" applyBorder="1" applyAlignment="1">
      <alignment horizontal="center"/>
    </xf>
    <xf numFmtId="0" fontId="22" fillId="0" borderId="14" xfId="0" applyFont="1" applyFill="1" applyBorder="1" applyAlignment="1">
      <alignment horizontal="left"/>
    </xf>
    <xf numFmtId="49" fontId="22" fillId="0" borderId="14" xfId="0" applyNumberFormat="1" applyFont="1" applyFill="1" applyBorder="1" applyAlignment="1">
      <alignment horizontal="left" vertical="center"/>
    </xf>
    <xf numFmtId="2" fontId="22" fillId="38" borderId="0" xfId="0" applyNumberFormat="1" applyFont="1" applyFill="1" applyAlignment="1">
      <alignment horizontal="center"/>
    </xf>
    <xf numFmtId="3" fontId="22" fillId="38" borderId="0" xfId="0" applyNumberFormat="1" applyFont="1" applyFill="1" applyAlignment="1">
      <alignment horizontal="center"/>
    </xf>
    <xf numFmtId="3" fontId="23" fillId="38" borderId="0" xfId="0" quotePrefix="1" applyNumberFormat="1" applyFont="1" applyFill="1" applyAlignment="1">
      <alignment horizontal="center"/>
    </xf>
    <xf numFmtId="167" fontId="22" fillId="38" borderId="0" xfId="0" applyNumberFormat="1" applyFont="1" applyFill="1" applyAlignment="1">
      <alignment horizontal="center"/>
    </xf>
    <xf numFmtId="0" fontId="22" fillId="35" borderId="0" xfId="0" applyFont="1" applyFill="1" applyBorder="1" applyAlignment="1">
      <alignment horizontal="center"/>
    </xf>
    <xf numFmtId="0" fontId="22" fillId="38" borderId="55" xfId="0" applyFont="1" applyFill="1" applyBorder="1"/>
    <xf numFmtId="165" fontId="22" fillId="38" borderId="57" xfId="0" applyNumberFormat="1" applyFont="1" applyFill="1" applyBorder="1" applyAlignment="1">
      <alignment horizontal="center"/>
    </xf>
    <xf numFmtId="165" fontId="22" fillId="38" borderId="57" xfId="1" applyNumberFormat="1" applyFont="1" applyFill="1" applyBorder="1" applyAlignment="1">
      <alignment horizontal="center"/>
    </xf>
    <xf numFmtId="166" fontId="22" fillId="38" borderId="56" xfId="0" applyNumberFormat="1" applyFont="1" applyFill="1" applyBorder="1" applyAlignment="1">
      <alignment horizontal="center"/>
    </xf>
    <xf numFmtId="165" fontId="22" fillId="38" borderId="54" xfId="1" applyNumberFormat="1" applyFont="1" applyFill="1" applyBorder="1" applyAlignment="1">
      <alignment horizontal="center"/>
    </xf>
    <xf numFmtId="0" fontId="28" fillId="37" borderId="0" xfId="0" applyFont="1" applyFill="1" applyBorder="1" applyAlignment="1">
      <alignment horizontal="center"/>
    </xf>
    <xf numFmtId="0" fontId="28" fillId="37" borderId="0" xfId="0" applyFont="1" applyFill="1" applyAlignment="1">
      <alignment horizontal="center"/>
    </xf>
    <xf numFmtId="0" fontId="22" fillId="38" borderId="0" xfId="0" applyFont="1" applyFill="1" applyBorder="1" applyAlignment="1">
      <alignment horizontal="center"/>
    </xf>
    <xf numFmtId="167" fontId="22" fillId="38" borderId="0" xfId="0" applyNumberFormat="1" applyFont="1" applyFill="1" applyBorder="1" applyAlignment="1">
      <alignment horizontal="center"/>
    </xf>
    <xf numFmtId="2" fontId="22" fillId="0" borderId="0" xfId="0" applyNumberFormat="1" applyFont="1" applyFill="1" applyAlignment="1">
      <alignment horizontal="center"/>
    </xf>
    <xf numFmtId="0" fontId="23" fillId="0" borderId="0" xfId="0" quotePrefix="1" applyNumberFormat="1" applyFont="1" applyFill="1" applyAlignment="1">
      <alignment horizontal="center"/>
    </xf>
    <xf numFmtId="4" fontId="22" fillId="0" borderId="36" xfId="0" applyNumberFormat="1" applyFont="1" applyFill="1" applyBorder="1" applyAlignment="1">
      <alignment horizontal="center"/>
    </xf>
    <xf numFmtId="3" fontId="22" fillId="0" borderId="0" xfId="0" applyNumberFormat="1" applyFont="1" applyFill="1" applyAlignment="1">
      <alignment horizontal="center"/>
    </xf>
    <xf numFmtId="3" fontId="23" fillId="0" borderId="0" xfId="0" quotePrefix="1" applyNumberFormat="1" applyFont="1" applyFill="1" applyAlignment="1">
      <alignment horizontal="center"/>
    </xf>
    <xf numFmtId="167" fontId="22" fillId="0" borderId="0" xfId="0" applyNumberFormat="1" applyFont="1" applyFill="1" applyAlignment="1">
      <alignment horizontal="center"/>
    </xf>
    <xf numFmtId="3" fontId="22" fillId="0" borderId="36" xfId="0" applyNumberFormat="1" applyFont="1" applyFill="1" applyBorder="1" applyAlignment="1">
      <alignment horizontal="center"/>
    </xf>
    <xf numFmtId="3" fontId="23" fillId="0" borderId="0" xfId="0" quotePrefix="1" applyNumberFormat="1" applyFont="1" applyFill="1" applyBorder="1" applyAlignment="1">
      <alignment horizontal="center"/>
    </xf>
    <xf numFmtId="3" fontId="22" fillId="0" borderId="10" xfId="0" applyNumberFormat="1" applyFont="1" applyFill="1" applyBorder="1" applyAlignment="1">
      <alignment horizontal="center"/>
    </xf>
    <xf numFmtId="3" fontId="22" fillId="0" borderId="23" xfId="0" applyNumberFormat="1" applyFont="1" applyFill="1" applyBorder="1" applyAlignment="1">
      <alignment horizontal="center"/>
    </xf>
    <xf numFmtId="165" fontId="21" fillId="0" borderId="14" xfId="7" applyNumberFormat="1" applyFont="1" applyFill="1" applyBorder="1" applyAlignment="1">
      <alignment horizontal="left"/>
    </xf>
    <xf numFmtId="2" fontId="22" fillId="0" borderId="0" xfId="0" applyNumberFormat="1" applyFont="1" applyFill="1" applyAlignment="1">
      <alignment horizontal="left"/>
    </xf>
    <xf numFmtId="11" fontId="22" fillId="0" borderId="0" xfId="0" applyNumberFormat="1" applyFont="1" applyFill="1"/>
    <xf numFmtId="2" fontId="0" fillId="0" borderId="10" xfId="0" applyNumberFormat="1" applyFill="1" applyBorder="1" applyAlignment="1">
      <alignment horizontal="center"/>
    </xf>
    <xf numFmtId="3" fontId="0" fillId="0" borderId="11" xfId="0" applyNumberFormat="1" applyFill="1" applyBorder="1" applyAlignment="1">
      <alignment horizontal="center"/>
    </xf>
    <xf numFmtId="4" fontId="0" fillId="0" borderId="36" xfId="0" applyNumberFormat="1" applyFill="1" applyBorder="1" applyAlignment="1">
      <alignment horizontal="center"/>
    </xf>
    <xf numFmtId="1" fontId="18" fillId="0" borderId="15" xfId="0" applyNumberFormat="1" applyFont="1" applyFill="1" applyBorder="1" applyAlignment="1">
      <alignment horizontal="center"/>
    </xf>
    <xf numFmtId="3" fontId="16" fillId="0" borderId="36" xfId="0" applyNumberFormat="1" applyFont="1" applyFill="1" applyBorder="1" applyAlignment="1">
      <alignment horizontal="center"/>
    </xf>
    <xf numFmtId="3" fontId="16" fillId="0" borderId="0" xfId="0" applyNumberFormat="1" applyFont="1" applyFill="1" applyBorder="1" applyAlignment="1">
      <alignment horizontal="center"/>
    </xf>
    <xf numFmtId="1" fontId="0" fillId="0" borderId="0" xfId="0" applyNumberFormat="1" applyFont="1" applyFill="1" applyBorder="1" applyAlignment="1">
      <alignment horizontal="center"/>
    </xf>
    <xf numFmtId="1" fontId="16" fillId="0" borderId="11" xfId="0" applyNumberFormat="1" applyFont="1" applyFill="1" applyBorder="1" applyAlignment="1">
      <alignment horizontal="center"/>
    </xf>
    <xf numFmtId="0" fontId="0" fillId="0" borderId="23" xfId="0" applyFill="1" applyBorder="1" applyAlignment="1">
      <alignment horizontal="center"/>
    </xf>
    <xf numFmtId="3" fontId="16" fillId="0" borderId="0" xfId="0" applyNumberFormat="1" applyFont="1" applyFill="1" applyAlignment="1">
      <alignment horizontal="center"/>
    </xf>
    <xf numFmtId="3" fontId="0" fillId="0" borderId="10" xfId="0" applyNumberFormat="1" applyFill="1" applyBorder="1" applyAlignment="1">
      <alignment horizontal="center"/>
    </xf>
    <xf numFmtId="0" fontId="0" fillId="0" borderId="11" xfId="0" applyFill="1" applyBorder="1" applyAlignment="1">
      <alignment horizontal="center"/>
    </xf>
    <xf numFmtId="3" fontId="0" fillId="0" borderId="23" xfId="0" applyNumberFormat="1" applyFill="1" applyBorder="1" applyAlignment="1">
      <alignment horizontal="center"/>
    </xf>
    <xf numFmtId="0" fontId="0" fillId="0" borderId="0" xfId="0" applyFill="1" applyAlignment="1">
      <alignment horizontal="center"/>
    </xf>
    <xf numFmtId="0" fontId="0" fillId="0" borderId="14" xfId="0" applyFill="1" applyBorder="1" applyAlignment="1">
      <alignment horizontal="left"/>
    </xf>
    <xf numFmtId="0" fontId="22" fillId="33" borderId="14" xfId="0" applyFont="1" applyFill="1" applyBorder="1" applyAlignment="1">
      <alignment horizontal="left"/>
    </xf>
    <xf numFmtId="0" fontId="22" fillId="34" borderId="14" xfId="0" applyFont="1" applyFill="1" applyBorder="1" applyAlignment="1">
      <alignment horizontal="left"/>
    </xf>
    <xf numFmtId="49" fontId="22" fillId="34" borderId="14" xfId="0" applyNumberFormat="1" applyFont="1" applyFill="1" applyBorder="1" applyAlignment="1">
      <alignment horizontal="left" vertical="center" textRotation="180" wrapText="1"/>
    </xf>
    <xf numFmtId="0" fontId="21" fillId="39" borderId="14" xfId="7" applyFont="1" applyFill="1" applyBorder="1" applyAlignment="1">
      <alignment horizontal="left"/>
    </xf>
    <xf numFmtId="0" fontId="22" fillId="35" borderId="14" xfId="0" applyFont="1" applyFill="1" applyBorder="1" applyAlignment="1">
      <alignment horizontal="left"/>
    </xf>
    <xf numFmtId="0" fontId="22" fillId="38" borderId="14" xfId="0" applyFont="1" applyFill="1" applyBorder="1" applyAlignment="1">
      <alignment horizontal="left"/>
    </xf>
    <xf numFmtId="0" fontId="23" fillId="38" borderId="0" xfId="0" quotePrefix="1" applyNumberFormat="1" applyFont="1" applyFill="1" applyBorder="1" applyAlignment="1">
      <alignment horizontal="center"/>
    </xf>
    <xf numFmtId="166" fontId="22" fillId="33" borderId="28" xfId="43" applyNumberFormat="1" applyFont="1" applyFill="1" applyBorder="1" applyAlignment="1">
      <alignment horizontal="center"/>
    </xf>
    <xf numFmtId="3" fontId="0" fillId="0" borderId="0" xfId="0" applyNumberFormat="1"/>
    <xf numFmtId="166" fontId="22" fillId="35" borderId="25" xfId="43" applyNumberFormat="1" applyFont="1" applyFill="1" applyBorder="1" applyAlignment="1">
      <alignment horizontal="center"/>
    </xf>
    <xf numFmtId="166" fontId="22" fillId="34" borderId="25" xfId="43" applyNumberFormat="1" applyFont="1" applyFill="1" applyBorder="1" applyAlignment="1">
      <alignment horizontal="center"/>
    </xf>
    <xf numFmtId="166" fontId="22" fillId="0" borderId="34" xfId="43" applyNumberFormat="1" applyFont="1" applyBorder="1" applyAlignment="1">
      <alignment horizontal="center"/>
    </xf>
    <xf numFmtId="166" fontId="22" fillId="38" borderId="56" xfId="43" applyNumberFormat="1" applyFont="1" applyFill="1" applyBorder="1" applyAlignment="1">
      <alignment horizontal="center"/>
    </xf>
    <xf numFmtId="166" fontId="20" fillId="0" borderId="32" xfId="43" applyNumberFormat="1" applyFont="1" applyBorder="1" applyAlignment="1">
      <alignment horizontal="center"/>
    </xf>
    <xf numFmtId="0" fontId="22" fillId="0" borderId="0" xfId="0" applyFont="1" applyFill="1"/>
    <xf numFmtId="2" fontId="22" fillId="34" borderId="10" xfId="0" quotePrefix="1" applyNumberFormat="1" applyFont="1" applyFill="1" applyBorder="1" applyAlignment="1">
      <alignment horizontal="center"/>
    </xf>
    <xf numFmtId="2" fontId="22" fillId="0" borderId="10" xfId="0" quotePrefix="1" applyNumberFormat="1" applyFont="1" applyFill="1" applyBorder="1" applyAlignment="1">
      <alignment horizontal="center"/>
    </xf>
    <xf numFmtId="0" fontId="20" fillId="37" borderId="31" xfId="0" applyFont="1" applyFill="1" applyBorder="1"/>
    <xf numFmtId="166" fontId="20" fillId="37" borderId="59" xfId="43" applyNumberFormat="1" applyFont="1" applyFill="1" applyBorder="1" applyAlignment="1">
      <alignment horizontal="center"/>
    </xf>
    <xf numFmtId="10" fontId="22" fillId="37" borderId="59" xfId="0" applyNumberFormat="1" applyFont="1" applyFill="1" applyBorder="1" applyAlignment="1">
      <alignment horizontal="center"/>
    </xf>
    <xf numFmtId="0" fontId="20" fillId="37" borderId="59" xfId="0" applyFont="1" applyFill="1" applyBorder="1" applyAlignment="1">
      <alignment horizontal="center"/>
    </xf>
    <xf numFmtId="166" fontId="20" fillId="37" borderId="59" xfId="0" applyNumberFormat="1" applyFont="1" applyFill="1" applyBorder="1" applyAlignment="1">
      <alignment horizontal="center"/>
    </xf>
    <xf numFmtId="165" fontId="20" fillId="37" borderId="59" xfId="1" applyNumberFormat="1" applyFont="1" applyFill="1" applyBorder="1" applyAlignment="1">
      <alignment horizontal="center"/>
    </xf>
    <xf numFmtId="165" fontId="20" fillId="37" borderId="58" xfId="0" applyNumberFormat="1" applyFont="1" applyFill="1" applyBorder="1" applyAlignment="1">
      <alignment horizontal="center"/>
    </xf>
    <xf numFmtId="0" fontId="19" fillId="0" borderId="31" xfId="0" applyFont="1" applyFill="1" applyBorder="1" applyAlignment="1">
      <alignment vertical="center" wrapText="1"/>
    </xf>
    <xf numFmtId="0" fontId="20" fillId="0" borderId="66" xfId="0" quotePrefix="1" applyNumberFormat="1" applyFont="1" applyFill="1" applyBorder="1" applyAlignment="1">
      <alignment wrapText="1"/>
    </xf>
    <xf numFmtId="0" fontId="20" fillId="0" borderId="66" xfId="0" quotePrefix="1" applyNumberFormat="1" applyFont="1" applyFill="1" applyBorder="1" applyAlignment="1">
      <alignment horizontal="center" wrapText="1"/>
    </xf>
    <xf numFmtId="0" fontId="20" fillId="0" borderId="67" xfId="0" quotePrefix="1" applyNumberFormat="1" applyFont="1" applyFill="1" applyBorder="1" applyAlignment="1">
      <alignment wrapText="1"/>
    </xf>
    <xf numFmtId="0" fontId="20" fillId="0" borderId="68" xfId="0" quotePrefix="1" applyNumberFormat="1" applyFont="1" applyFill="1" applyBorder="1" applyAlignment="1">
      <alignment wrapText="1"/>
    </xf>
    <xf numFmtId="10" fontId="20" fillId="0" borderId="66" xfId="1" quotePrefix="1" applyNumberFormat="1" applyFont="1" applyFill="1" applyBorder="1" applyAlignment="1">
      <alignment wrapText="1"/>
    </xf>
    <xf numFmtId="0" fontId="20" fillId="0" borderId="66" xfId="0" applyNumberFormat="1" applyFont="1" applyFill="1" applyBorder="1" applyAlignment="1">
      <alignment horizontal="center" wrapText="1"/>
    </xf>
    <xf numFmtId="0" fontId="22" fillId="0" borderId="66" xfId="0" applyFont="1" applyFill="1" applyBorder="1"/>
    <xf numFmtId="0" fontId="22" fillId="34" borderId="0" xfId="0" applyFont="1" applyFill="1"/>
    <xf numFmtId="10" fontId="22" fillId="34" borderId="0" xfId="0" applyNumberFormat="1" applyFont="1" applyFill="1"/>
    <xf numFmtId="0" fontId="22" fillId="0" borderId="0" xfId="0" applyFont="1" applyAlignment="1">
      <alignment wrapText="1"/>
    </xf>
    <xf numFmtId="0" fontId="22" fillId="0" borderId="0" xfId="0" applyFont="1"/>
    <xf numFmtId="0" fontId="22" fillId="35" borderId="0" xfId="0" applyFont="1" applyFill="1"/>
    <xf numFmtId="10" fontId="22" fillId="35" borderId="0" xfId="0" applyNumberFormat="1" applyFont="1" applyFill="1"/>
    <xf numFmtId="0" fontId="22" fillId="33" borderId="0" xfId="0" applyFont="1" applyFill="1" applyAlignment="1">
      <alignment wrapText="1"/>
    </xf>
    <xf numFmtId="10" fontId="22" fillId="33" borderId="0" xfId="0" applyNumberFormat="1" applyFont="1" applyFill="1" applyAlignment="1">
      <alignment wrapText="1"/>
    </xf>
    <xf numFmtId="0" fontId="22" fillId="33" borderId="0" xfId="0" applyFont="1" applyFill="1" applyAlignment="1">
      <alignment horizontal="center" wrapText="1"/>
    </xf>
    <xf numFmtId="0" fontId="22" fillId="33" borderId="0" xfId="0" applyFont="1" applyFill="1"/>
    <xf numFmtId="10" fontId="22" fillId="33" borderId="0" xfId="0" applyNumberFormat="1" applyFont="1" applyFill="1"/>
    <xf numFmtId="0" fontId="22" fillId="38" borderId="0" xfId="0" applyFont="1" applyFill="1"/>
    <xf numFmtId="10" fontId="22" fillId="38" borderId="0" xfId="0" applyNumberFormat="1" applyFont="1" applyFill="1"/>
    <xf numFmtId="0" fontId="22" fillId="38" borderId="0" xfId="0" applyFont="1" applyFill="1" applyAlignment="1">
      <alignment horizontal="center"/>
    </xf>
    <xf numFmtId="10" fontId="22" fillId="0" borderId="0" xfId="0" applyNumberFormat="1" applyFont="1"/>
    <xf numFmtId="0" fontId="19" fillId="0" borderId="18" xfId="0" applyFont="1" applyBorder="1" applyAlignment="1">
      <alignment horizontal="center" vertical="center"/>
    </xf>
    <xf numFmtId="0" fontId="19" fillId="0" borderId="17" xfId="0" applyFont="1" applyBorder="1" applyAlignment="1">
      <alignment horizontal="center" vertical="center"/>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20" fillId="40" borderId="59" xfId="0" applyFont="1" applyFill="1" applyBorder="1" applyAlignment="1">
      <alignment horizontal="center" vertical="center"/>
    </xf>
    <xf numFmtId="0" fontId="20" fillId="40" borderId="58" xfId="0" applyFont="1" applyFill="1" applyBorder="1" applyAlignment="1">
      <alignment horizontal="center" vertical="center"/>
    </xf>
    <xf numFmtId="0" fontId="20" fillId="40" borderId="31" xfId="0" applyFont="1" applyFill="1" applyBorder="1" applyAlignment="1">
      <alignment horizontal="center" vertical="center" wrapText="1"/>
    </xf>
    <xf numFmtId="0" fontId="20" fillId="40" borderId="59" xfId="0" applyFont="1" applyFill="1" applyBorder="1" applyAlignment="1">
      <alignment horizontal="center" vertical="center" wrapText="1"/>
    </xf>
    <xf numFmtId="0" fontId="25" fillId="38" borderId="60" xfId="0" applyFont="1" applyFill="1" applyBorder="1" applyAlignment="1">
      <alignment horizontal="left" vertical="center" wrapText="1"/>
    </xf>
    <xf numFmtId="0" fontId="25" fillId="38" borderId="61" xfId="0" applyFont="1" applyFill="1" applyBorder="1" applyAlignment="1">
      <alignment horizontal="left" vertical="center" wrapText="1"/>
    </xf>
    <xf numFmtId="0" fontId="25" fillId="38" borderId="62" xfId="0" applyFont="1" applyFill="1" applyBorder="1" applyAlignment="1">
      <alignment horizontal="left" vertical="center" wrapText="1"/>
    </xf>
    <xf numFmtId="0" fontId="25" fillId="38" borderId="10" xfId="0" applyFont="1" applyFill="1" applyBorder="1" applyAlignment="1">
      <alignment horizontal="left" vertical="center" wrapText="1"/>
    </xf>
    <xf numFmtId="0" fontId="25" fillId="38" borderId="0" xfId="0" applyFont="1" applyFill="1" applyBorder="1" applyAlignment="1">
      <alignment horizontal="left" vertical="center" wrapText="1"/>
    </xf>
    <xf numFmtId="0" fontId="25" fillId="38" borderId="11" xfId="0" applyFont="1" applyFill="1" applyBorder="1" applyAlignment="1">
      <alignment horizontal="left" vertical="center" wrapText="1"/>
    </xf>
    <xf numFmtId="0" fontId="25" fillId="38" borderId="63" xfId="0" applyFont="1" applyFill="1" applyBorder="1" applyAlignment="1">
      <alignment horizontal="left" vertical="center" wrapText="1"/>
    </xf>
    <xf numFmtId="0" fontId="25" fillId="38" borderId="64" xfId="0" applyFont="1" applyFill="1" applyBorder="1" applyAlignment="1">
      <alignment horizontal="left" vertical="center" wrapText="1"/>
    </xf>
    <xf numFmtId="0" fontId="25" fillId="38" borderId="65" xfId="0" applyFont="1" applyFill="1" applyBorder="1" applyAlignment="1">
      <alignment horizontal="left" vertical="center" wrapText="1"/>
    </xf>
    <xf numFmtId="0" fontId="30" fillId="37" borderId="0" xfId="0" applyFont="1" applyFill="1"/>
    <xf numFmtId="0" fontId="22" fillId="37" borderId="0" xfId="0" applyFont="1" applyFill="1"/>
    <xf numFmtId="0" fontId="23" fillId="0" borderId="0" xfId="44" applyFont="1"/>
    <xf numFmtId="0" fontId="22" fillId="0" borderId="0" xfId="0" applyFont="1" applyAlignment="1">
      <alignment vertical="center"/>
    </xf>
    <xf numFmtId="0" fontId="32" fillId="0" borderId="0" xfId="0" applyFont="1" applyAlignment="1">
      <alignment vertical="center"/>
    </xf>
    <xf numFmtId="0" fontId="31" fillId="0" borderId="0" xfId="0" applyFont="1"/>
    <xf numFmtId="0" fontId="32" fillId="0" borderId="0" xfId="0" applyFont="1" applyAlignment="1">
      <alignment horizontal="center" vertical="center"/>
    </xf>
    <xf numFmtId="0" fontId="22" fillId="0" borderId="0" xfId="0" applyFont="1" applyAlignment="1">
      <alignment horizontal="right"/>
    </xf>
    <xf numFmtId="0" fontId="20" fillId="0" borderId="38" xfId="0" applyFont="1" applyFill="1" applyBorder="1" applyAlignment="1">
      <alignment vertical="center" wrapText="1"/>
    </xf>
    <xf numFmtId="2" fontId="20" fillId="0" borderId="38" xfId="0" applyNumberFormat="1" applyFont="1" applyFill="1" applyBorder="1" applyAlignment="1">
      <alignment horizontal="center" vertical="center" wrapText="1"/>
    </xf>
    <xf numFmtId="2" fontId="20" fillId="0" borderId="37" xfId="0" applyNumberFormat="1" applyFont="1" applyFill="1" applyBorder="1" applyAlignment="1">
      <alignment horizontal="center" vertical="center" wrapText="1"/>
    </xf>
    <xf numFmtId="3" fontId="24" fillId="0" borderId="43" xfId="0" applyNumberFormat="1" applyFont="1" applyFill="1" applyBorder="1" applyAlignment="1">
      <alignment horizontal="center" vertical="center" wrapText="1"/>
    </xf>
    <xf numFmtId="1" fontId="20" fillId="0" borderId="37" xfId="0" applyNumberFormat="1" applyFont="1" applyFill="1" applyBorder="1" applyAlignment="1">
      <alignment horizontal="center" vertical="center" wrapText="1"/>
    </xf>
    <xf numFmtId="0" fontId="20" fillId="0" borderId="37" xfId="0" applyFont="1" applyFill="1" applyBorder="1" applyAlignment="1">
      <alignment horizontal="center" vertical="center" wrapText="1"/>
    </xf>
    <xf numFmtId="0" fontId="20" fillId="0" borderId="39" xfId="0" applyFont="1" applyFill="1" applyBorder="1" applyAlignment="1">
      <alignment vertical="center" wrapText="1"/>
    </xf>
    <xf numFmtId="49" fontId="22" fillId="0" borderId="0" xfId="0" applyNumberFormat="1" applyFont="1" applyAlignment="1">
      <alignment vertical="center"/>
    </xf>
    <xf numFmtId="49" fontId="23" fillId="0" borderId="0" xfId="44" applyNumberFormat="1" applyFont="1"/>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DDB3E494-65E4-4E1B-8A70-255B9D14E4B5}"/>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6E600"/>
      <color rgb="FFFFFFBE"/>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150.statcan.gc.ca/n1/daily-quotidien/171129/t001c-eng.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C8EA9-4019-461D-B5B9-ED79D28E3013}">
  <dimension ref="A1:R46"/>
  <sheetViews>
    <sheetView workbookViewId="0">
      <selection activeCell="B20" sqref="B20"/>
    </sheetView>
  </sheetViews>
  <sheetFormatPr defaultColWidth="12.5703125" defaultRowHeight="12.75" x14ac:dyDescent="0.2"/>
  <cols>
    <col min="1" max="1" width="15.5703125" style="319" customWidth="1"/>
    <col min="2" max="2" width="20.28515625" style="319" customWidth="1"/>
    <col min="3" max="16384" width="12.5703125" style="319"/>
  </cols>
  <sheetData>
    <row r="1" spans="1:18" x14ac:dyDescent="0.2">
      <c r="A1" s="348" t="s">
        <v>249</v>
      </c>
      <c r="B1" s="349"/>
    </row>
    <row r="2" spans="1:18" x14ac:dyDescent="0.2">
      <c r="A2" s="350" t="s">
        <v>250</v>
      </c>
    </row>
    <row r="3" spans="1:18" x14ac:dyDescent="0.2">
      <c r="A3" s="319" t="s">
        <v>251</v>
      </c>
    </row>
    <row r="4" spans="1:18" x14ac:dyDescent="0.2">
      <c r="A4" s="319" t="s">
        <v>252</v>
      </c>
    </row>
    <row r="5" spans="1:18" x14ac:dyDescent="0.2">
      <c r="A5" s="319" t="s">
        <v>253</v>
      </c>
    </row>
    <row r="8" spans="1:18" x14ac:dyDescent="0.2">
      <c r="A8" s="348" t="s">
        <v>254</v>
      </c>
      <c r="B8" s="349"/>
    </row>
    <row r="9" spans="1:18" x14ac:dyDescent="0.2">
      <c r="A9" s="351" t="s">
        <v>255</v>
      </c>
      <c r="B9" s="352"/>
      <c r="C9" s="352"/>
      <c r="D9" s="352"/>
      <c r="E9" s="352"/>
      <c r="F9" s="352"/>
      <c r="G9" s="352"/>
      <c r="H9" s="352"/>
      <c r="I9" s="352"/>
      <c r="J9" s="352"/>
    </row>
    <row r="10" spans="1:18" x14ac:dyDescent="0.2">
      <c r="A10" s="351" t="s">
        <v>256</v>
      </c>
      <c r="B10" s="352"/>
      <c r="C10" s="352"/>
      <c r="D10" s="352"/>
      <c r="E10" s="352"/>
      <c r="F10" s="352"/>
      <c r="G10" s="352"/>
      <c r="H10" s="352"/>
      <c r="I10" s="352"/>
      <c r="J10" s="352"/>
      <c r="K10" s="352"/>
      <c r="L10" s="352"/>
      <c r="M10" s="352"/>
    </row>
    <row r="11" spans="1:18" x14ac:dyDescent="0.2">
      <c r="A11" s="351" t="s">
        <v>257</v>
      </c>
      <c r="B11" s="352"/>
      <c r="C11" s="352"/>
      <c r="D11" s="352"/>
      <c r="E11" s="352"/>
      <c r="F11" s="352"/>
      <c r="G11" s="352"/>
      <c r="H11" s="352"/>
      <c r="I11" s="352"/>
      <c r="J11" s="352"/>
      <c r="K11" s="352"/>
      <c r="L11" s="352"/>
      <c r="M11" s="352"/>
      <c r="N11" s="352"/>
      <c r="O11" s="352"/>
      <c r="P11" s="352"/>
      <c r="Q11" s="352"/>
      <c r="R11" s="352"/>
    </row>
    <row r="12" spans="1:18" x14ac:dyDescent="0.2">
      <c r="A12" s="351" t="s">
        <v>258</v>
      </c>
      <c r="B12" s="352"/>
      <c r="C12" s="352"/>
      <c r="D12" s="352"/>
      <c r="E12" s="352"/>
      <c r="F12" s="352"/>
      <c r="G12" s="352"/>
      <c r="H12" s="352"/>
      <c r="I12" s="352"/>
      <c r="J12" s="352"/>
      <c r="K12" s="352"/>
      <c r="L12" s="352"/>
      <c r="M12" s="352"/>
      <c r="N12" s="352"/>
      <c r="O12" s="352"/>
      <c r="P12" s="352"/>
      <c r="Q12" s="352"/>
    </row>
    <row r="13" spans="1:18" x14ac:dyDescent="0.2">
      <c r="A13" s="353" t="s">
        <v>259</v>
      </c>
      <c r="B13" s="354"/>
      <c r="C13" s="354"/>
      <c r="D13" s="354"/>
      <c r="E13" s="354"/>
      <c r="F13" s="354"/>
      <c r="G13" s="354"/>
      <c r="H13" s="354"/>
      <c r="I13" s="354"/>
      <c r="J13" s="354"/>
      <c r="K13" s="354"/>
      <c r="L13" s="354"/>
      <c r="M13" s="354"/>
      <c r="N13" s="354"/>
      <c r="O13" s="354"/>
      <c r="P13" s="354"/>
      <c r="Q13" s="354"/>
      <c r="R13" s="354"/>
    </row>
    <row r="15" spans="1:18" x14ac:dyDescent="0.2">
      <c r="E15" s="319" t="s">
        <v>260</v>
      </c>
    </row>
    <row r="16" spans="1:18" x14ac:dyDescent="0.2">
      <c r="A16" s="348" t="s">
        <v>261</v>
      </c>
      <c r="B16" s="349"/>
    </row>
    <row r="17" spans="1:2" x14ac:dyDescent="0.2">
      <c r="A17" s="319" t="s">
        <v>262</v>
      </c>
      <c r="B17" s="319" t="s">
        <v>263</v>
      </c>
    </row>
    <row r="19" spans="1:2" x14ac:dyDescent="0.2">
      <c r="A19" s="319" t="s">
        <v>264</v>
      </c>
      <c r="B19" s="350" t="s">
        <v>265</v>
      </c>
    </row>
    <row r="21" spans="1:2" x14ac:dyDescent="0.2">
      <c r="A21" s="319" t="s">
        <v>266</v>
      </c>
      <c r="B21" s="319" t="s">
        <v>267</v>
      </c>
    </row>
    <row r="22" spans="1:2" x14ac:dyDescent="0.2">
      <c r="B22" s="319" t="s">
        <v>268</v>
      </c>
    </row>
    <row r="23" spans="1:2" x14ac:dyDescent="0.2">
      <c r="B23" s="319" t="s">
        <v>269</v>
      </c>
    </row>
    <row r="25" spans="1:2" x14ac:dyDescent="0.2">
      <c r="A25" s="319" t="s">
        <v>270</v>
      </c>
      <c r="B25" s="319" t="s">
        <v>271</v>
      </c>
    </row>
    <row r="27" spans="1:2" x14ac:dyDescent="0.2">
      <c r="A27" s="319" t="s">
        <v>272</v>
      </c>
      <c r="B27" s="319" t="s">
        <v>273</v>
      </c>
    </row>
    <row r="30" spans="1:2" x14ac:dyDescent="0.2">
      <c r="A30" s="348" t="s">
        <v>274</v>
      </c>
      <c r="B30" s="349"/>
    </row>
    <row r="31" spans="1:2" x14ac:dyDescent="0.2">
      <c r="A31" s="319" t="s">
        <v>275</v>
      </c>
    </row>
    <row r="32" spans="1:2" x14ac:dyDescent="0.2">
      <c r="A32" s="350" t="s">
        <v>276</v>
      </c>
    </row>
    <row r="46" spans="1:1" x14ac:dyDescent="0.2">
      <c r="A46" s="355"/>
    </row>
  </sheetData>
  <hyperlinks>
    <hyperlink ref="B19" r:id="rId1" xr:uid="{150BD9F3-BEE8-480D-8B90-C9BA4D57827A}"/>
    <hyperlink ref="A2" r:id="rId2" xr:uid="{766ABE18-E4AC-4BE6-93C2-9C5F65CD5E97}"/>
    <hyperlink ref="A32" r:id="rId3" xr:uid="{1253E34B-AA1C-47B3-A943-1BBB4F0CC8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4"/>
  <sheetViews>
    <sheetView zoomScale="90" zoomScaleNormal="90" workbookViewId="0">
      <pane ySplit="1" topLeftCell="A66" activePane="bottomLeft" state="frozen"/>
      <selection pane="bottomLeft" activeCell="V2" sqref="V2:V94"/>
    </sheetView>
  </sheetViews>
  <sheetFormatPr defaultRowHeight="12.75" x14ac:dyDescent="0.2"/>
  <cols>
    <col min="1" max="1" width="13.85546875" style="319" bestFit="1" customWidth="1"/>
    <col min="2" max="2" width="9.140625" style="319"/>
    <col min="3" max="3" width="29.42578125" style="319" bestFit="1" customWidth="1"/>
    <col min="4" max="4" width="11.42578125" style="319" bestFit="1" customWidth="1"/>
    <col min="5" max="7" width="9.28515625" style="319" bestFit="1" customWidth="1"/>
    <col min="8" max="9" width="11.42578125" style="319" bestFit="1" customWidth="1"/>
    <col min="10" max="21" width="9.28515625" style="319" bestFit="1" customWidth="1"/>
    <col min="22" max="22" width="13.85546875" style="72" bestFit="1" customWidth="1"/>
    <col min="23" max="16384" width="9.140625" style="319"/>
  </cols>
  <sheetData>
    <row r="1" spans="1:22" s="315" customFormat="1" ht="115.5" thickBot="1" x14ac:dyDescent="0.25">
      <c r="A1" s="309" t="s">
        <v>17</v>
      </c>
      <c r="B1" s="310" t="s">
        <v>234</v>
      </c>
      <c r="C1" s="310" t="s">
        <v>235</v>
      </c>
      <c r="D1" s="311" t="s">
        <v>20</v>
      </c>
      <c r="E1" s="309" t="s">
        <v>4</v>
      </c>
      <c r="F1" s="309" t="s">
        <v>18</v>
      </c>
      <c r="G1" s="309" t="s">
        <v>19</v>
      </c>
      <c r="H1" s="309" t="s">
        <v>21</v>
      </c>
      <c r="I1" s="312" t="s">
        <v>22</v>
      </c>
      <c r="J1" s="311" t="s">
        <v>236</v>
      </c>
      <c r="K1" s="309" t="s">
        <v>237</v>
      </c>
      <c r="L1" s="309" t="s">
        <v>238</v>
      </c>
      <c r="M1" s="309" t="s">
        <v>239</v>
      </c>
      <c r="N1" s="313" t="s">
        <v>240</v>
      </c>
      <c r="O1" s="309" t="s">
        <v>241</v>
      </c>
      <c r="P1" s="309" t="s">
        <v>242</v>
      </c>
      <c r="Q1" s="309" t="s">
        <v>243</v>
      </c>
      <c r="R1" s="313" t="s">
        <v>244</v>
      </c>
      <c r="S1" s="309" t="s">
        <v>245</v>
      </c>
      <c r="T1" s="309" t="s">
        <v>246</v>
      </c>
      <c r="U1" s="312" t="s">
        <v>247</v>
      </c>
      <c r="V1" s="314" t="s">
        <v>248</v>
      </c>
    </row>
    <row r="2" spans="1:22" s="318" customFormat="1" ht="13.5" thickTop="1" x14ac:dyDescent="0.2">
      <c r="A2" s="316" t="s">
        <v>51</v>
      </c>
      <c r="B2" s="316" t="s">
        <v>233</v>
      </c>
      <c r="C2" s="316" t="s">
        <v>228</v>
      </c>
      <c r="D2" s="316">
        <v>4.6692999267578124</v>
      </c>
      <c r="E2" s="316">
        <v>5923</v>
      </c>
      <c r="F2" s="316">
        <v>2755</v>
      </c>
      <c r="G2" s="316">
        <v>2538</v>
      </c>
      <c r="H2" s="316">
        <v>1268.4985100352528</v>
      </c>
      <c r="I2" s="316">
        <v>590.02420988470737</v>
      </c>
      <c r="J2" s="316">
        <v>3310</v>
      </c>
      <c r="K2" s="316">
        <v>2675</v>
      </c>
      <c r="L2" s="316">
        <v>295</v>
      </c>
      <c r="M2" s="316">
        <v>215</v>
      </c>
      <c r="N2" s="317">
        <v>6.4954682779456194E-2</v>
      </c>
      <c r="O2" s="316">
        <v>65</v>
      </c>
      <c r="P2" s="316">
        <v>25</v>
      </c>
      <c r="Q2" s="316">
        <v>90</v>
      </c>
      <c r="R2" s="317">
        <v>2.7190332326283987E-2</v>
      </c>
      <c r="S2" s="316">
        <v>0</v>
      </c>
      <c r="T2" s="316">
        <v>0</v>
      </c>
      <c r="U2" s="316">
        <v>20</v>
      </c>
      <c r="V2" s="185" t="s">
        <v>7</v>
      </c>
    </row>
    <row r="3" spans="1:22" x14ac:dyDescent="0.2">
      <c r="A3" s="316" t="s">
        <v>52</v>
      </c>
      <c r="B3" s="316" t="s">
        <v>233</v>
      </c>
      <c r="C3" s="316" t="s">
        <v>228</v>
      </c>
      <c r="D3" s="316">
        <v>9.8571002197265631</v>
      </c>
      <c r="E3" s="316">
        <v>8902</v>
      </c>
      <c r="F3" s="316">
        <v>2808</v>
      </c>
      <c r="G3" s="316">
        <v>2731</v>
      </c>
      <c r="H3" s="316">
        <v>903.10535568917476</v>
      </c>
      <c r="I3" s="316">
        <v>284.87079743599219</v>
      </c>
      <c r="J3" s="316">
        <v>4745</v>
      </c>
      <c r="K3" s="316">
        <v>4110</v>
      </c>
      <c r="L3" s="316">
        <v>355</v>
      </c>
      <c r="M3" s="316">
        <v>120</v>
      </c>
      <c r="N3" s="317">
        <v>2.5289778714436249E-2</v>
      </c>
      <c r="O3" s="316">
        <v>130</v>
      </c>
      <c r="P3" s="316">
        <v>20</v>
      </c>
      <c r="Q3" s="316">
        <v>150</v>
      </c>
      <c r="R3" s="317">
        <v>3.1612223393045313E-2</v>
      </c>
      <c r="S3" s="316">
        <v>0</v>
      </c>
      <c r="T3" s="316">
        <v>10</v>
      </c>
      <c r="U3" s="316">
        <v>0</v>
      </c>
      <c r="V3" s="185" t="s">
        <v>7</v>
      </c>
    </row>
    <row r="4" spans="1:22" x14ac:dyDescent="0.2">
      <c r="A4" s="316" t="s">
        <v>53</v>
      </c>
      <c r="B4" s="316" t="s">
        <v>233</v>
      </c>
      <c r="C4" s="316" t="s">
        <v>228</v>
      </c>
      <c r="D4" s="316">
        <v>5.466500244140625</v>
      </c>
      <c r="E4" s="316">
        <v>2316</v>
      </c>
      <c r="F4" s="316">
        <v>1009</v>
      </c>
      <c r="G4" s="316">
        <v>980</v>
      </c>
      <c r="H4" s="316">
        <v>423.67143447628121</v>
      </c>
      <c r="I4" s="316">
        <v>184.57878989057329</v>
      </c>
      <c r="J4" s="316">
        <v>1145</v>
      </c>
      <c r="K4" s="316">
        <v>870</v>
      </c>
      <c r="L4" s="316">
        <v>100</v>
      </c>
      <c r="M4" s="316">
        <v>65</v>
      </c>
      <c r="N4" s="317">
        <v>5.6768558951965066E-2</v>
      </c>
      <c r="O4" s="316">
        <v>75</v>
      </c>
      <c r="P4" s="316">
        <v>10</v>
      </c>
      <c r="Q4" s="316">
        <v>85</v>
      </c>
      <c r="R4" s="317">
        <v>7.4235807860262015E-2</v>
      </c>
      <c r="S4" s="316">
        <v>0</v>
      </c>
      <c r="T4" s="316">
        <v>15</v>
      </c>
      <c r="U4" s="316">
        <v>10</v>
      </c>
      <c r="V4" s="185" t="s">
        <v>7</v>
      </c>
    </row>
    <row r="5" spans="1:22" x14ac:dyDescent="0.2">
      <c r="A5" s="320" t="s">
        <v>54</v>
      </c>
      <c r="B5" s="320" t="s">
        <v>233</v>
      </c>
      <c r="C5" s="320" t="s">
        <v>228</v>
      </c>
      <c r="D5" s="320">
        <v>1.9230999755859375</v>
      </c>
      <c r="E5" s="320">
        <v>6026</v>
      </c>
      <c r="F5" s="320">
        <v>2379</v>
      </c>
      <c r="G5" s="320">
        <v>2296</v>
      </c>
      <c r="H5" s="320">
        <v>3133.4824379912829</v>
      </c>
      <c r="I5" s="320">
        <v>1237.0651709228778</v>
      </c>
      <c r="J5" s="320">
        <v>3110</v>
      </c>
      <c r="K5" s="320">
        <v>2415</v>
      </c>
      <c r="L5" s="320">
        <v>295</v>
      </c>
      <c r="M5" s="320">
        <v>240</v>
      </c>
      <c r="N5" s="321">
        <v>7.7170418006430874E-2</v>
      </c>
      <c r="O5" s="320">
        <v>100</v>
      </c>
      <c r="P5" s="320">
        <v>45</v>
      </c>
      <c r="Q5" s="320">
        <v>145</v>
      </c>
      <c r="R5" s="321">
        <v>4.6623794212218649E-2</v>
      </c>
      <c r="S5" s="320">
        <v>0</v>
      </c>
      <c r="T5" s="320">
        <v>0</v>
      </c>
      <c r="U5" s="320">
        <v>10</v>
      </c>
      <c r="V5" s="213" t="s">
        <v>6</v>
      </c>
    </row>
    <row r="6" spans="1:22" x14ac:dyDescent="0.2">
      <c r="A6" s="316" t="s">
        <v>55</v>
      </c>
      <c r="B6" s="316" t="s">
        <v>233</v>
      </c>
      <c r="C6" s="316" t="s">
        <v>228</v>
      </c>
      <c r="D6" s="316">
        <v>1.075199966430664</v>
      </c>
      <c r="E6" s="316">
        <v>2897</v>
      </c>
      <c r="F6" s="316">
        <v>1278</v>
      </c>
      <c r="G6" s="316">
        <v>1218</v>
      </c>
      <c r="H6" s="316">
        <v>2694.3825245988023</v>
      </c>
      <c r="I6" s="316">
        <v>1188.6161085389263</v>
      </c>
      <c r="J6" s="316">
        <v>1610</v>
      </c>
      <c r="K6" s="316">
        <v>1250</v>
      </c>
      <c r="L6" s="316">
        <v>215</v>
      </c>
      <c r="M6" s="316">
        <v>75</v>
      </c>
      <c r="N6" s="317">
        <v>4.6583850931677016E-2</v>
      </c>
      <c r="O6" s="316">
        <v>40</v>
      </c>
      <c r="P6" s="316">
        <v>20</v>
      </c>
      <c r="Q6" s="316">
        <v>60</v>
      </c>
      <c r="R6" s="317">
        <v>3.7267080745341616E-2</v>
      </c>
      <c r="S6" s="316">
        <v>0</v>
      </c>
      <c r="T6" s="316">
        <v>0</v>
      </c>
      <c r="U6" s="316">
        <v>0</v>
      </c>
      <c r="V6" s="185" t="s">
        <v>7</v>
      </c>
    </row>
    <row r="7" spans="1:22" x14ac:dyDescent="0.2">
      <c r="A7" s="316" t="s">
        <v>56</v>
      </c>
      <c r="B7" s="316" t="s">
        <v>233</v>
      </c>
      <c r="C7" s="316" t="s">
        <v>228</v>
      </c>
      <c r="D7" s="316">
        <v>1.032699966430664</v>
      </c>
      <c r="E7" s="316">
        <v>4183</v>
      </c>
      <c r="F7" s="316">
        <v>1610</v>
      </c>
      <c r="G7" s="316">
        <v>1565</v>
      </c>
      <c r="H7" s="316">
        <v>4050.5472411873548</v>
      </c>
      <c r="I7" s="316">
        <v>1559.0200952215255</v>
      </c>
      <c r="J7" s="316">
        <v>2250</v>
      </c>
      <c r="K7" s="316">
        <v>1815</v>
      </c>
      <c r="L7" s="316">
        <v>195</v>
      </c>
      <c r="M7" s="316">
        <v>145</v>
      </c>
      <c r="N7" s="317">
        <v>6.4444444444444443E-2</v>
      </c>
      <c r="O7" s="316">
        <v>75</v>
      </c>
      <c r="P7" s="316">
        <v>0</v>
      </c>
      <c r="Q7" s="316">
        <v>75</v>
      </c>
      <c r="R7" s="317">
        <v>3.3333333333333333E-2</v>
      </c>
      <c r="S7" s="316">
        <v>0</v>
      </c>
      <c r="T7" s="316">
        <v>0</v>
      </c>
      <c r="U7" s="316">
        <v>15</v>
      </c>
      <c r="V7" s="185" t="s">
        <v>7</v>
      </c>
    </row>
    <row r="8" spans="1:22" x14ac:dyDescent="0.2">
      <c r="A8" s="316" t="s">
        <v>57</v>
      </c>
      <c r="B8" s="316" t="s">
        <v>233</v>
      </c>
      <c r="C8" s="316" t="s">
        <v>228</v>
      </c>
      <c r="D8" s="316">
        <v>0.86900001525878912</v>
      </c>
      <c r="E8" s="316">
        <v>3060</v>
      </c>
      <c r="F8" s="316">
        <v>1073</v>
      </c>
      <c r="G8" s="316">
        <v>1039</v>
      </c>
      <c r="H8" s="316">
        <v>3521.2887759141508</v>
      </c>
      <c r="I8" s="316">
        <v>1234.7525675019228</v>
      </c>
      <c r="J8" s="316">
        <v>1605</v>
      </c>
      <c r="K8" s="316">
        <v>1255</v>
      </c>
      <c r="L8" s="316">
        <v>205</v>
      </c>
      <c r="M8" s="316">
        <v>95</v>
      </c>
      <c r="N8" s="317">
        <v>5.9190031152647975E-2</v>
      </c>
      <c r="O8" s="316">
        <v>45</v>
      </c>
      <c r="P8" s="316">
        <v>10</v>
      </c>
      <c r="Q8" s="316">
        <v>55</v>
      </c>
      <c r="R8" s="317">
        <v>3.4267912772585667E-2</v>
      </c>
      <c r="S8" s="316">
        <v>0</v>
      </c>
      <c r="T8" s="316">
        <v>0</v>
      </c>
      <c r="U8" s="316">
        <v>0</v>
      </c>
      <c r="V8" s="185" t="s">
        <v>7</v>
      </c>
    </row>
    <row r="9" spans="1:22" x14ac:dyDescent="0.2">
      <c r="A9" s="316" t="s">
        <v>58</v>
      </c>
      <c r="B9" s="316" t="s">
        <v>233</v>
      </c>
      <c r="C9" s="316" t="s">
        <v>228</v>
      </c>
      <c r="D9" s="316">
        <v>2.0389999389648437</v>
      </c>
      <c r="E9" s="316">
        <v>6744</v>
      </c>
      <c r="F9" s="316">
        <v>1999</v>
      </c>
      <c r="G9" s="316">
        <v>1979</v>
      </c>
      <c r="H9" s="316">
        <v>3307.5037772800442</v>
      </c>
      <c r="I9" s="316">
        <v>980.38256980765243</v>
      </c>
      <c r="J9" s="316">
        <v>3750</v>
      </c>
      <c r="K9" s="316">
        <v>3110</v>
      </c>
      <c r="L9" s="316">
        <v>375</v>
      </c>
      <c r="M9" s="316">
        <v>130</v>
      </c>
      <c r="N9" s="317">
        <v>3.4666666666666665E-2</v>
      </c>
      <c r="O9" s="316">
        <v>80</v>
      </c>
      <c r="P9" s="316">
        <v>35</v>
      </c>
      <c r="Q9" s="316">
        <v>115</v>
      </c>
      <c r="R9" s="317">
        <v>3.0666666666666665E-2</v>
      </c>
      <c r="S9" s="316">
        <v>0</v>
      </c>
      <c r="T9" s="316">
        <v>0</v>
      </c>
      <c r="U9" s="316">
        <v>0</v>
      </c>
      <c r="V9" s="185" t="s">
        <v>7</v>
      </c>
    </row>
    <row r="10" spans="1:22" x14ac:dyDescent="0.2">
      <c r="A10" s="316" t="s">
        <v>59</v>
      </c>
      <c r="B10" s="316" t="s">
        <v>233</v>
      </c>
      <c r="C10" s="316" t="s">
        <v>228</v>
      </c>
      <c r="D10" s="316">
        <v>30.580300292968751</v>
      </c>
      <c r="E10" s="316">
        <v>14430</v>
      </c>
      <c r="F10" s="316">
        <v>4739</v>
      </c>
      <c r="G10" s="316">
        <v>4542</v>
      </c>
      <c r="H10" s="316">
        <v>471.87241007302509</v>
      </c>
      <c r="I10" s="316">
        <v>154.9690472166366</v>
      </c>
      <c r="J10" s="316">
        <v>7925</v>
      </c>
      <c r="K10" s="316">
        <v>6810</v>
      </c>
      <c r="L10" s="316">
        <v>670</v>
      </c>
      <c r="M10" s="316">
        <v>260</v>
      </c>
      <c r="N10" s="317">
        <v>3.2807570977917984E-2</v>
      </c>
      <c r="O10" s="316">
        <v>95</v>
      </c>
      <c r="P10" s="316">
        <v>60</v>
      </c>
      <c r="Q10" s="316">
        <v>155</v>
      </c>
      <c r="R10" s="317">
        <v>1.9558359621451103E-2</v>
      </c>
      <c r="S10" s="316">
        <v>0</v>
      </c>
      <c r="T10" s="316">
        <v>0</v>
      </c>
      <c r="U10" s="316">
        <v>20</v>
      </c>
      <c r="V10" s="185" t="s">
        <v>7</v>
      </c>
    </row>
    <row r="11" spans="1:22" x14ac:dyDescent="0.2">
      <c r="A11" s="320" t="s">
        <v>60</v>
      </c>
      <c r="B11" s="320" t="s">
        <v>233</v>
      </c>
      <c r="C11" s="320" t="s">
        <v>228</v>
      </c>
      <c r="D11" s="320">
        <v>6.2720001220703123</v>
      </c>
      <c r="E11" s="320">
        <v>3989</v>
      </c>
      <c r="F11" s="320">
        <v>1821</v>
      </c>
      <c r="G11" s="320">
        <v>1676</v>
      </c>
      <c r="H11" s="320">
        <v>636.00126313187616</v>
      </c>
      <c r="I11" s="320">
        <v>290.33800455330822</v>
      </c>
      <c r="J11" s="320">
        <v>1925</v>
      </c>
      <c r="K11" s="320">
        <v>1345</v>
      </c>
      <c r="L11" s="320">
        <v>235</v>
      </c>
      <c r="M11" s="320">
        <v>190</v>
      </c>
      <c r="N11" s="321">
        <v>9.8701298701298706E-2</v>
      </c>
      <c r="O11" s="320">
        <v>120</v>
      </c>
      <c r="P11" s="320">
        <v>10</v>
      </c>
      <c r="Q11" s="320">
        <v>130</v>
      </c>
      <c r="R11" s="321">
        <v>6.7532467532467527E-2</v>
      </c>
      <c r="S11" s="320">
        <v>0</v>
      </c>
      <c r="T11" s="320">
        <v>0</v>
      </c>
      <c r="U11" s="320">
        <v>10</v>
      </c>
      <c r="V11" s="213" t="s">
        <v>6</v>
      </c>
    </row>
    <row r="12" spans="1:22" x14ac:dyDescent="0.2">
      <c r="A12" s="316" t="s">
        <v>61</v>
      </c>
      <c r="B12" s="316" t="s">
        <v>233</v>
      </c>
      <c r="C12" s="316" t="s">
        <v>228</v>
      </c>
      <c r="D12" s="316">
        <v>3.382200012207031</v>
      </c>
      <c r="E12" s="316">
        <v>5812</v>
      </c>
      <c r="F12" s="316">
        <v>2364</v>
      </c>
      <c r="G12" s="316">
        <v>2240</v>
      </c>
      <c r="H12" s="316">
        <v>1718.4081305136713</v>
      </c>
      <c r="I12" s="316">
        <v>698.95334145463153</v>
      </c>
      <c r="J12" s="316">
        <v>3145</v>
      </c>
      <c r="K12" s="316">
        <v>2615</v>
      </c>
      <c r="L12" s="316">
        <v>210</v>
      </c>
      <c r="M12" s="316">
        <v>175</v>
      </c>
      <c r="N12" s="317">
        <v>5.5643879173290937E-2</v>
      </c>
      <c r="O12" s="316">
        <v>105</v>
      </c>
      <c r="P12" s="316">
        <v>20</v>
      </c>
      <c r="Q12" s="316">
        <v>125</v>
      </c>
      <c r="R12" s="317">
        <v>3.9745627980922099E-2</v>
      </c>
      <c r="S12" s="316">
        <v>0</v>
      </c>
      <c r="T12" s="316">
        <v>0</v>
      </c>
      <c r="U12" s="316">
        <v>15</v>
      </c>
      <c r="V12" s="185" t="s">
        <v>7</v>
      </c>
    </row>
    <row r="13" spans="1:22" x14ac:dyDescent="0.2">
      <c r="A13" s="316" t="s">
        <v>62</v>
      </c>
      <c r="B13" s="316" t="s">
        <v>233</v>
      </c>
      <c r="C13" s="316" t="s">
        <v>228</v>
      </c>
      <c r="D13" s="316">
        <v>2.8576000976562499</v>
      </c>
      <c r="E13" s="316">
        <v>7282</v>
      </c>
      <c r="F13" s="316">
        <v>2771</v>
      </c>
      <c r="G13" s="316">
        <v>2677</v>
      </c>
      <c r="H13" s="316">
        <v>2548.2921861503855</v>
      </c>
      <c r="I13" s="316">
        <v>969.69481568562458</v>
      </c>
      <c r="J13" s="316">
        <v>3380</v>
      </c>
      <c r="K13" s="316">
        <v>2550</v>
      </c>
      <c r="L13" s="316">
        <v>365</v>
      </c>
      <c r="M13" s="316">
        <v>245</v>
      </c>
      <c r="N13" s="317">
        <v>7.2485207100591711E-2</v>
      </c>
      <c r="O13" s="316">
        <v>160</v>
      </c>
      <c r="P13" s="316">
        <v>20</v>
      </c>
      <c r="Q13" s="316">
        <v>180</v>
      </c>
      <c r="R13" s="317">
        <v>5.3254437869822487E-2</v>
      </c>
      <c r="S13" s="316">
        <v>20</v>
      </c>
      <c r="T13" s="316">
        <v>15</v>
      </c>
      <c r="U13" s="316">
        <v>10</v>
      </c>
      <c r="V13" s="185" t="s">
        <v>7</v>
      </c>
    </row>
    <row r="14" spans="1:22" x14ac:dyDescent="0.2">
      <c r="A14" s="320" t="s">
        <v>63</v>
      </c>
      <c r="B14" s="320" t="s">
        <v>233</v>
      </c>
      <c r="C14" s="320" t="s">
        <v>228</v>
      </c>
      <c r="D14" s="320">
        <v>1.4585000610351562</v>
      </c>
      <c r="E14" s="320">
        <v>7379</v>
      </c>
      <c r="F14" s="320">
        <v>3379</v>
      </c>
      <c r="G14" s="320">
        <v>3212</v>
      </c>
      <c r="H14" s="320">
        <v>5059.3072959920391</v>
      </c>
      <c r="I14" s="320">
        <v>2316.7637014713509</v>
      </c>
      <c r="J14" s="320">
        <v>3585</v>
      </c>
      <c r="K14" s="320">
        <v>2500</v>
      </c>
      <c r="L14" s="320">
        <v>275</v>
      </c>
      <c r="M14" s="320">
        <v>375</v>
      </c>
      <c r="N14" s="321">
        <v>0.10460251046025104</v>
      </c>
      <c r="O14" s="320">
        <v>310</v>
      </c>
      <c r="P14" s="320">
        <v>50</v>
      </c>
      <c r="Q14" s="320">
        <v>360</v>
      </c>
      <c r="R14" s="321">
        <v>0.100418410041841</v>
      </c>
      <c r="S14" s="320">
        <v>0</v>
      </c>
      <c r="T14" s="320">
        <v>0</v>
      </c>
      <c r="U14" s="320">
        <v>70</v>
      </c>
      <c r="V14" s="213" t="s">
        <v>6</v>
      </c>
    </row>
    <row r="15" spans="1:22" x14ac:dyDescent="0.2">
      <c r="A15" s="320" t="s">
        <v>64</v>
      </c>
      <c r="B15" s="320" t="s">
        <v>233</v>
      </c>
      <c r="C15" s="320" t="s">
        <v>228</v>
      </c>
      <c r="D15" s="320">
        <v>1.1955999755859374</v>
      </c>
      <c r="E15" s="320">
        <v>1183</v>
      </c>
      <c r="F15" s="320">
        <v>597</v>
      </c>
      <c r="G15" s="320">
        <v>576</v>
      </c>
      <c r="H15" s="320">
        <v>989.46137851854462</v>
      </c>
      <c r="I15" s="320">
        <v>499.3308900892402</v>
      </c>
      <c r="J15" s="320">
        <v>575</v>
      </c>
      <c r="K15" s="320">
        <v>425</v>
      </c>
      <c r="L15" s="320">
        <v>40</v>
      </c>
      <c r="M15" s="320">
        <v>65</v>
      </c>
      <c r="N15" s="321">
        <v>0.11304347826086956</v>
      </c>
      <c r="O15" s="320">
        <v>30</v>
      </c>
      <c r="P15" s="320">
        <v>20</v>
      </c>
      <c r="Q15" s="320">
        <v>50</v>
      </c>
      <c r="R15" s="321">
        <v>8.6956521739130432E-2</v>
      </c>
      <c r="S15" s="320">
        <v>0</v>
      </c>
      <c r="T15" s="320">
        <v>0</v>
      </c>
      <c r="U15" s="320">
        <v>0</v>
      </c>
      <c r="V15" s="213" t="s">
        <v>6</v>
      </c>
    </row>
    <row r="16" spans="1:22" x14ac:dyDescent="0.2">
      <c r="A16" s="320" t="s">
        <v>65</v>
      </c>
      <c r="B16" s="320" t="s">
        <v>233</v>
      </c>
      <c r="C16" s="320" t="s">
        <v>228</v>
      </c>
      <c r="D16" s="320">
        <v>2.3824999999999998</v>
      </c>
      <c r="E16" s="320">
        <v>7195</v>
      </c>
      <c r="F16" s="320">
        <v>3417</v>
      </c>
      <c r="G16" s="320">
        <v>3270</v>
      </c>
      <c r="H16" s="320">
        <v>3019.9370409234002</v>
      </c>
      <c r="I16" s="320">
        <v>1434.2077649527807</v>
      </c>
      <c r="J16" s="320">
        <v>3620</v>
      </c>
      <c r="K16" s="320">
        <v>2620</v>
      </c>
      <c r="L16" s="320">
        <v>475</v>
      </c>
      <c r="M16" s="320">
        <v>300</v>
      </c>
      <c r="N16" s="321">
        <v>8.2872928176795577E-2</v>
      </c>
      <c r="O16" s="320">
        <v>145</v>
      </c>
      <c r="P16" s="320">
        <v>40</v>
      </c>
      <c r="Q16" s="320">
        <v>185</v>
      </c>
      <c r="R16" s="321">
        <v>5.1104972375690609E-2</v>
      </c>
      <c r="S16" s="320">
        <v>0</v>
      </c>
      <c r="T16" s="320">
        <v>10</v>
      </c>
      <c r="U16" s="320">
        <v>25</v>
      </c>
      <c r="V16" s="213" t="s">
        <v>6</v>
      </c>
    </row>
    <row r="17" spans="1:22" x14ac:dyDescent="0.2">
      <c r="A17" s="316" t="s">
        <v>66</v>
      </c>
      <c r="B17" s="316" t="s">
        <v>233</v>
      </c>
      <c r="C17" s="316" t="s">
        <v>228</v>
      </c>
      <c r="D17" s="316">
        <v>2.2458999633789061</v>
      </c>
      <c r="E17" s="316">
        <v>5321</v>
      </c>
      <c r="F17" s="316">
        <v>2105</v>
      </c>
      <c r="G17" s="316">
        <v>2075</v>
      </c>
      <c r="H17" s="316">
        <v>2369.2061475412625</v>
      </c>
      <c r="I17" s="316">
        <v>937.26347313932661</v>
      </c>
      <c r="J17" s="316">
        <v>2280</v>
      </c>
      <c r="K17" s="316">
        <v>1830</v>
      </c>
      <c r="L17" s="316">
        <v>185</v>
      </c>
      <c r="M17" s="316">
        <v>95</v>
      </c>
      <c r="N17" s="317">
        <v>4.1666666666666664E-2</v>
      </c>
      <c r="O17" s="316">
        <v>95</v>
      </c>
      <c r="P17" s="316">
        <v>60</v>
      </c>
      <c r="Q17" s="316">
        <v>155</v>
      </c>
      <c r="R17" s="317">
        <v>6.798245614035088E-2</v>
      </c>
      <c r="S17" s="316">
        <v>0</v>
      </c>
      <c r="T17" s="316">
        <v>10</v>
      </c>
      <c r="U17" s="316">
        <v>10</v>
      </c>
      <c r="V17" s="185" t="s">
        <v>7</v>
      </c>
    </row>
    <row r="18" spans="1:22" x14ac:dyDescent="0.2">
      <c r="A18" s="316" t="s">
        <v>67</v>
      </c>
      <c r="B18" s="316" t="s">
        <v>233</v>
      </c>
      <c r="C18" s="316" t="s">
        <v>228</v>
      </c>
      <c r="D18" s="316">
        <v>1.2320999908447265</v>
      </c>
      <c r="E18" s="316">
        <v>3439</v>
      </c>
      <c r="F18" s="316">
        <v>1221</v>
      </c>
      <c r="G18" s="316">
        <v>1210</v>
      </c>
      <c r="H18" s="316">
        <v>2791.1695686664398</v>
      </c>
      <c r="I18" s="316">
        <v>990.99099835467382</v>
      </c>
      <c r="J18" s="316">
        <v>1790</v>
      </c>
      <c r="K18" s="316">
        <v>1460</v>
      </c>
      <c r="L18" s="316">
        <v>195</v>
      </c>
      <c r="M18" s="316">
        <v>90</v>
      </c>
      <c r="N18" s="317">
        <v>5.027932960893855E-2</v>
      </c>
      <c r="O18" s="316">
        <v>25</v>
      </c>
      <c r="P18" s="316">
        <v>0</v>
      </c>
      <c r="Q18" s="316">
        <v>25</v>
      </c>
      <c r="R18" s="317">
        <v>1.3966480446927373E-2</v>
      </c>
      <c r="S18" s="316">
        <v>10</v>
      </c>
      <c r="T18" s="316">
        <v>0</v>
      </c>
      <c r="U18" s="316">
        <v>10</v>
      </c>
      <c r="V18" s="185" t="s">
        <v>7</v>
      </c>
    </row>
    <row r="19" spans="1:22" x14ac:dyDescent="0.2">
      <c r="A19" s="316" t="s">
        <v>68</v>
      </c>
      <c r="B19" s="316" t="s">
        <v>233</v>
      </c>
      <c r="C19" s="316" t="s">
        <v>228</v>
      </c>
      <c r="D19" s="316">
        <v>1.7483000183105468</v>
      </c>
      <c r="E19" s="316">
        <v>4600</v>
      </c>
      <c r="F19" s="316">
        <v>1456</v>
      </c>
      <c r="G19" s="316">
        <v>1443</v>
      </c>
      <c r="H19" s="316">
        <v>2631.1273533275867</v>
      </c>
      <c r="I19" s="316">
        <v>832.80900574890563</v>
      </c>
      <c r="J19" s="316">
        <v>2550</v>
      </c>
      <c r="K19" s="316">
        <v>2145</v>
      </c>
      <c r="L19" s="316">
        <v>250</v>
      </c>
      <c r="M19" s="316">
        <v>115</v>
      </c>
      <c r="N19" s="317">
        <v>4.5098039215686274E-2</v>
      </c>
      <c r="O19" s="316">
        <v>0</v>
      </c>
      <c r="P19" s="316">
        <v>15</v>
      </c>
      <c r="Q19" s="316">
        <v>15</v>
      </c>
      <c r="R19" s="317">
        <v>5.8823529411764705E-3</v>
      </c>
      <c r="S19" s="316">
        <v>0</v>
      </c>
      <c r="T19" s="316">
        <v>0</v>
      </c>
      <c r="U19" s="316">
        <v>15</v>
      </c>
      <c r="V19" s="185" t="s">
        <v>7</v>
      </c>
    </row>
    <row r="20" spans="1:22" x14ac:dyDescent="0.2">
      <c r="A20" s="316" t="s">
        <v>69</v>
      </c>
      <c r="B20" s="316" t="s">
        <v>233</v>
      </c>
      <c r="C20" s="316" t="s">
        <v>228</v>
      </c>
      <c r="D20" s="316">
        <v>0.90489997863769533</v>
      </c>
      <c r="E20" s="316">
        <v>3637</v>
      </c>
      <c r="F20" s="316">
        <v>1120</v>
      </c>
      <c r="G20" s="316">
        <v>1109</v>
      </c>
      <c r="H20" s="316">
        <v>4019.2287389324665</v>
      </c>
      <c r="I20" s="316">
        <v>1237.7058530669131</v>
      </c>
      <c r="J20" s="316">
        <v>2035</v>
      </c>
      <c r="K20" s="316">
        <v>1670</v>
      </c>
      <c r="L20" s="316">
        <v>210</v>
      </c>
      <c r="M20" s="316">
        <v>100</v>
      </c>
      <c r="N20" s="317">
        <v>4.9140049140049137E-2</v>
      </c>
      <c r="O20" s="316">
        <v>30</v>
      </c>
      <c r="P20" s="316">
        <v>25</v>
      </c>
      <c r="Q20" s="316">
        <v>55</v>
      </c>
      <c r="R20" s="317">
        <v>2.7027027027027029E-2</v>
      </c>
      <c r="S20" s="316">
        <v>0</v>
      </c>
      <c r="T20" s="316">
        <v>0</v>
      </c>
      <c r="U20" s="316">
        <v>0</v>
      </c>
      <c r="V20" s="185" t="s">
        <v>7</v>
      </c>
    </row>
    <row r="21" spans="1:22" x14ac:dyDescent="0.2">
      <c r="A21" s="316" t="s">
        <v>70</v>
      </c>
      <c r="B21" s="316" t="s">
        <v>233</v>
      </c>
      <c r="C21" s="316" t="s">
        <v>228</v>
      </c>
      <c r="D21" s="316">
        <v>1.0601000213623046</v>
      </c>
      <c r="E21" s="316">
        <v>3813</v>
      </c>
      <c r="F21" s="316">
        <v>1147</v>
      </c>
      <c r="G21" s="316">
        <v>1126</v>
      </c>
      <c r="H21" s="316">
        <v>3596.8304152093319</v>
      </c>
      <c r="I21" s="316">
        <v>1081.9733769328884</v>
      </c>
      <c r="J21" s="316">
        <v>1890</v>
      </c>
      <c r="K21" s="316">
        <v>1535</v>
      </c>
      <c r="L21" s="316">
        <v>170</v>
      </c>
      <c r="M21" s="316">
        <v>50</v>
      </c>
      <c r="N21" s="317">
        <v>2.6455026455026454E-2</v>
      </c>
      <c r="O21" s="316">
        <v>95</v>
      </c>
      <c r="P21" s="316">
        <v>0</v>
      </c>
      <c r="Q21" s="316">
        <v>95</v>
      </c>
      <c r="R21" s="317">
        <v>5.0264550264550262E-2</v>
      </c>
      <c r="S21" s="316">
        <v>0</v>
      </c>
      <c r="T21" s="316">
        <v>10</v>
      </c>
      <c r="U21" s="316">
        <v>15</v>
      </c>
      <c r="V21" s="185" t="s">
        <v>7</v>
      </c>
    </row>
    <row r="22" spans="1:22" x14ac:dyDescent="0.2">
      <c r="A22" s="320" t="s">
        <v>71</v>
      </c>
      <c r="B22" s="320" t="s">
        <v>233</v>
      </c>
      <c r="C22" s="320" t="s">
        <v>228</v>
      </c>
      <c r="D22" s="320">
        <v>1.4172000122070312</v>
      </c>
      <c r="E22" s="320">
        <v>6442</v>
      </c>
      <c r="F22" s="320">
        <v>2677</v>
      </c>
      <c r="G22" s="320">
        <v>2565</v>
      </c>
      <c r="H22" s="320">
        <v>4545.5828002483267</v>
      </c>
      <c r="I22" s="320">
        <v>1888.9359137325009</v>
      </c>
      <c r="J22" s="320">
        <v>3090</v>
      </c>
      <c r="K22" s="320">
        <v>2165</v>
      </c>
      <c r="L22" s="320">
        <v>380</v>
      </c>
      <c r="M22" s="320">
        <v>280</v>
      </c>
      <c r="N22" s="321">
        <v>9.0614886731391592E-2</v>
      </c>
      <c r="O22" s="320">
        <v>190</v>
      </c>
      <c r="P22" s="320">
        <v>30</v>
      </c>
      <c r="Q22" s="320">
        <v>220</v>
      </c>
      <c r="R22" s="321">
        <v>7.1197411003236247E-2</v>
      </c>
      <c r="S22" s="320">
        <v>15</v>
      </c>
      <c r="T22" s="320">
        <v>30</v>
      </c>
      <c r="U22" s="320">
        <v>10</v>
      </c>
      <c r="V22" s="213" t="s">
        <v>6</v>
      </c>
    </row>
    <row r="23" spans="1:22" x14ac:dyDescent="0.2">
      <c r="A23" s="320" t="s">
        <v>72</v>
      </c>
      <c r="B23" s="320" t="s">
        <v>233</v>
      </c>
      <c r="C23" s="320" t="s">
        <v>228</v>
      </c>
      <c r="D23" s="320">
        <v>1.2738999938964843</v>
      </c>
      <c r="E23" s="320">
        <v>6505</v>
      </c>
      <c r="F23" s="320">
        <v>2612</v>
      </c>
      <c r="G23" s="320">
        <v>2488</v>
      </c>
      <c r="H23" s="320">
        <v>5106.3663012534635</v>
      </c>
      <c r="I23" s="320">
        <v>2050.3964302650338</v>
      </c>
      <c r="J23" s="320">
        <v>3315</v>
      </c>
      <c r="K23" s="320">
        <v>2175</v>
      </c>
      <c r="L23" s="320">
        <v>475</v>
      </c>
      <c r="M23" s="320">
        <v>330</v>
      </c>
      <c r="N23" s="321">
        <v>9.9547511312217188E-2</v>
      </c>
      <c r="O23" s="320">
        <v>195</v>
      </c>
      <c r="P23" s="320">
        <v>90</v>
      </c>
      <c r="Q23" s="320">
        <v>285</v>
      </c>
      <c r="R23" s="321">
        <v>8.5972850678733032E-2</v>
      </c>
      <c r="S23" s="320">
        <v>10</v>
      </c>
      <c r="T23" s="320">
        <v>0</v>
      </c>
      <c r="U23" s="320">
        <v>25</v>
      </c>
      <c r="V23" s="213" t="s">
        <v>6</v>
      </c>
    </row>
    <row r="24" spans="1:22" x14ac:dyDescent="0.2">
      <c r="A24" s="316" t="s">
        <v>73</v>
      </c>
      <c r="B24" s="316" t="s">
        <v>233</v>
      </c>
      <c r="C24" s="316" t="s">
        <v>228</v>
      </c>
      <c r="D24" s="316">
        <v>5.2996997070312499</v>
      </c>
      <c r="E24" s="316">
        <v>9374</v>
      </c>
      <c r="F24" s="316">
        <v>2852</v>
      </c>
      <c r="G24" s="316">
        <v>2782</v>
      </c>
      <c r="H24" s="316">
        <v>1768.7794626482835</v>
      </c>
      <c r="I24" s="316">
        <v>538.14369825825736</v>
      </c>
      <c r="J24" s="316">
        <v>4755</v>
      </c>
      <c r="K24" s="316">
        <v>3935</v>
      </c>
      <c r="L24" s="316">
        <v>560</v>
      </c>
      <c r="M24" s="316">
        <v>125</v>
      </c>
      <c r="N24" s="317">
        <v>2.6288117770767613E-2</v>
      </c>
      <c r="O24" s="316">
        <v>70</v>
      </c>
      <c r="P24" s="316">
        <v>15</v>
      </c>
      <c r="Q24" s="316">
        <v>85</v>
      </c>
      <c r="R24" s="317">
        <v>1.7875920084121977E-2</v>
      </c>
      <c r="S24" s="316">
        <v>10</v>
      </c>
      <c r="T24" s="316">
        <v>0</v>
      </c>
      <c r="U24" s="316">
        <v>25</v>
      </c>
      <c r="V24" s="185" t="s">
        <v>7</v>
      </c>
    </row>
    <row r="25" spans="1:22" x14ac:dyDescent="0.2">
      <c r="A25" s="322" t="s">
        <v>74</v>
      </c>
      <c r="B25" s="322" t="s">
        <v>233</v>
      </c>
      <c r="C25" s="322" t="s">
        <v>228</v>
      </c>
      <c r="D25" s="322">
        <v>1.4833000183105469</v>
      </c>
      <c r="E25" s="322">
        <v>5242</v>
      </c>
      <c r="F25" s="322">
        <v>2571</v>
      </c>
      <c r="G25" s="322">
        <v>2442</v>
      </c>
      <c r="H25" s="322">
        <v>3534.0119566441772</v>
      </c>
      <c r="I25" s="322">
        <v>1733.2973560725256</v>
      </c>
      <c r="J25" s="322">
        <v>2515</v>
      </c>
      <c r="K25" s="322">
        <v>1685</v>
      </c>
      <c r="L25" s="322">
        <v>240</v>
      </c>
      <c r="M25" s="322">
        <v>200</v>
      </c>
      <c r="N25" s="323">
        <v>7.9522862823061632E-2</v>
      </c>
      <c r="O25" s="322">
        <v>270</v>
      </c>
      <c r="P25" s="322">
        <v>105</v>
      </c>
      <c r="Q25" s="322">
        <v>375</v>
      </c>
      <c r="R25" s="323">
        <v>0.14910536779324055</v>
      </c>
      <c r="S25" s="322">
        <v>10</v>
      </c>
      <c r="T25" s="322">
        <v>0</v>
      </c>
      <c r="U25" s="322">
        <v>0</v>
      </c>
      <c r="V25" s="324" t="s">
        <v>5</v>
      </c>
    </row>
    <row r="26" spans="1:22" x14ac:dyDescent="0.2">
      <c r="A26" s="325" t="s">
        <v>75</v>
      </c>
      <c r="B26" s="325" t="s">
        <v>233</v>
      </c>
      <c r="C26" s="325" t="s">
        <v>228</v>
      </c>
      <c r="D26" s="325">
        <v>1.7103999328613282</v>
      </c>
      <c r="E26" s="325">
        <v>4509</v>
      </c>
      <c r="F26" s="325">
        <v>2332</v>
      </c>
      <c r="G26" s="325">
        <v>2193</v>
      </c>
      <c r="H26" s="325">
        <v>2636.2255478207917</v>
      </c>
      <c r="I26" s="325">
        <v>1363.4238140426005</v>
      </c>
      <c r="J26" s="325">
        <v>2200</v>
      </c>
      <c r="K26" s="325">
        <v>1215</v>
      </c>
      <c r="L26" s="325">
        <v>300</v>
      </c>
      <c r="M26" s="325">
        <v>290</v>
      </c>
      <c r="N26" s="326">
        <v>0.13181818181818181</v>
      </c>
      <c r="O26" s="325">
        <v>310</v>
      </c>
      <c r="P26" s="325">
        <v>60</v>
      </c>
      <c r="Q26" s="325">
        <v>370</v>
      </c>
      <c r="R26" s="326">
        <v>0.16818181818181818</v>
      </c>
      <c r="S26" s="325">
        <v>0</v>
      </c>
      <c r="T26" s="325">
        <v>0</v>
      </c>
      <c r="U26" s="325">
        <v>25</v>
      </c>
      <c r="V26" s="132" t="s">
        <v>5</v>
      </c>
    </row>
    <row r="27" spans="1:22" x14ac:dyDescent="0.2">
      <c r="A27" s="325" t="s">
        <v>76</v>
      </c>
      <c r="B27" s="325" t="s">
        <v>233</v>
      </c>
      <c r="C27" s="325" t="s">
        <v>228</v>
      </c>
      <c r="D27" s="325">
        <v>0.78099998474121091</v>
      </c>
      <c r="E27" s="325">
        <v>2128</v>
      </c>
      <c r="F27" s="325">
        <v>1082</v>
      </c>
      <c r="G27" s="325">
        <v>1023</v>
      </c>
      <c r="H27" s="325">
        <v>2724.7119610445648</v>
      </c>
      <c r="I27" s="325">
        <v>1385.4033561326219</v>
      </c>
      <c r="J27" s="325">
        <v>1080</v>
      </c>
      <c r="K27" s="325">
        <v>725</v>
      </c>
      <c r="L27" s="325">
        <v>75</v>
      </c>
      <c r="M27" s="325">
        <v>135</v>
      </c>
      <c r="N27" s="326">
        <v>0.125</v>
      </c>
      <c r="O27" s="325">
        <v>90</v>
      </c>
      <c r="P27" s="325">
        <v>35</v>
      </c>
      <c r="Q27" s="325">
        <v>125</v>
      </c>
      <c r="R27" s="326">
        <v>0.11574074074074074</v>
      </c>
      <c r="S27" s="325">
        <v>0</v>
      </c>
      <c r="T27" s="325">
        <v>0</v>
      </c>
      <c r="U27" s="325">
        <v>15</v>
      </c>
      <c r="V27" s="132" t="s">
        <v>5</v>
      </c>
    </row>
    <row r="28" spans="1:22" x14ac:dyDescent="0.2">
      <c r="A28" s="316" t="s">
        <v>77</v>
      </c>
      <c r="B28" s="316" t="s">
        <v>233</v>
      </c>
      <c r="C28" s="316" t="s">
        <v>228</v>
      </c>
      <c r="D28" s="316">
        <v>1.4747000122070313</v>
      </c>
      <c r="E28" s="316">
        <v>3325</v>
      </c>
      <c r="F28" s="316">
        <v>1481</v>
      </c>
      <c r="G28" s="316">
        <v>1433</v>
      </c>
      <c r="H28" s="316">
        <v>2254.6958516829573</v>
      </c>
      <c r="I28" s="316">
        <v>1004.2720470202887</v>
      </c>
      <c r="J28" s="316">
        <v>1755</v>
      </c>
      <c r="K28" s="316">
        <v>1320</v>
      </c>
      <c r="L28" s="316">
        <v>195</v>
      </c>
      <c r="M28" s="316">
        <v>110</v>
      </c>
      <c r="N28" s="317">
        <v>6.2678062678062682E-2</v>
      </c>
      <c r="O28" s="316">
        <v>60</v>
      </c>
      <c r="P28" s="316">
        <v>55</v>
      </c>
      <c r="Q28" s="316">
        <v>115</v>
      </c>
      <c r="R28" s="317">
        <v>6.5527065527065526E-2</v>
      </c>
      <c r="S28" s="316">
        <v>0</v>
      </c>
      <c r="T28" s="316">
        <v>0</v>
      </c>
      <c r="U28" s="316">
        <v>0</v>
      </c>
      <c r="V28" s="185" t="s">
        <v>7</v>
      </c>
    </row>
    <row r="29" spans="1:22" x14ac:dyDescent="0.2">
      <c r="A29" s="316" t="s">
        <v>78</v>
      </c>
      <c r="B29" s="316" t="s">
        <v>233</v>
      </c>
      <c r="C29" s="316" t="s">
        <v>228</v>
      </c>
      <c r="D29" s="316">
        <v>1.6216000366210936</v>
      </c>
      <c r="E29" s="316">
        <v>4597</v>
      </c>
      <c r="F29" s="316">
        <v>1837</v>
      </c>
      <c r="G29" s="316">
        <v>1779</v>
      </c>
      <c r="H29" s="316">
        <v>2834.854400705804</v>
      </c>
      <c r="I29" s="316">
        <v>1132.831745507192</v>
      </c>
      <c r="J29" s="316">
        <v>2225</v>
      </c>
      <c r="K29" s="316">
        <v>1675</v>
      </c>
      <c r="L29" s="316">
        <v>285</v>
      </c>
      <c r="M29" s="316">
        <v>95</v>
      </c>
      <c r="N29" s="317">
        <v>4.2696629213483148E-2</v>
      </c>
      <c r="O29" s="316">
        <v>80</v>
      </c>
      <c r="P29" s="316">
        <v>35</v>
      </c>
      <c r="Q29" s="316">
        <v>115</v>
      </c>
      <c r="R29" s="317">
        <v>5.1685393258426963E-2</v>
      </c>
      <c r="S29" s="316">
        <v>0</v>
      </c>
      <c r="T29" s="316">
        <v>20</v>
      </c>
      <c r="U29" s="316">
        <v>30</v>
      </c>
      <c r="V29" s="185" t="s">
        <v>7</v>
      </c>
    </row>
    <row r="30" spans="1:22" x14ac:dyDescent="0.2">
      <c r="A30" s="316" t="s">
        <v>79</v>
      </c>
      <c r="B30" s="316" t="s">
        <v>233</v>
      </c>
      <c r="C30" s="316" t="s">
        <v>228</v>
      </c>
      <c r="D30" s="316">
        <v>4.0307000732421878</v>
      </c>
      <c r="E30" s="316">
        <v>7471</v>
      </c>
      <c r="F30" s="316">
        <v>2879</v>
      </c>
      <c r="G30" s="316">
        <v>2838</v>
      </c>
      <c r="H30" s="316">
        <v>1853.5241680710137</v>
      </c>
      <c r="I30" s="316">
        <v>714.26798017353076</v>
      </c>
      <c r="J30" s="316">
        <v>3730</v>
      </c>
      <c r="K30" s="316">
        <v>3155</v>
      </c>
      <c r="L30" s="316">
        <v>320</v>
      </c>
      <c r="M30" s="316">
        <v>100</v>
      </c>
      <c r="N30" s="317">
        <v>2.6809651474530832E-2</v>
      </c>
      <c r="O30" s="316">
        <v>85</v>
      </c>
      <c r="P30" s="316">
        <v>55</v>
      </c>
      <c r="Q30" s="316">
        <v>140</v>
      </c>
      <c r="R30" s="317">
        <v>3.7533512064343161E-2</v>
      </c>
      <c r="S30" s="316">
        <v>0</v>
      </c>
      <c r="T30" s="316">
        <v>20</v>
      </c>
      <c r="U30" s="316">
        <v>0</v>
      </c>
      <c r="V30" s="185" t="s">
        <v>7</v>
      </c>
    </row>
    <row r="31" spans="1:22" x14ac:dyDescent="0.2">
      <c r="A31" s="320" t="s">
        <v>80</v>
      </c>
      <c r="B31" s="320" t="s">
        <v>233</v>
      </c>
      <c r="C31" s="320" t="s">
        <v>228</v>
      </c>
      <c r="D31" s="320">
        <v>1.5272999572753907</v>
      </c>
      <c r="E31" s="320">
        <v>3578</v>
      </c>
      <c r="F31" s="320">
        <v>1565</v>
      </c>
      <c r="G31" s="320">
        <v>1544</v>
      </c>
      <c r="H31" s="320">
        <v>2342.6963269107478</v>
      </c>
      <c r="I31" s="320">
        <v>1024.6841116867861</v>
      </c>
      <c r="J31" s="320">
        <v>1690</v>
      </c>
      <c r="K31" s="320">
        <v>1275</v>
      </c>
      <c r="L31" s="320">
        <v>140</v>
      </c>
      <c r="M31" s="320">
        <v>130</v>
      </c>
      <c r="N31" s="321">
        <v>7.6923076923076927E-2</v>
      </c>
      <c r="O31" s="320">
        <v>80</v>
      </c>
      <c r="P31" s="320">
        <v>30</v>
      </c>
      <c r="Q31" s="320">
        <v>110</v>
      </c>
      <c r="R31" s="321">
        <v>6.5088757396449703E-2</v>
      </c>
      <c r="S31" s="320">
        <v>0</v>
      </c>
      <c r="T31" s="320">
        <v>0</v>
      </c>
      <c r="U31" s="320">
        <v>30</v>
      </c>
      <c r="V31" s="213" t="s">
        <v>6</v>
      </c>
    </row>
    <row r="32" spans="1:22" x14ac:dyDescent="0.2">
      <c r="A32" s="316" t="s">
        <v>81</v>
      </c>
      <c r="B32" s="316" t="s">
        <v>233</v>
      </c>
      <c r="C32" s="316" t="s">
        <v>228</v>
      </c>
      <c r="D32" s="316">
        <v>5.9207000732421875</v>
      </c>
      <c r="E32" s="316">
        <v>6902</v>
      </c>
      <c r="F32" s="316">
        <v>2243</v>
      </c>
      <c r="G32" s="316">
        <v>2201</v>
      </c>
      <c r="H32" s="316">
        <v>1165.7405230156255</v>
      </c>
      <c r="I32" s="316">
        <v>378.84033513822777</v>
      </c>
      <c r="J32" s="316">
        <v>3730</v>
      </c>
      <c r="K32" s="316">
        <v>3185</v>
      </c>
      <c r="L32" s="316">
        <v>395</v>
      </c>
      <c r="M32" s="316">
        <v>80</v>
      </c>
      <c r="N32" s="317">
        <v>2.1447721179624665E-2</v>
      </c>
      <c r="O32" s="316">
        <v>40</v>
      </c>
      <c r="P32" s="316">
        <v>0</v>
      </c>
      <c r="Q32" s="316">
        <v>40</v>
      </c>
      <c r="R32" s="317">
        <v>1.0723860589812333E-2</v>
      </c>
      <c r="S32" s="316">
        <v>0</v>
      </c>
      <c r="T32" s="316">
        <v>0</v>
      </c>
      <c r="U32" s="316">
        <v>15</v>
      </c>
      <c r="V32" s="185" t="s">
        <v>7</v>
      </c>
    </row>
    <row r="33" spans="1:22" x14ac:dyDescent="0.2">
      <c r="A33" s="316" t="s">
        <v>82</v>
      </c>
      <c r="B33" s="316" t="s">
        <v>233</v>
      </c>
      <c r="C33" s="316" t="s">
        <v>228</v>
      </c>
      <c r="D33" s="316">
        <v>2.030800018310547</v>
      </c>
      <c r="E33" s="316">
        <v>5181</v>
      </c>
      <c r="F33" s="316">
        <v>2426</v>
      </c>
      <c r="G33" s="316">
        <v>2356</v>
      </c>
      <c r="H33" s="316">
        <v>2551.211322279853</v>
      </c>
      <c r="I33" s="316">
        <v>1194.6031013030154</v>
      </c>
      <c r="J33" s="316">
        <v>2665</v>
      </c>
      <c r="K33" s="316">
        <v>2090</v>
      </c>
      <c r="L33" s="316">
        <v>255</v>
      </c>
      <c r="M33" s="316">
        <v>110</v>
      </c>
      <c r="N33" s="317">
        <v>4.1275797373358347E-2</v>
      </c>
      <c r="O33" s="316">
        <v>135</v>
      </c>
      <c r="P33" s="316">
        <v>55</v>
      </c>
      <c r="Q33" s="316">
        <v>190</v>
      </c>
      <c r="R33" s="317">
        <v>7.1294559099437146E-2</v>
      </c>
      <c r="S33" s="316">
        <v>0</v>
      </c>
      <c r="T33" s="316">
        <v>0</v>
      </c>
      <c r="U33" s="316">
        <v>10</v>
      </c>
      <c r="V33" s="185" t="s">
        <v>7</v>
      </c>
    </row>
    <row r="34" spans="1:22" x14ac:dyDescent="0.2">
      <c r="A34" s="325" t="s">
        <v>83</v>
      </c>
      <c r="B34" s="325" t="s">
        <v>233</v>
      </c>
      <c r="C34" s="325" t="s">
        <v>228</v>
      </c>
      <c r="D34" s="325">
        <v>1.4449000549316406</v>
      </c>
      <c r="E34" s="325">
        <v>5634</v>
      </c>
      <c r="F34" s="325">
        <v>3019</v>
      </c>
      <c r="G34" s="325">
        <v>2821</v>
      </c>
      <c r="H34" s="325">
        <v>3899.2316325066158</v>
      </c>
      <c r="I34" s="325">
        <v>2089.4178733648337</v>
      </c>
      <c r="J34" s="325">
        <v>2825</v>
      </c>
      <c r="K34" s="325">
        <v>1960</v>
      </c>
      <c r="L34" s="325">
        <v>255</v>
      </c>
      <c r="M34" s="325">
        <v>245</v>
      </c>
      <c r="N34" s="326">
        <v>8.6725663716814158E-2</v>
      </c>
      <c r="O34" s="325">
        <v>285</v>
      </c>
      <c r="P34" s="325">
        <v>60</v>
      </c>
      <c r="Q34" s="325">
        <v>345</v>
      </c>
      <c r="R34" s="326">
        <v>0.12212389380530973</v>
      </c>
      <c r="S34" s="325">
        <v>15</v>
      </c>
      <c r="T34" s="325">
        <v>0</v>
      </c>
      <c r="U34" s="325">
        <v>0</v>
      </c>
      <c r="V34" s="132" t="s">
        <v>5</v>
      </c>
    </row>
    <row r="35" spans="1:22" x14ac:dyDescent="0.2">
      <c r="A35" s="325" t="s">
        <v>84</v>
      </c>
      <c r="B35" s="325" t="s">
        <v>233</v>
      </c>
      <c r="C35" s="325" t="s">
        <v>228</v>
      </c>
      <c r="D35" s="325">
        <v>0.66370002746582035</v>
      </c>
      <c r="E35" s="325">
        <v>1866</v>
      </c>
      <c r="F35" s="325">
        <v>1227</v>
      </c>
      <c r="G35" s="325">
        <v>1097</v>
      </c>
      <c r="H35" s="325">
        <v>2811.5111086025931</v>
      </c>
      <c r="I35" s="325">
        <v>1848.7267579074928</v>
      </c>
      <c r="J35" s="325">
        <v>895</v>
      </c>
      <c r="K35" s="325">
        <v>405</v>
      </c>
      <c r="L35" s="325">
        <v>50</v>
      </c>
      <c r="M35" s="325">
        <v>200</v>
      </c>
      <c r="N35" s="326">
        <v>0.22346368715083798</v>
      </c>
      <c r="O35" s="325">
        <v>220</v>
      </c>
      <c r="P35" s="325">
        <v>15</v>
      </c>
      <c r="Q35" s="325">
        <v>235</v>
      </c>
      <c r="R35" s="326">
        <v>0.26256983240223464</v>
      </c>
      <c r="S35" s="325">
        <v>0</v>
      </c>
      <c r="T35" s="325">
        <v>0</v>
      </c>
      <c r="U35" s="325">
        <v>0</v>
      </c>
      <c r="V35" s="132" t="s">
        <v>5</v>
      </c>
    </row>
    <row r="36" spans="1:22" x14ac:dyDescent="0.2">
      <c r="A36" s="325" t="s">
        <v>85</v>
      </c>
      <c r="B36" s="325" t="s">
        <v>233</v>
      </c>
      <c r="C36" s="325" t="s">
        <v>228</v>
      </c>
      <c r="D36" s="325">
        <v>1.1133000183105468</v>
      </c>
      <c r="E36" s="325">
        <v>2281</v>
      </c>
      <c r="F36" s="325">
        <v>1014</v>
      </c>
      <c r="G36" s="325">
        <v>960</v>
      </c>
      <c r="H36" s="325">
        <v>2048.8637047374341</v>
      </c>
      <c r="I36" s="325">
        <v>910.80569776578602</v>
      </c>
      <c r="J36" s="325">
        <v>1055</v>
      </c>
      <c r="K36" s="325">
        <v>700</v>
      </c>
      <c r="L36" s="325">
        <v>125</v>
      </c>
      <c r="M36" s="325">
        <v>100</v>
      </c>
      <c r="N36" s="326">
        <v>9.4786729857819899E-2</v>
      </c>
      <c r="O36" s="325">
        <v>110</v>
      </c>
      <c r="P36" s="325">
        <v>10</v>
      </c>
      <c r="Q36" s="325">
        <v>120</v>
      </c>
      <c r="R36" s="326">
        <v>0.11374407582938388</v>
      </c>
      <c r="S36" s="325">
        <v>0</v>
      </c>
      <c r="T36" s="325">
        <v>0</v>
      </c>
      <c r="U36" s="325">
        <v>10</v>
      </c>
      <c r="V36" s="132" t="s">
        <v>5</v>
      </c>
    </row>
    <row r="37" spans="1:22" x14ac:dyDescent="0.2">
      <c r="A37" s="320" t="s">
        <v>86</v>
      </c>
      <c r="B37" s="320" t="s">
        <v>233</v>
      </c>
      <c r="C37" s="320" t="s">
        <v>228</v>
      </c>
      <c r="D37" s="320">
        <v>1.7647999572753905</v>
      </c>
      <c r="E37" s="320">
        <v>3854</v>
      </c>
      <c r="F37" s="320">
        <v>1774</v>
      </c>
      <c r="G37" s="320">
        <v>1693</v>
      </c>
      <c r="H37" s="320">
        <v>2183.8169159693589</v>
      </c>
      <c r="I37" s="320">
        <v>1005.2130796392431</v>
      </c>
      <c r="J37" s="320">
        <v>1840</v>
      </c>
      <c r="K37" s="320">
        <v>1360</v>
      </c>
      <c r="L37" s="320">
        <v>145</v>
      </c>
      <c r="M37" s="320">
        <v>145</v>
      </c>
      <c r="N37" s="321">
        <v>7.880434782608696E-2</v>
      </c>
      <c r="O37" s="320">
        <v>170</v>
      </c>
      <c r="P37" s="320">
        <v>15</v>
      </c>
      <c r="Q37" s="320">
        <v>185</v>
      </c>
      <c r="R37" s="321">
        <v>0.10054347826086957</v>
      </c>
      <c r="S37" s="320">
        <v>0</v>
      </c>
      <c r="T37" s="320">
        <v>0</v>
      </c>
      <c r="U37" s="320">
        <v>10</v>
      </c>
      <c r="V37" s="213" t="s">
        <v>6</v>
      </c>
    </row>
    <row r="38" spans="1:22" x14ac:dyDescent="0.2">
      <c r="A38" s="325" t="s">
        <v>87</v>
      </c>
      <c r="B38" s="325" t="s">
        <v>233</v>
      </c>
      <c r="C38" s="325" t="s">
        <v>228</v>
      </c>
      <c r="D38" s="325">
        <v>0.82980003356933596</v>
      </c>
      <c r="E38" s="325">
        <v>2548</v>
      </c>
      <c r="F38" s="325">
        <v>1318</v>
      </c>
      <c r="G38" s="325">
        <v>1236</v>
      </c>
      <c r="H38" s="325">
        <v>3070.6193021467211</v>
      </c>
      <c r="I38" s="325">
        <v>1588.3344741873541</v>
      </c>
      <c r="J38" s="325">
        <v>1260</v>
      </c>
      <c r="K38" s="325">
        <v>800</v>
      </c>
      <c r="L38" s="325">
        <v>80</v>
      </c>
      <c r="M38" s="325">
        <v>155</v>
      </c>
      <c r="N38" s="326">
        <v>0.12301587301587301</v>
      </c>
      <c r="O38" s="325">
        <v>160</v>
      </c>
      <c r="P38" s="325">
        <v>40</v>
      </c>
      <c r="Q38" s="325">
        <v>200</v>
      </c>
      <c r="R38" s="326">
        <v>0.15873015873015872</v>
      </c>
      <c r="S38" s="325">
        <v>0</v>
      </c>
      <c r="T38" s="325">
        <v>0</v>
      </c>
      <c r="U38" s="325">
        <v>15</v>
      </c>
      <c r="V38" s="132" t="s">
        <v>5</v>
      </c>
    </row>
    <row r="39" spans="1:22" x14ac:dyDescent="0.2">
      <c r="A39" s="325" t="s">
        <v>88</v>
      </c>
      <c r="B39" s="325" t="s">
        <v>233</v>
      </c>
      <c r="C39" s="325" t="s">
        <v>228</v>
      </c>
      <c r="D39" s="325">
        <v>1.4939999389648437</v>
      </c>
      <c r="E39" s="325">
        <v>4426</v>
      </c>
      <c r="F39" s="325">
        <v>2195</v>
      </c>
      <c r="G39" s="325">
        <v>2054</v>
      </c>
      <c r="H39" s="325">
        <v>2962.5168546303075</v>
      </c>
      <c r="I39" s="325">
        <v>1469.2102340518582</v>
      </c>
      <c r="J39" s="325">
        <v>2470</v>
      </c>
      <c r="K39" s="325">
        <v>1665</v>
      </c>
      <c r="L39" s="325">
        <v>225</v>
      </c>
      <c r="M39" s="325">
        <v>200</v>
      </c>
      <c r="N39" s="326">
        <v>8.0971659919028341E-2</v>
      </c>
      <c r="O39" s="325">
        <v>290</v>
      </c>
      <c r="P39" s="325">
        <v>75</v>
      </c>
      <c r="Q39" s="325">
        <v>365</v>
      </c>
      <c r="R39" s="326">
        <v>0.14777327935222673</v>
      </c>
      <c r="S39" s="325">
        <v>0</v>
      </c>
      <c r="T39" s="325">
        <v>0</v>
      </c>
      <c r="U39" s="325">
        <v>10</v>
      </c>
      <c r="V39" s="132" t="s">
        <v>5</v>
      </c>
    </row>
    <row r="40" spans="1:22" x14ac:dyDescent="0.2">
      <c r="A40" s="316" t="s">
        <v>89</v>
      </c>
      <c r="B40" s="316" t="s">
        <v>233</v>
      </c>
      <c r="C40" s="316" t="s">
        <v>228</v>
      </c>
      <c r="D40" s="316">
        <v>4.7073999023437496</v>
      </c>
      <c r="E40" s="316">
        <v>1051</v>
      </c>
      <c r="F40" s="316">
        <v>520</v>
      </c>
      <c r="G40" s="316">
        <v>499</v>
      </c>
      <c r="H40" s="316">
        <v>223.26550150895861</v>
      </c>
      <c r="I40" s="316">
        <v>110.46437753059797</v>
      </c>
      <c r="J40" s="316">
        <v>570</v>
      </c>
      <c r="K40" s="316">
        <v>410</v>
      </c>
      <c r="L40" s="316">
        <v>100</v>
      </c>
      <c r="M40" s="316">
        <v>25</v>
      </c>
      <c r="N40" s="317">
        <v>4.3859649122807015E-2</v>
      </c>
      <c r="O40" s="316">
        <v>30</v>
      </c>
      <c r="P40" s="316">
        <v>0</v>
      </c>
      <c r="Q40" s="316">
        <v>30</v>
      </c>
      <c r="R40" s="317">
        <v>5.2631578947368418E-2</v>
      </c>
      <c r="S40" s="316">
        <v>0</v>
      </c>
      <c r="T40" s="316">
        <v>0</v>
      </c>
      <c r="U40" s="316">
        <v>0</v>
      </c>
      <c r="V40" s="185" t="s">
        <v>7</v>
      </c>
    </row>
    <row r="41" spans="1:22" x14ac:dyDescent="0.2">
      <c r="A41" s="316" t="s">
        <v>90</v>
      </c>
      <c r="B41" s="316" t="s">
        <v>233</v>
      </c>
      <c r="C41" s="316" t="s">
        <v>228</v>
      </c>
      <c r="D41" s="316">
        <v>1.3389999389648437</v>
      </c>
      <c r="E41" s="316">
        <v>3415</v>
      </c>
      <c r="F41" s="316">
        <v>1757</v>
      </c>
      <c r="G41" s="316">
        <v>1693</v>
      </c>
      <c r="H41" s="316">
        <v>2550.4108705487124</v>
      </c>
      <c r="I41" s="316">
        <v>1312.1733234418998</v>
      </c>
      <c r="J41" s="316">
        <v>1640</v>
      </c>
      <c r="K41" s="316">
        <v>1230</v>
      </c>
      <c r="L41" s="316">
        <v>125</v>
      </c>
      <c r="M41" s="316">
        <v>115</v>
      </c>
      <c r="N41" s="317">
        <v>7.0121951219512202E-2</v>
      </c>
      <c r="O41" s="316">
        <v>110</v>
      </c>
      <c r="P41" s="316">
        <v>50</v>
      </c>
      <c r="Q41" s="316">
        <v>160</v>
      </c>
      <c r="R41" s="317">
        <v>9.7560975609756101E-2</v>
      </c>
      <c r="S41" s="316">
        <v>0</v>
      </c>
      <c r="T41" s="316">
        <v>0</v>
      </c>
      <c r="U41" s="316">
        <v>10</v>
      </c>
      <c r="V41" s="185" t="s">
        <v>7</v>
      </c>
    </row>
    <row r="42" spans="1:22" x14ac:dyDescent="0.2">
      <c r="A42" s="316" t="s">
        <v>91</v>
      </c>
      <c r="B42" s="316" t="s">
        <v>233</v>
      </c>
      <c r="C42" s="316" t="s">
        <v>228</v>
      </c>
      <c r="D42" s="316">
        <v>5.7419000244140621</v>
      </c>
      <c r="E42" s="316">
        <v>4196</v>
      </c>
      <c r="F42" s="316">
        <v>1566</v>
      </c>
      <c r="G42" s="316">
        <v>1514</v>
      </c>
      <c r="H42" s="316">
        <v>730.76855782214443</v>
      </c>
      <c r="I42" s="316">
        <v>272.73202134162966</v>
      </c>
      <c r="J42" s="316">
        <v>2155</v>
      </c>
      <c r="K42" s="316">
        <v>1825</v>
      </c>
      <c r="L42" s="316">
        <v>155</v>
      </c>
      <c r="M42" s="316">
        <v>105</v>
      </c>
      <c r="N42" s="317">
        <v>4.8723897911832945E-2</v>
      </c>
      <c r="O42" s="316">
        <v>45</v>
      </c>
      <c r="P42" s="316">
        <v>25</v>
      </c>
      <c r="Q42" s="316">
        <v>70</v>
      </c>
      <c r="R42" s="317">
        <v>3.248259860788863E-2</v>
      </c>
      <c r="S42" s="316">
        <v>0</v>
      </c>
      <c r="T42" s="316">
        <v>0</v>
      </c>
      <c r="U42" s="316">
        <v>0</v>
      </c>
      <c r="V42" s="185" t="s">
        <v>7</v>
      </c>
    </row>
    <row r="43" spans="1:22" x14ac:dyDescent="0.2">
      <c r="A43" s="316" t="s">
        <v>92</v>
      </c>
      <c r="B43" s="316" t="s">
        <v>233</v>
      </c>
      <c r="C43" s="316" t="s">
        <v>228</v>
      </c>
      <c r="D43" s="316">
        <v>6.9634002685546879</v>
      </c>
      <c r="E43" s="316">
        <v>2012</v>
      </c>
      <c r="F43" s="316">
        <v>728</v>
      </c>
      <c r="G43" s="316">
        <v>706</v>
      </c>
      <c r="H43" s="316">
        <v>288.93930011258817</v>
      </c>
      <c r="I43" s="316">
        <v>104.54662548805378</v>
      </c>
      <c r="J43" s="316">
        <v>1075</v>
      </c>
      <c r="K43" s="316">
        <v>1005</v>
      </c>
      <c r="L43" s="316">
        <v>30</v>
      </c>
      <c r="M43" s="316">
        <v>15</v>
      </c>
      <c r="N43" s="317">
        <v>1.3953488372093023E-2</v>
      </c>
      <c r="O43" s="316">
        <v>15</v>
      </c>
      <c r="P43" s="316">
        <v>0</v>
      </c>
      <c r="Q43" s="316">
        <v>15</v>
      </c>
      <c r="R43" s="317">
        <v>1.3953488372093023E-2</v>
      </c>
      <c r="S43" s="316">
        <v>0</v>
      </c>
      <c r="T43" s="316">
        <v>0</v>
      </c>
      <c r="U43" s="316">
        <v>0</v>
      </c>
      <c r="V43" s="185" t="s">
        <v>7</v>
      </c>
    </row>
    <row r="44" spans="1:22" x14ac:dyDescent="0.2">
      <c r="A44" s="325" t="s">
        <v>93</v>
      </c>
      <c r="B44" s="325" t="s">
        <v>233</v>
      </c>
      <c r="C44" s="325" t="s">
        <v>228</v>
      </c>
      <c r="D44" s="325">
        <v>2.4732000732421877</v>
      </c>
      <c r="E44" s="325">
        <v>5372</v>
      </c>
      <c r="F44" s="325">
        <v>2324</v>
      </c>
      <c r="G44" s="325">
        <v>2174</v>
      </c>
      <c r="H44" s="325">
        <v>2172.0846841791063</v>
      </c>
      <c r="I44" s="325">
        <v>939.67326992409585</v>
      </c>
      <c r="J44" s="325">
        <v>2725</v>
      </c>
      <c r="K44" s="325">
        <v>1860</v>
      </c>
      <c r="L44" s="325">
        <v>160</v>
      </c>
      <c r="M44" s="325">
        <v>85</v>
      </c>
      <c r="N44" s="326">
        <v>3.1192660550458717E-2</v>
      </c>
      <c r="O44" s="325">
        <v>450</v>
      </c>
      <c r="P44" s="325">
        <v>150</v>
      </c>
      <c r="Q44" s="325">
        <v>600</v>
      </c>
      <c r="R44" s="326">
        <v>0.22018348623853212</v>
      </c>
      <c r="S44" s="325">
        <v>0</v>
      </c>
      <c r="T44" s="325">
        <v>10</v>
      </c>
      <c r="U44" s="325">
        <v>10</v>
      </c>
      <c r="V44" s="132" t="s">
        <v>5</v>
      </c>
    </row>
    <row r="45" spans="1:22" x14ac:dyDescent="0.2">
      <c r="A45" s="325" t="s">
        <v>94</v>
      </c>
      <c r="B45" s="325" t="s">
        <v>233</v>
      </c>
      <c r="C45" s="325" t="s">
        <v>228</v>
      </c>
      <c r="D45" s="325">
        <v>1.5133999633789061</v>
      </c>
      <c r="E45" s="325">
        <v>3830</v>
      </c>
      <c r="F45" s="325">
        <v>2236</v>
      </c>
      <c r="G45" s="325">
        <v>1884</v>
      </c>
      <c r="H45" s="325">
        <v>2530.7255799378477</v>
      </c>
      <c r="I45" s="325">
        <v>1477.4679887052291</v>
      </c>
      <c r="J45" s="325">
        <v>1465</v>
      </c>
      <c r="K45" s="325">
        <v>875</v>
      </c>
      <c r="L45" s="325">
        <v>100</v>
      </c>
      <c r="M45" s="325">
        <v>135</v>
      </c>
      <c r="N45" s="326">
        <v>9.2150170648464161E-2</v>
      </c>
      <c r="O45" s="325">
        <v>235</v>
      </c>
      <c r="P45" s="325">
        <v>95</v>
      </c>
      <c r="Q45" s="325">
        <v>330</v>
      </c>
      <c r="R45" s="326">
        <v>0.22525597269624573</v>
      </c>
      <c r="S45" s="325">
        <v>0</v>
      </c>
      <c r="T45" s="325">
        <v>0</v>
      </c>
      <c r="U45" s="325">
        <v>15</v>
      </c>
      <c r="V45" s="132" t="s">
        <v>5</v>
      </c>
    </row>
    <row r="46" spans="1:22" x14ac:dyDescent="0.2">
      <c r="A46" s="327" t="s">
        <v>95</v>
      </c>
      <c r="B46" s="327" t="s">
        <v>233</v>
      </c>
      <c r="C46" s="327" t="s">
        <v>228</v>
      </c>
      <c r="D46" s="327">
        <v>3.8220001220703126</v>
      </c>
      <c r="E46" s="327">
        <v>1100</v>
      </c>
      <c r="F46" s="327">
        <v>363</v>
      </c>
      <c r="G46" s="327">
        <v>231</v>
      </c>
      <c r="H46" s="327">
        <v>287.80742147233337</v>
      </c>
      <c r="I46" s="327">
        <v>94.976449085870001</v>
      </c>
      <c r="J46" s="327">
        <v>0</v>
      </c>
      <c r="K46" s="327">
        <v>0</v>
      </c>
      <c r="L46" s="327">
        <v>0</v>
      </c>
      <c r="M46" s="327">
        <v>0</v>
      </c>
      <c r="N46" s="328" t="e">
        <v>#DIV/0!</v>
      </c>
      <c r="O46" s="327">
        <v>0</v>
      </c>
      <c r="P46" s="327">
        <v>0</v>
      </c>
      <c r="Q46" s="327">
        <v>0</v>
      </c>
      <c r="R46" s="328" t="e">
        <v>#DIV/0!</v>
      </c>
      <c r="S46" s="327">
        <v>0</v>
      </c>
      <c r="T46" s="327">
        <v>0</v>
      </c>
      <c r="U46" s="327">
        <v>0</v>
      </c>
      <c r="V46" s="329" t="s">
        <v>160</v>
      </c>
    </row>
    <row r="47" spans="1:22" x14ac:dyDescent="0.2">
      <c r="A47" s="325" t="s">
        <v>96</v>
      </c>
      <c r="B47" s="325" t="s">
        <v>233</v>
      </c>
      <c r="C47" s="325" t="s">
        <v>228</v>
      </c>
      <c r="D47" s="325">
        <v>1.8655000305175782</v>
      </c>
      <c r="E47" s="325">
        <v>6210</v>
      </c>
      <c r="F47" s="325">
        <v>2659</v>
      </c>
      <c r="G47" s="325">
        <v>2445</v>
      </c>
      <c r="H47" s="325">
        <v>3328.866201238845</v>
      </c>
      <c r="I47" s="325">
        <v>1425.3551093549258</v>
      </c>
      <c r="J47" s="325">
        <v>3415</v>
      </c>
      <c r="K47" s="325">
        <v>2465</v>
      </c>
      <c r="L47" s="325">
        <v>280</v>
      </c>
      <c r="M47" s="325">
        <v>250</v>
      </c>
      <c r="N47" s="326">
        <v>7.320644216691069E-2</v>
      </c>
      <c r="O47" s="325">
        <v>265</v>
      </c>
      <c r="P47" s="325">
        <v>115</v>
      </c>
      <c r="Q47" s="325">
        <v>380</v>
      </c>
      <c r="R47" s="326">
        <v>0.11127379209370425</v>
      </c>
      <c r="S47" s="325">
        <v>10</v>
      </c>
      <c r="T47" s="325">
        <v>15</v>
      </c>
      <c r="U47" s="325">
        <v>15</v>
      </c>
      <c r="V47" s="132" t="s">
        <v>5</v>
      </c>
    </row>
    <row r="48" spans="1:22" x14ac:dyDescent="0.2">
      <c r="A48" s="325" t="s">
        <v>97</v>
      </c>
      <c r="B48" s="325" t="s">
        <v>233</v>
      </c>
      <c r="C48" s="325" t="s">
        <v>228</v>
      </c>
      <c r="D48" s="325">
        <v>1.6716999816894531</v>
      </c>
      <c r="E48" s="325">
        <v>3733</v>
      </c>
      <c r="F48" s="325">
        <v>1410</v>
      </c>
      <c r="G48" s="325">
        <v>1305</v>
      </c>
      <c r="H48" s="325">
        <v>2233.0561948247173</v>
      </c>
      <c r="I48" s="325">
        <v>843.45278186521602</v>
      </c>
      <c r="J48" s="325">
        <v>1575</v>
      </c>
      <c r="K48" s="325">
        <v>1250</v>
      </c>
      <c r="L48" s="325">
        <v>85</v>
      </c>
      <c r="M48" s="325">
        <v>45</v>
      </c>
      <c r="N48" s="326">
        <v>2.8571428571428571E-2</v>
      </c>
      <c r="O48" s="325">
        <v>100</v>
      </c>
      <c r="P48" s="325">
        <v>70</v>
      </c>
      <c r="Q48" s="325">
        <v>170</v>
      </c>
      <c r="R48" s="326">
        <v>0.10793650793650794</v>
      </c>
      <c r="S48" s="325">
        <v>10</v>
      </c>
      <c r="T48" s="325">
        <v>0</v>
      </c>
      <c r="U48" s="325">
        <v>20</v>
      </c>
      <c r="V48" s="132" t="s">
        <v>5</v>
      </c>
    </row>
    <row r="49" spans="1:22" x14ac:dyDescent="0.2">
      <c r="A49" s="325" t="s">
        <v>98</v>
      </c>
      <c r="B49" s="325" t="s">
        <v>233</v>
      </c>
      <c r="C49" s="325" t="s">
        <v>228</v>
      </c>
      <c r="D49" s="325">
        <v>1.1315000152587891</v>
      </c>
      <c r="E49" s="325">
        <v>2658</v>
      </c>
      <c r="F49" s="325">
        <v>1606</v>
      </c>
      <c r="G49" s="325">
        <v>1373</v>
      </c>
      <c r="H49" s="325">
        <v>2349.0940911671842</v>
      </c>
      <c r="I49" s="325">
        <v>1419.354819569036</v>
      </c>
      <c r="J49" s="325">
        <v>1435</v>
      </c>
      <c r="K49" s="325">
        <v>760</v>
      </c>
      <c r="L49" s="325">
        <v>80</v>
      </c>
      <c r="M49" s="325">
        <v>105</v>
      </c>
      <c r="N49" s="326">
        <v>7.3170731707317069E-2</v>
      </c>
      <c r="O49" s="325">
        <v>370</v>
      </c>
      <c r="P49" s="325">
        <v>100</v>
      </c>
      <c r="Q49" s="325">
        <v>470</v>
      </c>
      <c r="R49" s="326">
        <v>0.32752613240418116</v>
      </c>
      <c r="S49" s="325">
        <v>0</v>
      </c>
      <c r="T49" s="325">
        <v>0</v>
      </c>
      <c r="U49" s="325">
        <v>20</v>
      </c>
      <c r="V49" s="132" t="s">
        <v>5</v>
      </c>
    </row>
    <row r="50" spans="1:22" x14ac:dyDescent="0.2">
      <c r="A50" s="325" t="s">
        <v>99</v>
      </c>
      <c r="B50" s="325" t="s">
        <v>233</v>
      </c>
      <c r="C50" s="325" t="s">
        <v>228</v>
      </c>
      <c r="D50" s="325">
        <v>1.3946000671386718</v>
      </c>
      <c r="E50" s="325">
        <v>3634</v>
      </c>
      <c r="F50" s="325">
        <v>1916</v>
      </c>
      <c r="G50" s="325">
        <v>1841</v>
      </c>
      <c r="H50" s="325">
        <v>2605.764968487309</v>
      </c>
      <c r="I50" s="325">
        <v>1373.8705777715145</v>
      </c>
      <c r="J50" s="325">
        <v>1780</v>
      </c>
      <c r="K50" s="325">
        <v>1190</v>
      </c>
      <c r="L50" s="325">
        <v>135</v>
      </c>
      <c r="M50" s="325">
        <v>80</v>
      </c>
      <c r="N50" s="326">
        <v>4.49438202247191E-2</v>
      </c>
      <c r="O50" s="325">
        <v>255</v>
      </c>
      <c r="P50" s="325">
        <v>100</v>
      </c>
      <c r="Q50" s="325">
        <v>355</v>
      </c>
      <c r="R50" s="326">
        <v>0.199438202247191</v>
      </c>
      <c r="S50" s="325">
        <v>0</v>
      </c>
      <c r="T50" s="325">
        <v>10</v>
      </c>
      <c r="U50" s="325">
        <v>0</v>
      </c>
      <c r="V50" s="132" t="s">
        <v>5</v>
      </c>
    </row>
    <row r="51" spans="1:22" x14ac:dyDescent="0.2">
      <c r="A51" s="316" t="s">
        <v>100</v>
      </c>
      <c r="B51" s="316" t="s">
        <v>233</v>
      </c>
      <c r="C51" s="316" t="s">
        <v>228</v>
      </c>
      <c r="D51" s="316">
        <v>2.6163000488281249</v>
      </c>
      <c r="E51" s="316">
        <v>6514</v>
      </c>
      <c r="F51" s="316">
        <v>3047</v>
      </c>
      <c r="G51" s="316">
        <v>2880</v>
      </c>
      <c r="H51" s="316">
        <v>2489.7755908836625</v>
      </c>
      <c r="I51" s="316">
        <v>1164.6217724013693</v>
      </c>
      <c r="J51" s="316">
        <v>3345</v>
      </c>
      <c r="K51" s="316">
        <v>2450</v>
      </c>
      <c r="L51" s="316">
        <v>350</v>
      </c>
      <c r="M51" s="316">
        <v>190</v>
      </c>
      <c r="N51" s="317">
        <v>5.6801195814648729E-2</v>
      </c>
      <c r="O51" s="316">
        <v>205</v>
      </c>
      <c r="P51" s="316">
        <v>130</v>
      </c>
      <c r="Q51" s="316">
        <v>335</v>
      </c>
      <c r="R51" s="317">
        <v>0.10014947683109118</v>
      </c>
      <c r="S51" s="316">
        <v>10</v>
      </c>
      <c r="T51" s="316">
        <v>0</v>
      </c>
      <c r="U51" s="316">
        <v>0</v>
      </c>
      <c r="V51" s="185" t="s">
        <v>7</v>
      </c>
    </row>
    <row r="52" spans="1:22" x14ac:dyDescent="0.2">
      <c r="A52" s="325" t="s">
        <v>101</v>
      </c>
      <c r="B52" s="325" t="s">
        <v>233</v>
      </c>
      <c r="C52" s="325" t="s">
        <v>228</v>
      </c>
      <c r="D52" s="325">
        <v>0.66249999999999998</v>
      </c>
      <c r="E52" s="325">
        <v>1265</v>
      </c>
      <c r="F52" s="325">
        <v>865</v>
      </c>
      <c r="G52" s="325">
        <v>659</v>
      </c>
      <c r="H52" s="325">
        <v>1909.433962264151</v>
      </c>
      <c r="I52" s="325">
        <v>1305.6603773584907</v>
      </c>
      <c r="J52" s="325">
        <v>715</v>
      </c>
      <c r="K52" s="325">
        <v>485</v>
      </c>
      <c r="L52" s="325">
        <v>25</v>
      </c>
      <c r="M52" s="325">
        <v>55</v>
      </c>
      <c r="N52" s="326">
        <v>7.6923076923076927E-2</v>
      </c>
      <c r="O52" s="325">
        <v>110</v>
      </c>
      <c r="P52" s="325">
        <v>40</v>
      </c>
      <c r="Q52" s="325">
        <v>150</v>
      </c>
      <c r="R52" s="326">
        <v>0.20979020979020979</v>
      </c>
      <c r="S52" s="325">
        <v>0</v>
      </c>
      <c r="T52" s="325">
        <v>0</v>
      </c>
      <c r="U52" s="325">
        <v>0</v>
      </c>
      <c r="V52" s="132" t="s">
        <v>5</v>
      </c>
    </row>
    <row r="53" spans="1:22" x14ac:dyDescent="0.2">
      <c r="A53" s="325" t="s">
        <v>102</v>
      </c>
      <c r="B53" s="325" t="s">
        <v>233</v>
      </c>
      <c r="C53" s="325" t="s">
        <v>228</v>
      </c>
      <c r="D53" s="325">
        <v>1.5686000061035157</v>
      </c>
      <c r="E53" s="325">
        <v>1874</v>
      </c>
      <c r="F53" s="325">
        <v>2050</v>
      </c>
      <c r="G53" s="325">
        <v>938</v>
      </c>
      <c r="H53" s="325">
        <v>1194.6959025297431</v>
      </c>
      <c r="I53" s="325">
        <v>1306.8978656275203</v>
      </c>
      <c r="J53" s="325">
        <v>820</v>
      </c>
      <c r="K53" s="325">
        <v>360</v>
      </c>
      <c r="L53" s="325">
        <v>80</v>
      </c>
      <c r="M53" s="325">
        <v>70</v>
      </c>
      <c r="N53" s="326">
        <v>8.5365853658536592E-2</v>
      </c>
      <c r="O53" s="325">
        <v>280</v>
      </c>
      <c r="P53" s="325">
        <v>25</v>
      </c>
      <c r="Q53" s="325">
        <v>305</v>
      </c>
      <c r="R53" s="326">
        <v>0.37195121951219512</v>
      </c>
      <c r="S53" s="325">
        <v>0</v>
      </c>
      <c r="T53" s="325">
        <v>0</v>
      </c>
      <c r="U53" s="325">
        <v>0</v>
      </c>
      <c r="V53" s="132" t="s">
        <v>5</v>
      </c>
    </row>
    <row r="54" spans="1:22" x14ac:dyDescent="0.2">
      <c r="A54" s="325" t="s">
        <v>103</v>
      </c>
      <c r="B54" s="325" t="s">
        <v>233</v>
      </c>
      <c r="C54" s="325" t="s">
        <v>228</v>
      </c>
      <c r="D54" s="325">
        <v>1.7035000610351563</v>
      </c>
      <c r="E54" s="325">
        <v>3619</v>
      </c>
      <c r="F54" s="325">
        <v>1989</v>
      </c>
      <c r="G54" s="325">
        <v>1628</v>
      </c>
      <c r="H54" s="325">
        <v>2124.4495863421707</v>
      </c>
      <c r="I54" s="325">
        <v>1167.5960837896041</v>
      </c>
      <c r="J54" s="325">
        <v>1780</v>
      </c>
      <c r="K54" s="325">
        <v>1020</v>
      </c>
      <c r="L54" s="325">
        <v>105</v>
      </c>
      <c r="M54" s="325">
        <v>120</v>
      </c>
      <c r="N54" s="326">
        <v>6.741573033707865E-2</v>
      </c>
      <c r="O54" s="325">
        <v>435</v>
      </c>
      <c r="P54" s="325">
        <v>85</v>
      </c>
      <c r="Q54" s="325">
        <v>520</v>
      </c>
      <c r="R54" s="326">
        <v>0.29213483146067415</v>
      </c>
      <c r="S54" s="325">
        <v>0</v>
      </c>
      <c r="T54" s="325">
        <v>0</v>
      </c>
      <c r="U54" s="325">
        <v>0</v>
      </c>
      <c r="V54" s="132" t="s">
        <v>5</v>
      </c>
    </row>
    <row r="55" spans="1:22" x14ac:dyDescent="0.2">
      <c r="A55" s="327" t="s">
        <v>104</v>
      </c>
      <c r="B55" s="327" t="s">
        <v>233</v>
      </c>
      <c r="C55" s="327" t="s">
        <v>228</v>
      </c>
      <c r="D55" s="327">
        <v>2.9560998535156249</v>
      </c>
      <c r="E55" s="327">
        <v>25</v>
      </c>
      <c r="F55" s="327">
        <v>6</v>
      </c>
      <c r="G55" s="327">
        <v>5</v>
      </c>
      <c r="H55" s="327">
        <v>8.4570891508512638</v>
      </c>
      <c r="I55" s="327">
        <v>2.0297013962043033</v>
      </c>
      <c r="J55" s="327">
        <v>0</v>
      </c>
      <c r="K55" s="327">
        <v>0</v>
      </c>
      <c r="L55" s="327">
        <v>0</v>
      </c>
      <c r="M55" s="327">
        <v>0</v>
      </c>
      <c r="N55" s="328" t="e">
        <v>#DIV/0!</v>
      </c>
      <c r="O55" s="327">
        <v>0</v>
      </c>
      <c r="P55" s="327">
        <v>0</v>
      </c>
      <c r="Q55" s="327">
        <v>0</v>
      </c>
      <c r="R55" s="328" t="e">
        <v>#DIV/0!</v>
      </c>
      <c r="S55" s="327">
        <v>0</v>
      </c>
      <c r="T55" s="327">
        <v>0</v>
      </c>
      <c r="U55" s="327">
        <v>0</v>
      </c>
      <c r="V55" s="329" t="s">
        <v>160</v>
      </c>
    </row>
    <row r="56" spans="1:22" x14ac:dyDescent="0.2">
      <c r="A56" s="316" t="s">
        <v>105</v>
      </c>
      <c r="B56" s="316" t="s">
        <v>233</v>
      </c>
      <c r="C56" s="316" t="s">
        <v>228</v>
      </c>
      <c r="D56" s="316">
        <v>2.0691000366210939</v>
      </c>
      <c r="E56" s="316">
        <v>4806</v>
      </c>
      <c r="F56" s="316">
        <v>1719</v>
      </c>
      <c r="G56" s="316">
        <v>1696</v>
      </c>
      <c r="H56" s="316">
        <v>2322.748980203176</v>
      </c>
      <c r="I56" s="316">
        <v>830.79598355581766</v>
      </c>
      <c r="J56" s="316">
        <v>2665</v>
      </c>
      <c r="K56" s="316">
        <v>2090</v>
      </c>
      <c r="L56" s="316">
        <v>280</v>
      </c>
      <c r="M56" s="316">
        <v>115</v>
      </c>
      <c r="N56" s="317">
        <v>4.3151969981238276E-2</v>
      </c>
      <c r="O56" s="316">
        <v>95</v>
      </c>
      <c r="P56" s="316">
        <v>45</v>
      </c>
      <c r="Q56" s="316">
        <v>140</v>
      </c>
      <c r="R56" s="317">
        <v>5.2532833020637902E-2</v>
      </c>
      <c r="S56" s="316">
        <v>10</v>
      </c>
      <c r="T56" s="316">
        <v>0</v>
      </c>
      <c r="U56" s="316">
        <v>25</v>
      </c>
      <c r="V56" s="185" t="s">
        <v>7</v>
      </c>
    </row>
    <row r="57" spans="1:22" x14ac:dyDescent="0.2">
      <c r="A57" s="325" t="s">
        <v>106</v>
      </c>
      <c r="B57" s="325" t="s">
        <v>233</v>
      </c>
      <c r="C57" s="325" t="s">
        <v>228</v>
      </c>
      <c r="D57" s="325">
        <v>4.0451000976562499</v>
      </c>
      <c r="E57" s="325">
        <v>5765</v>
      </c>
      <c r="F57" s="325">
        <v>2793</v>
      </c>
      <c r="G57" s="325">
        <v>2419</v>
      </c>
      <c r="H57" s="325">
        <v>1425.1810488794254</v>
      </c>
      <c r="I57" s="325">
        <v>690.46499037645015</v>
      </c>
      <c r="J57" s="325">
        <v>2870</v>
      </c>
      <c r="K57" s="325">
        <v>2030</v>
      </c>
      <c r="L57" s="325">
        <v>295</v>
      </c>
      <c r="M57" s="325">
        <v>200</v>
      </c>
      <c r="N57" s="326">
        <v>6.968641114982578E-2</v>
      </c>
      <c r="O57" s="325">
        <v>210</v>
      </c>
      <c r="P57" s="325">
        <v>115</v>
      </c>
      <c r="Q57" s="325">
        <v>325</v>
      </c>
      <c r="R57" s="326">
        <v>0.1132404181184669</v>
      </c>
      <c r="S57" s="325">
        <v>0</v>
      </c>
      <c r="T57" s="325">
        <v>0</v>
      </c>
      <c r="U57" s="325">
        <v>10</v>
      </c>
      <c r="V57" s="132" t="s">
        <v>5</v>
      </c>
    </row>
    <row r="58" spans="1:22" x14ac:dyDescent="0.2">
      <c r="A58" s="316" t="s">
        <v>107</v>
      </c>
      <c r="B58" s="316" t="s">
        <v>233</v>
      </c>
      <c r="C58" s="316" t="s">
        <v>228</v>
      </c>
      <c r="D58" s="316">
        <v>8.2882000732421872</v>
      </c>
      <c r="E58" s="316">
        <v>7639</v>
      </c>
      <c r="F58" s="316">
        <v>2503</v>
      </c>
      <c r="G58" s="316">
        <v>2449</v>
      </c>
      <c r="H58" s="316">
        <v>921.67176618502742</v>
      </c>
      <c r="I58" s="316">
        <v>301.9956055453755</v>
      </c>
      <c r="J58" s="316">
        <v>4020</v>
      </c>
      <c r="K58" s="316">
        <v>3430</v>
      </c>
      <c r="L58" s="316">
        <v>360</v>
      </c>
      <c r="M58" s="316">
        <v>60</v>
      </c>
      <c r="N58" s="317">
        <v>1.4925373134328358E-2</v>
      </c>
      <c r="O58" s="316">
        <v>90</v>
      </c>
      <c r="P58" s="316">
        <v>65</v>
      </c>
      <c r="Q58" s="316">
        <v>155</v>
      </c>
      <c r="R58" s="317">
        <v>3.8557213930348257E-2</v>
      </c>
      <c r="S58" s="316">
        <v>0</v>
      </c>
      <c r="T58" s="316">
        <v>10</v>
      </c>
      <c r="U58" s="316">
        <v>10</v>
      </c>
      <c r="V58" s="185" t="s">
        <v>7</v>
      </c>
    </row>
    <row r="59" spans="1:22" x14ac:dyDescent="0.2">
      <c r="A59" s="316" t="s">
        <v>108</v>
      </c>
      <c r="B59" s="316" t="s">
        <v>233</v>
      </c>
      <c r="C59" s="316" t="s">
        <v>228</v>
      </c>
      <c r="D59" s="316">
        <v>2.9402999877929688</v>
      </c>
      <c r="E59" s="316">
        <v>6340</v>
      </c>
      <c r="F59" s="316">
        <v>2200</v>
      </c>
      <c r="G59" s="316">
        <v>2165</v>
      </c>
      <c r="H59" s="316">
        <v>2156.2425692348811</v>
      </c>
      <c r="I59" s="316">
        <v>748.22297355153603</v>
      </c>
      <c r="J59" s="316">
        <v>3555</v>
      </c>
      <c r="K59" s="316">
        <v>3000</v>
      </c>
      <c r="L59" s="316">
        <v>285</v>
      </c>
      <c r="M59" s="316">
        <v>110</v>
      </c>
      <c r="N59" s="317">
        <v>3.0942334739803096E-2</v>
      </c>
      <c r="O59" s="316">
        <v>75</v>
      </c>
      <c r="P59" s="316">
        <v>55</v>
      </c>
      <c r="Q59" s="316">
        <v>130</v>
      </c>
      <c r="R59" s="317">
        <v>3.6568213783403657E-2</v>
      </c>
      <c r="S59" s="316">
        <v>15</v>
      </c>
      <c r="T59" s="316">
        <v>0</v>
      </c>
      <c r="U59" s="316">
        <v>0</v>
      </c>
      <c r="V59" s="185" t="s">
        <v>7</v>
      </c>
    </row>
    <row r="60" spans="1:22" x14ac:dyDescent="0.2">
      <c r="A60" s="316" t="s">
        <v>109</v>
      </c>
      <c r="B60" s="316" t="s">
        <v>233</v>
      </c>
      <c r="C60" s="316" t="s">
        <v>228</v>
      </c>
      <c r="D60" s="316">
        <v>1.7330000305175781</v>
      </c>
      <c r="E60" s="316">
        <v>5900</v>
      </c>
      <c r="F60" s="316">
        <v>1998</v>
      </c>
      <c r="G60" s="316">
        <v>1972</v>
      </c>
      <c r="H60" s="316">
        <v>3404.5008055988924</v>
      </c>
      <c r="I60" s="316">
        <v>1152.9140016248452</v>
      </c>
      <c r="J60" s="316">
        <v>3320</v>
      </c>
      <c r="K60" s="316">
        <v>2685</v>
      </c>
      <c r="L60" s="316">
        <v>380</v>
      </c>
      <c r="M60" s="316">
        <v>60</v>
      </c>
      <c r="N60" s="317">
        <v>1.8072289156626505E-2</v>
      </c>
      <c r="O60" s="316">
        <v>125</v>
      </c>
      <c r="P60" s="316">
        <v>60</v>
      </c>
      <c r="Q60" s="316">
        <v>185</v>
      </c>
      <c r="R60" s="317">
        <v>5.5722891566265059E-2</v>
      </c>
      <c r="S60" s="316">
        <v>0</v>
      </c>
      <c r="T60" s="316">
        <v>0</v>
      </c>
      <c r="U60" s="316">
        <v>0</v>
      </c>
      <c r="V60" s="185" t="s">
        <v>7</v>
      </c>
    </row>
    <row r="61" spans="1:22" x14ac:dyDescent="0.2">
      <c r="A61" s="316" t="s">
        <v>110</v>
      </c>
      <c r="B61" s="316" t="s">
        <v>233</v>
      </c>
      <c r="C61" s="316" t="s">
        <v>228</v>
      </c>
      <c r="D61" s="316">
        <v>1.9030999755859375</v>
      </c>
      <c r="E61" s="316">
        <v>6427</v>
      </c>
      <c r="F61" s="316">
        <v>2085</v>
      </c>
      <c r="G61" s="316">
        <v>2055</v>
      </c>
      <c r="H61" s="316">
        <v>3377.1215818660385</v>
      </c>
      <c r="I61" s="316">
        <v>1095.5809083850459</v>
      </c>
      <c r="J61" s="316">
        <v>3455</v>
      </c>
      <c r="K61" s="316">
        <v>2765</v>
      </c>
      <c r="L61" s="316">
        <v>385</v>
      </c>
      <c r="M61" s="316">
        <v>150</v>
      </c>
      <c r="N61" s="317">
        <v>4.3415340086830678E-2</v>
      </c>
      <c r="O61" s="316">
        <v>95</v>
      </c>
      <c r="P61" s="316">
        <v>45</v>
      </c>
      <c r="Q61" s="316">
        <v>140</v>
      </c>
      <c r="R61" s="317">
        <v>4.0520984081041968E-2</v>
      </c>
      <c r="S61" s="316">
        <v>0</v>
      </c>
      <c r="T61" s="316">
        <v>0</v>
      </c>
      <c r="U61" s="316">
        <v>10</v>
      </c>
      <c r="V61" s="185" t="s">
        <v>7</v>
      </c>
    </row>
    <row r="62" spans="1:22" x14ac:dyDescent="0.2">
      <c r="A62" s="316" t="s">
        <v>111</v>
      </c>
      <c r="B62" s="316" t="s">
        <v>233</v>
      </c>
      <c r="C62" s="316" t="s">
        <v>228</v>
      </c>
      <c r="D62" s="316">
        <v>17.02199951171875</v>
      </c>
      <c r="E62" s="316">
        <v>13389</v>
      </c>
      <c r="F62" s="316">
        <v>4368</v>
      </c>
      <c r="G62" s="316">
        <v>4219</v>
      </c>
      <c r="H62" s="316">
        <v>786.57034332437729</v>
      </c>
      <c r="I62" s="316">
        <v>256.60910147441035</v>
      </c>
      <c r="J62" s="316">
        <v>6860</v>
      </c>
      <c r="K62" s="316">
        <v>5560</v>
      </c>
      <c r="L62" s="316">
        <v>745</v>
      </c>
      <c r="M62" s="316">
        <v>245</v>
      </c>
      <c r="N62" s="317">
        <v>3.5714285714285712E-2</v>
      </c>
      <c r="O62" s="316">
        <v>95</v>
      </c>
      <c r="P62" s="316">
        <v>130</v>
      </c>
      <c r="Q62" s="316">
        <v>225</v>
      </c>
      <c r="R62" s="317">
        <v>3.2798833819241979E-2</v>
      </c>
      <c r="S62" s="316">
        <v>10</v>
      </c>
      <c r="T62" s="316">
        <v>10</v>
      </c>
      <c r="U62" s="316">
        <v>60</v>
      </c>
      <c r="V62" s="185" t="s">
        <v>7</v>
      </c>
    </row>
    <row r="63" spans="1:22" x14ac:dyDescent="0.2">
      <c r="A63" s="316" t="s">
        <v>112</v>
      </c>
      <c r="B63" s="316" t="s">
        <v>233</v>
      </c>
      <c r="C63" s="316" t="s">
        <v>228</v>
      </c>
      <c r="D63" s="316">
        <v>2.7205999755859374</v>
      </c>
      <c r="E63" s="316">
        <v>7375</v>
      </c>
      <c r="F63" s="316">
        <v>2522</v>
      </c>
      <c r="G63" s="316">
        <v>2461</v>
      </c>
      <c r="H63" s="316">
        <v>2710.7991127624859</v>
      </c>
      <c r="I63" s="316">
        <v>927.00140506942228</v>
      </c>
      <c r="J63" s="316">
        <v>3315</v>
      </c>
      <c r="K63" s="316">
        <v>2730</v>
      </c>
      <c r="L63" s="316">
        <v>290</v>
      </c>
      <c r="M63" s="316">
        <v>155</v>
      </c>
      <c r="N63" s="317">
        <v>4.6757164404223228E-2</v>
      </c>
      <c r="O63" s="316">
        <v>60</v>
      </c>
      <c r="P63" s="316">
        <v>45</v>
      </c>
      <c r="Q63" s="316">
        <v>105</v>
      </c>
      <c r="R63" s="317">
        <v>3.1674208144796379E-2</v>
      </c>
      <c r="S63" s="316">
        <v>0</v>
      </c>
      <c r="T63" s="316">
        <v>10</v>
      </c>
      <c r="U63" s="316">
        <v>10</v>
      </c>
      <c r="V63" s="185" t="s">
        <v>7</v>
      </c>
    </row>
    <row r="64" spans="1:22" x14ac:dyDescent="0.2">
      <c r="A64" s="319" t="s">
        <v>113</v>
      </c>
      <c r="B64" s="319" t="s">
        <v>233</v>
      </c>
      <c r="C64" s="319" t="s">
        <v>228</v>
      </c>
      <c r="D64" s="319">
        <v>99.550498046875006</v>
      </c>
      <c r="E64" s="319">
        <v>2650</v>
      </c>
      <c r="F64" s="319">
        <v>963</v>
      </c>
      <c r="G64" s="319">
        <v>929</v>
      </c>
      <c r="H64" s="319">
        <v>26.619655873064577</v>
      </c>
      <c r="I64" s="319">
        <v>9.6734824927400709</v>
      </c>
      <c r="J64" s="319">
        <v>1295</v>
      </c>
      <c r="K64" s="319">
        <v>1115</v>
      </c>
      <c r="L64" s="319">
        <v>95</v>
      </c>
      <c r="M64" s="319">
        <v>0</v>
      </c>
      <c r="N64" s="330">
        <v>0</v>
      </c>
      <c r="O64" s="319">
        <v>60</v>
      </c>
      <c r="P64" s="319">
        <v>10</v>
      </c>
      <c r="Q64" s="319">
        <v>70</v>
      </c>
      <c r="R64" s="330">
        <v>5.4054054054054057E-2</v>
      </c>
      <c r="S64" s="319">
        <v>0</v>
      </c>
      <c r="T64" s="319">
        <v>0</v>
      </c>
      <c r="U64" s="319">
        <v>10</v>
      </c>
      <c r="V64" s="72" t="s">
        <v>3</v>
      </c>
    </row>
    <row r="65" spans="1:22" x14ac:dyDescent="0.2">
      <c r="A65" s="319" t="s">
        <v>114</v>
      </c>
      <c r="B65" s="319" t="s">
        <v>233</v>
      </c>
      <c r="C65" s="319" t="s">
        <v>228</v>
      </c>
      <c r="D65" s="319">
        <v>190.16159999999999</v>
      </c>
      <c r="E65" s="319">
        <v>7961</v>
      </c>
      <c r="F65" s="319">
        <v>2519</v>
      </c>
      <c r="G65" s="319">
        <v>2451</v>
      </c>
      <c r="H65" s="319">
        <v>41.864393231861747</v>
      </c>
      <c r="I65" s="319">
        <v>13.246628131021195</v>
      </c>
      <c r="J65" s="319">
        <v>3180</v>
      </c>
      <c r="K65" s="319">
        <v>2500</v>
      </c>
      <c r="L65" s="319">
        <v>170</v>
      </c>
      <c r="M65" s="319">
        <v>10</v>
      </c>
      <c r="N65" s="330">
        <v>3.1446540880503146E-3</v>
      </c>
      <c r="O65" s="319">
        <v>295</v>
      </c>
      <c r="P65" s="319">
        <v>130</v>
      </c>
      <c r="Q65" s="319">
        <v>425</v>
      </c>
      <c r="R65" s="330">
        <v>0.13364779874213836</v>
      </c>
      <c r="S65" s="319">
        <v>0</v>
      </c>
      <c r="T65" s="319">
        <v>0</v>
      </c>
      <c r="U65" s="319">
        <v>60</v>
      </c>
      <c r="V65" s="72" t="s">
        <v>3</v>
      </c>
    </row>
    <row r="66" spans="1:22" x14ac:dyDescent="0.2">
      <c r="A66" s="316" t="s">
        <v>115</v>
      </c>
      <c r="B66" s="316" t="s">
        <v>233</v>
      </c>
      <c r="C66" s="316" t="s">
        <v>228</v>
      </c>
      <c r="D66" s="316">
        <v>16.574899902343748</v>
      </c>
      <c r="E66" s="316">
        <v>6329</v>
      </c>
      <c r="F66" s="316">
        <v>2242</v>
      </c>
      <c r="G66" s="316">
        <v>2174</v>
      </c>
      <c r="H66" s="316">
        <v>381.84242663842917</v>
      </c>
      <c r="I66" s="316">
        <v>135.26476860852557</v>
      </c>
      <c r="J66" s="316">
        <v>3295</v>
      </c>
      <c r="K66" s="316">
        <v>2775</v>
      </c>
      <c r="L66" s="316">
        <v>185</v>
      </c>
      <c r="M66" s="316">
        <v>0</v>
      </c>
      <c r="N66" s="317">
        <v>0</v>
      </c>
      <c r="O66" s="316">
        <v>230</v>
      </c>
      <c r="P66" s="316">
        <v>85</v>
      </c>
      <c r="Q66" s="316">
        <v>315</v>
      </c>
      <c r="R66" s="317">
        <v>9.5599393019726864E-2</v>
      </c>
      <c r="S66" s="316">
        <v>0</v>
      </c>
      <c r="T66" s="316">
        <v>0</v>
      </c>
      <c r="U66" s="316">
        <v>0</v>
      </c>
      <c r="V66" s="185" t="s">
        <v>7</v>
      </c>
    </row>
    <row r="67" spans="1:22" x14ac:dyDescent="0.2">
      <c r="A67" s="319" t="s">
        <v>116</v>
      </c>
      <c r="B67" s="319" t="s">
        <v>233</v>
      </c>
      <c r="C67" s="319" t="s">
        <v>228</v>
      </c>
      <c r="D67" s="319">
        <v>19.711400146484376</v>
      </c>
      <c r="E67" s="319">
        <v>2718</v>
      </c>
      <c r="F67" s="319">
        <v>1081</v>
      </c>
      <c r="G67" s="319">
        <v>1032</v>
      </c>
      <c r="H67" s="319">
        <v>137.88974805449163</v>
      </c>
      <c r="I67" s="319">
        <v>54.841360429325036</v>
      </c>
      <c r="J67" s="319">
        <v>1325</v>
      </c>
      <c r="K67" s="319">
        <v>950</v>
      </c>
      <c r="L67" s="319">
        <v>110</v>
      </c>
      <c r="M67" s="319">
        <v>0</v>
      </c>
      <c r="N67" s="330">
        <v>0</v>
      </c>
      <c r="O67" s="319">
        <v>210</v>
      </c>
      <c r="P67" s="319">
        <v>40</v>
      </c>
      <c r="Q67" s="319">
        <v>250</v>
      </c>
      <c r="R67" s="330">
        <v>0.18867924528301888</v>
      </c>
      <c r="S67" s="319">
        <v>10</v>
      </c>
      <c r="T67" s="319">
        <v>0</v>
      </c>
      <c r="U67" s="319">
        <v>10</v>
      </c>
      <c r="V67" s="72" t="s">
        <v>3</v>
      </c>
    </row>
    <row r="68" spans="1:22" x14ac:dyDescent="0.2">
      <c r="A68" s="316" t="s">
        <v>117</v>
      </c>
      <c r="B68" s="316" t="s">
        <v>233</v>
      </c>
      <c r="C68" s="316" t="s">
        <v>228</v>
      </c>
      <c r="D68" s="316">
        <v>2.9673999023437498</v>
      </c>
      <c r="E68" s="316">
        <v>7119</v>
      </c>
      <c r="F68" s="316">
        <v>2404</v>
      </c>
      <c r="G68" s="316">
        <v>2372</v>
      </c>
      <c r="H68" s="316">
        <v>2399.0699717881571</v>
      </c>
      <c r="I68" s="316">
        <v>810.13684677324477</v>
      </c>
      <c r="J68" s="316">
        <v>3640</v>
      </c>
      <c r="K68" s="316">
        <v>3050</v>
      </c>
      <c r="L68" s="316">
        <v>340</v>
      </c>
      <c r="M68" s="316">
        <v>110</v>
      </c>
      <c r="N68" s="317">
        <v>3.021978021978022E-2</v>
      </c>
      <c r="O68" s="316">
        <v>90</v>
      </c>
      <c r="P68" s="316">
        <v>20</v>
      </c>
      <c r="Q68" s="316">
        <v>110</v>
      </c>
      <c r="R68" s="317">
        <v>3.021978021978022E-2</v>
      </c>
      <c r="S68" s="316">
        <v>0</v>
      </c>
      <c r="T68" s="316">
        <v>0</v>
      </c>
      <c r="U68" s="316">
        <v>35</v>
      </c>
      <c r="V68" s="185" t="s">
        <v>7</v>
      </c>
    </row>
    <row r="69" spans="1:22" x14ac:dyDescent="0.2">
      <c r="A69" s="316" t="s">
        <v>118</v>
      </c>
      <c r="B69" s="316" t="s">
        <v>233</v>
      </c>
      <c r="C69" s="316" t="s">
        <v>228</v>
      </c>
      <c r="D69" s="316">
        <v>1.8947000122070312</v>
      </c>
      <c r="E69" s="316">
        <v>7301</v>
      </c>
      <c r="F69" s="316">
        <v>2642</v>
      </c>
      <c r="G69" s="316">
        <v>2580</v>
      </c>
      <c r="H69" s="316">
        <v>3853.3804575719978</v>
      </c>
      <c r="I69" s="316">
        <v>1394.4159935495436</v>
      </c>
      <c r="J69" s="316">
        <v>3740</v>
      </c>
      <c r="K69" s="316">
        <v>3160</v>
      </c>
      <c r="L69" s="316">
        <v>410</v>
      </c>
      <c r="M69" s="316">
        <v>105</v>
      </c>
      <c r="N69" s="317">
        <v>2.8074866310160429E-2</v>
      </c>
      <c r="O69" s="316">
        <v>40</v>
      </c>
      <c r="P69" s="316">
        <v>20</v>
      </c>
      <c r="Q69" s="316">
        <v>60</v>
      </c>
      <c r="R69" s="317">
        <v>1.6042780748663103E-2</v>
      </c>
      <c r="S69" s="316">
        <v>0</v>
      </c>
      <c r="T69" s="316">
        <v>0</v>
      </c>
      <c r="U69" s="316">
        <v>0</v>
      </c>
      <c r="V69" s="185" t="s">
        <v>7</v>
      </c>
    </row>
    <row r="70" spans="1:22" x14ac:dyDescent="0.2">
      <c r="A70" s="316" t="s">
        <v>119</v>
      </c>
      <c r="B70" s="316" t="s">
        <v>233</v>
      </c>
      <c r="C70" s="316" t="s">
        <v>228</v>
      </c>
      <c r="D70" s="316">
        <v>2.4866000366210939</v>
      </c>
      <c r="E70" s="316">
        <v>4992</v>
      </c>
      <c r="F70" s="316">
        <v>2128</v>
      </c>
      <c r="G70" s="316">
        <v>2069</v>
      </c>
      <c r="H70" s="316">
        <v>2007.5604948447433</v>
      </c>
      <c r="I70" s="316">
        <v>855.78700581522708</v>
      </c>
      <c r="J70" s="316">
        <v>2325</v>
      </c>
      <c r="K70" s="316">
        <v>1750</v>
      </c>
      <c r="L70" s="316">
        <v>295</v>
      </c>
      <c r="M70" s="316">
        <v>125</v>
      </c>
      <c r="N70" s="317">
        <v>5.3763440860215055E-2</v>
      </c>
      <c r="O70" s="316">
        <v>115</v>
      </c>
      <c r="P70" s="316">
        <v>10</v>
      </c>
      <c r="Q70" s="316">
        <v>125</v>
      </c>
      <c r="R70" s="317">
        <v>5.3763440860215055E-2</v>
      </c>
      <c r="S70" s="316">
        <v>0</v>
      </c>
      <c r="T70" s="316">
        <v>10</v>
      </c>
      <c r="U70" s="316">
        <v>15</v>
      </c>
      <c r="V70" s="185" t="s">
        <v>7</v>
      </c>
    </row>
    <row r="71" spans="1:22" x14ac:dyDescent="0.2">
      <c r="A71" s="316" t="s">
        <v>120</v>
      </c>
      <c r="B71" s="316" t="s">
        <v>233</v>
      </c>
      <c r="C71" s="316" t="s">
        <v>228</v>
      </c>
      <c r="D71" s="316">
        <v>2.5450999450683596</v>
      </c>
      <c r="E71" s="316">
        <v>6104</v>
      </c>
      <c r="F71" s="316">
        <v>2276</v>
      </c>
      <c r="G71" s="316">
        <v>2210</v>
      </c>
      <c r="H71" s="316">
        <v>2398.3341054357106</v>
      </c>
      <c r="I71" s="316">
        <v>894.26743511986842</v>
      </c>
      <c r="J71" s="316">
        <v>3110</v>
      </c>
      <c r="K71" s="316">
        <v>2585</v>
      </c>
      <c r="L71" s="316">
        <v>305</v>
      </c>
      <c r="M71" s="316">
        <v>95</v>
      </c>
      <c r="N71" s="317">
        <v>3.0546623794212219E-2</v>
      </c>
      <c r="O71" s="316">
        <v>90</v>
      </c>
      <c r="P71" s="316">
        <v>30</v>
      </c>
      <c r="Q71" s="316">
        <v>120</v>
      </c>
      <c r="R71" s="317">
        <v>3.8585209003215437E-2</v>
      </c>
      <c r="S71" s="316">
        <v>0</v>
      </c>
      <c r="T71" s="316">
        <v>10</v>
      </c>
      <c r="U71" s="316">
        <v>0</v>
      </c>
      <c r="V71" s="185" t="s">
        <v>7</v>
      </c>
    </row>
    <row r="72" spans="1:22" x14ac:dyDescent="0.2">
      <c r="A72" s="316" t="s">
        <v>121</v>
      </c>
      <c r="B72" s="316" t="s">
        <v>233</v>
      </c>
      <c r="C72" s="316" t="s">
        <v>228</v>
      </c>
      <c r="D72" s="316">
        <v>1.2975000000000001</v>
      </c>
      <c r="E72" s="316">
        <v>4803</v>
      </c>
      <c r="F72" s="316">
        <v>1779</v>
      </c>
      <c r="G72" s="316">
        <v>1735</v>
      </c>
      <c r="H72" s="316">
        <v>3701.7341040462425</v>
      </c>
      <c r="I72" s="316">
        <v>1371.0982658959535</v>
      </c>
      <c r="J72" s="316">
        <v>2530</v>
      </c>
      <c r="K72" s="316">
        <v>1950</v>
      </c>
      <c r="L72" s="316">
        <v>250</v>
      </c>
      <c r="M72" s="316">
        <v>155</v>
      </c>
      <c r="N72" s="317">
        <v>6.1264822134387352E-2</v>
      </c>
      <c r="O72" s="316">
        <v>110</v>
      </c>
      <c r="P72" s="316">
        <v>25</v>
      </c>
      <c r="Q72" s="316">
        <v>135</v>
      </c>
      <c r="R72" s="317">
        <v>5.33596837944664E-2</v>
      </c>
      <c r="S72" s="316">
        <v>0</v>
      </c>
      <c r="T72" s="316">
        <v>10</v>
      </c>
      <c r="U72" s="316">
        <v>20</v>
      </c>
      <c r="V72" s="185" t="s">
        <v>7</v>
      </c>
    </row>
    <row r="73" spans="1:22" x14ac:dyDescent="0.2">
      <c r="A73" s="316" t="s">
        <v>122</v>
      </c>
      <c r="B73" s="316" t="s">
        <v>233</v>
      </c>
      <c r="C73" s="316" t="s">
        <v>228</v>
      </c>
      <c r="D73" s="316">
        <v>3.1076998901367188</v>
      </c>
      <c r="E73" s="316">
        <v>4704</v>
      </c>
      <c r="F73" s="316">
        <v>1947</v>
      </c>
      <c r="G73" s="316">
        <v>1901</v>
      </c>
      <c r="H73" s="316">
        <v>1513.6596731652407</v>
      </c>
      <c r="I73" s="316">
        <v>626.50837237515384</v>
      </c>
      <c r="J73" s="316">
        <v>2350</v>
      </c>
      <c r="K73" s="316">
        <v>2025</v>
      </c>
      <c r="L73" s="316">
        <v>135</v>
      </c>
      <c r="M73" s="316">
        <v>75</v>
      </c>
      <c r="N73" s="317">
        <v>3.1914893617021274E-2</v>
      </c>
      <c r="O73" s="316">
        <v>100</v>
      </c>
      <c r="P73" s="316">
        <v>10</v>
      </c>
      <c r="Q73" s="316">
        <v>110</v>
      </c>
      <c r="R73" s="317">
        <v>4.6808510638297871E-2</v>
      </c>
      <c r="S73" s="316">
        <v>0</v>
      </c>
      <c r="T73" s="316">
        <v>0</v>
      </c>
      <c r="U73" s="316">
        <v>0</v>
      </c>
      <c r="V73" s="185" t="s">
        <v>7</v>
      </c>
    </row>
    <row r="74" spans="1:22" x14ac:dyDescent="0.2">
      <c r="A74" s="316" t="s">
        <v>123</v>
      </c>
      <c r="B74" s="316" t="s">
        <v>233</v>
      </c>
      <c r="C74" s="316" t="s">
        <v>228</v>
      </c>
      <c r="D74" s="316">
        <v>2.3628999328613283</v>
      </c>
      <c r="E74" s="316">
        <v>2962</v>
      </c>
      <c r="F74" s="316">
        <v>1043</v>
      </c>
      <c r="G74" s="316">
        <v>1036</v>
      </c>
      <c r="H74" s="316">
        <v>1253.5444090572207</v>
      </c>
      <c r="I74" s="316">
        <v>441.40675848976406</v>
      </c>
      <c r="J74" s="316">
        <v>1485</v>
      </c>
      <c r="K74" s="316">
        <v>1250</v>
      </c>
      <c r="L74" s="316">
        <v>195</v>
      </c>
      <c r="M74" s="316">
        <v>10</v>
      </c>
      <c r="N74" s="317">
        <v>6.7340067340067337E-3</v>
      </c>
      <c r="O74" s="316">
        <v>25</v>
      </c>
      <c r="P74" s="316">
        <v>0</v>
      </c>
      <c r="Q74" s="316">
        <v>25</v>
      </c>
      <c r="R74" s="317">
        <v>1.6835016835016835E-2</v>
      </c>
      <c r="S74" s="316">
        <v>10</v>
      </c>
      <c r="T74" s="316">
        <v>0</v>
      </c>
      <c r="U74" s="316">
        <v>0</v>
      </c>
      <c r="V74" s="185" t="s">
        <v>7</v>
      </c>
    </row>
    <row r="75" spans="1:22" x14ac:dyDescent="0.2">
      <c r="A75" s="325" t="s">
        <v>124</v>
      </c>
      <c r="B75" s="325" t="s">
        <v>233</v>
      </c>
      <c r="C75" s="325" t="s">
        <v>228</v>
      </c>
      <c r="D75" s="325">
        <v>1.1420999908447265</v>
      </c>
      <c r="E75" s="325">
        <v>2646</v>
      </c>
      <c r="F75" s="325">
        <v>1437</v>
      </c>
      <c r="G75" s="325">
        <v>1288</v>
      </c>
      <c r="H75" s="325">
        <v>2316.7848885481126</v>
      </c>
      <c r="I75" s="325">
        <v>1258.2085732591224</v>
      </c>
      <c r="J75" s="325">
        <v>1195</v>
      </c>
      <c r="K75" s="325">
        <v>740</v>
      </c>
      <c r="L75" s="325">
        <v>130</v>
      </c>
      <c r="M75" s="325">
        <v>125</v>
      </c>
      <c r="N75" s="326">
        <v>0.10460251046025104</v>
      </c>
      <c r="O75" s="325">
        <v>165</v>
      </c>
      <c r="P75" s="325">
        <v>25</v>
      </c>
      <c r="Q75" s="325">
        <v>190</v>
      </c>
      <c r="R75" s="326">
        <v>0.15899581589958159</v>
      </c>
      <c r="S75" s="325">
        <v>0</v>
      </c>
      <c r="T75" s="325">
        <v>0</v>
      </c>
      <c r="U75" s="325">
        <v>10</v>
      </c>
      <c r="V75" s="132" t="s">
        <v>5</v>
      </c>
    </row>
    <row r="76" spans="1:22" x14ac:dyDescent="0.2">
      <c r="A76" s="316" t="s">
        <v>125</v>
      </c>
      <c r="B76" s="316" t="s">
        <v>233</v>
      </c>
      <c r="C76" s="316" t="s">
        <v>228</v>
      </c>
      <c r="D76" s="316">
        <v>9.7105999755859376</v>
      </c>
      <c r="E76" s="316">
        <v>5670</v>
      </c>
      <c r="F76" s="316">
        <v>2339</v>
      </c>
      <c r="G76" s="316">
        <v>2245</v>
      </c>
      <c r="H76" s="316">
        <v>583.89800983001282</v>
      </c>
      <c r="I76" s="316">
        <v>240.8708015859612</v>
      </c>
      <c r="J76" s="316">
        <v>2770</v>
      </c>
      <c r="K76" s="316">
        <v>2185</v>
      </c>
      <c r="L76" s="316">
        <v>290</v>
      </c>
      <c r="M76" s="316">
        <v>105</v>
      </c>
      <c r="N76" s="317">
        <v>3.7906137184115521E-2</v>
      </c>
      <c r="O76" s="316">
        <v>150</v>
      </c>
      <c r="P76" s="316">
        <v>35</v>
      </c>
      <c r="Q76" s="316">
        <v>185</v>
      </c>
      <c r="R76" s="317">
        <v>6.6787003610108309E-2</v>
      </c>
      <c r="S76" s="316">
        <v>0</v>
      </c>
      <c r="T76" s="316">
        <v>0</v>
      </c>
      <c r="U76" s="316">
        <v>0</v>
      </c>
      <c r="V76" s="185" t="s">
        <v>7</v>
      </c>
    </row>
    <row r="77" spans="1:22" x14ac:dyDescent="0.2">
      <c r="A77" s="316" t="s">
        <v>126</v>
      </c>
      <c r="B77" s="316" t="s">
        <v>233</v>
      </c>
      <c r="C77" s="316" t="s">
        <v>228</v>
      </c>
      <c r="D77" s="316">
        <v>3.3535000610351564</v>
      </c>
      <c r="E77" s="316">
        <v>3652</v>
      </c>
      <c r="F77" s="316">
        <v>1835</v>
      </c>
      <c r="G77" s="316">
        <v>1680</v>
      </c>
      <c r="H77" s="316">
        <v>1089.0114607222349</v>
      </c>
      <c r="I77" s="316">
        <v>547.18949354471556</v>
      </c>
      <c r="J77" s="316">
        <v>1700</v>
      </c>
      <c r="K77" s="316">
        <v>1285</v>
      </c>
      <c r="L77" s="316">
        <v>195</v>
      </c>
      <c r="M77" s="316">
        <v>65</v>
      </c>
      <c r="N77" s="317">
        <v>3.8235294117647062E-2</v>
      </c>
      <c r="O77" s="316">
        <v>115</v>
      </c>
      <c r="P77" s="316">
        <v>45</v>
      </c>
      <c r="Q77" s="316">
        <v>160</v>
      </c>
      <c r="R77" s="317">
        <v>9.4117647058823528E-2</v>
      </c>
      <c r="S77" s="316">
        <v>0</v>
      </c>
      <c r="T77" s="316">
        <v>0</v>
      </c>
      <c r="U77" s="316">
        <v>0</v>
      </c>
      <c r="V77" s="185" t="s">
        <v>7</v>
      </c>
    </row>
    <row r="78" spans="1:22" x14ac:dyDescent="0.2">
      <c r="A78" s="316" t="s">
        <v>127</v>
      </c>
      <c r="B78" s="316" t="s">
        <v>233</v>
      </c>
      <c r="C78" s="316" t="s">
        <v>228</v>
      </c>
      <c r="D78" s="316">
        <v>1.3789999389648437</v>
      </c>
      <c r="E78" s="316">
        <v>4275</v>
      </c>
      <c r="F78" s="316">
        <v>1587</v>
      </c>
      <c r="G78" s="316">
        <v>1548</v>
      </c>
      <c r="H78" s="316">
        <v>3100.0726535267722</v>
      </c>
      <c r="I78" s="316">
        <v>1150.8339885723947</v>
      </c>
      <c r="J78" s="316">
        <v>1980</v>
      </c>
      <c r="K78" s="316">
        <v>1485</v>
      </c>
      <c r="L78" s="316">
        <v>280</v>
      </c>
      <c r="M78" s="316">
        <v>75</v>
      </c>
      <c r="N78" s="317">
        <v>3.787878787878788E-2</v>
      </c>
      <c r="O78" s="316">
        <v>65</v>
      </c>
      <c r="P78" s="316">
        <v>40</v>
      </c>
      <c r="Q78" s="316">
        <v>105</v>
      </c>
      <c r="R78" s="317">
        <v>5.3030303030303032E-2</v>
      </c>
      <c r="S78" s="316">
        <v>0</v>
      </c>
      <c r="T78" s="316">
        <v>15</v>
      </c>
      <c r="U78" s="316">
        <v>15</v>
      </c>
      <c r="V78" s="185" t="s">
        <v>7</v>
      </c>
    </row>
    <row r="79" spans="1:22" x14ac:dyDescent="0.2">
      <c r="A79" s="319" t="s">
        <v>128</v>
      </c>
      <c r="B79" s="319" t="s">
        <v>233</v>
      </c>
      <c r="C79" s="319" t="s">
        <v>228</v>
      </c>
      <c r="D79" s="319">
        <v>5.3807000732421875</v>
      </c>
      <c r="E79" s="319">
        <v>779</v>
      </c>
      <c r="F79" s="319">
        <v>284</v>
      </c>
      <c r="G79" s="319">
        <v>272</v>
      </c>
      <c r="H79" s="319">
        <v>144.77669994540446</v>
      </c>
      <c r="I79" s="319">
        <v>52.781235923613437</v>
      </c>
      <c r="J79" s="319">
        <v>415</v>
      </c>
      <c r="K79" s="319">
        <v>370</v>
      </c>
      <c r="L79" s="319">
        <v>35</v>
      </c>
      <c r="M79" s="319">
        <v>10</v>
      </c>
      <c r="N79" s="330">
        <v>2.4096385542168676E-2</v>
      </c>
      <c r="O79" s="319">
        <v>0</v>
      </c>
      <c r="P79" s="319">
        <v>0</v>
      </c>
      <c r="Q79" s="319">
        <v>0</v>
      </c>
      <c r="R79" s="330">
        <v>0</v>
      </c>
      <c r="S79" s="319">
        <v>0</v>
      </c>
      <c r="T79" s="319">
        <v>0</v>
      </c>
      <c r="U79" s="319">
        <v>0</v>
      </c>
      <c r="V79" s="72" t="s">
        <v>3</v>
      </c>
    </row>
    <row r="80" spans="1:22" x14ac:dyDescent="0.2">
      <c r="A80" s="316" t="s">
        <v>129</v>
      </c>
      <c r="B80" s="316" t="s">
        <v>233</v>
      </c>
      <c r="C80" s="316" t="s">
        <v>228</v>
      </c>
      <c r="D80" s="316">
        <v>4.4985000610351564</v>
      </c>
      <c r="E80" s="316">
        <v>7681</v>
      </c>
      <c r="F80" s="316">
        <v>2257</v>
      </c>
      <c r="G80" s="316">
        <v>2219</v>
      </c>
      <c r="H80" s="316">
        <v>1707.4580184028082</v>
      </c>
      <c r="I80" s="316">
        <v>501.72278968039814</v>
      </c>
      <c r="J80" s="316">
        <v>3935</v>
      </c>
      <c r="K80" s="316">
        <v>3255</v>
      </c>
      <c r="L80" s="316">
        <v>465</v>
      </c>
      <c r="M80" s="316">
        <v>115</v>
      </c>
      <c r="N80" s="317">
        <v>2.9224904701397714E-2</v>
      </c>
      <c r="O80" s="316">
        <v>85</v>
      </c>
      <c r="P80" s="316">
        <v>10</v>
      </c>
      <c r="Q80" s="316">
        <v>95</v>
      </c>
      <c r="R80" s="317">
        <v>2.4142312579415501E-2</v>
      </c>
      <c r="S80" s="316">
        <v>10</v>
      </c>
      <c r="T80" s="316">
        <v>0</v>
      </c>
      <c r="U80" s="316">
        <v>0</v>
      </c>
      <c r="V80" s="185" t="s">
        <v>7</v>
      </c>
    </row>
    <row r="81" spans="1:22" x14ac:dyDescent="0.2">
      <c r="A81" s="316" t="s">
        <v>130</v>
      </c>
      <c r="B81" s="316" t="s">
        <v>233</v>
      </c>
      <c r="C81" s="316" t="s">
        <v>228</v>
      </c>
      <c r="D81" s="316">
        <v>6.8728997802734373</v>
      </c>
      <c r="E81" s="316">
        <v>6636</v>
      </c>
      <c r="F81" s="316">
        <v>1917</v>
      </c>
      <c r="G81" s="316">
        <v>1889</v>
      </c>
      <c r="H81" s="316">
        <v>965.53132042556683</v>
      </c>
      <c r="I81" s="316">
        <v>278.92157041226818</v>
      </c>
      <c r="J81" s="316">
        <v>3270</v>
      </c>
      <c r="K81" s="316">
        <v>2795</v>
      </c>
      <c r="L81" s="316">
        <v>315</v>
      </c>
      <c r="M81" s="316">
        <v>100</v>
      </c>
      <c r="N81" s="317">
        <v>3.0581039755351681E-2</v>
      </c>
      <c r="O81" s="316">
        <v>15</v>
      </c>
      <c r="P81" s="316">
        <v>30</v>
      </c>
      <c r="Q81" s="316">
        <v>45</v>
      </c>
      <c r="R81" s="317">
        <v>1.3761467889908258E-2</v>
      </c>
      <c r="S81" s="316">
        <v>0</v>
      </c>
      <c r="T81" s="316">
        <v>0</v>
      </c>
      <c r="U81" s="316">
        <v>10</v>
      </c>
      <c r="V81" s="185" t="s">
        <v>7</v>
      </c>
    </row>
    <row r="82" spans="1:22" x14ac:dyDescent="0.2">
      <c r="A82" s="316" t="s">
        <v>131</v>
      </c>
      <c r="B82" s="316" t="s">
        <v>233</v>
      </c>
      <c r="C82" s="316" t="s">
        <v>228</v>
      </c>
      <c r="D82" s="316">
        <v>1.1290000152587891</v>
      </c>
      <c r="E82" s="316">
        <v>4700</v>
      </c>
      <c r="F82" s="316">
        <v>1533</v>
      </c>
      <c r="G82" s="316">
        <v>1514</v>
      </c>
      <c r="H82" s="316">
        <v>4162.9760287670742</v>
      </c>
      <c r="I82" s="316">
        <v>1357.8387770425372</v>
      </c>
      <c r="J82" s="316">
        <v>2500</v>
      </c>
      <c r="K82" s="316">
        <v>1965</v>
      </c>
      <c r="L82" s="316">
        <v>285</v>
      </c>
      <c r="M82" s="316">
        <v>75</v>
      </c>
      <c r="N82" s="317">
        <v>0.03</v>
      </c>
      <c r="O82" s="316">
        <v>95</v>
      </c>
      <c r="P82" s="316">
        <v>50</v>
      </c>
      <c r="Q82" s="316">
        <v>145</v>
      </c>
      <c r="R82" s="317">
        <v>5.8000000000000003E-2</v>
      </c>
      <c r="S82" s="316">
        <v>10</v>
      </c>
      <c r="T82" s="316">
        <v>0</v>
      </c>
      <c r="U82" s="316">
        <v>20</v>
      </c>
      <c r="V82" s="185" t="s">
        <v>7</v>
      </c>
    </row>
    <row r="83" spans="1:22" x14ac:dyDescent="0.2">
      <c r="A83" s="316" t="s">
        <v>132</v>
      </c>
      <c r="B83" s="316" t="s">
        <v>233</v>
      </c>
      <c r="C83" s="316" t="s">
        <v>228</v>
      </c>
      <c r="D83" s="316">
        <v>0.88220001220703126</v>
      </c>
      <c r="E83" s="316">
        <v>3295</v>
      </c>
      <c r="F83" s="316">
        <v>1111</v>
      </c>
      <c r="G83" s="316">
        <v>1091</v>
      </c>
      <c r="H83" s="316">
        <v>3734.9806783121448</v>
      </c>
      <c r="I83" s="316">
        <v>1259.3516035219402</v>
      </c>
      <c r="J83" s="316">
        <v>1495</v>
      </c>
      <c r="K83" s="316">
        <v>1210</v>
      </c>
      <c r="L83" s="316">
        <v>165</v>
      </c>
      <c r="M83" s="316">
        <v>40</v>
      </c>
      <c r="N83" s="317">
        <v>2.6755852842809364E-2</v>
      </c>
      <c r="O83" s="316">
        <v>50</v>
      </c>
      <c r="P83" s="316">
        <v>10</v>
      </c>
      <c r="Q83" s="316">
        <v>60</v>
      </c>
      <c r="R83" s="317">
        <v>4.0133779264214048E-2</v>
      </c>
      <c r="S83" s="316">
        <v>0</v>
      </c>
      <c r="T83" s="316">
        <v>0</v>
      </c>
      <c r="U83" s="316">
        <v>15</v>
      </c>
      <c r="V83" s="185" t="s">
        <v>7</v>
      </c>
    </row>
    <row r="84" spans="1:22" x14ac:dyDescent="0.2">
      <c r="A84" s="316" t="s">
        <v>133</v>
      </c>
      <c r="B84" s="316" t="s">
        <v>233</v>
      </c>
      <c r="C84" s="316" t="s">
        <v>228</v>
      </c>
      <c r="D84" s="316">
        <v>2.3267999267578126</v>
      </c>
      <c r="E84" s="316">
        <v>5874</v>
      </c>
      <c r="F84" s="316">
        <v>2031</v>
      </c>
      <c r="G84" s="316">
        <v>1978</v>
      </c>
      <c r="H84" s="316">
        <v>2524.4972429515647</v>
      </c>
      <c r="I84" s="316">
        <v>872.87264222584736</v>
      </c>
      <c r="J84" s="316">
        <v>2925</v>
      </c>
      <c r="K84" s="316">
        <v>2380</v>
      </c>
      <c r="L84" s="316">
        <v>230</v>
      </c>
      <c r="M84" s="316">
        <v>105</v>
      </c>
      <c r="N84" s="317">
        <v>3.5897435897435895E-2</v>
      </c>
      <c r="O84" s="316">
        <v>125</v>
      </c>
      <c r="P84" s="316">
        <v>60</v>
      </c>
      <c r="Q84" s="316">
        <v>185</v>
      </c>
      <c r="R84" s="317">
        <v>6.3247863247863245E-2</v>
      </c>
      <c r="S84" s="316">
        <v>0</v>
      </c>
      <c r="T84" s="316">
        <v>0</v>
      </c>
      <c r="U84" s="316">
        <v>15</v>
      </c>
      <c r="V84" s="185" t="s">
        <v>7</v>
      </c>
    </row>
    <row r="85" spans="1:22" x14ac:dyDescent="0.2">
      <c r="A85" s="316" t="s">
        <v>134</v>
      </c>
      <c r="B85" s="316" t="s">
        <v>233</v>
      </c>
      <c r="C85" s="316" t="s">
        <v>228</v>
      </c>
      <c r="D85" s="316">
        <v>4.0883999633789063</v>
      </c>
      <c r="E85" s="316">
        <v>4284</v>
      </c>
      <c r="F85" s="316">
        <v>1889</v>
      </c>
      <c r="G85" s="316">
        <v>1821</v>
      </c>
      <c r="H85" s="316">
        <v>1047.8426862276551</v>
      </c>
      <c r="I85" s="316">
        <v>462.03894357704024</v>
      </c>
      <c r="J85" s="316">
        <v>2205</v>
      </c>
      <c r="K85" s="316">
        <v>1665</v>
      </c>
      <c r="L85" s="316">
        <v>235</v>
      </c>
      <c r="M85" s="316">
        <v>110</v>
      </c>
      <c r="N85" s="317">
        <v>4.9886621315192746E-2</v>
      </c>
      <c r="O85" s="316">
        <v>135</v>
      </c>
      <c r="P85" s="316">
        <v>20</v>
      </c>
      <c r="Q85" s="316">
        <v>155</v>
      </c>
      <c r="R85" s="317">
        <v>7.029478458049887E-2</v>
      </c>
      <c r="S85" s="316">
        <v>0</v>
      </c>
      <c r="T85" s="316">
        <v>0</v>
      </c>
      <c r="U85" s="316">
        <v>25</v>
      </c>
      <c r="V85" s="185" t="s">
        <v>7</v>
      </c>
    </row>
    <row r="86" spans="1:22" x14ac:dyDescent="0.2">
      <c r="A86" s="316" t="s">
        <v>135</v>
      </c>
      <c r="B86" s="316" t="s">
        <v>233</v>
      </c>
      <c r="C86" s="316" t="s">
        <v>228</v>
      </c>
      <c r="D86" s="316">
        <v>0.53080001831054691</v>
      </c>
      <c r="E86" s="316">
        <v>1930</v>
      </c>
      <c r="F86" s="316">
        <v>1035</v>
      </c>
      <c r="G86" s="316">
        <v>954</v>
      </c>
      <c r="H86" s="316">
        <v>3636.0209747974141</v>
      </c>
      <c r="I86" s="316">
        <v>1949.8868958110486</v>
      </c>
      <c r="J86" s="316">
        <v>1000</v>
      </c>
      <c r="K86" s="316">
        <v>705</v>
      </c>
      <c r="L86" s="316">
        <v>95</v>
      </c>
      <c r="M86" s="316">
        <v>75</v>
      </c>
      <c r="N86" s="317">
        <v>7.4999999999999997E-2</v>
      </c>
      <c r="O86" s="316">
        <v>70</v>
      </c>
      <c r="P86" s="316">
        <v>20</v>
      </c>
      <c r="Q86" s="316">
        <v>90</v>
      </c>
      <c r="R86" s="317">
        <v>0.09</v>
      </c>
      <c r="S86" s="316">
        <v>15</v>
      </c>
      <c r="T86" s="316">
        <v>0</v>
      </c>
      <c r="U86" s="316">
        <v>10</v>
      </c>
      <c r="V86" s="185" t="s">
        <v>7</v>
      </c>
    </row>
    <row r="87" spans="1:22" x14ac:dyDescent="0.2">
      <c r="A87" s="316" t="s">
        <v>136</v>
      </c>
      <c r="B87" s="316" t="s">
        <v>233</v>
      </c>
      <c r="C87" s="316" t="s">
        <v>228</v>
      </c>
      <c r="D87" s="316">
        <v>7.3528997802734377</v>
      </c>
      <c r="E87" s="316">
        <v>3669</v>
      </c>
      <c r="F87" s="316">
        <v>1393</v>
      </c>
      <c r="G87" s="316">
        <v>1346</v>
      </c>
      <c r="H87" s="316">
        <v>498.98680923726096</v>
      </c>
      <c r="I87" s="316">
        <v>189.44906657604375</v>
      </c>
      <c r="J87" s="316">
        <v>1830</v>
      </c>
      <c r="K87" s="316">
        <v>1445</v>
      </c>
      <c r="L87" s="316">
        <v>240</v>
      </c>
      <c r="M87" s="316">
        <v>65</v>
      </c>
      <c r="N87" s="317">
        <v>3.5519125683060107E-2</v>
      </c>
      <c r="O87" s="316">
        <v>40</v>
      </c>
      <c r="P87" s="316">
        <v>15</v>
      </c>
      <c r="Q87" s="316">
        <v>55</v>
      </c>
      <c r="R87" s="317">
        <v>3.0054644808743168E-2</v>
      </c>
      <c r="S87" s="316">
        <v>0</v>
      </c>
      <c r="T87" s="316">
        <v>0</v>
      </c>
      <c r="U87" s="316">
        <v>20</v>
      </c>
      <c r="V87" s="185" t="s">
        <v>7</v>
      </c>
    </row>
    <row r="88" spans="1:22" x14ac:dyDescent="0.2">
      <c r="A88" s="316" t="s">
        <v>137</v>
      </c>
      <c r="B88" s="316" t="s">
        <v>233</v>
      </c>
      <c r="C88" s="316" t="s">
        <v>228</v>
      </c>
      <c r="D88" s="316">
        <v>1.8463000488281249</v>
      </c>
      <c r="E88" s="316">
        <v>4055</v>
      </c>
      <c r="F88" s="316">
        <v>1730</v>
      </c>
      <c r="G88" s="316">
        <v>1684</v>
      </c>
      <c r="H88" s="316">
        <v>2196.2844027295405</v>
      </c>
      <c r="I88" s="316">
        <v>937.00912866143165</v>
      </c>
      <c r="J88" s="316">
        <v>2105</v>
      </c>
      <c r="K88" s="316">
        <v>1740</v>
      </c>
      <c r="L88" s="316">
        <v>145</v>
      </c>
      <c r="M88" s="316">
        <v>70</v>
      </c>
      <c r="N88" s="317">
        <v>3.3254156769596199E-2</v>
      </c>
      <c r="O88" s="316">
        <v>95</v>
      </c>
      <c r="P88" s="316">
        <v>30</v>
      </c>
      <c r="Q88" s="316">
        <v>125</v>
      </c>
      <c r="R88" s="317">
        <v>5.9382422802850353E-2</v>
      </c>
      <c r="S88" s="316">
        <v>0</v>
      </c>
      <c r="T88" s="316">
        <v>15</v>
      </c>
      <c r="U88" s="316">
        <v>0</v>
      </c>
      <c r="V88" s="185" t="s">
        <v>7</v>
      </c>
    </row>
    <row r="89" spans="1:22" x14ac:dyDescent="0.2">
      <c r="A89" s="319" t="s">
        <v>138</v>
      </c>
      <c r="B89" s="319" t="s">
        <v>233</v>
      </c>
      <c r="C89" s="319" t="s">
        <v>228</v>
      </c>
      <c r="D89" s="319">
        <v>37.344099121093748</v>
      </c>
      <c r="E89" s="319">
        <v>5204</v>
      </c>
      <c r="F89" s="319">
        <v>1749</v>
      </c>
      <c r="G89" s="319">
        <v>1727</v>
      </c>
      <c r="H89" s="319">
        <v>139.35267210825631</v>
      </c>
      <c r="I89" s="319">
        <v>46.834708592878613</v>
      </c>
      <c r="J89" s="319">
        <v>2815</v>
      </c>
      <c r="K89" s="319">
        <v>2415</v>
      </c>
      <c r="L89" s="319">
        <v>190</v>
      </c>
      <c r="M89" s="319">
        <v>140</v>
      </c>
      <c r="N89" s="330">
        <v>4.9733570159857902E-2</v>
      </c>
      <c r="O89" s="319">
        <v>20</v>
      </c>
      <c r="P89" s="319">
        <v>40</v>
      </c>
      <c r="Q89" s="319">
        <v>60</v>
      </c>
      <c r="R89" s="330">
        <v>2.1314387211367674E-2</v>
      </c>
      <c r="S89" s="319">
        <v>0</v>
      </c>
      <c r="T89" s="319">
        <v>0</v>
      </c>
      <c r="U89" s="319">
        <v>0</v>
      </c>
      <c r="V89" s="72" t="s">
        <v>3</v>
      </c>
    </row>
    <row r="90" spans="1:22" x14ac:dyDescent="0.2">
      <c r="A90" s="316" t="s">
        <v>139</v>
      </c>
      <c r="B90" s="316" t="s">
        <v>233</v>
      </c>
      <c r="C90" s="316" t="s">
        <v>228</v>
      </c>
      <c r="D90" s="316">
        <v>3.3060000610351561</v>
      </c>
      <c r="E90" s="316">
        <v>3861</v>
      </c>
      <c r="F90" s="316">
        <v>1651</v>
      </c>
      <c r="G90" s="316">
        <v>1595</v>
      </c>
      <c r="H90" s="316">
        <v>1167.8765664605178</v>
      </c>
      <c r="I90" s="316">
        <v>499.39503010264559</v>
      </c>
      <c r="J90" s="316">
        <v>1705</v>
      </c>
      <c r="K90" s="316">
        <v>1335</v>
      </c>
      <c r="L90" s="316">
        <v>155</v>
      </c>
      <c r="M90" s="316">
        <v>80</v>
      </c>
      <c r="N90" s="317">
        <v>4.6920821114369501E-2</v>
      </c>
      <c r="O90" s="316">
        <v>110</v>
      </c>
      <c r="P90" s="316">
        <v>10</v>
      </c>
      <c r="Q90" s="316">
        <v>120</v>
      </c>
      <c r="R90" s="317">
        <v>7.0381231671554259E-2</v>
      </c>
      <c r="S90" s="316">
        <v>10</v>
      </c>
      <c r="T90" s="316">
        <v>0</v>
      </c>
      <c r="U90" s="316">
        <v>0</v>
      </c>
      <c r="V90" s="185" t="s">
        <v>7</v>
      </c>
    </row>
    <row r="91" spans="1:22" x14ac:dyDescent="0.2">
      <c r="A91" s="316" t="s">
        <v>140</v>
      </c>
      <c r="B91" s="316" t="s">
        <v>233</v>
      </c>
      <c r="C91" s="316" t="s">
        <v>228</v>
      </c>
      <c r="D91" s="316">
        <v>2.1136000061035158</v>
      </c>
      <c r="E91" s="316">
        <v>5783</v>
      </c>
      <c r="F91" s="316">
        <v>1955</v>
      </c>
      <c r="G91" s="316">
        <v>1934</v>
      </c>
      <c r="H91" s="316">
        <v>2736.0900753691481</v>
      </c>
      <c r="I91" s="316">
        <v>924.96214721540446</v>
      </c>
      <c r="J91" s="316">
        <v>3165</v>
      </c>
      <c r="K91" s="316">
        <v>2755</v>
      </c>
      <c r="L91" s="316">
        <v>290</v>
      </c>
      <c r="M91" s="316">
        <v>45</v>
      </c>
      <c r="N91" s="317">
        <v>1.4218009478672985E-2</v>
      </c>
      <c r="O91" s="316">
        <v>55</v>
      </c>
      <c r="P91" s="316">
        <v>10</v>
      </c>
      <c r="Q91" s="316">
        <v>65</v>
      </c>
      <c r="R91" s="317">
        <v>2.0537124802527645E-2</v>
      </c>
      <c r="S91" s="316">
        <v>0</v>
      </c>
      <c r="T91" s="316">
        <v>0</v>
      </c>
      <c r="U91" s="316">
        <v>10</v>
      </c>
      <c r="V91" s="185" t="s">
        <v>7</v>
      </c>
    </row>
    <row r="92" spans="1:22" x14ac:dyDescent="0.2">
      <c r="A92" s="316" t="s">
        <v>141</v>
      </c>
      <c r="B92" s="316" t="s">
        <v>233</v>
      </c>
      <c r="C92" s="316" t="s">
        <v>228</v>
      </c>
      <c r="D92" s="316">
        <v>2.9451998901367187</v>
      </c>
      <c r="E92" s="316">
        <v>8392</v>
      </c>
      <c r="F92" s="316">
        <v>2637</v>
      </c>
      <c r="G92" s="316">
        <v>2612</v>
      </c>
      <c r="H92" s="316">
        <v>2849.3821516509825</v>
      </c>
      <c r="I92" s="316">
        <v>895.35518754809823</v>
      </c>
      <c r="J92" s="316">
        <v>4350</v>
      </c>
      <c r="K92" s="316">
        <v>3900</v>
      </c>
      <c r="L92" s="316">
        <v>285</v>
      </c>
      <c r="M92" s="316">
        <v>110</v>
      </c>
      <c r="N92" s="317">
        <v>2.528735632183908E-2</v>
      </c>
      <c r="O92" s="316">
        <v>50</v>
      </c>
      <c r="P92" s="316">
        <v>0</v>
      </c>
      <c r="Q92" s="316">
        <v>50</v>
      </c>
      <c r="R92" s="317">
        <v>1.1494252873563218E-2</v>
      </c>
      <c r="S92" s="316">
        <v>0</v>
      </c>
      <c r="T92" s="316">
        <v>0</v>
      </c>
      <c r="U92" s="316">
        <v>10</v>
      </c>
      <c r="V92" s="185" t="s">
        <v>7</v>
      </c>
    </row>
    <row r="93" spans="1:22" x14ac:dyDescent="0.2">
      <c r="A93" s="319" t="s">
        <v>142</v>
      </c>
      <c r="B93" s="319" t="s">
        <v>233</v>
      </c>
      <c r="C93" s="319" t="s">
        <v>228</v>
      </c>
      <c r="D93" s="319">
        <v>173.14700000000002</v>
      </c>
      <c r="E93" s="319">
        <v>4773</v>
      </c>
      <c r="F93" s="319">
        <v>1644</v>
      </c>
      <c r="G93" s="319">
        <v>1611</v>
      </c>
      <c r="H93" s="319">
        <v>27.566172096542243</v>
      </c>
      <c r="I93" s="319">
        <v>9.4948223186078877</v>
      </c>
      <c r="J93" s="319">
        <v>2460</v>
      </c>
      <c r="K93" s="319">
        <v>2160</v>
      </c>
      <c r="L93" s="319">
        <v>165</v>
      </c>
      <c r="M93" s="319">
        <v>10</v>
      </c>
      <c r="N93" s="330">
        <v>4.0650406504065045E-3</v>
      </c>
      <c r="O93" s="319">
        <v>70</v>
      </c>
      <c r="P93" s="319">
        <v>10</v>
      </c>
      <c r="Q93" s="319">
        <v>80</v>
      </c>
      <c r="R93" s="330">
        <v>3.2520325203252036E-2</v>
      </c>
      <c r="S93" s="319">
        <v>0</v>
      </c>
      <c r="T93" s="319">
        <v>0</v>
      </c>
      <c r="U93" s="319">
        <v>40</v>
      </c>
      <c r="V93" s="72" t="s">
        <v>3</v>
      </c>
    </row>
    <row r="94" spans="1:22" x14ac:dyDescent="0.2">
      <c r="A94" s="316" t="s">
        <v>143</v>
      </c>
      <c r="B94" s="316" t="s">
        <v>233</v>
      </c>
      <c r="C94" s="316" t="s">
        <v>228</v>
      </c>
      <c r="D94" s="316">
        <v>14.069899902343749</v>
      </c>
      <c r="E94" s="316">
        <v>4290</v>
      </c>
      <c r="F94" s="316">
        <v>1459</v>
      </c>
      <c r="G94" s="316">
        <v>1441</v>
      </c>
      <c r="H94" s="316">
        <v>304.90622035522625</v>
      </c>
      <c r="I94" s="316">
        <v>103.69654440519234</v>
      </c>
      <c r="J94" s="316">
        <v>2295</v>
      </c>
      <c r="K94" s="316">
        <v>2040</v>
      </c>
      <c r="L94" s="316">
        <v>115</v>
      </c>
      <c r="M94" s="316">
        <v>10</v>
      </c>
      <c r="N94" s="317">
        <v>4.3572984749455342E-3</v>
      </c>
      <c r="O94" s="316">
        <v>120</v>
      </c>
      <c r="P94" s="316">
        <v>0</v>
      </c>
      <c r="Q94" s="316">
        <v>120</v>
      </c>
      <c r="R94" s="317">
        <v>5.2287581699346407E-2</v>
      </c>
      <c r="S94" s="316">
        <v>0</v>
      </c>
      <c r="T94" s="316">
        <v>0</v>
      </c>
      <c r="U94" s="316">
        <v>10</v>
      </c>
      <c r="V94" s="185" t="s">
        <v>7</v>
      </c>
    </row>
  </sheetData>
  <sortState ref="A2:V95">
    <sortCondition ref="A2:A9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10"/>
  <sheetViews>
    <sheetView topLeftCell="A83" workbookViewId="0">
      <selection activeCell="N2" sqref="N2:N110"/>
    </sheetView>
  </sheetViews>
  <sheetFormatPr defaultRowHeight="15" x14ac:dyDescent="0.25"/>
  <cols>
    <col min="1" max="1" width="11" style="7" bestFit="1" customWidth="1"/>
    <col min="2" max="3" width="9.140625" style="102"/>
    <col min="4" max="4" width="9.140625" style="103"/>
    <col min="5" max="6" width="9.140625" style="102"/>
    <col min="7" max="7" width="9.140625" style="104"/>
    <col min="8" max="14" width="9.140625" style="102"/>
  </cols>
  <sheetData>
    <row r="1" spans="1:14" x14ac:dyDescent="0.25">
      <c r="A1" s="7" t="s">
        <v>144</v>
      </c>
      <c r="B1" s="102" t="s">
        <v>145</v>
      </c>
      <c r="C1" s="102" t="s">
        <v>146</v>
      </c>
      <c r="D1" s="103" t="s">
        <v>148</v>
      </c>
      <c r="E1" s="102" t="s">
        <v>147</v>
      </c>
      <c r="F1" s="102" t="s">
        <v>152</v>
      </c>
      <c r="G1" s="104" t="s">
        <v>149</v>
      </c>
      <c r="H1" s="102" t="s">
        <v>150</v>
      </c>
      <c r="I1" s="102" t="s">
        <v>10</v>
      </c>
      <c r="J1" s="102" t="s">
        <v>11</v>
      </c>
      <c r="K1" s="102" t="s">
        <v>151</v>
      </c>
      <c r="L1" s="102" t="s">
        <v>12</v>
      </c>
      <c r="M1" s="102" t="s">
        <v>13</v>
      </c>
      <c r="N1" s="102" t="s">
        <v>14</v>
      </c>
    </row>
    <row r="2" spans="1:14" x14ac:dyDescent="0.25">
      <c r="A2" s="7">
        <v>5410000</v>
      </c>
      <c r="B2" s="102">
        <v>523894</v>
      </c>
      <c r="C2" s="102">
        <v>496383</v>
      </c>
      <c r="D2" s="103">
        <v>480.1</v>
      </c>
      <c r="E2" s="102">
        <v>210896</v>
      </c>
      <c r="F2" s="102">
        <v>200495</v>
      </c>
      <c r="G2" s="104">
        <v>1091.1600000000001</v>
      </c>
      <c r="H2" s="102">
        <v>253445</v>
      </c>
      <c r="I2" s="102">
        <v>205190</v>
      </c>
      <c r="J2" s="102">
        <v>17070</v>
      </c>
      <c r="K2" s="102">
        <v>15280</v>
      </c>
      <c r="L2" s="102">
        <v>11090</v>
      </c>
      <c r="M2" s="102">
        <v>2835</v>
      </c>
      <c r="N2" s="102">
        <v>1985</v>
      </c>
    </row>
    <row r="3" spans="1:14" x14ac:dyDescent="0.25">
      <c r="A3" s="7">
        <v>5410001.0099999998</v>
      </c>
      <c r="B3" s="102">
        <v>5988</v>
      </c>
      <c r="C3" s="102">
        <v>5900</v>
      </c>
      <c r="D3" s="103">
        <v>1289.9000000000001</v>
      </c>
      <c r="E3" s="102">
        <v>2827</v>
      </c>
      <c r="F3" s="102">
        <v>2633</v>
      </c>
      <c r="G3" s="104">
        <v>4.6399999999999997</v>
      </c>
      <c r="H3" s="102">
        <v>2955</v>
      </c>
      <c r="I3" s="102">
        <v>2480</v>
      </c>
      <c r="J3" s="102">
        <v>150</v>
      </c>
      <c r="K3" s="102">
        <v>225</v>
      </c>
      <c r="L3" s="102">
        <v>80</v>
      </c>
      <c r="M3" s="102">
        <v>10</v>
      </c>
      <c r="N3" s="102">
        <v>10</v>
      </c>
    </row>
    <row r="4" spans="1:14" x14ac:dyDescent="0.25">
      <c r="A4" s="7">
        <v>5410001.0300000003</v>
      </c>
      <c r="B4" s="102">
        <v>4939</v>
      </c>
      <c r="C4" s="102">
        <v>4166</v>
      </c>
      <c r="D4" s="103">
        <v>1750.8</v>
      </c>
      <c r="E4" s="102">
        <v>1708</v>
      </c>
      <c r="F4" s="102">
        <v>1671</v>
      </c>
      <c r="G4" s="104">
        <v>2.82</v>
      </c>
      <c r="H4" s="102">
        <v>2470</v>
      </c>
      <c r="I4" s="102">
        <v>2170</v>
      </c>
      <c r="J4" s="102">
        <v>135</v>
      </c>
      <c r="K4" s="102">
        <v>80</v>
      </c>
      <c r="L4" s="102">
        <v>55</v>
      </c>
      <c r="M4" s="102">
        <v>15</v>
      </c>
      <c r="N4" s="102">
        <v>15</v>
      </c>
    </row>
    <row r="5" spans="1:14" x14ac:dyDescent="0.25">
      <c r="A5" s="7">
        <v>5410001.04</v>
      </c>
      <c r="B5" s="102">
        <v>7715</v>
      </c>
      <c r="C5" s="102">
        <v>6266</v>
      </c>
      <c r="D5" s="103">
        <v>1101.7</v>
      </c>
      <c r="E5" s="102">
        <v>2251</v>
      </c>
      <c r="F5" s="102">
        <v>2205</v>
      </c>
      <c r="G5" s="104">
        <v>7</v>
      </c>
      <c r="H5" s="102">
        <v>3690</v>
      </c>
      <c r="I5" s="102">
        <v>3395</v>
      </c>
      <c r="J5" s="102">
        <v>150</v>
      </c>
      <c r="K5" s="102">
        <v>65</v>
      </c>
      <c r="L5" s="102">
        <v>40</v>
      </c>
      <c r="M5" s="102">
        <v>30</v>
      </c>
      <c r="N5" s="102">
        <v>10</v>
      </c>
    </row>
    <row r="6" spans="1:14" x14ac:dyDescent="0.25">
      <c r="A6" s="7">
        <v>5410002.0099999998</v>
      </c>
      <c r="B6" s="102">
        <v>4006</v>
      </c>
      <c r="C6" s="102">
        <v>2954</v>
      </c>
      <c r="D6" s="103">
        <v>728</v>
      </c>
      <c r="E6" s="102">
        <v>1864</v>
      </c>
      <c r="F6" s="102">
        <v>1762</v>
      </c>
      <c r="G6" s="104">
        <v>5.5</v>
      </c>
      <c r="H6" s="102">
        <v>1995</v>
      </c>
      <c r="I6" s="102">
        <v>1625</v>
      </c>
      <c r="J6" s="102">
        <v>195</v>
      </c>
      <c r="K6" s="102">
        <v>125</v>
      </c>
      <c r="L6" s="102">
        <v>40</v>
      </c>
      <c r="M6" s="102">
        <v>0</v>
      </c>
      <c r="N6" s="102">
        <v>15</v>
      </c>
    </row>
    <row r="7" spans="1:14" x14ac:dyDescent="0.25">
      <c r="A7" s="7">
        <v>5410002.0199999996</v>
      </c>
      <c r="B7" s="102">
        <v>5876</v>
      </c>
      <c r="C7" s="102">
        <v>5954</v>
      </c>
      <c r="D7" s="103">
        <v>3036.1</v>
      </c>
      <c r="E7" s="102">
        <v>2420</v>
      </c>
      <c r="F7" s="102">
        <v>2359</v>
      </c>
      <c r="G7" s="104">
        <v>1.94</v>
      </c>
      <c r="H7" s="102">
        <v>2680</v>
      </c>
      <c r="I7" s="102">
        <v>2100</v>
      </c>
      <c r="J7" s="102">
        <v>205</v>
      </c>
      <c r="K7" s="102">
        <v>230</v>
      </c>
      <c r="L7" s="102">
        <v>95</v>
      </c>
      <c r="M7" s="102">
        <v>20</v>
      </c>
      <c r="N7" s="102">
        <v>25</v>
      </c>
    </row>
    <row r="8" spans="1:14" x14ac:dyDescent="0.25">
      <c r="A8" s="7">
        <v>5410002.0300000003</v>
      </c>
      <c r="B8" s="102">
        <v>2868</v>
      </c>
      <c r="C8" s="102">
        <v>2964</v>
      </c>
      <c r="D8" s="103">
        <v>2644.8</v>
      </c>
      <c r="E8" s="102">
        <v>1295</v>
      </c>
      <c r="F8" s="102">
        <v>1281</v>
      </c>
      <c r="G8" s="104">
        <v>1.08</v>
      </c>
      <c r="H8" s="102">
        <v>1635</v>
      </c>
      <c r="I8" s="102">
        <v>1335</v>
      </c>
      <c r="J8" s="102">
        <v>100</v>
      </c>
      <c r="K8" s="102">
        <v>140</v>
      </c>
      <c r="L8" s="102">
        <v>35</v>
      </c>
      <c r="M8" s="102">
        <v>10</v>
      </c>
      <c r="N8" s="102">
        <v>0</v>
      </c>
    </row>
    <row r="9" spans="1:14" x14ac:dyDescent="0.25">
      <c r="A9" s="7">
        <v>5410002.04</v>
      </c>
      <c r="B9" s="102">
        <v>4484</v>
      </c>
      <c r="C9" s="102">
        <v>4470</v>
      </c>
      <c r="D9" s="103">
        <v>4328.6000000000004</v>
      </c>
      <c r="E9" s="102">
        <v>1847</v>
      </c>
      <c r="F9" s="102">
        <v>1832</v>
      </c>
      <c r="G9" s="104">
        <v>1.04</v>
      </c>
      <c r="H9" s="102">
        <v>2135</v>
      </c>
      <c r="I9" s="102">
        <v>1725</v>
      </c>
      <c r="J9" s="102">
        <v>140</v>
      </c>
      <c r="K9" s="102">
        <v>185</v>
      </c>
      <c r="L9" s="102">
        <v>60</v>
      </c>
      <c r="M9" s="102">
        <v>10</v>
      </c>
      <c r="N9" s="102">
        <v>10</v>
      </c>
    </row>
    <row r="10" spans="1:14" x14ac:dyDescent="0.25">
      <c r="A10" s="7">
        <v>5410002.0599999996</v>
      </c>
      <c r="B10" s="102">
        <v>3436</v>
      </c>
      <c r="C10" s="102">
        <v>3280</v>
      </c>
      <c r="D10" s="103">
        <v>3762.6</v>
      </c>
      <c r="E10" s="102">
        <v>1306</v>
      </c>
      <c r="F10" s="102">
        <v>1255</v>
      </c>
      <c r="G10" s="104">
        <v>0.91</v>
      </c>
      <c r="H10" s="102">
        <v>1690</v>
      </c>
      <c r="I10" s="102">
        <v>1270</v>
      </c>
      <c r="J10" s="102">
        <v>170</v>
      </c>
      <c r="K10" s="102">
        <v>140</v>
      </c>
      <c r="L10" s="102">
        <v>70</v>
      </c>
      <c r="M10" s="102">
        <v>10</v>
      </c>
      <c r="N10" s="102">
        <v>25</v>
      </c>
    </row>
    <row r="11" spans="1:14" x14ac:dyDescent="0.25">
      <c r="A11" s="7">
        <v>5410002.0700000003</v>
      </c>
      <c r="B11" s="102">
        <v>6630</v>
      </c>
      <c r="C11" s="102">
        <v>6662</v>
      </c>
      <c r="D11" s="103">
        <v>3232.3</v>
      </c>
      <c r="E11" s="102">
        <v>2269</v>
      </c>
      <c r="F11" s="102">
        <v>2241</v>
      </c>
      <c r="G11" s="104">
        <v>2.0499999999999998</v>
      </c>
      <c r="H11" s="102">
        <v>3395</v>
      </c>
      <c r="I11" s="102">
        <v>2765</v>
      </c>
      <c r="J11" s="102">
        <v>315</v>
      </c>
      <c r="K11" s="102">
        <v>205</v>
      </c>
      <c r="L11" s="102">
        <v>65</v>
      </c>
      <c r="M11" s="102">
        <v>15</v>
      </c>
      <c r="N11" s="102">
        <v>30</v>
      </c>
    </row>
    <row r="12" spans="1:14" x14ac:dyDescent="0.25">
      <c r="A12" s="7">
        <v>5410002.0899999999</v>
      </c>
      <c r="B12" s="102">
        <v>4922</v>
      </c>
      <c r="C12" s="102">
        <v>4670</v>
      </c>
      <c r="D12" s="103">
        <v>1857.9</v>
      </c>
      <c r="E12" s="102">
        <v>1572</v>
      </c>
      <c r="F12" s="102">
        <v>1553</v>
      </c>
      <c r="G12" s="104">
        <v>2.65</v>
      </c>
      <c r="H12" s="102">
        <v>2535</v>
      </c>
      <c r="I12" s="102">
        <v>2110</v>
      </c>
      <c r="J12" s="102">
        <v>220</v>
      </c>
      <c r="K12" s="102">
        <v>140</v>
      </c>
      <c r="L12" s="102">
        <v>50</v>
      </c>
      <c r="M12" s="102">
        <v>10</v>
      </c>
      <c r="N12" s="102">
        <v>10</v>
      </c>
    </row>
    <row r="13" spans="1:14" x14ac:dyDescent="0.25">
      <c r="A13" s="7">
        <v>5410002.0999999996</v>
      </c>
      <c r="B13" s="102">
        <v>10931</v>
      </c>
      <c r="C13" s="102">
        <v>9646</v>
      </c>
      <c r="D13" s="103">
        <v>3618</v>
      </c>
      <c r="E13" s="102">
        <v>3191</v>
      </c>
      <c r="F13" s="102">
        <v>3170</v>
      </c>
      <c r="G13" s="104">
        <v>3.02</v>
      </c>
      <c r="H13" s="102">
        <v>5610</v>
      </c>
      <c r="I13" s="102">
        <v>4880</v>
      </c>
      <c r="J13" s="102">
        <v>300</v>
      </c>
      <c r="K13" s="102">
        <v>270</v>
      </c>
      <c r="L13" s="102">
        <v>110</v>
      </c>
      <c r="M13" s="102">
        <v>15</v>
      </c>
      <c r="N13" s="102">
        <v>35</v>
      </c>
    </row>
    <row r="14" spans="1:14" x14ac:dyDescent="0.25">
      <c r="A14" s="7">
        <v>5410002.1100000003</v>
      </c>
      <c r="B14" s="102">
        <v>10591</v>
      </c>
      <c r="C14" s="102">
        <v>6588</v>
      </c>
      <c r="D14" s="103">
        <v>425.8</v>
      </c>
      <c r="E14" s="102">
        <v>3474</v>
      </c>
      <c r="F14" s="102">
        <v>3437</v>
      </c>
      <c r="G14" s="104">
        <v>24.88</v>
      </c>
      <c r="H14" s="102">
        <v>5715</v>
      </c>
      <c r="I14" s="102">
        <v>5175</v>
      </c>
      <c r="J14" s="102">
        <v>325</v>
      </c>
      <c r="K14" s="102">
        <v>145</v>
      </c>
      <c r="L14" s="102">
        <v>40</v>
      </c>
      <c r="M14" s="102">
        <v>10</v>
      </c>
      <c r="N14" s="102">
        <v>25</v>
      </c>
    </row>
    <row r="15" spans="1:14" x14ac:dyDescent="0.25">
      <c r="A15" s="7">
        <v>5410003</v>
      </c>
      <c r="B15" s="102">
        <v>4522</v>
      </c>
      <c r="C15" s="102">
        <v>4346</v>
      </c>
      <c r="D15" s="103">
        <v>719.4</v>
      </c>
      <c r="E15" s="102">
        <v>1916</v>
      </c>
      <c r="F15" s="102">
        <v>1829</v>
      </c>
      <c r="G15" s="104">
        <v>6.29</v>
      </c>
      <c r="H15" s="102">
        <v>2135</v>
      </c>
      <c r="I15" s="102">
        <v>1520</v>
      </c>
      <c r="J15" s="102">
        <v>160</v>
      </c>
      <c r="K15" s="102">
        <v>310</v>
      </c>
      <c r="L15" s="102">
        <v>110</v>
      </c>
      <c r="M15" s="102">
        <v>30</v>
      </c>
      <c r="N15" s="102">
        <v>0</v>
      </c>
    </row>
    <row r="16" spans="1:14" x14ac:dyDescent="0.25">
      <c r="A16" s="7">
        <v>5410004.0099999998</v>
      </c>
      <c r="B16" s="102">
        <v>5733</v>
      </c>
      <c r="C16" s="102">
        <v>5712</v>
      </c>
      <c r="D16" s="103">
        <v>1723.4</v>
      </c>
      <c r="E16" s="102">
        <v>2410</v>
      </c>
      <c r="F16" s="102">
        <v>2340</v>
      </c>
      <c r="G16" s="104">
        <v>3.33</v>
      </c>
      <c r="H16" s="102">
        <v>2690</v>
      </c>
      <c r="I16" s="102">
        <v>2150</v>
      </c>
      <c r="J16" s="102">
        <v>235</v>
      </c>
      <c r="K16" s="102">
        <v>215</v>
      </c>
      <c r="L16" s="102">
        <v>65</v>
      </c>
      <c r="M16" s="102">
        <v>0</v>
      </c>
      <c r="N16" s="102">
        <v>15</v>
      </c>
    </row>
    <row r="17" spans="1:14" x14ac:dyDescent="0.25">
      <c r="A17" s="7">
        <v>5410004.0199999996</v>
      </c>
      <c r="B17" s="102">
        <v>7251</v>
      </c>
      <c r="C17" s="102">
        <v>7252</v>
      </c>
      <c r="D17" s="103">
        <v>2551.8000000000002</v>
      </c>
      <c r="E17" s="102">
        <v>2895</v>
      </c>
      <c r="F17" s="102">
        <v>2802</v>
      </c>
      <c r="G17" s="104">
        <v>2.84</v>
      </c>
      <c r="H17" s="102">
        <v>3130</v>
      </c>
      <c r="I17" s="102">
        <v>2420</v>
      </c>
      <c r="J17" s="102">
        <v>250</v>
      </c>
      <c r="K17" s="102">
        <v>320</v>
      </c>
      <c r="L17" s="102">
        <v>100</v>
      </c>
      <c r="M17" s="102">
        <v>25</v>
      </c>
      <c r="N17" s="102">
        <v>15</v>
      </c>
    </row>
    <row r="18" spans="1:14" x14ac:dyDescent="0.25">
      <c r="A18" s="7">
        <v>5410005</v>
      </c>
      <c r="B18" s="102">
        <v>7762</v>
      </c>
      <c r="C18" s="102">
        <v>7323</v>
      </c>
      <c r="D18" s="103">
        <v>5182.3</v>
      </c>
      <c r="E18" s="102">
        <v>3439</v>
      </c>
      <c r="F18" s="102">
        <v>3321</v>
      </c>
      <c r="G18" s="104">
        <v>1.5</v>
      </c>
      <c r="H18" s="102">
        <v>3470</v>
      </c>
      <c r="I18" s="102">
        <v>2340</v>
      </c>
      <c r="J18" s="102">
        <v>275</v>
      </c>
      <c r="K18" s="102">
        <v>595</v>
      </c>
      <c r="L18" s="102">
        <v>220</v>
      </c>
      <c r="M18" s="102">
        <v>30</v>
      </c>
      <c r="N18" s="102">
        <v>15</v>
      </c>
    </row>
    <row r="19" spans="1:14" x14ac:dyDescent="0.25">
      <c r="A19" s="7">
        <v>5410006</v>
      </c>
      <c r="B19" s="102">
        <v>1255</v>
      </c>
      <c r="C19" s="102">
        <v>1274</v>
      </c>
      <c r="D19" s="103">
        <v>1062.5999999999999</v>
      </c>
      <c r="E19" s="102">
        <v>612</v>
      </c>
      <c r="F19" s="102">
        <v>587</v>
      </c>
      <c r="G19" s="104">
        <v>1.18</v>
      </c>
      <c r="H19" s="102">
        <v>720</v>
      </c>
      <c r="I19" s="102">
        <v>580</v>
      </c>
      <c r="J19" s="102">
        <v>55</v>
      </c>
      <c r="K19" s="102">
        <v>35</v>
      </c>
      <c r="L19" s="102">
        <v>25</v>
      </c>
      <c r="M19" s="102">
        <v>25</v>
      </c>
      <c r="N19" s="102">
        <v>0</v>
      </c>
    </row>
    <row r="20" spans="1:14" x14ac:dyDescent="0.25">
      <c r="A20" s="7">
        <v>5410007</v>
      </c>
      <c r="B20" s="102">
        <v>7310</v>
      </c>
      <c r="C20" s="102">
        <v>7218</v>
      </c>
      <c r="D20" s="103">
        <v>3082.7</v>
      </c>
      <c r="E20" s="102">
        <v>3576</v>
      </c>
      <c r="F20" s="102">
        <v>3438</v>
      </c>
      <c r="G20" s="104">
        <v>2.37</v>
      </c>
      <c r="H20" s="102">
        <v>3580</v>
      </c>
      <c r="I20" s="102">
        <v>2705</v>
      </c>
      <c r="J20" s="102">
        <v>285</v>
      </c>
      <c r="K20" s="102">
        <v>325</v>
      </c>
      <c r="L20" s="102">
        <v>190</v>
      </c>
      <c r="M20" s="102">
        <v>55</v>
      </c>
      <c r="N20" s="102">
        <v>25</v>
      </c>
    </row>
    <row r="21" spans="1:14" x14ac:dyDescent="0.25">
      <c r="A21" s="7">
        <v>5410008.0099999998</v>
      </c>
      <c r="B21" s="102">
        <v>5181</v>
      </c>
      <c r="C21" s="102">
        <v>5187</v>
      </c>
      <c r="D21" s="103">
        <v>2321.5</v>
      </c>
      <c r="E21" s="102">
        <v>2140</v>
      </c>
      <c r="F21" s="102">
        <v>2117</v>
      </c>
      <c r="G21" s="104">
        <v>2.23</v>
      </c>
      <c r="H21" s="102">
        <v>2435</v>
      </c>
      <c r="I21" s="102">
        <v>1940</v>
      </c>
      <c r="J21" s="102">
        <v>195</v>
      </c>
      <c r="K21" s="102">
        <v>210</v>
      </c>
      <c r="L21" s="102">
        <v>50</v>
      </c>
      <c r="M21" s="102">
        <v>30</v>
      </c>
      <c r="N21" s="102">
        <v>15</v>
      </c>
    </row>
    <row r="22" spans="1:14" x14ac:dyDescent="0.25">
      <c r="A22" s="7">
        <v>5410008.0199999996</v>
      </c>
      <c r="B22" s="102">
        <v>3342</v>
      </c>
      <c r="C22" s="102">
        <v>3284</v>
      </c>
      <c r="D22" s="103">
        <v>2743.2</v>
      </c>
      <c r="E22" s="102">
        <v>1235</v>
      </c>
      <c r="F22" s="102">
        <v>1228</v>
      </c>
      <c r="G22" s="104">
        <v>1.22</v>
      </c>
      <c r="H22" s="102">
        <v>1535</v>
      </c>
      <c r="I22" s="102">
        <v>1265</v>
      </c>
      <c r="J22" s="102">
        <v>105</v>
      </c>
      <c r="K22" s="102">
        <v>115</v>
      </c>
      <c r="L22" s="102">
        <v>30</v>
      </c>
      <c r="M22" s="102">
        <v>0</v>
      </c>
      <c r="N22" s="102">
        <v>15</v>
      </c>
    </row>
    <row r="23" spans="1:14" x14ac:dyDescent="0.25">
      <c r="A23" s="7">
        <v>5410008.04</v>
      </c>
      <c r="B23" s="102">
        <v>4275</v>
      </c>
      <c r="C23" s="102">
        <v>4414</v>
      </c>
      <c r="D23" s="103">
        <v>2451.8000000000002</v>
      </c>
      <c r="E23" s="102">
        <v>1475</v>
      </c>
      <c r="F23" s="102">
        <v>1472</v>
      </c>
      <c r="G23" s="104">
        <v>1.74</v>
      </c>
      <c r="H23" s="102">
        <v>2290</v>
      </c>
      <c r="I23" s="102">
        <v>1940</v>
      </c>
      <c r="J23" s="102">
        <v>195</v>
      </c>
      <c r="K23" s="102">
        <v>115</v>
      </c>
      <c r="L23" s="102">
        <v>20</v>
      </c>
      <c r="M23" s="102">
        <v>10</v>
      </c>
      <c r="N23" s="102">
        <v>10</v>
      </c>
    </row>
    <row r="24" spans="1:14" x14ac:dyDescent="0.25">
      <c r="A24" s="7">
        <v>5410008.0499999998</v>
      </c>
      <c r="B24" s="102">
        <v>3270</v>
      </c>
      <c r="C24" s="102">
        <v>3510</v>
      </c>
      <c r="D24" s="103">
        <v>3644.7</v>
      </c>
      <c r="E24" s="102">
        <v>1124</v>
      </c>
      <c r="F24" s="102">
        <v>1118</v>
      </c>
      <c r="G24" s="104">
        <v>0.9</v>
      </c>
      <c r="H24" s="102">
        <v>1765</v>
      </c>
      <c r="I24" s="102">
        <v>1535</v>
      </c>
      <c r="J24" s="102">
        <v>115</v>
      </c>
      <c r="K24" s="102">
        <v>80</v>
      </c>
      <c r="L24" s="102">
        <v>10</v>
      </c>
      <c r="M24" s="102">
        <v>20</v>
      </c>
      <c r="N24" s="102">
        <v>0</v>
      </c>
    </row>
    <row r="25" spans="1:14" x14ac:dyDescent="0.25">
      <c r="A25" s="7">
        <v>5410008.0599999996</v>
      </c>
      <c r="B25" s="102">
        <v>3546</v>
      </c>
      <c r="C25" s="102">
        <v>3610</v>
      </c>
      <c r="D25" s="103">
        <v>3341.8</v>
      </c>
      <c r="E25" s="102">
        <v>1137</v>
      </c>
      <c r="F25" s="102">
        <v>1132</v>
      </c>
      <c r="G25" s="104">
        <v>1.06</v>
      </c>
      <c r="H25" s="102">
        <v>1520</v>
      </c>
      <c r="I25" s="102">
        <v>1295</v>
      </c>
      <c r="J25" s="102">
        <v>75</v>
      </c>
      <c r="K25" s="102">
        <v>110</v>
      </c>
      <c r="L25" s="102">
        <v>30</v>
      </c>
      <c r="M25" s="102">
        <v>10</v>
      </c>
      <c r="N25" s="102">
        <v>0</v>
      </c>
    </row>
    <row r="26" spans="1:14" x14ac:dyDescent="0.25">
      <c r="A26" s="7">
        <v>5410009.0099999998</v>
      </c>
      <c r="B26" s="102">
        <v>6325</v>
      </c>
      <c r="C26" s="102">
        <v>6451</v>
      </c>
      <c r="D26" s="103">
        <v>4512.7</v>
      </c>
      <c r="E26" s="102">
        <v>2733</v>
      </c>
      <c r="F26" s="102">
        <v>2675</v>
      </c>
      <c r="G26" s="104">
        <v>1.4</v>
      </c>
      <c r="H26" s="102">
        <v>2800</v>
      </c>
      <c r="I26" s="102">
        <v>2000</v>
      </c>
      <c r="J26" s="102">
        <v>230</v>
      </c>
      <c r="K26" s="102">
        <v>445</v>
      </c>
      <c r="L26" s="102">
        <v>95</v>
      </c>
      <c r="M26" s="102">
        <v>15</v>
      </c>
      <c r="N26" s="102">
        <v>20</v>
      </c>
    </row>
    <row r="27" spans="1:14" x14ac:dyDescent="0.25">
      <c r="A27" s="7">
        <v>5410009.0199999996</v>
      </c>
      <c r="B27" s="102">
        <v>6350</v>
      </c>
      <c r="C27" s="102">
        <v>6471</v>
      </c>
      <c r="D27" s="103">
        <v>4974.8999999999996</v>
      </c>
      <c r="E27" s="102">
        <v>2675</v>
      </c>
      <c r="F27" s="102">
        <v>2559</v>
      </c>
      <c r="G27" s="104">
        <v>1.28</v>
      </c>
      <c r="H27" s="102">
        <v>2730</v>
      </c>
      <c r="I27" s="102">
        <v>1975</v>
      </c>
      <c r="J27" s="102">
        <v>235</v>
      </c>
      <c r="K27" s="102">
        <v>350</v>
      </c>
      <c r="L27" s="102">
        <v>150</v>
      </c>
      <c r="M27" s="102">
        <v>15</v>
      </c>
      <c r="N27" s="102">
        <v>10</v>
      </c>
    </row>
    <row r="28" spans="1:14" x14ac:dyDescent="0.25">
      <c r="A28" s="7">
        <v>5410009.04</v>
      </c>
      <c r="B28" s="102">
        <v>5820</v>
      </c>
      <c r="C28" s="102">
        <v>5396</v>
      </c>
      <c r="D28" s="103">
        <v>1521.3</v>
      </c>
      <c r="E28" s="102">
        <v>1857</v>
      </c>
      <c r="F28" s="102">
        <v>1810</v>
      </c>
      <c r="G28" s="104">
        <v>3.83</v>
      </c>
      <c r="H28" s="102">
        <v>3015</v>
      </c>
      <c r="I28" s="102">
        <v>2520</v>
      </c>
      <c r="J28" s="102">
        <v>245</v>
      </c>
      <c r="K28" s="102">
        <v>160</v>
      </c>
      <c r="L28" s="102">
        <v>65</v>
      </c>
      <c r="M28" s="102">
        <v>30</v>
      </c>
      <c r="N28" s="102">
        <v>0</v>
      </c>
    </row>
    <row r="29" spans="1:14" x14ac:dyDescent="0.25">
      <c r="A29" s="7">
        <v>5410009.0499999998</v>
      </c>
      <c r="B29" s="102">
        <v>6212</v>
      </c>
      <c r="C29" s="102">
        <v>6106</v>
      </c>
      <c r="D29" s="103">
        <v>4293.3</v>
      </c>
      <c r="E29" s="102">
        <v>2069</v>
      </c>
      <c r="F29" s="102">
        <v>2043</v>
      </c>
      <c r="G29" s="104">
        <v>1.45</v>
      </c>
      <c r="H29" s="102">
        <v>3205</v>
      </c>
      <c r="I29" s="102">
        <v>2655</v>
      </c>
      <c r="J29" s="102">
        <v>265</v>
      </c>
      <c r="K29" s="102">
        <v>190</v>
      </c>
      <c r="L29" s="102">
        <v>55</v>
      </c>
      <c r="M29" s="102">
        <v>25</v>
      </c>
      <c r="N29" s="102">
        <v>20</v>
      </c>
    </row>
    <row r="30" spans="1:14" x14ac:dyDescent="0.25">
      <c r="A30" s="7">
        <v>5410010</v>
      </c>
      <c r="B30" s="102">
        <v>5581</v>
      </c>
      <c r="C30" s="102">
        <v>5375</v>
      </c>
      <c r="D30" s="103">
        <v>3741.1</v>
      </c>
      <c r="E30" s="102">
        <v>2802</v>
      </c>
      <c r="F30" s="102">
        <v>2705</v>
      </c>
      <c r="G30" s="104">
        <v>1.49</v>
      </c>
      <c r="H30" s="102">
        <v>2555</v>
      </c>
      <c r="I30" s="102">
        <v>1705</v>
      </c>
      <c r="J30" s="102">
        <v>165</v>
      </c>
      <c r="K30" s="102">
        <v>285</v>
      </c>
      <c r="L30" s="102">
        <v>285</v>
      </c>
      <c r="M30" s="102">
        <v>70</v>
      </c>
      <c r="N30" s="102">
        <v>45</v>
      </c>
    </row>
    <row r="31" spans="1:14" x14ac:dyDescent="0.25">
      <c r="A31" s="7">
        <v>5410011</v>
      </c>
      <c r="B31" s="102">
        <v>4537</v>
      </c>
      <c r="C31" s="102">
        <v>4148</v>
      </c>
      <c r="D31" s="103">
        <v>2666.2</v>
      </c>
      <c r="E31" s="102">
        <v>2589</v>
      </c>
      <c r="F31" s="102">
        <v>2380</v>
      </c>
      <c r="G31" s="104">
        <v>1.7</v>
      </c>
      <c r="H31" s="102">
        <v>2280</v>
      </c>
      <c r="I31" s="102">
        <v>1415</v>
      </c>
      <c r="J31" s="102">
        <v>200</v>
      </c>
      <c r="K31" s="102">
        <v>325</v>
      </c>
      <c r="L31" s="102">
        <v>265</v>
      </c>
      <c r="M31" s="102">
        <v>50</v>
      </c>
      <c r="N31" s="102">
        <v>20</v>
      </c>
    </row>
    <row r="32" spans="1:14" x14ac:dyDescent="0.25">
      <c r="A32" s="7">
        <v>5410012</v>
      </c>
      <c r="B32" s="102">
        <v>2203</v>
      </c>
      <c r="C32" s="102">
        <v>2214</v>
      </c>
      <c r="D32" s="103">
        <v>2821.5</v>
      </c>
      <c r="E32" s="102">
        <v>1164</v>
      </c>
      <c r="F32" s="102">
        <v>1115</v>
      </c>
      <c r="G32" s="104">
        <v>0.78</v>
      </c>
      <c r="H32" s="102">
        <v>1040</v>
      </c>
      <c r="I32" s="102">
        <v>725</v>
      </c>
      <c r="J32" s="102">
        <v>80</v>
      </c>
      <c r="K32" s="102">
        <v>85</v>
      </c>
      <c r="L32" s="102">
        <v>115</v>
      </c>
      <c r="M32" s="102">
        <v>30</v>
      </c>
      <c r="N32" s="102">
        <v>10</v>
      </c>
    </row>
    <row r="33" spans="1:14" x14ac:dyDescent="0.25">
      <c r="A33" s="7">
        <v>5410013</v>
      </c>
      <c r="B33" s="102">
        <v>3315</v>
      </c>
      <c r="C33" s="102">
        <v>3354</v>
      </c>
      <c r="D33" s="103">
        <v>2221.6999999999998</v>
      </c>
      <c r="E33" s="102">
        <v>1500</v>
      </c>
      <c r="F33" s="102">
        <v>1461</v>
      </c>
      <c r="G33" s="104">
        <v>1.49</v>
      </c>
      <c r="H33" s="102">
        <v>1745</v>
      </c>
      <c r="I33" s="102">
        <v>1315</v>
      </c>
      <c r="J33" s="102">
        <v>120</v>
      </c>
      <c r="K33" s="102">
        <v>125</v>
      </c>
      <c r="L33" s="102">
        <v>140</v>
      </c>
      <c r="M33" s="102">
        <v>30</v>
      </c>
      <c r="N33" s="102">
        <v>15</v>
      </c>
    </row>
    <row r="34" spans="1:14" x14ac:dyDescent="0.25">
      <c r="A34" s="7">
        <v>5410014.0199999996</v>
      </c>
      <c r="B34" s="102">
        <v>4478</v>
      </c>
      <c r="C34" s="102">
        <v>4503</v>
      </c>
      <c r="D34" s="103">
        <v>2757.6</v>
      </c>
      <c r="E34" s="102">
        <v>1868</v>
      </c>
      <c r="F34" s="102">
        <v>1825</v>
      </c>
      <c r="G34" s="104">
        <v>1.62</v>
      </c>
      <c r="H34" s="102">
        <v>2080</v>
      </c>
      <c r="I34" s="102">
        <v>1660</v>
      </c>
      <c r="J34" s="102">
        <v>175</v>
      </c>
      <c r="K34" s="102">
        <v>165</v>
      </c>
      <c r="L34" s="102">
        <v>60</v>
      </c>
      <c r="M34" s="102">
        <v>10</v>
      </c>
      <c r="N34" s="102">
        <v>15</v>
      </c>
    </row>
    <row r="35" spans="1:14" x14ac:dyDescent="0.25">
      <c r="A35" s="7">
        <v>5410014.0300000003</v>
      </c>
      <c r="B35" s="102">
        <v>7264</v>
      </c>
      <c r="C35" s="102">
        <v>7284</v>
      </c>
      <c r="D35" s="103">
        <v>1799.1</v>
      </c>
      <c r="E35" s="102">
        <v>3075</v>
      </c>
      <c r="F35" s="102">
        <v>3043</v>
      </c>
      <c r="G35" s="104">
        <v>4.04</v>
      </c>
      <c r="H35" s="102">
        <v>3520</v>
      </c>
      <c r="I35" s="102">
        <v>3070</v>
      </c>
      <c r="J35" s="102">
        <v>240</v>
      </c>
      <c r="K35" s="102">
        <v>110</v>
      </c>
      <c r="L35" s="102">
        <v>55</v>
      </c>
      <c r="M35" s="102">
        <v>30</v>
      </c>
      <c r="N35" s="102">
        <v>20</v>
      </c>
    </row>
    <row r="36" spans="1:14" x14ac:dyDescent="0.25">
      <c r="A36" s="7">
        <v>5410014.04</v>
      </c>
      <c r="B36" s="102">
        <v>3624</v>
      </c>
      <c r="C36" s="102">
        <v>3551</v>
      </c>
      <c r="D36" s="103">
        <v>2397.6</v>
      </c>
      <c r="E36" s="102">
        <v>1608</v>
      </c>
      <c r="F36" s="102">
        <v>1589</v>
      </c>
      <c r="G36" s="104">
        <v>1.51</v>
      </c>
      <c r="H36" s="102">
        <v>1495</v>
      </c>
      <c r="I36" s="102">
        <v>1165</v>
      </c>
      <c r="J36" s="102">
        <v>115</v>
      </c>
      <c r="K36" s="102">
        <v>140</v>
      </c>
      <c r="L36" s="102">
        <v>45</v>
      </c>
      <c r="M36" s="102">
        <v>20</v>
      </c>
      <c r="N36" s="102">
        <v>20</v>
      </c>
    </row>
    <row r="37" spans="1:14" x14ac:dyDescent="0.25">
      <c r="A37" s="7">
        <v>5410014.0599999996</v>
      </c>
      <c r="B37" s="102">
        <v>5065</v>
      </c>
      <c r="C37" s="102">
        <v>5233</v>
      </c>
      <c r="D37" s="103">
        <v>2680.3</v>
      </c>
      <c r="E37" s="102">
        <v>1774</v>
      </c>
      <c r="F37" s="102">
        <v>1763</v>
      </c>
      <c r="G37" s="104">
        <v>1.89</v>
      </c>
      <c r="H37" s="102">
        <v>2545</v>
      </c>
      <c r="I37" s="102">
        <v>2220</v>
      </c>
      <c r="J37" s="102">
        <v>175</v>
      </c>
      <c r="K37" s="102">
        <v>75</v>
      </c>
      <c r="L37" s="102">
        <v>40</v>
      </c>
      <c r="M37" s="102">
        <v>10</v>
      </c>
      <c r="N37" s="102">
        <v>20</v>
      </c>
    </row>
    <row r="38" spans="1:14" x14ac:dyDescent="0.25">
      <c r="A38" s="7">
        <v>5410014.0700000003</v>
      </c>
      <c r="B38" s="102">
        <v>7760</v>
      </c>
      <c r="C38" s="102">
        <v>5337</v>
      </c>
      <c r="D38" s="103">
        <v>1917.6</v>
      </c>
      <c r="E38" s="102">
        <v>2496</v>
      </c>
      <c r="F38" s="102">
        <v>2461</v>
      </c>
      <c r="G38" s="104">
        <v>4.05</v>
      </c>
      <c r="H38" s="102">
        <v>3940</v>
      </c>
      <c r="I38" s="102">
        <v>3590</v>
      </c>
      <c r="J38" s="102">
        <v>215</v>
      </c>
      <c r="K38" s="102">
        <v>95</v>
      </c>
      <c r="L38" s="102">
        <v>15</v>
      </c>
      <c r="M38" s="102">
        <v>10</v>
      </c>
      <c r="N38" s="102">
        <v>15</v>
      </c>
    </row>
    <row r="39" spans="1:14" x14ac:dyDescent="0.25">
      <c r="A39" s="7">
        <v>5410015</v>
      </c>
      <c r="B39" s="102">
        <v>5085</v>
      </c>
      <c r="C39" s="102">
        <v>5067</v>
      </c>
      <c r="D39" s="103">
        <v>2532.4</v>
      </c>
      <c r="E39" s="102">
        <v>2474</v>
      </c>
      <c r="F39" s="102">
        <v>2403</v>
      </c>
      <c r="G39" s="104">
        <v>2.0099999999999998</v>
      </c>
      <c r="H39" s="102">
        <v>2620</v>
      </c>
      <c r="I39" s="102">
        <v>2095</v>
      </c>
      <c r="J39" s="102">
        <v>170</v>
      </c>
      <c r="K39" s="102">
        <v>140</v>
      </c>
      <c r="L39" s="102">
        <v>135</v>
      </c>
      <c r="M39" s="102">
        <v>40</v>
      </c>
      <c r="N39" s="102">
        <v>40</v>
      </c>
    </row>
    <row r="40" spans="1:14" x14ac:dyDescent="0.25">
      <c r="A40" s="7">
        <v>5410016</v>
      </c>
      <c r="B40" s="102">
        <v>5712</v>
      </c>
      <c r="C40" s="102">
        <v>5596</v>
      </c>
      <c r="D40" s="103">
        <v>3938.5</v>
      </c>
      <c r="E40" s="102">
        <v>3061</v>
      </c>
      <c r="F40" s="102">
        <v>2867</v>
      </c>
      <c r="G40" s="104">
        <v>1.45</v>
      </c>
      <c r="H40" s="102">
        <v>2715</v>
      </c>
      <c r="I40" s="102">
        <v>1835</v>
      </c>
      <c r="J40" s="102">
        <v>105</v>
      </c>
      <c r="K40" s="102">
        <v>260</v>
      </c>
      <c r="L40" s="102">
        <v>415</v>
      </c>
      <c r="M40" s="102">
        <v>80</v>
      </c>
      <c r="N40" s="102">
        <v>20</v>
      </c>
    </row>
    <row r="41" spans="1:14" x14ac:dyDescent="0.25">
      <c r="A41" s="7">
        <v>5410017</v>
      </c>
      <c r="B41" s="102">
        <v>2347</v>
      </c>
      <c r="C41" s="102">
        <v>2146</v>
      </c>
      <c r="D41" s="103">
        <v>3518.7</v>
      </c>
      <c r="E41" s="102">
        <v>1984</v>
      </c>
      <c r="F41" s="102">
        <v>1499</v>
      </c>
      <c r="G41" s="104">
        <v>0.67</v>
      </c>
      <c r="H41" s="102">
        <v>1295</v>
      </c>
      <c r="I41" s="102">
        <v>570</v>
      </c>
      <c r="J41" s="102">
        <v>65</v>
      </c>
      <c r="K41" s="102">
        <v>185</v>
      </c>
      <c r="L41" s="102">
        <v>410</v>
      </c>
      <c r="M41" s="102">
        <v>55</v>
      </c>
      <c r="N41" s="102">
        <v>0</v>
      </c>
    </row>
    <row r="42" spans="1:14" x14ac:dyDescent="0.25">
      <c r="A42" s="7">
        <v>5410018</v>
      </c>
      <c r="B42" s="102">
        <v>2335</v>
      </c>
      <c r="C42" s="102">
        <v>2159</v>
      </c>
      <c r="D42" s="103">
        <v>2091.5</v>
      </c>
      <c r="E42" s="102">
        <v>1091</v>
      </c>
      <c r="F42" s="102">
        <v>1053</v>
      </c>
      <c r="G42" s="104">
        <v>1.1200000000000001</v>
      </c>
      <c r="H42" s="102">
        <v>1050</v>
      </c>
      <c r="I42" s="102">
        <v>705</v>
      </c>
      <c r="J42" s="102">
        <v>95</v>
      </c>
      <c r="K42" s="102">
        <v>115</v>
      </c>
      <c r="L42" s="102">
        <v>100</v>
      </c>
      <c r="M42" s="102">
        <v>25</v>
      </c>
      <c r="N42" s="102">
        <v>0</v>
      </c>
    </row>
    <row r="43" spans="1:14" x14ac:dyDescent="0.25">
      <c r="A43" s="7">
        <v>5410019</v>
      </c>
      <c r="B43" s="102">
        <v>4002</v>
      </c>
      <c r="C43" s="102">
        <v>3815</v>
      </c>
      <c r="D43" s="103">
        <v>2267.6</v>
      </c>
      <c r="E43" s="102">
        <v>1897</v>
      </c>
      <c r="F43" s="102">
        <v>1806</v>
      </c>
      <c r="G43" s="104">
        <v>1.76</v>
      </c>
      <c r="H43" s="102">
        <v>1870</v>
      </c>
      <c r="I43" s="102">
        <v>1395</v>
      </c>
      <c r="J43" s="102">
        <v>135</v>
      </c>
      <c r="K43" s="102">
        <v>135</v>
      </c>
      <c r="L43" s="102">
        <v>130</v>
      </c>
      <c r="M43" s="102">
        <v>60</v>
      </c>
      <c r="N43" s="102">
        <v>10</v>
      </c>
    </row>
    <row r="44" spans="1:14" x14ac:dyDescent="0.25">
      <c r="A44" s="7">
        <v>5410020</v>
      </c>
      <c r="B44" s="102">
        <v>2449</v>
      </c>
      <c r="C44" s="102">
        <v>2470</v>
      </c>
      <c r="D44" s="103">
        <v>2924.5</v>
      </c>
      <c r="E44" s="102">
        <v>1321</v>
      </c>
      <c r="F44" s="102">
        <v>1260</v>
      </c>
      <c r="G44" s="104">
        <v>0.84</v>
      </c>
      <c r="H44" s="102">
        <v>1355</v>
      </c>
      <c r="I44" s="102">
        <v>755</v>
      </c>
      <c r="J44" s="102">
        <v>45</v>
      </c>
      <c r="K44" s="102">
        <v>190</v>
      </c>
      <c r="L44" s="102">
        <v>280</v>
      </c>
      <c r="M44" s="102">
        <v>55</v>
      </c>
      <c r="N44" s="102">
        <v>20</v>
      </c>
    </row>
    <row r="45" spans="1:14" x14ac:dyDescent="0.25">
      <c r="A45" s="7">
        <v>5410021</v>
      </c>
      <c r="B45" s="102">
        <v>4450</v>
      </c>
      <c r="C45" s="102">
        <v>4419</v>
      </c>
      <c r="D45" s="103">
        <v>2966.3</v>
      </c>
      <c r="E45" s="102">
        <v>2308</v>
      </c>
      <c r="F45" s="102">
        <v>2118</v>
      </c>
      <c r="G45" s="104">
        <v>1.5</v>
      </c>
      <c r="H45" s="102">
        <v>2325</v>
      </c>
      <c r="I45" s="102">
        <v>1700</v>
      </c>
      <c r="J45" s="102">
        <v>175</v>
      </c>
      <c r="K45" s="102">
        <v>165</v>
      </c>
      <c r="L45" s="102">
        <v>225</v>
      </c>
      <c r="M45" s="102">
        <v>45</v>
      </c>
      <c r="N45" s="102">
        <v>10</v>
      </c>
    </row>
    <row r="46" spans="1:14" x14ac:dyDescent="0.25">
      <c r="A46" s="7">
        <v>5410022</v>
      </c>
      <c r="B46" s="102">
        <v>977</v>
      </c>
      <c r="C46" s="102">
        <v>995</v>
      </c>
      <c r="D46" s="103">
        <v>206.9</v>
      </c>
      <c r="E46" s="102">
        <v>493</v>
      </c>
      <c r="F46" s="102">
        <v>468</v>
      </c>
      <c r="G46" s="104">
        <v>4.72</v>
      </c>
      <c r="H46" s="102">
        <v>595</v>
      </c>
      <c r="I46" s="102">
        <v>460</v>
      </c>
      <c r="J46" s="102">
        <v>40</v>
      </c>
      <c r="K46" s="102">
        <v>50</v>
      </c>
      <c r="L46" s="102">
        <v>40</v>
      </c>
      <c r="M46" s="102">
        <v>10</v>
      </c>
      <c r="N46" s="102">
        <v>0</v>
      </c>
    </row>
    <row r="47" spans="1:14" x14ac:dyDescent="0.25">
      <c r="A47" s="7">
        <v>5410023</v>
      </c>
      <c r="B47" s="102">
        <v>3423</v>
      </c>
      <c r="C47" s="102">
        <v>3349</v>
      </c>
      <c r="D47" s="103">
        <v>2525.1</v>
      </c>
      <c r="E47" s="102">
        <v>1774</v>
      </c>
      <c r="F47" s="102">
        <v>1724</v>
      </c>
      <c r="G47" s="104">
        <v>1.36</v>
      </c>
      <c r="H47" s="102">
        <v>1695</v>
      </c>
      <c r="I47" s="102">
        <v>1365</v>
      </c>
      <c r="J47" s="102">
        <v>115</v>
      </c>
      <c r="K47" s="102">
        <v>115</v>
      </c>
      <c r="L47" s="102">
        <v>50</v>
      </c>
      <c r="M47" s="102">
        <v>20</v>
      </c>
      <c r="N47" s="102">
        <v>30</v>
      </c>
    </row>
    <row r="48" spans="1:14" x14ac:dyDescent="0.25">
      <c r="A48" s="7">
        <v>5410024</v>
      </c>
      <c r="B48" s="102">
        <v>5143</v>
      </c>
      <c r="C48" s="102">
        <v>4397</v>
      </c>
      <c r="D48" s="103">
        <v>906.7</v>
      </c>
      <c r="E48" s="102">
        <v>1895</v>
      </c>
      <c r="F48" s="102">
        <v>1818</v>
      </c>
      <c r="G48" s="104">
        <v>5.67</v>
      </c>
      <c r="H48" s="102">
        <v>2585</v>
      </c>
      <c r="I48" s="102">
        <v>2295</v>
      </c>
      <c r="J48" s="102">
        <v>90</v>
      </c>
      <c r="K48" s="102">
        <v>70</v>
      </c>
      <c r="L48" s="102">
        <v>65</v>
      </c>
      <c r="M48" s="102">
        <v>45</v>
      </c>
      <c r="N48" s="102">
        <v>20</v>
      </c>
    </row>
    <row r="49" spans="1:14" x14ac:dyDescent="0.25">
      <c r="A49" s="7">
        <v>5410025</v>
      </c>
      <c r="B49" s="102">
        <v>2932</v>
      </c>
      <c r="C49" s="102">
        <v>2667</v>
      </c>
      <c r="D49" s="103">
        <v>421.3</v>
      </c>
      <c r="E49" s="102">
        <v>1004</v>
      </c>
      <c r="F49" s="102">
        <v>989</v>
      </c>
      <c r="G49" s="104">
        <v>6.96</v>
      </c>
      <c r="H49" s="102">
        <v>1400</v>
      </c>
      <c r="I49" s="102">
        <v>1265</v>
      </c>
      <c r="J49" s="102">
        <v>75</v>
      </c>
      <c r="K49" s="102">
        <v>20</v>
      </c>
      <c r="L49" s="102">
        <v>20</v>
      </c>
      <c r="M49" s="102">
        <v>10</v>
      </c>
      <c r="N49" s="102">
        <v>15</v>
      </c>
    </row>
    <row r="50" spans="1:14" x14ac:dyDescent="0.25">
      <c r="A50" s="7">
        <v>5410100</v>
      </c>
      <c r="B50" s="102">
        <v>5419</v>
      </c>
      <c r="C50" s="102">
        <v>5405</v>
      </c>
      <c r="D50" s="103">
        <v>2205.6999999999998</v>
      </c>
      <c r="E50" s="102">
        <v>2439</v>
      </c>
      <c r="F50" s="102">
        <v>2230</v>
      </c>
      <c r="G50" s="104">
        <v>2.46</v>
      </c>
      <c r="H50" s="102">
        <v>2490</v>
      </c>
      <c r="I50" s="102">
        <v>1705</v>
      </c>
      <c r="J50" s="102">
        <v>110</v>
      </c>
      <c r="K50" s="102">
        <v>220</v>
      </c>
      <c r="L50" s="102">
        <v>280</v>
      </c>
      <c r="M50" s="102">
        <v>150</v>
      </c>
      <c r="N50" s="102">
        <v>25</v>
      </c>
    </row>
    <row r="51" spans="1:14" x14ac:dyDescent="0.25">
      <c r="A51" s="7">
        <v>5410101.0099999998</v>
      </c>
      <c r="B51" s="102">
        <v>4132</v>
      </c>
      <c r="C51" s="102">
        <v>3786</v>
      </c>
      <c r="D51" s="103">
        <v>2732.3</v>
      </c>
      <c r="E51" s="102">
        <v>2215</v>
      </c>
      <c r="F51" s="102">
        <v>1806</v>
      </c>
      <c r="G51" s="104">
        <v>1.51</v>
      </c>
      <c r="H51" s="102">
        <v>1480</v>
      </c>
      <c r="I51" s="102">
        <v>935</v>
      </c>
      <c r="J51" s="102">
        <v>90</v>
      </c>
      <c r="K51" s="102">
        <v>265</v>
      </c>
      <c r="L51" s="102">
        <v>115</v>
      </c>
      <c r="M51" s="102">
        <v>40</v>
      </c>
      <c r="N51" s="102">
        <v>35</v>
      </c>
    </row>
    <row r="52" spans="1:14" x14ac:dyDescent="0.25">
      <c r="A52" s="7">
        <v>5410101.0199999996</v>
      </c>
      <c r="B52" s="102">
        <v>148</v>
      </c>
      <c r="C52" s="102">
        <v>481</v>
      </c>
      <c r="D52" s="103">
        <v>38.799999999999997</v>
      </c>
      <c r="E52" s="102">
        <v>54</v>
      </c>
      <c r="F52" s="102">
        <v>51</v>
      </c>
      <c r="G52" s="104">
        <v>3.82</v>
      </c>
      <c r="H52" s="102">
        <v>85</v>
      </c>
      <c r="I52" s="102">
        <v>70</v>
      </c>
      <c r="J52" s="102">
        <v>0</v>
      </c>
      <c r="K52" s="102">
        <v>10</v>
      </c>
      <c r="L52" s="102">
        <v>0</v>
      </c>
      <c r="M52" s="102">
        <v>10</v>
      </c>
      <c r="N52" s="102">
        <v>0</v>
      </c>
    </row>
    <row r="53" spans="1:14" x14ac:dyDescent="0.25">
      <c r="A53" s="7">
        <v>5410101.0300000003</v>
      </c>
      <c r="B53" s="102">
        <v>6134</v>
      </c>
      <c r="C53" s="102">
        <v>5912</v>
      </c>
      <c r="D53" s="103">
        <v>3191.6</v>
      </c>
      <c r="E53" s="102">
        <v>2715</v>
      </c>
      <c r="F53" s="102">
        <v>2538</v>
      </c>
      <c r="G53" s="104">
        <v>1.92</v>
      </c>
      <c r="H53" s="102">
        <v>2875</v>
      </c>
      <c r="I53" s="102">
        <v>2100</v>
      </c>
      <c r="J53" s="102">
        <v>190</v>
      </c>
      <c r="K53" s="102">
        <v>290</v>
      </c>
      <c r="L53" s="102">
        <v>175</v>
      </c>
      <c r="M53" s="102">
        <v>85</v>
      </c>
      <c r="N53" s="102">
        <v>40</v>
      </c>
    </row>
    <row r="54" spans="1:14" x14ac:dyDescent="0.25">
      <c r="A54" s="7">
        <v>5410101.04</v>
      </c>
      <c r="B54" s="102">
        <v>3490</v>
      </c>
      <c r="C54" s="102">
        <v>3652</v>
      </c>
      <c r="D54" s="103">
        <v>2086.1999999999998</v>
      </c>
      <c r="E54" s="102">
        <v>1413</v>
      </c>
      <c r="F54" s="102">
        <v>1268</v>
      </c>
      <c r="G54" s="104">
        <v>1.67</v>
      </c>
      <c r="H54" s="102">
        <v>1395</v>
      </c>
      <c r="I54" s="102">
        <v>1005</v>
      </c>
      <c r="J54" s="102">
        <v>85</v>
      </c>
      <c r="K54" s="102">
        <v>50</v>
      </c>
      <c r="L54" s="102">
        <v>170</v>
      </c>
      <c r="M54" s="102">
        <v>75</v>
      </c>
      <c r="N54" s="102">
        <v>10</v>
      </c>
    </row>
    <row r="55" spans="1:14" x14ac:dyDescent="0.25">
      <c r="A55" s="7">
        <v>5410102</v>
      </c>
      <c r="B55" s="102">
        <v>3411</v>
      </c>
      <c r="C55" s="102">
        <v>2670</v>
      </c>
      <c r="D55" s="103">
        <v>3007.7</v>
      </c>
      <c r="E55" s="102">
        <v>2410</v>
      </c>
      <c r="F55" s="102">
        <v>1879</v>
      </c>
      <c r="G55" s="104">
        <v>1.1299999999999999</v>
      </c>
      <c r="H55" s="102">
        <v>1880</v>
      </c>
      <c r="I55" s="102">
        <v>1025</v>
      </c>
      <c r="J55" s="102">
        <v>95</v>
      </c>
      <c r="K55" s="102">
        <v>185</v>
      </c>
      <c r="L55" s="102">
        <v>465</v>
      </c>
      <c r="M55" s="102">
        <v>90</v>
      </c>
      <c r="N55" s="102">
        <v>25</v>
      </c>
    </row>
    <row r="56" spans="1:14" x14ac:dyDescent="0.25">
      <c r="A56" s="7">
        <v>5410103</v>
      </c>
      <c r="B56" s="102">
        <v>3691</v>
      </c>
      <c r="C56" s="102">
        <v>3664</v>
      </c>
      <c r="D56" s="103">
        <v>2665</v>
      </c>
      <c r="E56" s="102">
        <v>1935</v>
      </c>
      <c r="F56" s="102">
        <v>1867</v>
      </c>
      <c r="G56" s="104">
        <v>1.39</v>
      </c>
      <c r="H56" s="102">
        <v>1705</v>
      </c>
      <c r="I56" s="102">
        <v>1095</v>
      </c>
      <c r="J56" s="102">
        <v>95</v>
      </c>
      <c r="K56" s="102">
        <v>160</v>
      </c>
      <c r="L56" s="102">
        <v>230</v>
      </c>
      <c r="M56" s="102">
        <v>85</v>
      </c>
      <c r="N56" s="102">
        <v>40</v>
      </c>
    </row>
    <row r="57" spans="1:14" x14ac:dyDescent="0.25">
      <c r="A57" s="7">
        <v>5410104</v>
      </c>
      <c r="B57" s="102">
        <v>6376</v>
      </c>
      <c r="C57" s="102">
        <v>6129</v>
      </c>
      <c r="D57" s="103">
        <v>2415.8000000000002</v>
      </c>
      <c r="E57" s="102">
        <v>3055</v>
      </c>
      <c r="F57" s="102">
        <v>2877</v>
      </c>
      <c r="G57" s="104">
        <v>2.64</v>
      </c>
      <c r="H57" s="102">
        <v>3150</v>
      </c>
      <c r="I57" s="102">
        <v>2305</v>
      </c>
      <c r="J57" s="102">
        <v>255</v>
      </c>
      <c r="K57" s="102">
        <v>280</v>
      </c>
      <c r="L57" s="102">
        <v>205</v>
      </c>
      <c r="M57" s="102">
        <v>80</v>
      </c>
      <c r="N57" s="102">
        <v>25</v>
      </c>
    </row>
    <row r="58" spans="1:14" x14ac:dyDescent="0.25">
      <c r="A58" s="7">
        <v>5410105</v>
      </c>
      <c r="B58" s="102">
        <v>1272</v>
      </c>
      <c r="C58" s="102">
        <v>1128</v>
      </c>
      <c r="D58" s="103">
        <v>1920.6</v>
      </c>
      <c r="E58" s="102">
        <v>999</v>
      </c>
      <c r="F58" s="102">
        <v>661</v>
      </c>
      <c r="G58" s="104">
        <v>0.66</v>
      </c>
      <c r="H58" s="102">
        <v>580</v>
      </c>
      <c r="I58" s="102">
        <v>325</v>
      </c>
      <c r="J58" s="102">
        <v>35</v>
      </c>
      <c r="K58" s="102">
        <v>70</v>
      </c>
      <c r="L58" s="102">
        <v>125</v>
      </c>
      <c r="M58" s="102">
        <v>20</v>
      </c>
      <c r="N58" s="102">
        <v>10</v>
      </c>
    </row>
    <row r="59" spans="1:14" x14ac:dyDescent="0.25">
      <c r="A59" s="7">
        <v>5410106.0099999998</v>
      </c>
      <c r="B59" s="102">
        <v>3302</v>
      </c>
      <c r="C59" s="102">
        <v>1332</v>
      </c>
      <c r="D59" s="103">
        <v>2113.6999999999998</v>
      </c>
      <c r="E59" s="102">
        <v>3768</v>
      </c>
      <c r="F59" s="102">
        <v>1462</v>
      </c>
      <c r="G59" s="104">
        <v>1.56</v>
      </c>
      <c r="H59" s="102">
        <v>645</v>
      </c>
      <c r="I59" s="102">
        <v>215</v>
      </c>
      <c r="J59" s="102">
        <v>25</v>
      </c>
      <c r="K59" s="102">
        <v>220</v>
      </c>
      <c r="L59" s="102">
        <v>165</v>
      </c>
      <c r="M59" s="102">
        <v>10</v>
      </c>
      <c r="N59" s="102">
        <v>20</v>
      </c>
    </row>
    <row r="60" spans="1:14" x14ac:dyDescent="0.25">
      <c r="A60" s="7">
        <v>5410106.0199999996</v>
      </c>
      <c r="B60" s="102">
        <v>3449</v>
      </c>
      <c r="C60" s="102">
        <v>3230</v>
      </c>
      <c r="D60" s="103">
        <v>2028.8</v>
      </c>
      <c r="E60" s="102">
        <v>2114</v>
      </c>
      <c r="F60" s="102">
        <v>1554</v>
      </c>
      <c r="G60" s="104">
        <v>1.7</v>
      </c>
      <c r="H60" s="102">
        <v>1660</v>
      </c>
      <c r="I60" s="102">
        <v>980</v>
      </c>
      <c r="J60" s="102">
        <v>90</v>
      </c>
      <c r="K60" s="102">
        <v>355</v>
      </c>
      <c r="L60" s="102">
        <v>185</v>
      </c>
      <c r="M60" s="102">
        <v>45</v>
      </c>
      <c r="N60" s="102">
        <v>0</v>
      </c>
    </row>
    <row r="61" spans="1:14" x14ac:dyDescent="0.25">
      <c r="A61" s="7">
        <v>5410106.0300000003</v>
      </c>
      <c r="B61" s="102">
        <v>5</v>
      </c>
      <c r="C61" s="102">
        <v>5</v>
      </c>
      <c r="D61" s="103">
        <v>1.7</v>
      </c>
      <c r="E61" s="102">
        <v>5</v>
      </c>
      <c r="F61" s="102">
        <v>3</v>
      </c>
      <c r="G61" s="104">
        <v>2.9</v>
      </c>
    </row>
    <row r="62" spans="1:14" x14ac:dyDescent="0.25">
      <c r="A62" s="7">
        <v>5410107.0099999998</v>
      </c>
      <c r="B62" s="102">
        <v>4332</v>
      </c>
      <c r="C62" s="102">
        <v>4428</v>
      </c>
      <c r="D62" s="103">
        <v>2078.9</v>
      </c>
      <c r="E62" s="102">
        <v>1711</v>
      </c>
      <c r="F62" s="102">
        <v>1696</v>
      </c>
      <c r="G62" s="104">
        <v>2.08</v>
      </c>
      <c r="H62" s="102">
        <v>2155</v>
      </c>
      <c r="I62" s="102">
        <v>1760</v>
      </c>
      <c r="J62" s="102">
        <v>165</v>
      </c>
      <c r="K62" s="102">
        <v>125</v>
      </c>
      <c r="L62" s="102">
        <v>80</v>
      </c>
      <c r="M62" s="102">
        <v>20</v>
      </c>
      <c r="N62" s="102">
        <v>15</v>
      </c>
    </row>
    <row r="63" spans="1:14" x14ac:dyDescent="0.25">
      <c r="A63" s="7">
        <v>5410107.0199999996</v>
      </c>
      <c r="B63" s="102">
        <v>6170</v>
      </c>
      <c r="C63" s="102">
        <v>5921</v>
      </c>
      <c r="D63" s="103">
        <v>1523.9</v>
      </c>
      <c r="E63" s="102">
        <v>3087</v>
      </c>
      <c r="F63" s="102">
        <v>2653</v>
      </c>
      <c r="G63" s="104">
        <v>4.05</v>
      </c>
      <c r="H63" s="102">
        <v>2745</v>
      </c>
      <c r="I63" s="102">
        <v>2010</v>
      </c>
      <c r="J63" s="102">
        <v>180</v>
      </c>
      <c r="K63" s="102">
        <v>280</v>
      </c>
      <c r="L63" s="102">
        <v>220</v>
      </c>
      <c r="M63" s="102">
        <v>25</v>
      </c>
      <c r="N63" s="102">
        <v>20</v>
      </c>
    </row>
    <row r="64" spans="1:14" x14ac:dyDescent="0.25">
      <c r="A64" s="7">
        <v>5410108.0199999996</v>
      </c>
      <c r="B64" s="102">
        <v>6731</v>
      </c>
      <c r="C64" s="102">
        <v>6401</v>
      </c>
      <c r="D64" s="103">
        <v>2276</v>
      </c>
      <c r="E64" s="102">
        <v>2465</v>
      </c>
      <c r="F64" s="102">
        <v>2446</v>
      </c>
      <c r="G64" s="104">
        <v>2.96</v>
      </c>
      <c r="H64" s="102">
        <v>3705</v>
      </c>
      <c r="I64" s="102">
        <v>3100</v>
      </c>
      <c r="J64" s="102">
        <v>265</v>
      </c>
      <c r="K64" s="102">
        <v>210</v>
      </c>
      <c r="L64" s="102">
        <v>50</v>
      </c>
      <c r="M64" s="102">
        <v>25</v>
      </c>
      <c r="N64" s="102">
        <v>50</v>
      </c>
    </row>
    <row r="65" spans="1:14" x14ac:dyDescent="0.25">
      <c r="A65" s="7">
        <v>5410108.0300000003</v>
      </c>
      <c r="B65" s="102">
        <v>3233</v>
      </c>
      <c r="C65" s="102">
        <v>2819</v>
      </c>
      <c r="D65" s="103">
        <v>470.7</v>
      </c>
      <c r="E65" s="102">
        <v>1104</v>
      </c>
      <c r="F65" s="102">
        <v>1092</v>
      </c>
      <c r="G65" s="104">
        <v>6.87</v>
      </c>
      <c r="H65" s="102">
        <v>1630</v>
      </c>
      <c r="I65" s="102">
        <v>1360</v>
      </c>
      <c r="J65" s="102">
        <v>120</v>
      </c>
      <c r="K65" s="102">
        <v>80</v>
      </c>
      <c r="L65" s="102">
        <v>65</v>
      </c>
      <c r="M65" s="102">
        <v>0</v>
      </c>
      <c r="N65" s="102">
        <v>10</v>
      </c>
    </row>
    <row r="66" spans="1:14" x14ac:dyDescent="0.25">
      <c r="A66" s="7">
        <v>5410108.04</v>
      </c>
      <c r="B66" s="102">
        <v>5385</v>
      </c>
      <c r="C66" s="102">
        <v>5451</v>
      </c>
      <c r="D66" s="103">
        <v>3865.2</v>
      </c>
      <c r="E66" s="102">
        <v>1689</v>
      </c>
      <c r="F66" s="102">
        <v>1684</v>
      </c>
      <c r="G66" s="104">
        <v>1.39</v>
      </c>
      <c r="H66" s="102">
        <v>2635</v>
      </c>
      <c r="I66" s="102">
        <v>2310</v>
      </c>
      <c r="J66" s="102">
        <v>135</v>
      </c>
      <c r="K66" s="102">
        <v>95</v>
      </c>
      <c r="L66" s="102">
        <v>60</v>
      </c>
      <c r="M66" s="102">
        <v>20</v>
      </c>
      <c r="N66" s="102">
        <v>10</v>
      </c>
    </row>
    <row r="67" spans="1:14" x14ac:dyDescent="0.25">
      <c r="A67" s="7">
        <v>5410109.0099999998</v>
      </c>
      <c r="B67" s="102">
        <v>5338</v>
      </c>
      <c r="C67" s="102">
        <v>5594</v>
      </c>
      <c r="D67" s="103">
        <v>3084.8</v>
      </c>
      <c r="E67" s="102">
        <v>2016</v>
      </c>
      <c r="F67" s="102">
        <v>1986</v>
      </c>
      <c r="G67" s="104">
        <v>1.73</v>
      </c>
      <c r="H67" s="102">
        <v>2840</v>
      </c>
      <c r="I67" s="102">
        <v>2420</v>
      </c>
      <c r="J67" s="102">
        <v>155</v>
      </c>
      <c r="K67" s="102">
        <v>70</v>
      </c>
      <c r="L67" s="102">
        <v>110</v>
      </c>
      <c r="M67" s="102">
        <v>60</v>
      </c>
      <c r="N67" s="102">
        <v>30</v>
      </c>
    </row>
    <row r="68" spans="1:14" x14ac:dyDescent="0.25">
      <c r="A68" s="7">
        <v>5410109.0199999996</v>
      </c>
      <c r="B68" s="102">
        <v>6586</v>
      </c>
      <c r="C68" s="102">
        <v>6556</v>
      </c>
      <c r="D68" s="103">
        <v>3479.3</v>
      </c>
      <c r="E68" s="102">
        <v>2291</v>
      </c>
      <c r="F68" s="102">
        <v>2266</v>
      </c>
      <c r="G68" s="104">
        <v>1.89</v>
      </c>
      <c r="H68" s="102">
        <v>3490</v>
      </c>
      <c r="I68" s="102">
        <v>2875</v>
      </c>
      <c r="J68" s="102">
        <v>270</v>
      </c>
      <c r="K68" s="102">
        <v>140</v>
      </c>
      <c r="L68" s="102">
        <v>110</v>
      </c>
      <c r="M68" s="102">
        <v>55</v>
      </c>
      <c r="N68" s="102">
        <v>35</v>
      </c>
    </row>
    <row r="69" spans="1:14" x14ac:dyDescent="0.25">
      <c r="A69" s="7">
        <v>5410109.0499999998</v>
      </c>
      <c r="B69" s="102">
        <v>7342</v>
      </c>
      <c r="C69" s="102">
        <v>7281</v>
      </c>
      <c r="D69" s="103">
        <v>2699.6</v>
      </c>
      <c r="E69" s="102">
        <v>2606</v>
      </c>
      <c r="F69" s="102">
        <v>2579</v>
      </c>
      <c r="G69" s="104">
        <v>2.72</v>
      </c>
      <c r="H69" s="102">
        <v>3055</v>
      </c>
      <c r="I69" s="102">
        <v>2520</v>
      </c>
      <c r="J69" s="102">
        <v>165</v>
      </c>
      <c r="K69" s="102">
        <v>190</v>
      </c>
      <c r="L69" s="102">
        <v>110</v>
      </c>
      <c r="M69" s="102">
        <v>55</v>
      </c>
      <c r="N69" s="102">
        <v>20</v>
      </c>
    </row>
    <row r="70" spans="1:14" x14ac:dyDescent="0.25">
      <c r="A70" s="7">
        <v>5410109.0700000003</v>
      </c>
      <c r="B70" s="102">
        <v>5132</v>
      </c>
      <c r="C70" s="102">
        <v>4269</v>
      </c>
      <c r="D70" s="103">
        <v>1079.4000000000001</v>
      </c>
      <c r="E70" s="102">
        <v>1602</v>
      </c>
      <c r="F70" s="102">
        <v>1579</v>
      </c>
      <c r="G70" s="104">
        <v>4.75</v>
      </c>
      <c r="H70" s="102">
        <v>2385</v>
      </c>
      <c r="I70" s="102">
        <v>1990</v>
      </c>
      <c r="J70" s="102">
        <v>200</v>
      </c>
      <c r="K70" s="102">
        <v>135</v>
      </c>
      <c r="L70" s="102">
        <v>35</v>
      </c>
      <c r="M70" s="102">
        <v>10</v>
      </c>
      <c r="N70" s="102">
        <v>10</v>
      </c>
    </row>
    <row r="71" spans="1:14" x14ac:dyDescent="0.25">
      <c r="A71" s="7">
        <v>5410109.0800000001</v>
      </c>
      <c r="B71" s="102">
        <v>5428</v>
      </c>
      <c r="C71" s="102">
        <v>4693</v>
      </c>
      <c r="D71" s="103">
        <v>1121.9000000000001</v>
      </c>
      <c r="E71" s="102">
        <v>1671</v>
      </c>
      <c r="F71" s="102">
        <v>1628</v>
      </c>
      <c r="G71" s="104">
        <v>4.84</v>
      </c>
      <c r="H71" s="102">
        <v>2255</v>
      </c>
      <c r="I71" s="102">
        <v>1865</v>
      </c>
      <c r="J71" s="102">
        <v>150</v>
      </c>
      <c r="K71" s="102">
        <v>165</v>
      </c>
      <c r="L71" s="102">
        <v>40</v>
      </c>
      <c r="M71" s="102">
        <v>15</v>
      </c>
      <c r="N71" s="102">
        <v>30</v>
      </c>
    </row>
    <row r="72" spans="1:14" x14ac:dyDescent="0.25">
      <c r="A72" s="7">
        <v>5410109.0899999999</v>
      </c>
      <c r="B72" s="102">
        <v>4927</v>
      </c>
      <c r="C72" s="102">
        <v>4373</v>
      </c>
      <c r="D72" s="103">
        <v>852.4</v>
      </c>
      <c r="E72" s="102">
        <v>1644</v>
      </c>
      <c r="F72" s="102">
        <v>1498</v>
      </c>
      <c r="G72" s="104">
        <v>5.78</v>
      </c>
      <c r="H72" s="102">
        <v>2305</v>
      </c>
      <c r="I72" s="102">
        <v>1980</v>
      </c>
      <c r="J72" s="102">
        <v>165</v>
      </c>
      <c r="K72" s="102">
        <v>60</v>
      </c>
      <c r="L72" s="102">
        <v>70</v>
      </c>
      <c r="M72" s="102">
        <v>20</v>
      </c>
      <c r="N72" s="102">
        <v>15</v>
      </c>
    </row>
    <row r="73" spans="1:14" x14ac:dyDescent="0.25">
      <c r="A73" s="7">
        <v>5410109.0999999996</v>
      </c>
      <c r="B73" s="102">
        <v>3553</v>
      </c>
      <c r="C73" s="102">
        <v>3600</v>
      </c>
      <c r="D73" s="103">
        <v>2235.3000000000002</v>
      </c>
      <c r="E73" s="102">
        <v>1088</v>
      </c>
      <c r="F73" s="102">
        <v>1078</v>
      </c>
      <c r="G73" s="104">
        <v>1.59</v>
      </c>
      <c r="H73" s="102">
        <v>1695</v>
      </c>
      <c r="I73" s="102">
        <v>1400</v>
      </c>
      <c r="J73" s="102">
        <v>170</v>
      </c>
      <c r="K73" s="102">
        <v>75</v>
      </c>
      <c r="L73" s="102">
        <v>25</v>
      </c>
      <c r="M73" s="102">
        <v>10</v>
      </c>
      <c r="N73" s="102">
        <v>0</v>
      </c>
    </row>
    <row r="74" spans="1:14" x14ac:dyDescent="0.25">
      <c r="A74" s="7">
        <v>5410110</v>
      </c>
      <c r="B74" s="102">
        <v>5692</v>
      </c>
      <c r="C74" s="102">
        <v>4310</v>
      </c>
      <c r="D74" s="103">
        <v>57.2</v>
      </c>
      <c r="E74" s="102">
        <v>1915</v>
      </c>
      <c r="F74" s="102">
        <v>1893</v>
      </c>
      <c r="G74" s="104">
        <v>99.51</v>
      </c>
      <c r="H74" s="102">
        <v>2950</v>
      </c>
      <c r="I74" s="102">
        <v>2720</v>
      </c>
      <c r="J74" s="102">
        <v>125</v>
      </c>
      <c r="K74" s="102">
        <v>25</v>
      </c>
      <c r="L74" s="102">
        <v>70</v>
      </c>
      <c r="M74" s="102">
        <v>0</v>
      </c>
      <c r="N74" s="102">
        <v>10</v>
      </c>
    </row>
    <row r="75" spans="1:14" x14ac:dyDescent="0.25">
      <c r="A75" s="7">
        <v>5410111.0300000003</v>
      </c>
      <c r="B75" s="102">
        <v>7784</v>
      </c>
      <c r="C75" s="102">
        <v>7549</v>
      </c>
      <c r="D75" s="103">
        <v>469.8</v>
      </c>
      <c r="E75" s="102">
        <v>2776</v>
      </c>
      <c r="F75" s="102">
        <v>2755</v>
      </c>
      <c r="G75" s="104">
        <v>16.57</v>
      </c>
      <c r="H75" s="102">
        <v>3735</v>
      </c>
      <c r="I75" s="102">
        <v>3165</v>
      </c>
      <c r="J75" s="102">
        <v>190</v>
      </c>
      <c r="K75" s="102">
        <v>25</v>
      </c>
      <c r="L75" s="102">
        <v>290</v>
      </c>
      <c r="M75" s="102">
        <v>45</v>
      </c>
      <c r="N75" s="102">
        <v>10</v>
      </c>
    </row>
    <row r="76" spans="1:14" x14ac:dyDescent="0.25">
      <c r="A76" s="7">
        <v>5410111.04</v>
      </c>
      <c r="B76" s="102">
        <v>2838</v>
      </c>
      <c r="C76" s="102">
        <v>2802</v>
      </c>
      <c r="D76" s="103">
        <v>144</v>
      </c>
      <c r="E76" s="102">
        <v>1240</v>
      </c>
      <c r="F76" s="102">
        <v>1206</v>
      </c>
      <c r="G76" s="104">
        <v>19.7</v>
      </c>
      <c r="H76" s="102">
        <v>1485</v>
      </c>
      <c r="I76" s="102">
        <v>1130</v>
      </c>
      <c r="J76" s="102">
        <v>65</v>
      </c>
      <c r="K76" s="102">
        <v>25</v>
      </c>
      <c r="L76" s="102">
        <v>215</v>
      </c>
      <c r="M76" s="102">
        <v>25</v>
      </c>
      <c r="N76" s="102">
        <v>20</v>
      </c>
    </row>
    <row r="77" spans="1:14" x14ac:dyDescent="0.25">
      <c r="A77" s="7">
        <v>5410111.0499999998</v>
      </c>
      <c r="B77" s="102">
        <v>4582</v>
      </c>
      <c r="C77" s="102">
        <v>4374</v>
      </c>
      <c r="D77" s="103">
        <v>70.400000000000006</v>
      </c>
      <c r="E77" s="102">
        <v>1551</v>
      </c>
      <c r="F77" s="102">
        <v>1522</v>
      </c>
      <c r="G77" s="104">
        <v>65.09</v>
      </c>
      <c r="H77" s="102">
        <v>1840</v>
      </c>
      <c r="I77" s="102">
        <v>1495</v>
      </c>
      <c r="J77" s="102">
        <v>95</v>
      </c>
      <c r="K77" s="102">
        <v>10</v>
      </c>
      <c r="L77" s="102">
        <v>145</v>
      </c>
      <c r="M77" s="102">
        <v>30</v>
      </c>
      <c r="N77" s="102">
        <v>60</v>
      </c>
    </row>
    <row r="78" spans="1:14" x14ac:dyDescent="0.25">
      <c r="A78" s="7">
        <v>5410111.0700000003</v>
      </c>
      <c r="B78" s="102">
        <v>2692</v>
      </c>
      <c r="C78" s="102">
        <v>2650</v>
      </c>
      <c r="D78" s="103">
        <v>24.8</v>
      </c>
      <c r="E78" s="102">
        <v>774</v>
      </c>
      <c r="F78" s="102">
        <v>762</v>
      </c>
      <c r="G78" s="104">
        <v>108.61</v>
      </c>
      <c r="H78" s="102">
        <v>895</v>
      </c>
      <c r="I78" s="102">
        <v>750</v>
      </c>
      <c r="J78" s="102">
        <v>45</v>
      </c>
      <c r="K78" s="102">
        <v>10</v>
      </c>
      <c r="L78" s="102">
        <v>45</v>
      </c>
      <c r="M78" s="102">
        <v>40</v>
      </c>
      <c r="N78" s="102">
        <v>15</v>
      </c>
    </row>
    <row r="79" spans="1:14" x14ac:dyDescent="0.25">
      <c r="A79" s="7">
        <v>5410111.0800000001</v>
      </c>
      <c r="B79" s="102">
        <v>1418</v>
      </c>
      <c r="C79" s="102">
        <v>1460</v>
      </c>
      <c r="D79" s="103">
        <v>85.1</v>
      </c>
      <c r="E79" s="102">
        <v>485</v>
      </c>
      <c r="F79" s="102">
        <v>473</v>
      </c>
      <c r="G79" s="104">
        <v>16.670000000000002</v>
      </c>
      <c r="H79" s="102">
        <v>560</v>
      </c>
      <c r="I79" s="102">
        <v>480</v>
      </c>
      <c r="J79" s="102">
        <v>35</v>
      </c>
      <c r="K79" s="102">
        <v>10</v>
      </c>
      <c r="L79" s="102">
        <v>10</v>
      </c>
      <c r="M79" s="102">
        <v>10</v>
      </c>
      <c r="N79" s="102">
        <v>25</v>
      </c>
    </row>
    <row r="80" spans="1:14" x14ac:dyDescent="0.25">
      <c r="A80" s="7">
        <v>5410120.0099999998</v>
      </c>
      <c r="B80" s="102">
        <v>8460</v>
      </c>
      <c r="C80" s="102">
        <v>8401</v>
      </c>
      <c r="D80" s="103">
        <v>2807.1</v>
      </c>
      <c r="E80" s="102">
        <v>2814</v>
      </c>
      <c r="F80" s="102">
        <v>2790</v>
      </c>
      <c r="G80" s="104">
        <v>3.01</v>
      </c>
      <c r="H80" s="102">
        <v>4045</v>
      </c>
      <c r="I80" s="102">
        <v>3435</v>
      </c>
      <c r="J80" s="102">
        <v>315</v>
      </c>
      <c r="K80" s="102">
        <v>170</v>
      </c>
      <c r="L80" s="102">
        <v>75</v>
      </c>
      <c r="M80" s="102">
        <v>20</v>
      </c>
      <c r="N80" s="102">
        <v>30</v>
      </c>
    </row>
    <row r="81" spans="1:14" x14ac:dyDescent="0.25">
      <c r="A81" s="7">
        <v>5410120.0199999996</v>
      </c>
      <c r="B81" s="102">
        <v>7356</v>
      </c>
      <c r="C81" s="102">
        <v>7231</v>
      </c>
      <c r="D81" s="103">
        <v>3881.6</v>
      </c>
      <c r="E81" s="102">
        <v>2741</v>
      </c>
      <c r="F81" s="102">
        <v>2711</v>
      </c>
      <c r="G81" s="104">
        <v>1.9</v>
      </c>
      <c r="H81" s="102">
        <v>3710</v>
      </c>
      <c r="I81" s="102">
        <v>3075</v>
      </c>
      <c r="J81" s="102">
        <v>315</v>
      </c>
      <c r="K81" s="102">
        <v>195</v>
      </c>
      <c r="L81" s="102">
        <v>70</v>
      </c>
      <c r="M81" s="102">
        <v>15</v>
      </c>
      <c r="N81" s="102">
        <v>40</v>
      </c>
    </row>
    <row r="82" spans="1:14" x14ac:dyDescent="0.25">
      <c r="A82" s="7">
        <v>5410121</v>
      </c>
      <c r="B82" s="102">
        <v>5591</v>
      </c>
      <c r="C82" s="102">
        <v>5155</v>
      </c>
      <c r="D82" s="103">
        <v>2236.4</v>
      </c>
      <c r="E82" s="102">
        <v>2392</v>
      </c>
      <c r="F82" s="102">
        <v>2315</v>
      </c>
      <c r="G82" s="104">
        <v>2.5</v>
      </c>
      <c r="H82" s="102">
        <v>2610</v>
      </c>
      <c r="I82" s="102">
        <v>2065</v>
      </c>
      <c r="J82" s="102">
        <v>195</v>
      </c>
      <c r="K82" s="102">
        <v>160</v>
      </c>
      <c r="L82" s="102">
        <v>135</v>
      </c>
      <c r="M82" s="102">
        <v>25</v>
      </c>
      <c r="N82" s="102">
        <v>35</v>
      </c>
    </row>
    <row r="83" spans="1:14" x14ac:dyDescent="0.25">
      <c r="A83" s="7">
        <v>5410122.0099999998</v>
      </c>
      <c r="B83" s="102">
        <v>5814</v>
      </c>
      <c r="C83" s="102">
        <v>5947</v>
      </c>
      <c r="D83" s="103">
        <v>2295.6999999999998</v>
      </c>
      <c r="E83" s="102">
        <v>2290</v>
      </c>
      <c r="F83" s="102">
        <v>2254</v>
      </c>
      <c r="G83" s="104">
        <v>2.5299999999999998</v>
      </c>
      <c r="H83" s="102">
        <v>2770</v>
      </c>
      <c r="I83" s="102">
        <v>2370</v>
      </c>
      <c r="J83" s="102">
        <v>160</v>
      </c>
      <c r="K83" s="102">
        <v>135</v>
      </c>
      <c r="L83" s="102">
        <v>75</v>
      </c>
      <c r="M83" s="102">
        <v>10</v>
      </c>
      <c r="N83" s="102">
        <v>25</v>
      </c>
    </row>
    <row r="84" spans="1:14" x14ac:dyDescent="0.25">
      <c r="A84" s="7">
        <v>5410122.0199999996</v>
      </c>
      <c r="B84" s="102">
        <v>4596</v>
      </c>
      <c r="C84" s="102">
        <v>4670</v>
      </c>
      <c r="D84" s="103">
        <v>3505.5</v>
      </c>
      <c r="E84" s="102">
        <v>1770</v>
      </c>
      <c r="F84" s="102">
        <v>1740</v>
      </c>
      <c r="G84" s="104">
        <v>1.31</v>
      </c>
      <c r="H84" s="102">
        <v>2355</v>
      </c>
      <c r="I84" s="102">
        <v>1910</v>
      </c>
      <c r="J84" s="102">
        <v>145</v>
      </c>
      <c r="K84" s="102">
        <v>180</v>
      </c>
      <c r="L84" s="102">
        <v>95</v>
      </c>
      <c r="M84" s="102">
        <v>10</v>
      </c>
      <c r="N84" s="102">
        <v>10</v>
      </c>
    </row>
    <row r="85" spans="1:14" x14ac:dyDescent="0.25">
      <c r="A85" s="7">
        <v>5410123.0099999998</v>
      </c>
      <c r="B85" s="102">
        <v>5262</v>
      </c>
      <c r="C85" s="102">
        <v>4712</v>
      </c>
      <c r="D85" s="103">
        <v>1692.4</v>
      </c>
      <c r="E85" s="102">
        <v>2139</v>
      </c>
      <c r="F85" s="102">
        <v>2104</v>
      </c>
      <c r="G85" s="104">
        <v>3.11</v>
      </c>
      <c r="H85" s="102">
        <v>2650</v>
      </c>
      <c r="I85" s="102">
        <v>2135</v>
      </c>
      <c r="J85" s="102">
        <v>220</v>
      </c>
      <c r="K85" s="102">
        <v>120</v>
      </c>
      <c r="L85" s="102">
        <v>115</v>
      </c>
      <c r="M85" s="102">
        <v>15</v>
      </c>
      <c r="N85" s="102">
        <v>30</v>
      </c>
    </row>
    <row r="86" spans="1:14" x14ac:dyDescent="0.25">
      <c r="A86" s="7">
        <v>5410123.0199999996</v>
      </c>
      <c r="B86" s="102">
        <v>2867</v>
      </c>
      <c r="C86" s="102">
        <v>2792</v>
      </c>
      <c r="D86" s="103">
        <v>1214.5</v>
      </c>
      <c r="E86" s="102">
        <v>1020</v>
      </c>
      <c r="F86" s="102">
        <v>1016</v>
      </c>
      <c r="G86" s="104">
        <v>2.36</v>
      </c>
      <c r="H86" s="102">
        <v>1395</v>
      </c>
      <c r="I86" s="102">
        <v>1275</v>
      </c>
      <c r="J86" s="102">
        <v>60</v>
      </c>
      <c r="K86" s="102">
        <v>15</v>
      </c>
      <c r="L86" s="102">
        <v>25</v>
      </c>
      <c r="M86" s="102">
        <v>0</v>
      </c>
      <c r="N86" s="102">
        <v>15</v>
      </c>
    </row>
    <row r="87" spans="1:14" x14ac:dyDescent="0.25">
      <c r="A87" s="7">
        <v>5410124</v>
      </c>
      <c r="B87" s="102">
        <v>3050</v>
      </c>
      <c r="C87" s="102">
        <v>2792</v>
      </c>
      <c r="D87" s="103">
        <v>2667</v>
      </c>
      <c r="E87" s="102">
        <v>1927</v>
      </c>
      <c r="F87" s="102">
        <v>1697</v>
      </c>
      <c r="G87" s="104">
        <v>1.1399999999999999</v>
      </c>
      <c r="H87" s="102">
        <v>1380</v>
      </c>
      <c r="I87" s="102">
        <v>975</v>
      </c>
      <c r="J87" s="102">
        <v>100</v>
      </c>
      <c r="K87" s="102">
        <v>170</v>
      </c>
      <c r="L87" s="102">
        <v>100</v>
      </c>
      <c r="M87" s="102">
        <v>10</v>
      </c>
      <c r="N87" s="102">
        <v>25</v>
      </c>
    </row>
    <row r="88" spans="1:14" x14ac:dyDescent="0.25">
      <c r="A88" s="7">
        <v>5410125</v>
      </c>
      <c r="B88" s="102">
        <v>6742</v>
      </c>
      <c r="C88" s="102">
        <v>5734</v>
      </c>
      <c r="D88" s="103">
        <v>694.9</v>
      </c>
      <c r="E88" s="102">
        <v>2774</v>
      </c>
      <c r="F88" s="102">
        <v>2678</v>
      </c>
      <c r="G88" s="104">
        <v>9.6999999999999993</v>
      </c>
      <c r="H88" s="102">
        <v>3460</v>
      </c>
      <c r="I88" s="102">
        <v>2810</v>
      </c>
      <c r="J88" s="102">
        <v>295</v>
      </c>
      <c r="K88" s="102">
        <v>145</v>
      </c>
      <c r="L88" s="102">
        <v>145</v>
      </c>
      <c r="M88" s="102">
        <v>30</v>
      </c>
      <c r="N88" s="102">
        <v>40</v>
      </c>
    </row>
    <row r="89" spans="1:14" x14ac:dyDescent="0.25">
      <c r="A89" s="7">
        <v>5410126.0099999998</v>
      </c>
      <c r="B89" s="102">
        <v>3865</v>
      </c>
      <c r="C89" s="102">
        <v>3751</v>
      </c>
      <c r="D89" s="103">
        <v>1152.2</v>
      </c>
      <c r="E89" s="102">
        <v>1787</v>
      </c>
      <c r="F89" s="102">
        <v>1713</v>
      </c>
      <c r="G89" s="104">
        <v>3.35</v>
      </c>
      <c r="H89" s="102">
        <v>1540</v>
      </c>
      <c r="I89" s="102">
        <v>1215</v>
      </c>
      <c r="J89" s="102">
        <v>75</v>
      </c>
      <c r="K89" s="102">
        <v>125</v>
      </c>
      <c r="L89" s="102">
        <v>95</v>
      </c>
      <c r="M89" s="102">
        <v>20</v>
      </c>
      <c r="N89" s="102">
        <v>15</v>
      </c>
    </row>
    <row r="90" spans="1:14" x14ac:dyDescent="0.25">
      <c r="A90" s="7">
        <v>5410126.0199999996</v>
      </c>
      <c r="B90" s="102">
        <v>4341</v>
      </c>
      <c r="C90" s="102">
        <v>4356</v>
      </c>
      <c r="D90" s="103">
        <v>3151.8</v>
      </c>
      <c r="E90" s="102">
        <v>1655</v>
      </c>
      <c r="F90" s="102">
        <v>1609</v>
      </c>
      <c r="G90" s="104">
        <v>1.38</v>
      </c>
      <c r="H90" s="102">
        <v>1850</v>
      </c>
      <c r="I90" s="102">
        <v>1455</v>
      </c>
      <c r="J90" s="102">
        <v>220</v>
      </c>
      <c r="K90" s="102">
        <v>80</v>
      </c>
      <c r="L90" s="102">
        <v>70</v>
      </c>
      <c r="M90" s="102">
        <v>0</v>
      </c>
      <c r="N90" s="102">
        <v>25</v>
      </c>
    </row>
    <row r="91" spans="1:14" x14ac:dyDescent="0.25">
      <c r="A91" s="7">
        <v>5410126.0499999998</v>
      </c>
      <c r="B91" s="102">
        <v>1682</v>
      </c>
      <c r="C91" s="102">
        <v>1402</v>
      </c>
      <c r="D91" s="103">
        <v>314.8</v>
      </c>
      <c r="E91" s="102">
        <v>811</v>
      </c>
      <c r="F91" s="102">
        <v>786</v>
      </c>
      <c r="G91" s="104">
        <v>5.34</v>
      </c>
      <c r="H91" s="102">
        <v>700</v>
      </c>
      <c r="I91" s="102">
        <v>565</v>
      </c>
      <c r="J91" s="102">
        <v>55</v>
      </c>
      <c r="K91" s="102">
        <v>25</v>
      </c>
      <c r="L91" s="102">
        <v>45</v>
      </c>
      <c r="M91" s="102">
        <v>10</v>
      </c>
      <c r="N91" s="102">
        <v>0</v>
      </c>
    </row>
    <row r="92" spans="1:14" x14ac:dyDescent="0.25">
      <c r="A92" s="7">
        <v>5410126.0599999996</v>
      </c>
      <c r="B92" s="102">
        <v>7830</v>
      </c>
      <c r="C92" s="102">
        <v>7685</v>
      </c>
      <c r="D92" s="103">
        <v>1709</v>
      </c>
      <c r="E92" s="102">
        <v>2390</v>
      </c>
      <c r="F92" s="102">
        <v>2365</v>
      </c>
      <c r="G92" s="104">
        <v>4.58</v>
      </c>
      <c r="H92" s="102">
        <v>3920</v>
      </c>
      <c r="I92" s="102">
        <v>3340</v>
      </c>
      <c r="J92" s="102">
        <v>330</v>
      </c>
      <c r="K92" s="102">
        <v>135</v>
      </c>
      <c r="L92" s="102">
        <v>85</v>
      </c>
      <c r="M92" s="102">
        <v>25</v>
      </c>
      <c r="N92" s="102">
        <v>0</v>
      </c>
    </row>
    <row r="93" spans="1:14" x14ac:dyDescent="0.25">
      <c r="A93" s="7">
        <v>5410126.0700000003</v>
      </c>
      <c r="B93" s="102">
        <v>8498</v>
      </c>
      <c r="C93" s="102">
        <v>8205</v>
      </c>
      <c r="D93" s="103">
        <v>1238.7</v>
      </c>
      <c r="E93" s="102">
        <v>2480</v>
      </c>
      <c r="F93" s="102">
        <v>2451</v>
      </c>
      <c r="G93" s="104">
        <v>6.86</v>
      </c>
      <c r="H93" s="102">
        <v>4275</v>
      </c>
      <c r="I93" s="102">
        <v>3720</v>
      </c>
      <c r="J93" s="102">
        <v>320</v>
      </c>
      <c r="K93" s="102">
        <v>150</v>
      </c>
      <c r="L93" s="102">
        <v>50</v>
      </c>
      <c r="M93" s="102">
        <v>15</v>
      </c>
      <c r="N93" s="102">
        <v>25</v>
      </c>
    </row>
    <row r="94" spans="1:14" x14ac:dyDescent="0.25">
      <c r="A94" s="7">
        <v>5410126.0800000001</v>
      </c>
      <c r="B94" s="102">
        <v>4492</v>
      </c>
      <c r="C94" s="102">
        <v>4695</v>
      </c>
      <c r="D94" s="103">
        <v>3686.2</v>
      </c>
      <c r="E94" s="102">
        <v>1580</v>
      </c>
      <c r="F94" s="102">
        <v>1563</v>
      </c>
      <c r="G94" s="104">
        <v>1.22</v>
      </c>
      <c r="H94" s="102">
        <v>2355</v>
      </c>
      <c r="I94" s="102">
        <v>1900</v>
      </c>
      <c r="J94" s="102">
        <v>200</v>
      </c>
      <c r="K94" s="102">
        <v>140</v>
      </c>
      <c r="L94" s="102">
        <v>70</v>
      </c>
      <c r="M94" s="102">
        <v>10</v>
      </c>
      <c r="N94" s="102">
        <v>25</v>
      </c>
    </row>
    <row r="95" spans="1:14" x14ac:dyDescent="0.25">
      <c r="A95" s="7">
        <v>5410126.0899999999</v>
      </c>
      <c r="B95" s="102">
        <v>3075</v>
      </c>
      <c r="C95" s="102">
        <v>3245</v>
      </c>
      <c r="D95" s="103">
        <v>3619.8</v>
      </c>
      <c r="E95" s="102">
        <v>1113</v>
      </c>
      <c r="F95" s="102">
        <v>1094</v>
      </c>
      <c r="G95" s="104">
        <v>0.85</v>
      </c>
      <c r="H95" s="102">
        <v>1420</v>
      </c>
      <c r="I95" s="102">
        <v>1145</v>
      </c>
      <c r="J95" s="102">
        <v>160</v>
      </c>
      <c r="K95" s="102">
        <v>55</v>
      </c>
      <c r="L95" s="102">
        <v>45</v>
      </c>
      <c r="M95" s="102">
        <v>15</v>
      </c>
      <c r="N95" s="102">
        <v>0</v>
      </c>
    </row>
    <row r="96" spans="1:14" x14ac:dyDescent="0.25">
      <c r="A96" s="7">
        <v>5410127.0099999998</v>
      </c>
      <c r="B96" s="102">
        <v>5885</v>
      </c>
      <c r="C96" s="102">
        <v>5953</v>
      </c>
      <c r="D96" s="103">
        <v>2520.1</v>
      </c>
      <c r="E96" s="102">
        <v>2043</v>
      </c>
      <c r="F96" s="102">
        <v>1996</v>
      </c>
      <c r="G96" s="104">
        <v>2.34</v>
      </c>
      <c r="H96" s="102">
        <v>2745</v>
      </c>
      <c r="I96" s="102">
        <v>2245</v>
      </c>
      <c r="J96" s="102">
        <v>215</v>
      </c>
      <c r="K96" s="102">
        <v>115</v>
      </c>
      <c r="L96" s="102">
        <v>105</v>
      </c>
      <c r="M96" s="102">
        <v>40</v>
      </c>
      <c r="N96" s="102">
        <v>20</v>
      </c>
    </row>
    <row r="97" spans="1:14" x14ac:dyDescent="0.25">
      <c r="A97" s="7">
        <v>5410127.0199999996</v>
      </c>
      <c r="B97" s="102">
        <v>4677</v>
      </c>
      <c r="C97" s="102">
        <v>4399</v>
      </c>
      <c r="D97" s="103">
        <v>1134.3</v>
      </c>
      <c r="E97" s="102">
        <v>2180</v>
      </c>
      <c r="F97" s="102">
        <v>2111</v>
      </c>
      <c r="G97" s="104">
        <v>4.12</v>
      </c>
      <c r="H97" s="102">
        <v>2455</v>
      </c>
      <c r="I97" s="102">
        <v>2030</v>
      </c>
      <c r="J97" s="102">
        <v>155</v>
      </c>
      <c r="K97" s="102">
        <v>155</v>
      </c>
      <c r="L97" s="102">
        <v>70</v>
      </c>
      <c r="M97" s="102">
        <v>40</v>
      </c>
      <c r="N97" s="102">
        <v>10</v>
      </c>
    </row>
    <row r="98" spans="1:14" x14ac:dyDescent="0.25">
      <c r="A98" s="7">
        <v>5410128</v>
      </c>
      <c r="B98" s="102">
        <v>2001</v>
      </c>
      <c r="C98" s="102">
        <v>2008</v>
      </c>
      <c r="D98" s="103">
        <v>3745.1</v>
      </c>
      <c r="E98" s="102">
        <v>1158</v>
      </c>
      <c r="F98" s="102">
        <v>1101</v>
      </c>
      <c r="G98" s="104">
        <v>0.53</v>
      </c>
      <c r="H98" s="102">
        <v>910</v>
      </c>
      <c r="I98" s="102">
        <v>620</v>
      </c>
      <c r="J98" s="102">
        <v>105</v>
      </c>
      <c r="K98" s="102">
        <v>100</v>
      </c>
      <c r="L98" s="102">
        <v>50</v>
      </c>
      <c r="M98" s="102">
        <v>0</v>
      </c>
      <c r="N98" s="102">
        <v>35</v>
      </c>
    </row>
    <row r="99" spans="1:14" x14ac:dyDescent="0.25">
      <c r="A99" s="7">
        <v>5410129.0099999998</v>
      </c>
      <c r="B99" s="102">
        <v>3469</v>
      </c>
      <c r="C99" s="102">
        <v>3462</v>
      </c>
      <c r="D99" s="103">
        <v>468.4</v>
      </c>
      <c r="E99" s="102">
        <v>1427</v>
      </c>
      <c r="F99" s="102">
        <v>1398</v>
      </c>
      <c r="G99" s="104">
        <v>7.41</v>
      </c>
      <c r="H99" s="102">
        <v>1540</v>
      </c>
      <c r="I99" s="102">
        <v>1280</v>
      </c>
      <c r="J99" s="102">
        <v>120</v>
      </c>
      <c r="K99" s="102">
        <v>95</v>
      </c>
      <c r="L99" s="102">
        <v>30</v>
      </c>
      <c r="M99" s="102">
        <v>15</v>
      </c>
      <c r="N99" s="102">
        <v>10</v>
      </c>
    </row>
    <row r="100" spans="1:14" x14ac:dyDescent="0.25">
      <c r="A100" s="7">
        <v>5410129.0199999996</v>
      </c>
      <c r="B100" s="102">
        <v>3976</v>
      </c>
      <c r="C100" s="102">
        <v>4042</v>
      </c>
      <c r="D100" s="103">
        <v>2162.5</v>
      </c>
      <c r="E100" s="102">
        <v>1766</v>
      </c>
      <c r="F100" s="102">
        <v>1718</v>
      </c>
      <c r="G100" s="104">
        <v>1.84</v>
      </c>
      <c r="H100" s="102">
        <v>2110</v>
      </c>
      <c r="I100" s="102">
        <v>1710</v>
      </c>
      <c r="J100" s="102">
        <v>165</v>
      </c>
      <c r="K100" s="102">
        <v>105</v>
      </c>
      <c r="L100" s="102">
        <v>70</v>
      </c>
      <c r="M100" s="102">
        <v>40</v>
      </c>
      <c r="N100" s="102">
        <v>15</v>
      </c>
    </row>
    <row r="101" spans="1:14" x14ac:dyDescent="0.25">
      <c r="A101" s="7">
        <v>5410130</v>
      </c>
      <c r="B101" s="102">
        <v>8423</v>
      </c>
      <c r="C101" s="102">
        <v>7848</v>
      </c>
      <c r="D101" s="103">
        <v>225.8</v>
      </c>
      <c r="E101" s="102">
        <v>2852</v>
      </c>
      <c r="F101" s="102">
        <v>2826</v>
      </c>
      <c r="G101" s="104">
        <v>37.31</v>
      </c>
      <c r="H101" s="102">
        <v>4405</v>
      </c>
      <c r="I101" s="102">
        <v>3965</v>
      </c>
      <c r="J101" s="102">
        <v>220</v>
      </c>
      <c r="K101" s="102">
        <v>120</v>
      </c>
      <c r="L101" s="102">
        <v>50</v>
      </c>
      <c r="M101" s="102">
        <v>10</v>
      </c>
      <c r="N101" s="102">
        <v>40</v>
      </c>
    </row>
    <row r="102" spans="1:14" x14ac:dyDescent="0.25">
      <c r="A102" s="7">
        <v>5410131.0099999998</v>
      </c>
      <c r="B102" s="102">
        <v>3776</v>
      </c>
      <c r="C102" s="102">
        <v>3863</v>
      </c>
      <c r="D102" s="103">
        <v>1153.5</v>
      </c>
      <c r="E102" s="102">
        <v>1585</v>
      </c>
      <c r="F102" s="102">
        <v>1533</v>
      </c>
      <c r="G102" s="104">
        <v>3.27</v>
      </c>
      <c r="H102" s="102">
        <v>1790</v>
      </c>
      <c r="I102" s="102">
        <v>1475</v>
      </c>
      <c r="J102" s="102">
        <v>100</v>
      </c>
      <c r="K102" s="102">
        <v>105</v>
      </c>
      <c r="L102" s="102">
        <v>80</v>
      </c>
      <c r="M102" s="102">
        <v>10</v>
      </c>
      <c r="N102" s="102">
        <v>10</v>
      </c>
    </row>
    <row r="103" spans="1:14" x14ac:dyDescent="0.25">
      <c r="A103" s="7">
        <v>5410131.0300000003</v>
      </c>
      <c r="B103" s="102">
        <v>5340</v>
      </c>
      <c r="C103" s="102">
        <v>5522</v>
      </c>
      <c r="D103" s="103">
        <v>2574.6</v>
      </c>
      <c r="E103" s="102">
        <v>1949</v>
      </c>
      <c r="F103" s="102">
        <v>1938</v>
      </c>
      <c r="G103" s="104">
        <v>2.0699999999999998</v>
      </c>
      <c r="H103" s="102">
        <v>2880</v>
      </c>
      <c r="I103" s="102">
        <v>2500</v>
      </c>
      <c r="J103" s="102">
        <v>200</v>
      </c>
      <c r="K103" s="102">
        <v>75</v>
      </c>
      <c r="L103" s="102">
        <v>70</v>
      </c>
      <c r="M103" s="102">
        <v>25</v>
      </c>
      <c r="N103" s="102">
        <v>15</v>
      </c>
    </row>
    <row r="104" spans="1:14" x14ac:dyDescent="0.25">
      <c r="A104" s="7">
        <v>5410131.0499999998</v>
      </c>
      <c r="B104" s="102">
        <v>4240</v>
      </c>
      <c r="C104" s="102">
        <v>4266</v>
      </c>
      <c r="D104" s="103">
        <v>2740.1</v>
      </c>
      <c r="E104" s="102">
        <v>1384</v>
      </c>
      <c r="F104" s="102">
        <v>1372</v>
      </c>
      <c r="G104" s="104">
        <v>1.55</v>
      </c>
      <c r="H104" s="102">
        <v>2255</v>
      </c>
      <c r="I104" s="102">
        <v>2010</v>
      </c>
      <c r="J104" s="102">
        <v>120</v>
      </c>
      <c r="K104" s="102">
        <v>70</v>
      </c>
      <c r="L104" s="102">
        <v>30</v>
      </c>
      <c r="M104" s="102">
        <v>10</v>
      </c>
      <c r="N104" s="102">
        <v>15</v>
      </c>
    </row>
    <row r="105" spans="1:14" x14ac:dyDescent="0.25">
      <c r="A105" s="7">
        <v>5410131.0599999996</v>
      </c>
      <c r="B105" s="102">
        <v>4612</v>
      </c>
      <c r="C105" s="102">
        <v>4612</v>
      </c>
      <c r="D105" s="103">
        <v>3253.2</v>
      </c>
      <c r="E105" s="102">
        <v>1361</v>
      </c>
      <c r="F105" s="102">
        <v>1360</v>
      </c>
      <c r="G105" s="104">
        <v>1.42</v>
      </c>
      <c r="H105" s="102">
        <v>2455</v>
      </c>
      <c r="I105" s="102">
        <v>2240</v>
      </c>
      <c r="J105" s="102">
        <v>95</v>
      </c>
      <c r="K105" s="102">
        <v>90</v>
      </c>
      <c r="L105" s="102">
        <v>25</v>
      </c>
      <c r="M105" s="102">
        <v>0</v>
      </c>
      <c r="N105" s="102">
        <v>10</v>
      </c>
    </row>
    <row r="106" spans="1:14" x14ac:dyDescent="0.25">
      <c r="A106" s="7">
        <v>5410140.0099999998</v>
      </c>
      <c r="B106" s="102">
        <v>4961</v>
      </c>
      <c r="C106" s="102">
        <v>4788</v>
      </c>
      <c r="D106" s="103">
        <v>28.6</v>
      </c>
      <c r="E106" s="102">
        <v>1752</v>
      </c>
      <c r="F106" s="102">
        <v>1725</v>
      </c>
      <c r="G106" s="104">
        <v>173.35</v>
      </c>
      <c r="H106" s="102">
        <v>2380</v>
      </c>
      <c r="I106" s="102">
        <v>2130</v>
      </c>
      <c r="J106" s="102">
        <v>145</v>
      </c>
      <c r="K106" s="102">
        <v>10</v>
      </c>
      <c r="L106" s="102">
        <v>65</v>
      </c>
      <c r="M106" s="102">
        <v>0</v>
      </c>
      <c r="N106" s="102">
        <v>20</v>
      </c>
    </row>
    <row r="107" spans="1:14" x14ac:dyDescent="0.25">
      <c r="A107" s="7">
        <v>5410140.0199999996</v>
      </c>
      <c r="B107" s="102">
        <v>5254</v>
      </c>
      <c r="C107" s="102">
        <v>4546</v>
      </c>
      <c r="D107" s="103">
        <v>373.2</v>
      </c>
      <c r="E107" s="102">
        <v>1812</v>
      </c>
      <c r="F107" s="102">
        <v>1806</v>
      </c>
      <c r="G107" s="104">
        <v>14.08</v>
      </c>
      <c r="H107" s="102">
        <v>2805</v>
      </c>
      <c r="I107" s="102">
        <v>2565</v>
      </c>
      <c r="J107" s="102">
        <v>95</v>
      </c>
      <c r="K107" s="102">
        <v>20</v>
      </c>
      <c r="L107" s="102">
        <v>95</v>
      </c>
      <c r="M107" s="102">
        <v>10</v>
      </c>
      <c r="N107" s="102">
        <v>15</v>
      </c>
    </row>
    <row r="108" spans="1:14" x14ac:dyDescent="0.25">
      <c r="A108" s="7">
        <v>5410151</v>
      </c>
      <c r="B108" s="102">
        <v>6140</v>
      </c>
      <c r="C108" s="102">
        <v>6374</v>
      </c>
      <c r="D108" s="103">
        <v>27.6</v>
      </c>
      <c r="E108" s="102">
        <v>2243</v>
      </c>
      <c r="F108" s="102">
        <v>2186</v>
      </c>
      <c r="G108" s="104">
        <v>222.78</v>
      </c>
      <c r="H108" s="102">
        <v>3000</v>
      </c>
      <c r="I108" s="102">
        <v>2705</v>
      </c>
      <c r="J108" s="102">
        <v>150</v>
      </c>
      <c r="K108" s="102">
        <v>20</v>
      </c>
      <c r="L108" s="102">
        <v>85</v>
      </c>
      <c r="M108" s="102">
        <v>10</v>
      </c>
      <c r="N108" s="102">
        <v>35</v>
      </c>
    </row>
    <row r="109" spans="1:14" x14ac:dyDescent="0.25">
      <c r="A109" s="7">
        <v>5410152</v>
      </c>
      <c r="B109" s="102">
        <v>8434</v>
      </c>
      <c r="C109" s="102">
        <v>7721</v>
      </c>
      <c r="D109" s="103">
        <v>331.7</v>
      </c>
      <c r="E109" s="102">
        <v>3320</v>
      </c>
      <c r="F109" s="102">
        <v>3294</v>
      </c>
      <c r="G109" s="104">
        <v>25.43</v>
      </c>
      <c r="H109" s="102">
        <v>3855</v>
      </c>
      <c r="I109" s="102">
        <v>3375</v>
      </c>
      <c r="J109" s="102">
        <v>235</v>
      </c>
      <c r="K109" s="102">
        <v>15</v>
      </c>
      <c r="L109" s="102">
        <v>165</v>
      </c>
      <c r="M109" s="102">
        <v>50</v>
      </c>
      <c r="N109" s="102">
        <v>20</v>
      </c>
    </row>
    <row r="110" spans="1:14" x14ac:dyDescent="0.25">
      <c r="A110" s="7">
        <v>5410153</v>
      </c>
      <c r="B110" s="102">
        <v>5971</v>
      </c>
      <c r="C110" s="102">
        <v>5128</v>
      </c>
      <c r="D110" s="103">
        <v>383.4</v>
      </c>
      <c r="E110" s="102">
        <v>2049</v>
      </c>
      <c r="F110" s="102">
        <v>2036</v>
      </c>
      <c r="G110" s="104">
        <v>15.58</v>
      </c>
      <c r="H110" s="102">
        <v>2900</v>
      </c>
      <c r="I110" s="102">
        <v>2690</v>
      </c>
      <c r="J110" s="102">
        <v>115</v>
      </c>
      <c r="K110" s="102">
        <v>0</v>
      </c>
      <c r="L110" s="102">
        <v>85</v>
      </c>
      <c r="M110" s="102">
        <v>10</v>
      </c>
      <c r="N110" s="102">
        <v>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110"/>
  <sheetViews>
    <sheetView zoomScaleNormal="100" workbookViewId="0">
      <pane ySplit="1" topLeftCell="A2" activePane="bottomLeft" state="frozen"/>
      <selection pane="bottomLeft" activeCell="D5" sqref="D5"/>
    </sheetView>
  </sheetViews>
  <sheetFormatPr defaultColWidth="15" defaultRowHeight="15" x14ac:dyDescent="0.25"/>
  <cols>
    <col min="1" max="1" width="15" style="283"/>
    <col min="2" max="2" width="15" style="5"/>
    <col min="3" max="3" width="15" style="269"/>
    <col min="4" max="4" width="15" style="5"/>
    <col min="5" max="6" width="15" style="9"/>
    <col min="7" max="7" width="15" style="270"/>
    <col min="8" max="8" width="15" style="269"/>
    <col min="9" max="9" width="15" style="271"/>
    <col min="10" max="10" width="15" style="272"/>
    <col min="11" max="14" width="15" style="9"/>
    <col min="15" max="15" width="15" style="8"/>
    <col min="16" max="16" width="15" style="9"/>
    <col min="17" max="17" width="15" style="273"/>
    <col min="18" max="18" width="15" style="274"/>
    <col min="19" max="19" width="15" style="275"/>
    <col min="20" max="20" width="15" style="276"/>
    <col min="21" max="23" width="15" style="9"/>
    <col min="24" max="24" width="15" style="10"/>
    <col min="25" max="25" width="15" style="277"/>
    <col min="26" max="26" width="15" style="278"/>
    <col min="27" max="27" width="15" style="279"/>
    <col min="28" max="29" width="15" style="9"/>
    <col min="30" max="30" width="15" style="10"/>
    <col min="31" max="31" width="15" style="32"/>
    <col min="32" max="32" width="15" style="279"/>
    <col min="33" max="33" width="15" style="10"/>
    <col min="34" max="34" width="15" style="280"/>
    <col min="35" max="37" width="15" style="9"/>
    <col min="38" max="38" width="15" style="10"/>
    <col min="39" max="39" width="15" style="32"/>
    <col min="40" max="40" width="15" style="281"/>
    <col min="41" max="41" width="15" style="22"/>
    <col min="42" max="42" width="15" style="282"/>
    <col min="43" max="43" width="15" style="283"/>
    <col min="44" max="44" width="15" style="4"/>
    <col min="45" max="16384" width="15" style="2"/>
  </cols>
  <sheetData>
    <row r="1" spans="1:44" s="362" customFormat="1" ht="78" customHeight="1" thickTop="1" thickBot="1" x14ac:dyDescent="0.3">
      <c r="A1" s="356" t="s">
        <v>157</v>
      </c>
      <c r="B1" s="357" t="s">
        <v>277</v>
      </c>
      <c r="C1" s="358" t="s">
        <v>278</v>
      </c>
      <c r="D1" s="36" t="s">
        <v>279</v>
      </c>
      <c r="E1" s="25" t="s">
        <v>280</v>
      </c>
      <c r="F1" s="25" t="s">
        <v>281</v>
      </c>
      <c r="G1" s="25" t="s">
        <v>282</v>
      </c>
      <c r="H1" s="357" t="s">
        <v>283</v>
      </c>
      <c r="I1" s="24" t="s">
        <v>284</v>
      </c>
      <c r="J1" s="359" t="s">
        <v>285</v>
      </c>
      <c r="K1" s="26" t="s">
        <v>26</v>
      </c>
      <c r="L1" s="26" t="s">
        <v>286</v>
      </c>
      <c r="M1" s="26" t="s">
        <v>24</v>
      </c>
      <c r="N1" s="25" t="s">
        <v>287</v>
      </c>
      <c r="O1" s="26" t="s">
        <v>288</v>
      </c>
      <c r="P1" s="25" t="s">
        <v>289</v>
      </c>
      <c r="Q1" s="360" t="s">
        <v>39</v>
      </c>
      <c r="R1" s="26" t="s">
        <v>37</v>
      </c>
      <c r="S1" s="25" t="s">
        <v>290</v>
      </c>
      <c r="T1" s="26" t="s">
        <v>291</v>
      </c>
      <c r="U1" s="360" t="s">
        <v>46</v>
      </c>
      <c r="V1" s="26" t="s">
        <v>292</v>
      </c>
      <c r="W1" s="25" t="s">
        <v>293</v>
      </c>
      <c r="X1" s="36" t="s">
        <v>294</v>
      </c>
      <c r="Y1" s="37" t="s">
        <v>295</v>
      </c>
      <c r="Z1" s="25" t="s">
        <v>296</v>
      </c>
      <c r="AA1" s="27" t="s">
        <v>297</v>
      </c>
      <c r="AB1" s="25" t="s">
        <v>298</v>
      </c>
      <c r="AC1" s="25" t="s">
        <v>299</v>
      </c>
      <c r="AD1" s="36" t="s">
        <v>300</v>
      </c>
      <c r="AE1" s="38" t="s">
        <v>301</v>
      </c>
      <c r="AF1" s="27" t="s">
        <v>302</v>
      </c>
      <c r="AG1" s="36" t="s">
        <v>303</v>
      </c>
      <c r="AH1" s="38" t="s">
        <v>304</v>
      </c>
      <c r="AI1" s="25" t="s">
        <v>305</v>
      </c>
      <c r="AJ1" s="25" t="s">
        <v>306</v>
      </c>
      <c r="AK1" s="25" t="s">
        <v>307</v>
      </c>
      <c r="AL1" s="36" t="s">
        <v>308</v>
      </c>
      <c r="AM1" s="36" t="s">
        <v>309</v>
      </c>
      <c r="AN1" s="34" t="s">
        <v>310</v>
      </c>
      <c r="AO1" s="28" t="s">
        <v>311</v>
      </c>
      <c r="AP1" s="361" t="s">
        <v>312</v>
      </c>
      <c r="AQ1" s="356" t="s">
        <v>9</v>
      </c>
    </row>
    <row r="2" spans="1:44" s="3" customFormat="1" ht="15.75" thickTop="1" x14ac:dyDescent="0.25">
      <c r="A2" s="287"/>
      <c r="B2" s="134">
        <v>5410000</v>
      </c>
      <c r="C2" s="135"/>
      <c r="D2" s="136"/>
      <c r="E2" s="137"/>
      <c r="F2" s="137"/>
      <c r="G2" s="138"/>
      <c r="H2" s="139">
        <v>355410000</v>
      </c>
      <c r="I2" s="140">
        <v>1091.1600000000001</v>
      </c>
      <c r="J2" s="141">
        <f t="shared" ref="J2:J33" si="0">I2*100</f>
        <v>109116.00000000001</v>
      </c>
      <c r="K2" s="142">
        <v>523894</v>
      </c>
      <c r="L2" s="142">
        <v>496383</v>
      </c>
      <c r="M2" s="143">
        <v>451235</v>
      </c>
      <c r="N2" s="144">
        <f t="shared" ref="N2:N33" si="1">K2-M2</f>
        <v>72659</v>
      </c>
      <c r="O2" s="145">
        <f t="shared" ref="O2:O33" si="2">N2/M2</f>
        <v>0.16102252706461156</v>
      </c>
      <c r="P2" s="146">
        <v>480.1</v>
      </c>
      <c r="Q2" s="147">
        <v>210896</v>
      </c>
      <c r="R2" s="148">
        <v>177879</v>
      </c>
      <c r="S2" s="137">
        <f t="shared" ref="S2:S33" si="3">Q2-R2</f>
        <v>33017</v>
      </c>
      <c r="T2" s="149">
        <f t="shared" ref="T2:T33" si="4">S2/R2</f>
        <v>0.18561494049325666</v>
      </c>
      <c r="U2" s="142">
        <v>200495</v>
      </c>
      <c r="V2" s="143">
        <v>169156</v>
      </c>
      <c r="W2" s="144">
        <f t="shared" ref="W2:W33" si="5">U2-V2</f>
        <v>31339</v>
      </c>
      <c r="X2" s="150">
        <f t="shared" ref="X2:X33" si="6">W2/V2</f>
        <v>0.18526685426470241</v>
      </c>
      <c r="Y2" s="151">
        <f t="shared" ref="Y2:Y33" si="7">U2/J2</f>
        <v>1.8374482202426772</v>
      </c>
      <c r="Z2" s="142">
        <v>253445</v>
      </c>
      <c r="AA2" s="152">
        <v>205190</v>
      </c>
      <c r="AB2" s="142">
        <v>17070</v>
      </c>
      <c r="AC2" s="144">
        <f t="shared" ref="AC2:AC33" si="8">AA2+AB2</f>
        <v>222260</v>
      </c>
      <c r="AD2" s="153">
        <f t="shared" ref="AD2:AD33" si="9">AC2/Z2</f>
        <v>0.87695555248673285</v>
      </c>
      <c r="AE2" s="154">
        <f t="shared" ref="AE2:AE33" si="10">AD2/0.876956</f>
        <v>0.99999948969701202</v>
      </c>
      <c r="AF2" s="152">
        <v>15280</v>
      </c>
      <c r="AG2" s="153">
        <f t="shared" ref="AG2:AG33" si="11">AF2/Z2</f>
        <v>6.0289214622501926E-2</v>
      </c>
      <c r="AH2" s="155">
        <f t="shared" ref="AH2:AH33" si="12">AG2/0.060289</f>
        <v>1.0000035598948718</v>
      </c>
      <c r="AI2" s="142">
        <v>11090</v>
      </c>
      <c r="AJ2" s="142">
        <v>2835</v>
      </c>
      <c r="AK2" s="144">
        <f t="shared" ref="AK2:AK33" si="13">AI2+AJ2</f>
        <v>13925</v>
      </c>
      <c r="AL2" s="153">
        <f t="shared" ref="AL2:AL33" si="14">AK2/Z2</f>
        <v>5.494288701690702E-2</v>
      </c>
      <c r="AM2" s="156">
        <f t="shared" ref="AM2:AM33" si="15">AL2/0.054943</f>
        <v>0.99999794363079963</v>
      </c>
      <c r="AN2" s="157">
        <v>1985</v>
      </c>
      <c r="AO2" s="158" t="s">
        <v>23</v>
      </c>
      <c r="AP2" s="159" t="s">
        <v>153</v>
      </c>
      <c r="AQ2" s="266"/>
    </row>
    <row r="3" spans="1:44" x14ac:dyDescent="0.25">
      <c r="A3" s="285"/>
      <c r="B3" s="160">
        <v>5410001.0099999998</v>
      </c>
      <c r="C3" s="161"/>
      <c r="D3" s="162"/>
      <c r="E3" s="163"/>
      <c r="F3" s="163"/>
      <c r="G3" s="164"/>
      <c r="H3" s="165" t="s">
        <v>51</v>
      </c>
      <c r="I3" s="166">
        <v>4.6399999999999997</v>
      </c>
      <c r="J3" s="167">
        <f t="shared" si="0"/>
        <v>463.99999999999994</v>
      </c>
      <c r="K3" s="168">
        <v>5988</v>
      </c>
      <c r="L3" s="168">
        <v>5900</v>
      </c>
      <c r="M3" s="169">
        <v>5923</v>
      </c>
      <c r="N3" s="170">
        <f t="shared" si="1"/>
        <v>65</v>
      </c>
      <c r="O3" s="171">
        <f t="shared" si="2"/>
        <v>1.0974168495694749E-2</v>
      </c>
      <c r="P3" s="172">
        <v>1289.9000000000001</v>
      </c>
      <c r="Q3" s="173">
        <v>2827</v>
      </c>
      <c r="R3" s="174">
        <v>2755</v>
      </c>
      <c r="S3" s="163">
        <f t="shared" si="3"/>
        <v>72</v>
      </c>
      <c r="T3" s="175">
        <f t="shared" si="4"/>
        <v>2.6134301270417423E-2</v>
      </c>
      <c r="U3" s="168">
        <v>2633</v>
      </c>
      <c r="V3" s="169">
        <v>2538</v>
      </c>
      <c r="W3" s="170">
        <f t="shared" si="5"/>
        <v>95</v>
      </c>
      <c r="X3" s="176">
        <f t="shared" si="6"/>
        <v>3.743104806934594E-2</v>
      </c>
      <c r="Y3" s="177">
        <f t="shared" si="7"/>
        <v>5.674568965517242</v>
      </c>
      <c r="Z3" s="168">
        <v>2955</v>
      </c>
      <c r="AA3" s="178">
        <v>2480</v>
      </c>
      <c r="AB3" s="168">
        <v>150</v>
      </c>
      <c r="AC3" s="170">
        <f t="shared" si="8"/>
        <v>2630</v>
      </c>
      <c r="AD3" s="179">
        <f t="shared" si="9"/>
        <v>0.89001692047377323</v>
      </c>
      <c r="AE3" s="180">
        <f t="shared" si="10"/>
        <v>1.0148934729607566</v>
      </c>
      <c r="AF3" s="178">
        <v>225</v>
      </c>
      <c r="AG3" s="179">
        <f t="shared" si="11"/>
        <v>7.6142131979695438E-2</v>
      </c>
      <c r="AH3" s="181">
        <f t="shared" si="12"/>
        <v>1.2629523126888063</v>
      </c>
      <c r="AI3" s="168">
        <v>80</v>
      </c>
      <c r="AJ3" s="168">
        <v>10</v>
      </c>
      <c r="AK3" s="170">
        <f t="shared" si="13"/>
        <v>90</v>
      </c>
      <c r="AL3" s="179">
        <f t="shared" si="14"/>
        <v>3.0456852791878174E-2</v>
      </c>
      <c r="AM3" s="182">
        <f t="shared" si="15"/>
        <v>0.55433545295812336</v>
      </c>
      <c r="AN3" s="183">
        <v>10</v>
      </c>
      <c r="AO3" s="184" t="s">
        <v>7</v>
      </c>
      <c r="AP3" s="185" t="s">
        <v>7</v>
      </c>
      <c r="AQ3" s="240"/>
      <c r="AR3" s="2"/>
    </row>
    <row r="4" spans="1:44" s="30" customFormat="1" ht="12.75" x14ac:dyDescent="0.2">
      <c r="A4" s="286"/>
      <c r="B4" s="160">
        <v>5410001.0300000003</v>
      </c>
      <c r="C4" s="239">
        <v>5410001.0199999996</v>
      </c>
      <c r="D4" s="185">
        <v>0.476888009</v>
      </c>
      <c r="E4" s="237">
        <v>8902</v>
      </c>
      <c r="F4" s="237">
        <v>2808</v>
      </c>
      <c r="G4" s="238">
        <v>2731</v>
      </c>
      <c r="H4" s="165"/>
      <c r="I4" s="166">
        <v>2.82</v>
      </c>
      <c r="J4" s="167">
        <f t="shared" si="0"/>
        <v>282</v>
      </c>
      <c r="K4" s="168">
        <v>4939</v>
      </c>
      <c r="L4" s="168">
        <v>4166</v>
      </c>
      <c r="M4" s="169">
        <f>E4*D4</f>
        <v>4245.257056118</v>
      </c>
      <c r="N4" s="170">
        <f t="shared" si="1"/>
        <v>693.74294388199996</v>
      </c>
      <c r="O4" s="171">
        <f t="shared" si="2"/>
        <v>0.16341600395722111</v>
      </c>
      <c r="P4" s="172">
        <v>1750.8</v>
      </c>
      <c r="Q4" s="173">
        <v>1708</v>
      </c>
      <c r="R4" s="174">
        <f>F4*D4</f>
        <v>1339.1015292720001</v>
      </c>
      <c r="S4" s="163">
        <f t="shared" si="3"/>
        <v>368.89847072799989</v>
      </c>
      <c r="T4" s="175">
        <f t="shared" si="4"/>
        <v>0.2754820770972839</v>
      </c>
      <c r="U4" s="168">
        <v>1671</v>
      </c>
      <c r="V4" s="169">
        <f>G4*D4</f>
        <v>1302.3811525789999</v>
      </c>
      <c r="W4" s="170">
        <f t="shared" si="5"/>
        <v>368.61884742100005</v>
      </c>
      <c r="X4" s="176">
        <f t="shared" si="6"/>
        <v>0.28303453769355769</v>
      </c>
      <c r="Y4" s="177">
        <f t="shared" si="7"/>
        <v>5.9255319148936172</v>
      </c>
      <c r="Z4" s="168">
        <v>2470</v>
      </c>
      <c r="AA4" s="178">
        <v>2170</v>
      </c>
      <c r="AB4" s="168">
        <v>135</v>
      </c>
      <c r="AC4" s="170">
        <f t="shared" si="8"/>
        <v>2305</v>
      </c>
      <c r="AD4" s="179">
        <f t="shared" si="9"/>
        <v>0.9331983805668016</v>
      </c>
      <c r="AE4" s="180">
        <f t="shared" si="10"/>
        <v>1.0641336401903878</v>
      </c>
      <c r="AF4" s="178">
        <v>80</v>
      </c>
      <c r="AG4" s="179">
        <f t="shared" si="11"/>
        <v>3.2388663967611336E-2</v>
      </c>
      <c r="AH4" s="181">
        <f t="shared" si="12"/>
        <v>0.53722343989137877</v>
      </c>
      <c r="AI4" s="168">
        <v>55</v>
      </c>
      <c r="AJ4" s="168">
        <v>15</v>
      </c>
      <c r="AK4" s="170">
        <f t="shared" si="13"/>
        <v>70</v>
      </c>
      <c r="AL4" s="179">
        <f t="shared" si="14"/>
        <v>2.8340080971659919E-2</v>
      </c>
      <c r="AM4" s="182">
        <f t="shared" si="15"/>
        <v>0.51580876493201899</v>
      </c>
      <c r="AN4" s="183">
        <v>15</v>
      </c>
      <c r="AO4" s="184" t="s">
        <v>7</v>
      </c>
      <c r="AP4" s="185" t="s">
        <v>7</v>
      </c>
      <c r="AQ4" s="241" t="s">
        <v>156</v>
      </c>
    </row>
    <row r="5" spans="1:44" s="29" customFormat="1" x14ac:dyDescent="0.25">
      <c r="A5" s="285" t="s">
        <v>207</v>
      </c>
      <c r="B5" s="160">
        <v>5410001.04</v>
      </c>
      <c r="C5" s="161">
        <v>5410001.0199999996</v>
      </c>
      <c r="D5" s="185">
        <v>0.52311199100000005</v>
      </c>
      <c r="E5" s="237">
        <v>8902</v>
      </c>
      <c r="F5" s="237">
        <v>2808</v>
      </c>
      <c r="G5" s="238">
        <v>2731</v>
      </c>
      <c r="H5" s="165"/>
      <c r="I5" s="166">
        <v>7</v>
      </c>
      <c r="J5" s="167">
        <f t="shared" si="0"/>
        <v>700</v>
      </c>
      <c r="K5" s="168">
        <v>7715</v>
      </c>
      <c r="L5" s="168">
        <v>6266</v>
      </c>
      <c r="M5" s="169">
        <f>E5*D5</f>
        <v>4656.7429438820009</v>
      </c>
      <c r="N5" s="170">
        <f t="shared" si="1"/>
        <v>3058.2570561179991</v>
      </c>
      <c r="O5" s="171">
        <f t="shared" si="2"/>
        <v>0.65673735762802143</v>
      </c>
      <c r="P5" s="172">
        <v>1101.7</v>
      </c>
      <c r="Q5" s="173">
        <v>2251</v>
      </c>
      <c r="R5" s="174">
        <f>F5*D5</f>
        <v>1468.8984707280001</v>
      </c>
      <c r="S5" s="163">
        <f t="shared" si="3"/>
        <v>782.10152927199988</v>
      </c>
      <c r="T5" s="175">
        <f t="shared" si="4"/>
        <v>0.53244083567217748</v>
      </c>
      <c r="U5" s="168">
        <v>2205</v>
      </c>
      <c r="V5" s="169">
        <f>G5*D5</f>
        <v>1428.6188474210001</v>
      </c>
      <c r="W5" s="170">
        <f t="shared" si="5"/>
        <v>776.38115257899995</v>
      </c>
      <c r="X5" s="176">
        <f t="shared" si="6"/>
        <v>0.54344876800453412</v>
      </c>
      <c r="Y5" s="177">
        <f t="shared" si="7"/>
        <v>3.15</v>
      </c>
      <c r="Z5" s="168">
        <v>3690</v>
      </c>
      <c r="AA5" s="178">
        <v>3395</v>
      </c>
      <c r="AB5" s="168">
        <v>150</v>
      </c>
      <c r="AC5" s="170">
        <f t="shared" si="8"/>
        <v>3545</v>
      </c>
      <c r="AD5" s="179">
        <f t="shared" si="9"/>
        <v>0.96070460704607041</v>
      </c>
      <c r="AE5" s="180">
        <f t="shared" si="10"/>
        <v>1.0954992120996612</v>
      </c>
      <c r="AF5" s="178">
        <v>65</v>
      </c>
      <c r="AG5" s="179">
        <f t="shared" si="11"/>
        <v>1.7615176151761516E-2</v>
      </c>
      <c r="AH5" s="181">
        <f t="shared" si="12"/>
        <v>0.29217894063198124</v>
      </c>
      <c r="AI5" s="168">
        <v>40</v>
      </c>
      <c r="AJ5" s="168">
        <v>30</v>
      </c>
      <c r="AK5" s="170">
        <f t="shared" si="13"/>
        <v>70</v>
      </c>
      <c r="AL5" s="179">
        <f t="shared" si="14"/>
        <v>1.8970189701897018E-2</v>
      </c>
      <c r="AM5" s="182">
        <f t="shared" si="15"/>
        <v>0.3452703656862024</v>
      </c>
      <c r="AN5" s="183">
        <v>10</v>
      </c>
      <c r="AO5" s="184" t="s">
        <v>7</v>
      </c>
      <c r="AP5" s="185" t="s">
        <v>7</v>
      </c>
      <c r="AQ5" s="241" t="s">
        <v>198</v>
      </c>
    </row>
    <row r="6" spans="1:44" s="35" customFormat="1" ht="12.75" x14ac:dyDescent="0.2">
      <c r="A6" s="285" t="s">
        <v>199</v>
      </c>
      <c r="B6" s="160">
        <v>5410002.0099999998</v>
      </c>
      <c r="C6" s="161"/>
      <c r="D6" s="185"/>
      <c r="E6" s="163"/>
      <c r="F6" s="163"/>
      <c r="G6" s="164"/>
      <c r="H6" s="165" t="s">
        <v>53</v>
      </c>
      <c r="I6" s="166">
        <v>5.5</v>
      </c>
      <c r="J6" s="167">
        <f t="shared" si="0"/>
        <v>550</v>
      </c>
      <c r="K6" s="168">
        <v>4006</v>
      </c>
      <c r="L6" s="168">
        <v>2954</v>
      </c>
      <c r="M6" s="169">
        <v>2316</v>
      </c>
      <c r="N6" s="170">
        <f t="shared" si="1"/>
        <v>1690</v>
      </c>
      <c r="O6" s="171">
        <f t="shared" si="2"/>
        <v>0.72970639032815199</v>
      </c>
      <c r="P6" s="172">
        <v>728</v>
      </c>
      <c r="Q6" s="173">
        <v>1864</v>
      </c>
      <c r="R6" s="174">
        <v>1009</v>
      </c>
      <c r="S6" s="163">
        <f t="shared" si="3"/>
        <v>855</v>
      </c>
      <c r="T6" s="175">
        <f t="shared" si="4"/>
        <v>0.84737363726461845</v>
      </c>
      <c r="U6" s="168">
        <v>1762</v>
      </c>
      <c r="V6" s="169">
        <v>980</v>
      </c>
      <c r="W6" s="170">
        <f t="shared" si="5"/>
        <v>782</v>
      </c>
      <c r="X6" s="176">
        <f t="shared" si="6"/>
        <v>0.79795918367346941</v>
      </c>
      <c r="Y6" s="177">
        <f t="shared" si="7"/>
        <v>3.2036363636363636</v>
      </c>
      <c r="Z6" s="168">
        <v>1995</v>
      </c>
      <c r="AA6" s="178">
        <v>1625</v>
      </c>
      <c r="AB6" s="168">
        <v>195</v>
      </c>
      <c r="AC6" s="170">
        <f t="shared" si="8"/>
        <v>1820</v>
      </c>
      <c r="AD6" s="179">
        <f t="shared" si="9"/>
        <v>0.91228070175438591</v>
      </c>
      <c r="AE6" s="180">
        <f t="shared" si="10"/>
        <v>1.0402810423263948</v>
      </c>
      <c r="AF6" s="178">
        <v>125</v>
      </c>
      <c r="AG6" s="179">
        <f t="shared" si="11"/>
        <v>6.2656641604010022E-2</v>
      </c>
      <c r="AH6" s="181">
        <f t="shared" si="12"/>
        <v>1.0392715355041553</v>
      </c>
      <c r="AI6" s="168">
        <v>40</v>
      </c>
      <c r="AJ6" s="168">
        <v>0</v>
      </c>
      <c r="AK6" s="170">
        <f t="shared" si="13"/>
        <v>40</v>
      </c>
      <c r="AL6" s="179">
        <f t="shared" si="14"/>
        <v>2.0050125313283207E-2</v>
      </c>
      <c r="AM6" s="182">
        <f t="shared" si="15"/>
        <v>0.36492592893149639</v>
      </c>
      <c r="AN6" s="183">
        <v>15</v>
      </c>
      <c r="AO6" s="184" t="s">
        <v>7</v>
      </c>
      <c r="AP6" s="185" t="s">
        <v>7</v>
      </c>
      <c r="AQ6" s="240" t="s">
        <v>200</v>
      </c>
    </row>
    <row r="7" spans="1:44" x14ac:dyDescent="0.25">
      <c r="A7" s="285"/>
      <c r="B7" s="160">
        <v>5410002.0199999996</v>
      </c>
      <c r="C7" s="161"/>
      <c r="D7" s="185"/>
      <c r="E7" s="163"/>
      <c r="F7" s="163"/>
      <c r="G7" s="164"/>
      <c r="H7" s="165" t="s">
        <v>54</v>
      </c>
      <c r="I7" s="166">
        <v>1.94</v>
      </c>
      <c r="J7" s="167">
        <f t="shared" si="0"/>
        <v>194</v>
      </c>
      <c r="K7" s="168">
        <v>5876</v>
      </c>
      <c r="L7" s="168">
        <v>5954</v>
      </c>
      <c r="M7" s="169">
        <v>6026</v>
      </c>
      <c r="N7" s="170">
        <f t="shared" si="1"/>
        <v>-150</v>
      </c>
      <c r="O7" s="171">
        <f t="shared" si="2"/>
        <v>-2.4892134085628941E-2</v>
      </c>
      <c r="P7" s="172">
        <v>3036.1</v>
      </c>
      <c r="Q7" s="173">
        <v>2420</v>
      </c>
      <c r="R7" s="174">
        <v>2379</v>
      </c>
      <c r="S7" s="163">
        <f t="shared" si="3"/>
        <v>41</v>
      </c>
      <c r="T7" s="175">
        <f t="shared" si="4"/>
        <v>1.7234131988230348E-2</v>
      </c>
      <c r="U7" s="168">
        <v>2359</v>
      </c>
      <c r="V7" s="169">
        <v>2296</v>
      </c>
      <c r="W7" s="170">
        <f t="shared" si="5"/>
        <v>63</v>
      </c>
      <c r="X7" s="176">
        <f t="shared" si="6"/>
        <v>2.7439024390243903E-2</v>
      </c>
      <c r="Y7" s="177">
        <f t="shared" si="7"/>
        <v>12.159793814432989</v>
      </c>
      <c r="Z7" s="168">
        <v>2680</v>
      </c>
      <c r="AA7" s="178">
        <v>2100</v>
      </c>
      <c r="AB7" s="168">
        <v>205</v>
      </c>
      <c r="AC7" s="170">
        <f t="shared" si="8"/>
        <v>2305</v>
      </c>
      <c r="AD7" s="179">
        <f t="shared" si="9"/>
        <v>0.8600746268656716</v>
      </c>
      <c r="AE7" s="180">
        <f t="shared" si="10"/>
        <v>0.98075003405606631</v>
      </c>
      <c r="AF7" s="178">
        <v>230</v>
      </c>
      <c r="AG7" s="179">
        <f t="shared" si="11"/>
        <v>8.5820895522388058E-2</v>
      </c>
      <c r="AH7" s="181">
        <f t="shared" si="12"/>
        <v>1.4234917733315871</v>
      </c>
      <c r="AI7" s="168">
        <v>95</v>
      </c>
      <c r="AJ7" s="168">
        <v>20</v>
      </c>
      <c r="AK7" s="170">
        <f t="shared" si="13"/>
        <v>115</v>
      </c>
      <c r="AL7" s="179">
        <f t="shared" si="14"/>
        <v>4.2910447761194029E-2</v>
      </c>
      <c r="AM7" s="182">
        <f t="shared" si="15"/>
        <v>0.78099935862974412</v>
      </c>
      <c r="AN7" s="183">
        <v>25</v>
      </c>
      <c r="AO7" s="184" t="s">
        <v>7</v>
      </c>
      <c r="AP7" s="213" t="s">
        <v>6</v>
      </c>
      <c r="AQ7" s="240"/>
      <c r="AR7" s="2"/>
    </row>
    <row r="8" spans="1:44" x14ac:dyDescent="0.25">
      <c r="A8" s="285"/>
      <c r="B8" s="160">
        <v>5410002.0300000003</v>
      </c>
      <c r="C8" s="161"/>
      <c r="D8" s="162"/>
      <c r="E8" s="163"/>
      <c r="F8" s="163"/>
      <c r="G8" s="164"/>
      <c r="H8" s="165" t="s">
        <v>55</v>
      </c>
      <c r="I8" s="166">
        <v>1.08</v>
      </c>
      <c r="J8" s="167">
        <f t="shared" si="0"/>
        <v>108</v>
      </c>
      <c r="K8" s="168">
        <v>2868</v>
      </c>
      <c r="L8" s="168">
        <v>2964</v>
      </c>
      <c r="M8" s="169">
        <v>2897</v>
      </c>
      <c r="N8" s="170">
        <f t="shared" si="1"/>
        <v>-29</v>
      </c>
      <c r="O8" s="171">
        <f t="shared" si="2"/>
        <v>-1.0010355540214014E-2</v>
      </c>
      <c r="P8" s="172">
        <v>2644.8</v>
      </c>
      <c r="Q8" s="173">
        <v>1295</v>
      </c>
      <c r="R8" s="174">
        <v>1278</v>
      </c>
      <c r="S8" s="163">
        <f t="shared" si="3"/>
        <v>17</v>
      </c>
      <c r="T8" s="175">
        <f t="shared" si="4"/>
        <v>1.3302034428794992E-2</v>
      </c>
      <c r="U8" s="168">
        <v>1281</v>
      </c>
      <c r="V8" s="169">
        <v>1218</v>
      </c>
      <c r="W8" s="170">
        <f t="shared" si="5"/>
        <v>63</v>
      </c>
      <c r="X8" s="176">
        <f t="shared" si="6"/>
        <v>5.1724137931034482E-2</v>
      </c>
      <c r="Y8" s="177">
        <f t="shared" si="7"/>
        <v>11.861111111111111</v>
      </c>
      <c r="Z8" s="168">
        <v>1635</v>
      </c>
      <c r="AA8" s="178">
        <v>1335</v>
      </c>
      <c r="AB8" s="168">
        <v>100</v>
      </c>
      <c r="AC8" s="170">
        <f t="shared" si="8"/>
        <v>1435</v>
      </c>
      <c r="AD8" s="179">
        <f t="shared" si="9"/>
        <v>0.8776758409785933</v>
      </c>
      <c r="AE8" s="180">
        <f t="shared" si="10"/>
        <v>1.0008208404738588</v>
      </c>
      <c r="AF8" s="178">
        <v>140</v>
      </c>
      <c r="AG8" s="179">
        <f t="shared" si="11"/>
        <v>8.5626911314984705E-2</v>
      </c>
      <c r="AH8" s="181">
        <f t="shared" si="12"/>
        <v>1.4202742011807246</v>
      </c>
      <c r="AI8" s="168">
        <v>35</v>
      </c>
      <c r="AJ8" s="168">
        <v>10</v>
      </c>
      <c r="AK8" s="170">
        <f t="shared" si="13"/>
        <v>45</v>
      </c>
      <c r="AL8" s="179">
        <f t="shared" si="14"/>
        <v>2.7522935779816515E-2</v>
      </c>
      <c r="AM8" s="182">
        <f t="shared" si="15"/>
        <v>0.5009361662052767</v>
      </c>
      <c r="AN8" s="183">
        <v>0</v>
      </c>
      <c r="AO8" s="184" t="s">
        <v>7</v>
      </c>
      <c r="AP8" s="185" t="s">
        <v>7</v>
      </c>
      <c r="AQ8" s="240"/>
      <c r="AR8" s="2"/>
    </row>
    <row r="9" spans="1:44" x14ac:dyDescent="0.25">
      <c r="A9" s="285"/>
      <c r="B9" s="160">
        <v>5410002.04</v>
      </c>
      <c r="C9" s="161"/>
      <c r="D9" s="162"/>
      <c r="E9" s="163"/>
      <c r="F9" s="163"/>
      <c r="G9" s="164"/>
      <c r="H9" s="186" t="s">
        <v>56</v>
      </c>
      <c r="I9" s="166">
        <v>1.04</v>
      </c>
      <c r="J9" s="167">
        <f t="shared" si="0"/>
        <v>104</v>
      </c>
      <c r="K9" s="168">
        <v>4484</v>
      </c>
      <c r="L9" s="168">
        <v>4470</v>
      </c>
      <c r="M9" s="169">
        <v>4183</v>
      </c>
      <c r="N9" s="170">
        <f t="shared" si="1"/>
        <v>301</v>
      </c>
      <c r="O9" s="171">
        <f t="shared" si="2"/>
        <v>7.1957924934257705E-2</v>
      </c>
      <c r="P9" s="172">
        <v>4328.6000000000004</v>
      </c>
      <c r="Q9" s="173">
        <v>1847</v>
      </c>
      <c r="R9" s="174">
        <v>1610</v>
      </c>
      <c r="S9" s="163">
        <f t="shared" si="3"/>
        <v>237</v>
      </c>
      <c r="T9" s="175">
        <f t="shared" si="4"/>
        <v>0.14720496894409937</v>
      </c>
      <c r="U9" s="168">
        <v>1832</v>
      </c>
      <c r="V9" s="169">
        <v>1565</v>
      </c>
      <c r="W9" s="170">
        <f t="shared" si="5"/>
        <v>267</v>
      </c>
      <c r="X9" s="176">
        <f t="shared" si="6"/>
        <v>0.17060702875399361</v>
      </c>
      <c r="Y9" s="177">
        <f t="shared" si="7"/>
        <v>17.615384615384617</v>
      </c>
      <c r="Z9" s="168">
        <v>2135</v>
      </c>
      <c r="AA9" s="178">
        <v>1725</v>
      </c>
      <c r="AB9" s="168">
        <v>140</v>
      </c>
      <c r="AC9" s="170">
        <f t="shared" si="8"/>
        <v>1865</v>
      </c>
      <c r="AD9" s="179">
        <f t="shared" si="9"/>
        <v>0.87353629976580793</v>
      </c>
      <c r="AE9" s="180">
        <f t="shared" si="10"/>
        <v>0.99610048824092423</v>
      </c>
      <c r="AF9" s="178">
        <v>185</v>
      </c>
      <c r="AG9" s="179">
        <f t="shared" si="11"/>
        <v>8.6651053864168617E-2</v>
      </c>
      <c r="AH9" s="181">
        <f t="shared" si="12"/>
        <v>1.437261421887386</v>
      </c>
      <c r="AI9" s="168">
        <v>60</v>
      </c>
      <c r="AJ9" s="168">
        <v>10</v>
      </c>
      <c r="AK9" s="170">
        <f t="shared" si="13"/>
        <v>70</v>
      </c>
      <c r="AL9" s="179">
        <f t="shared" si="14"/>
        <v>3.2786885245901641E-2</v>
      </c>
      <c r="AM9" s="182">
        <f t="shared" si="15"/>
        <v>0.59674362968716022</v>
      </c>
      <c r="AN9" s="183">
        <v>10</v>
      </c>
      <c r="AO9" s="184" t="s">
        <v>7</v>
      </c>
      <c r="AP9" s="185" t="s">
        <v>7</v>
      </c>
      <c r="AQ9" s="240"/>
      <c r="AR9" s="2"/>
    </row>
    <row r="10" spans="1:44" x14ac:dyDescent="0.25">
      <c r="A10" s="285"/>
      <c r="B10" s="160">
        <v>5410002.0599999996</v>
      </c>
      <c r="C10" s="161"/>
      <c r="D10" s="162"/>
      <c r="E10" s="163"/>
      <c r="F10" s="163"/>
      <c r="G10" s="164"/>
      <c r="H10" s="165" t="s">
        <v>57</v>
      </c>
      <c r="I10" s="166">
        <v>0.91</v>
      </c>
      <c r="J10" s="167">
        <f t="shared" si="0"/>
        <v>91</v>
      </c>
      <c r="K10" s="168">
        <v>3436</v>
      </c>
      <c r="L10" s="168">
        <v>3280</v>
      </c>
      <c r="M10" s="169">
        <v>3060</v>
      </c>
      <c r="N10" s="170">
        <f t="shared" si="1"/>
        <v>376</v>
      </c>
      <c r="O10" s="171">
        <f t="shared" si="2"/>
        <v>0.12287581699346405</v>
      </c>
      <c r="P10" s="172">
        <v>3762.6</v>
      </c>
      <c r="Q10" s="173">
        <v>1306</v>
      </c>
      <c r="R10" s="174">
        <v>1073</v>
      </c>
      <c r="S10" s="163">
        <f t="shared" si="3"/>
        <v>233</v>
      </c>
      <c r="T10" s="175">
        <f t="shared" si="4"/>
        <v>0.21714818266542404</v>
      </c>
      <c r="U10" s="168">
        <v>1255</v>
      </c>
      <c r="V10" s="169">
        <v>1039</v>
      </c>
      <c r="W10" s="170">
        <f t="shared" si="5"/>
        <v>216</v>
      </c>
      <c r="X10" s="176">
        <f t="shared" si="6"/>
        <v>0.2078922040423484</v>
      </c>
      <c r="Y10" s="177">
        <f t="shared" si="7"/>
        <v>13.791208791208792</v>
      </c>
      <c r="Z10" s="168">
        <v>1690</v>
      </c>
      <c r="AA10" s="178">
        <v>1270</v>
      </c>
      <c r="AB10" s="168">
        <v>170</v>
      </c>
      <c r="AC10" s="170">
        <f t="shared" si="8"/>
        <v>1440</v>
      </c>
      <c r="AD10" s="179">
        <f t="shared" si="9"/>
        <v>0.85207100591715978</v>
      </c>
      <c r="AE10" s="180">
        <f t="shared" si="10"/>
        <v>0.97162344053425698</v>
      </c>
      <c r="AF10" s="178">
        <v>140</v>
      </c>
      <c r="AG10" s="179">
        <f t="shared" si="11"/>
        <v>8.2840236686390539E-2</v>
      </c>
      <c r="AH10" s="181">
        <f t="shared" si="12"/>
        <v>1.3740522597221805</v>
      </c>
      <c r="AI10" s="168">
        <v>70</v>
      </c>
      <c r="AJ10" s="168">
        <v>10</v>
      </c>
      <c r="AK10" s="170">
        <f t="shared" si="13"/>
        <v>80</v>
      </c>
      <c r="AL10" s="179">
        <f t="shared" si="14"/>
        <v>4.7337278106508875E-2</v>
      </c>
      <c r="AM10" s="182">
        <f t="shared" si="15"/>
        <v>0.86157068428205363</v>
      </c>
      <c r="AN10" s="183">
        <v>25</v>
      </c>
      <c r="AO10" s="184" t="s">
        <v>7</v>
      </c>
      <c r="AP10" s="185" t="s">
        <v>7</v>
      </c>
      <c r="AQ10" s="240"/>
      <c r="AR10" s="2"/>
    </row>
    <row r="11" spans="1:44" x14ac:dyDescent="0.25">
      <c r="A11" s="285"/>
      <c r="B11" s="160">
        <v>5410002.0700000003</v>
      </c>
      <c r="C11" s="161"/>
      <c r="D11" s="162"/>
      <c r="E11" s="163"/>
      <c r="F11" s="163"/>
      <c r="G11" s="164"/>
      <c r="H11" s="165" t="s">
        <v>58</v>
      </c>
      <c r="I11" s="166">
        <v>2.0499999999999998</v>
      </c>
      <c r="J11" s="167">
        <f t="shared" si="0"/>
        <v>204.99999999999997</v>
      </c>
      <c r="K11" s="168">
        <v>6630</v>
      </c>
      <c r="L11" s="168">
        <v>6662</v>
      </c>
      <c r="M11" s="169">
        <v>6744</v>
      </c>
      <c r="N11" s="170">
        <f t="shared" si="1"/>
        <v>-114</v>
      </c>
      <c r="O11" s="171">
        <f t="shared" si="2"/>
        <v>-1.6903914590747332E-2</v>
      </c>
      <c r="P11" s="172">
        <v>3232.3</v>
      </c>
      <c r="Q11" s="173">
        <v>2269</v>
      </c>
      <c r="R11" s="174">
        <v>1999</v>
      </c>
      <c r="S11" s="163">
        <f t="shared" si="3"/>
        <v>270</v>
      </c>
      <c r="T11" s="175">
        <f t="shared" si="4"/>
        <v>0.13506753376688344</v>
      </c>
      <c r="U11" s="168">
        <v>2241</v>
      </c>
      <c r="V11" s="169">
        <v>1979</v>
      </c>
      <c r="W11" s="170">
        <f t="shared" si="5"/>
        <v>262</v>
      </c>
      <c r="X11" s="176">
        <f t="shared" si="6"/>
        <v>0.13239009600808488</v>
      </c>
      <c r="Y11" s="177">
        <f t="shared" si="7"/>
        <v>10.931707317073172</v>
      </c>
      <c r="Z11" s="168">
        <v>3395</v>
      </c>
      <c r="AA11" s="178">
        <v>2765</v>
      </c>
      <c r="AB11" s="168">
        <v>315</v>
      </c>
      <c r="AC11" s="170">
        <f t="shared" si="8"/>
        <v>3080</v>
      </c>
      <c r="AD11" s="179">
        <f t="shared" si="9"/>
        <v>0.90721649484536082</v>
      </c>
      <c r="AE11" s="180">
        <f t="shared" si="10"/>
        <v>1.0345062863420296</v>
      </c>
      <c r="AF11" s="178">
        <v>205</v>
      </c>
      <c r="AG11" s="179">
        <f t="shared" si="11"/>
        <v>6.0382916053019146E-2</v>
      </c>
      <c r="AH11" s="181">
        <f t="shared" si="12"/>
        <v>1.00155776431885</v>
      </c>
      <c r="AI11" s="168">
        <v>65</v>
      </c>
      <c r="AJ11" s="168">
        <v>15</v>
      </c>
      <c r="AK11" s="170">
        <f t="shared" si="13"/>
        <v>80</v>
      </c>
      <c r="AL11" s="179">
        <f t="shared" si="14"/>
        <v>2.3564064801178203E-2</v>
      </c>
      <c r="AM11" s="182">
        <f t="shared" si="15"/>
        <v>0.4288820195689752</v>
      </c>
      <c r="AN11" s="183">
        <v>30</v>
      </c>
      <c r="AO11" s="184" t="s">
        <v>7</v>
      </c>
      <c r="AP11" s="185" t="s">
        <v>7</v>
      </c>
      <c r="AQ11" s="240"/>
      <c r="AR11" s="2"/>
    </row>
    <row r="12" spans="1:44" x14ac:dyDescent="0.25">
      <c r="A12" s="285"/>
      <c r="B12" s="160">
        <v>5410002.0899999999</v>
      </c>
      <c r="C12" s="161">
        <v>5410002.0800000001</v>
      </c>
      <c r="D12" s="185">
        <v>0.30500429400000001</v>
      </c>
      <c r="E12" s="163">
        <v>14430</v>
      </c>
      <c r="F12" s="163">
        <v>4739</v>
      </c>
      <c r="G12" s="164">
        <v>4542</v>
      </c>
      <c r="H12" s="165"/>
      <c r="I12" s="166">
        <v>2.65</v>
      </c>
      <c r="J12" s="167">
        <f t="shared" si="0"/>
        <v>265</v>
      </c>
      <c r="K12" s="168">
        <v>4922</v>
      </c>
      <c r="L12" s="168">
        <v>4670</v>
      </c>
      <c r="M12" s="169">
        <f>E12*D12</f>
        <v>4401.2119624200004</v>
      </c>
      <c r="N12" s="170">
        <f t="shared" si="1"/>
        <v>520.78803757999958</v>
      </c>
      <c r="O12" s="171">
        <f t="shared" si="2"/>
        <v>0.11832832456759138</v>
      </c>
      <c r="P12" s="172">
        <v>1857.9</v>
      </c>
      <c r="Q12" s="173">
        <v>1572</v>
      </c>
      <c r="R12" s="174">
        <f>F12*D12</f>
        <v>1445.415349266</v>
      </c>
      <c r="S12" s="163">
        <f t="shared" si="3"/>
        <v>126.58465073399998</v>
      </c>
      <c r="T12" s="175">
        <f t="shared" si="4"/>
        <v>8.7576661475389228E-2</v>
      </c>
      <c r="U12" s="168">
        <v>1553</v>
      </c>
      <c r="V12" s="169">
        <f>G12*D12</f>
        <v>1385.3295033480001</v>
      </c>
      <c r="W12" s="170">
        <f t="shared" si="5"/>
        <v>167.67049665199988</v>
      </c>
      <c r="X12" s="176">
        <f t="shared" si="6"/>
        <v>0.12103293566388473</v>
      </c>
      <c r="Y12" s="177">
        <f t="shared" si="7"/>
        <v>5.8603773584905658</v>
      </c>
      <c r="Z12" s="168">
        <v>2535</v>
      </c>
      <c r="AA12" s="178">
        <v>2110</v>
      </c>
      <c r="AB12" s="168">
        <v>220</v>
      </c>
      <c r="AC12" s="170">
        <f t="shared" si="8"/>
        <v>2330</v>
      </c>
      <c r="AD12" s="179">
        <f t="shared" si="9"/>
        <v>0.9191321499013807</v>
      </c>
      <c r="AE12" s="180">
        <f t="shared" si="10"/>
        <v>1.0480938039096384</v>
      </c>
      <c r="AF12" s="178">
        <v>140</v>
      </c>
      <c r="AG12" s="179">
        <f t="shared" si="11"/>
        <v>5.5226824457593686E-2</v>
      </c>
      <c r="AH12" s="181">
        <f t="shared" si="12"/>
        <v>0.91603483981478684</v>
      </c>
      <c r="AI12" s="168">
        <v>50</v>
      </c>
      <c r="AJ12" s="168">
        <v>10</v>
      </c>
      <c r="AK12" s="170">
        <f t="shared" si="13"/>
        <v>60</v>
      </c>
      <c r="AL12" s="179">
        <f t="shared" si="14"/>
        <v>2.3668639053254437E-2</v>
      </c>
      <c r="AM12" s="182">
        <f t="shared" si="15"/>
        <v>0.43078534214102682</v>
      </c>
      <c r="AN12" s="183">
        <v>10</v>
      </c>
      <c r="AO12" s="184" t="s">
        <v>7</v>
      </c>
      <c r="AP12" s="185" t="s">
        <v>7</v>
      </c>
      <c r="AQ12" s="241" t="s">
        <v>156</v>
      </c>
      <c r="AR12" s="2"/>
    </row>
    <row r="13" spans="1:44" x14ac:dyDescent="0.25">
      <c r="A13" s="285" t="s">
        <v>197</v>
      </c>
      <c r="B13" s="160">
        <v>5410002.0999999996</v>
      </c>
      <c r="C13" s="161">
        <v>5410002.0800000001</v>
      </c>
      <c r="D13" s="185">
        <v>0.478937269</v>
      </c>
      <c r="E13" s="163">
        <v>14430</v>
      </c>
      <c r="F13" s="163">
        <v>4739</v>
      </c>
      <c r="G13" s="164">
        <v>4542</v>
      </c>
      <c r="H13" s="165"/>
      <c r="I13" s="166">
        <v>3.02</v>
      </c>
      <c r="J13" s="167">
        <f t="shared" si="0"/>
        <v>302</v>
      </c>
      <c r="K13" s="168">
        <v>10931</v>
      </c>
      <c r="L13" s="168">
        <v>9646</v>
      </c>
      <c r="M13" s="169">
        <f>E13*D13</f>
        <v>6911.06479167</v>
      </c>
      <c r="N13" s="170">
        <f t="shared" si="1"/>
        <v>4019.93520833</v>
      </c>
      <c r="O13" s="171">
        <f t="shared" si="2"/>
        <v>0.58166654915104865</v>
      </c>
      <c r="P13" s="172">
        <v>3618</v>
      </c>
      <c r="Q13" s="173">
        <v>3191</v>
      </c>
      <c r="R13" s="174">
        <f>F13*D13</f>
        <v>2269.6837177910002</v>
      </c>
      <c r="S13" s="163">
        <f t="shared" si="3"/>
        <v>921.31628220899984</v>
      </c>
      <c r="T13" s="175">
        <f t="shared" si="4"/>
        <v>0.40592276139059724</v>
      </c>
      <c r="U13" s="168">
        <v>3170</v>
      </c>
      <c r="V13" s="169">
        <f>G13*D13</f>
        <v>2175.3330757980002</v>
      </c>
      <c r="W13" s="170">
        <f t="shared" si="5"/>
        <v>994.66692420199979</v>
      </c>
      <c r="X13" s="176">
        <f t="shared" si="6"/>
        <v>0.45724810387352555</v>
      </c>
      <c r="Y13" s="177">
        <f t="shared" si="7"/>
        <v>10.496688741721854</v>
      </c>
      <c r="Z13" s="168">
        <v>5610</v>
      </c>
      <c r="AA13" s="178">
        <v>4880</v>
      </c>
      <c r="AB13" s="168">
        <v>300</v>
      </c>
      <c r="AC13" s="170">
        <f t="shared" si="8"/>
        <v>5180</v>
      </c>
      <c r="AD13" s="179">
        <f t="shared" si="9"/>
        <v>0.92335115864527628</v>
      </c>
      <c r="AE13" s="180">
        <f t="shared" si="10"/>
        <v>1.0529047736092534</v>
      </c>
      <c r="AF13" s="178">
        <v>270</v>
      </c>
      <c r="AG13" s="179">
        <f t="shared" si="11"/>
        <v>4.8128342245989303E-2</v>
      </c>
      <c r="AH13" s="181">
        <f t="shared" si="12"/>
        <v>0.7982939217102506</v>
      </c>
      <c r="AI13" s="168">
        <v>110</v>
      </c>
      <c r="AJ13" s="168">
        <v>15</v>
      </c>
      <c r="AK13" s="170">
        <f t="shared" si="13"/>
        <v>125</v>
      </c>
      <c r="AL13" s="179">
        <f t="shared" si="14"/>
        <v>2.2281639928698752E-2</v>
      </c>
      <c r="AM13" s="182">
        <f t="shared" si="15"/>
        <v>0.40554101393623854</v>
      </c>
      <c r="AN13" s="183">
        <v>35</v>
      </c>
      <c r="AO13" s="184" t="s">
        <v>7</v>
      </c>
      <c r="AP13" s="185" t="s">
        <v>7</v>
      </c>
      <c r="AQ13" s="241" t="s">
        <v>198</v>
      </c>
      <c r="AR13" s="2"/>
    </row>
    <row r="14" spans="1:44" x14ac:dyDescent="0.25">
      <c r="A14" s="285" t="s">
        <v>196</v>
      </c>
      <c r="B14" s="160">
        <v>5410002.1100000003</v>
      </c>
      <c r="C14" s="161">
        <v>5410002.0800000001</v>
      </c>
      <c r="D14" s="185">
        <v>0.21605843699999999</v>
      </c>
      <c r="E14" s="163">
        <v>14430</v>
      </c>
      <c r="F14" s="163">
        <v>4739</v>
      </c>
      <c r="G14" s="164">
        <v>4542</v>
      </c>
      <c r="H14" s="165"/>
      <c r="I14" s="166">
        <v>24.88</v>
      </c>
      <c r="J14" s="167">
        <f t="shared" si="0"/>
        <v>2488</v>
      </c>
      <c r="K14" s="168">
        <v>10591</v>
      </c>
      <c r="L14" s="168">
        <v>6588</v>
      </c>
      <c r="M14" s="169">
        <f>E14*D14</f>
        <v>3117.7232459100001</v>
      </c>
      <c r="N14" s="170">
        <f t="shared" si="1"/>
        <v>7473.2767540900004</v>
      </c>
      <c r="O14" s="171">
        <f t="shared" si="2"/>
        <v>2.3970301930724141</v>
      </c>
      <c r="P14" s="172">
        <v>425.8</v>
      </c>
      <c r="Q14" s="173">
        <v>3474</v>
      </c>
      <c r="R14" s="174">
        <f>F14*D14</f>
        <v>1023.9009329429999</v>
      </c>
      <c r="S14" s="163">
        <f t="shared" si="3"/>
        <v>2450.099067057</v>
      </c>
      <c r="T14" s="175">
        <f t="shared" si="4"/>
        <v>2.3929063723134587</v>
      </c>
      <c r="U14" s="168">
        <v>3437</v>
      </c>
      <c r="V14" s="169">
        <f>G14*D14</f>
        <v>981.33742085400002</v>
      </c>
      <c r="W14" s="170">
        <f t="shared" si="5"/>
        <v>2455.6625791460001</v>
      </c>
      <c r="X14" s="176">
        <f t="shared" si="6"/>
        <v>2.5023631290947632</v>
      </c>
      <c r="Y14" s="177">
        <f t="shared" si="7"/>
        <v>1.3814308681672025</v>
      </c>
      <c r="Z14" s="168">
        <v>5715</v>
      </c>
      <c r="AA14" s="178">
        <v>5175</v>
      </c>
      <c r="AB14" s="168">
        <v>325</v>
      </c>
      <c r="AC14" s="170">
        <f t="shared" si="8"/>
        <v>5500</v>
      </c>
      <c r="AD14" s="179">
        <f t="shared" si="9"/>
        <v>0.96237970253718286</v>
      </c>
      <c r="AE14" s="180">
        <f t="shared" si="10"/>
        <v>1.0974093369988722</v>
      </c>
      <c r="AF14" s="178">
        <v>145</v>
      </c>
      <c r="AG14" s="179">
        <f t="shared" si="11"/>
        <v>2.5371828521434821E-2</v>
      </c>
      <c r="AH14" s="181">
        <f t="shared" si="12"/>
        <v>0.42083677820887427</v>
      </c>
      <c r="AI14" s="168">
        <v>40</v>
      </c>
      <c r="AJ14" s="168">
        <v>10</v>
      </c>
      <c r="AK14" s="170">
        <f t="shared" si="13"/>
        <v>50</v>
      </c>
      <c r="AL14" s="179">
        <f t="shared" si="14"/>
        <v>8.7489063867016627E-3</v>
      </c>
      <c r="AM14" s="182">
        <f t="shared" si="15"/>
        <v>0.15923605166630259</v>
      </c>
      <c r="AN14" s="183">
        <v>25</v>
      </c>
      <c r="AO14" s="184" t="s">
        <v>7</v>
      </c>
      <c r="AP14" s="185" t="s">
        <v>7</v>
      </c>
      <c r="AQ14" s="241" t="s">
        <v>198</v>
      </c>
      <c r="AR14" s="2"/>
    </row>
    <row r="15" spans="1:44" x14ac:dyDescent="0.25">
      <c r="A15" s="288"/>
      <c r="B15" s="188">
        <v>5410003</v>
      </c>
      <c r="C15" s="189"/>
      <c r="D15" s="190"/>
      <c r="E15" s="191"/>
      <c r="F15" s="191"/>
      <c r="G15" s="192"/>
      <c r="H15" s="214" t="s">
        <v>60</v>
      </c>
      <c r="I15" s="194">
        <v>6.29</v>
      </c>
      <c r="J15" s="195">
        <f t="shared" si="0"/>
        <v>629</v>
      </c>
      <c r="K15" s="196">
        <v>4522</v>
      </c>
      <c r="L15" s="196">
        <v>4346</v>
      </c>
      <c r="M15" s="197">
        <v>3989</v>
      </c>
      <c r="N15" s="198">
        <f t="shared" si="1"/>
        <v>533</v>
      </c>
      <c r="O15" s="199">
        <f t="shared" si="2"/>
        <v>0.13361744798195035</v>
      </c>
      <c r="P15" s="200">
        <v>719.4</v>
      </c>
      <c r="Q15" s="201">
        <v>1916</v>
      </c>
      <c r="R15" s="202">
        <v>1821</v>
      </c>
      <c r="S15" s="191">
        <f t="shared" si="3"/>
        <v>95</v>
      </c>
      <c r="T15" s="203">
        <f t="shared" si="4"/>
        <v>5.216913783635365E-2</v>
      </c>
      <c r="U15" s="196">
        <v>1829</v>
      </c>
      <c r="V15" s="197">
        <v>1676</v>
      </c>
      <c r="W15" s="198">
        <f t="shared" si="5"/>
        <v>153</v>
      </c>
      <c r="X15" s="204">
        <f t="shared" si="6"/>
        <v>9.1288782816229111E-2</v>
      </c>
      <c r="Y15" s="205">
        <f t="shared" si="7"/>
        <v>2.9077901430842608</v>
      </c>
      <c r="Z15" s="196">
        <v>2135</v>
      </c>
      <c r="AA15" s="206">
        <v>1520</v>
      </c>
      <c r="AB15" s="196">
        <v>160</v>
      </c>
      <c r="AC15" s="198">
        <f t="shared" si="8"/>
        <v>1680</v>
      </c>
      <c r="AD15" s="207">
        <f t="shared" si="9"/>
        <v>0.78688524590163933</v>
      </c>
      <c r="AE15" s="208">
        <f t="shared" si="10"/>
        <v>0.89729159262453229</v>
      </c>
      <c r="AF15" s="206">
        <v>310</v>
      </c>
      <c r="AG15" s="207">
        <f t="shared" si="11"/>
        <v>0.14519906323185011</v>
      </c>
      <c r="AH15" s="209">
        <f t="shared" si="12"/>
        <v>2.4083840042437279</v>
      </c>
      <c r="AI15" s="196">
        <v>110</v>
      </c>
      <c r="AJ15" s="196">
        <v>30</v>
      </c>
      <c r="AK15" s="198">
        <f t="shared" si="13"/>
        <v>140</v>
      </c>
      <c r="AL15" s="207">
        <f t="shared" si="14"/>
        <v>6.5573770491803282E-2</v>
      </c>
      <c r="AM15" s="210">
        <f t="shared" si="15"/>
        <v>1.1934872593743204</v>
      </c>
      <c r="AN15" s="211">
        <v>0</v>
      </c>
      <c r="AO15" s="212" t="s">
        <v>6</v>
      </c>
      <c r="AP15" s="213" t="s">
        <v>6</v>
      </c>
      <c r="AQ15" s="240"/>
      <c r="AR15" s="2"/>
    </row>
    <row r="16" spans="1:44" x14ac:dyDescent="0.25">
      <c r="A16" s="285"/>
      <c r="B16" s="160">
        <v>5410004.0099999998</v>
      </c>
      <c r="C16" s="161"/>
      <c r="D16" s="162"/>
      <c r="E16" s="163"/>
      <c r="F16" s="163"/>
      <c r="G16" s="164"/>
      <c r="H16" s="165" t="s">
        <v>61</v>
      </c>
      <c r="I16" s="166">
        <v>3.33</v>
      </c>
      <c r="J16" s="167">
        <f t="shared" si="0"/>
        <v>333</v>
      </c>
      <c r="K16" s="168">
        <v>5733</v>
      </c>
      <c r="L16" s="168">
        <v>5712</v>
      </c>
      <c r="M16" s="169">
        <v>5812</v>
      </c>
      <c r="N16" s="170">
        <f t="shared" si="1"/>
        <v>-79</v>
      </c>
      <c r="O16" s="171">
        <f t="shared" si="2"/>
        <v>-1.3592567102546456E-2</v>
      </c>
      <c r="P16" s="172">
        <v>1723.4</v>
      </c>
      <c r="Q16" s="173">
        <v>2410</v>
      </c>
      <c r="R16" s="174">
        <v>2364</v>
      </c>
      <c r="S16" s="163">
        <f t="shared" si="3"/>
        <v>46</v>
      </c>
      <c r="T16" s="175">
        <f t="shared" si="4"/>
        <v>1.94585448392555E-2</v>
      </c>
      <c r="U16" s="168">
        <v>2340</v>
      </c>
      <c r="V16" s="169">
        <v>2240</v>
      </c>
      <c r="W16" s="170">
        <f t="shared" si="5"/>
        <v>100</v>
      </c>
      <c r="X16" s="176">
        <f t="shared" si="6"/>
        <v>4.4642857142857144E-2</v>
      </c>
      <c r="Y16" s="177">
        <f t="shared" si="7"/>
        <v>7.0270270270270272</v>
      </c>
      <c r="Z16" s="168">
        <v>2690</v>
      </c>
      <c r="AA16" s="178">
        <v>2150</v>
      </c>
      <c r="AB16" s="168">
        <v>235</v>
      </c>
      <c r="AC16" s="170">
        <f t="shared" si="8"/>
        <v>2385</v>
      </c>
      <c r="AD16" s="179">
        <f t="shared" si="9"/>
        <v>0.88661710037174724</v>
      </c>
      <c r="AE16" s="180">
        <f t="shared" si="10"/>
        <v>1.0110166306767354</v>
      </c>
      <c r="AF16" s="178">
        <v>215</v>
      </c>
      <c r="AG16" s="179">
        <f t="shared" si="11"/>
        <v>7.9925650557620811E-2</v>
      </c>
      <c r="AH16" s="181">
        <f t="shared" si="12"/>
        <v>1.3257086791557466</v>
      </c>
      <c r="AI16" s="168">
        <v>65</v>
      </c>
      <c r="AJ16" s="168">
        <v>0</v>
      </c>
      <c r="AK16" s="170">
        <f t="shared" si="13"/>
        <v>65</v>
      </c>
      <c r="AL16" s="179">
        <f t="shared" si="14"/>
        <v>2.4163568773234202E-2</v>
      </c>
      <c r="AM16" s="182">
        <f t="shared" si="15"/>
        <v>0.43979339994602046</v>
      </c>
      <c r="AN16" s="183">
        <v>15</v>
      </c>
      <c r="AO16" s="184" t="s">
        <v>7</v>
      </c>
      <c r="AP16" s="185" t="s">
        <v>7</v>
      </c>
      <c r="AQ16" s="240"/>
      <c r="AR16" s="2"/>
    </row>
    <row r="17" spans="1:45" x14ac:dyDescent="0.25">
      <c r="A17" s="288" t="s">
        <v>173</v>
      </c>
      <c r="B17" s="188">
        <v>5410004.0199999996</v>
      </c>
      <c r="C17" s="189"/>
      <c r="D17" s="190"/>
      <c r="E17" s="191"/>
      <c r="F17" s="191"/>
      <c r="G17" s="192"/>
      <c r="H17" s="193" t="s">
        <v>62</v>
      </c>
      <c r="I17" s="194">
        <v>2.84</v>
      </c>
      <c r="J17" s="195">
        <f t="shared" si="0"/>
        <v>284</v>
      </c>
      <c r="K17" s="196">
        <v>7251</v>
      </c>
      <c r="L17" s="196">
        <v>7252</v>
      </c>
      <c r="M17" s="197">
        <v>7282</v>
      </c>
      <c r="N17" s="198">
        <f t="shared" si="1"/>
        <v>-31</v>
      </c>
      <c r="O17" s="199">
        <f t="shared" si="2"/>
        <v>-4.257072232903049E-3</v>
      </c>
      <c r="P17" s="200">
        <v>2551.8000000000002</v>
      </c>
      <c r="Q17" s="201">
        <v>2895</v>
      </c>
      <c r="R17" s="202">
        <v>2771</v>
      </c>
      <c r="S17" s="191">
        <f t="shared" si="3"/>
        <v>124</v>
      </c>
      <c r="T17" s="203">
        <f t="shared" si="4"/>
        <v>4.474918801876579E-2</v>
      </c>
      <c r="U17" s="196">
        <v>2802</v>
      </c>
      <c r="V17" s="197">
        <v>2677</v>
      </c>
      <c r="W17" s="198">
        <f t="shared" si="5"/>
        <v>125</v>
      </c>
      <c r="X17" s="204">
        <f t="shared" si="6"/>
        <v>4.6694060515502428E-2</v>
      </c>
      <c r="Y17" s="205">
        <f t="shared" si="7"/>
        <v>9.8661971830985919</v>
      </c>
      <c r="Z17" s="196">
        <v>3130</v>
      </c>
      <c r="AA17" s="206">
        <v>2420</v>
      </c>
      <c r="AB17" s="196">
        <v>250</v>
      </c>
      <c r="AC17" s="198">
        <f t="shared" si="8"/>
        <v>2670</v>
      </c>
      <c r="AD17" s="207">
        <f t="shared" si="9"/>
        <v>0.85303514376996803</v>
      </c>
      <c r="AE17" s="208">
        <f t="shared" si="10"/>
        <v>0.97272285470419051</v>
      </c>
      <c r="AF17" s="206">
        <v>320</v>
      </c>
      <c r="AG17" s="207">
        <f t="shared" si="11"/>
        <v>0.10223642172523961</v>
      </c>
      <c r="AH17" s="209">
        <f t="shared" si="12"/>
        <v>1.695772391733809</v>
      </c>
      <c r="AI17" s="196">
        <v>100</v>
      </c>
      <c r="AJ17" s="196">
        <v>25</v>
      </c>
      <c r="AK17" s="198">
        <f t="shared" si="13"/>
        <v>125</v>
      </c>
      <c r="AL17" s="207">
        <f t="shared" si="14"/>
        <v>3.9936102236421724E-2</v>
      </c>
      <c r="AM17" s="210">
        <f t="shared" si="15"/>
        <v>0.72686424542565431</v>
      </c>
      <c r="AN17" s="211">
        <v>15</v>
      </c>
      <c r="AO17" s="212" t="s">
        <v>6</v>
      </c>
      <c r="AP17" s="185" t="s">
        <v>7</v>
      </c>
      <c r="AQ17" s="240" t="s">
        <v>168</v>
      </c>
      <c r="AR17" s="2"/>
    </row>
    <row r="18" spans="1:45" x14ac:dyDescent="0.25">
      <c r="A18" s="288"/>
      <c r="B18" s="190">
        <v>5410005</v>
      </c>
      <c r="C18" s="189"/>
      <c r="D18" s="190"/>
      <c r="E18" s="191"/>
      <c r="F18" s="191"/>
      <c r="G18" s="192"/>
      <c r="H18" s="214" t="s">
        <v>63</v>
      </c>
      <c r="I18" s="194">
        <v>1.5</v>
      </c>
      <c r="J18" s="195">
        <f t="shared" si="0"/>
        <v>150</v>
      </c>
      <c r="K18" s="191">
        <v>7762</v>
      </c>
      <c r="L18" s="191">
        <v>7323</v>
      </c>
      <c r="M18" s="202">
        <v>7379</v>
      </c>
      <c r="N18" s="198">
        <f t="shared" si="1"/>
        <v>383</v>
      </c>
      <c r="O18" s="199">
        <f t="shared" si="2"/>
        <v>5.1904052039571755E-2</v>
      </c>
      <c r="P18" s="215">
        <v>5182.3</v>
      </c>
      <c r="Q18" s="201">
        <v>3439</v>
      </c>
      <c r="R18" s="202">
        <v>3379</v>
      </c>
      <c r="S18" s="191">
        <f t="shared" si="3"/>
        <v>60</v>
      </c>
      <c r="T18" s="203">
        <f t="shared" si="4"/>
        <v>1.7756732761171946E-2</v>
      </c>
      <c r="U18" s="191">
        <v>3321</v>
      </c>
      <c r="V18" s="202">
        <v>3212</v>
      </c>
      <c r="W18" s="198">
        <f t="shared" si="5"/>
        <v>109</v>
      </c>
      <c r="X18" s="204">
        <f t="shared" si="6"/>
        <v>3.3935242839352425E-2</v>
      </c>
      <c r="Y18" s="205">
        <f t="shared" si="7"/>
        <v>22.14</v>
      </c>
      <c r="Z18" s="191">
        <v>3470</v>
      </c>
      <c r="AA18" s="206">
        <v>2340</v>
      </c>
      <c r="AB18" s="191">
        <v>275</v>
      </c>
      <c r="AC18" s="198">
        <f t="shared" si="8"/>
        <v>2615</v>
      </c>
      <c r="AD18" s="207">
        <f t="shared" si="9"/>
        <v>0.75360230547550433</v>
      </c>
      <c r="AE18" s="208">
        <f t="shared" si="10"/>
        <v>0.85933878720882728</v>
      </c>
      <c r="AF18" s="206">
        <v>595</v>
      </c>
      <c r="AG18" s="207">
        <f t="shared" si="11"/>
        <v>0.17146974063400577</v>
      </c>
      <c r="AH18" s="209">
        <f t="shared" si="12"/>
        <v>2.8441297854335912</v>
      </c>
      <c r="AI18" s="191">
        <v>220</v>
      </c>
      <c r="AJ18" s="191">
        <v>30</v>
      </c>
      <c r="AK18" s="198">
        <f t="shared" si="13"/>
        <v>250</v>
      </c>
      <c r="AL18" s="207">
        <f t="shared" si="14"/>
        <v>7.2046109510086456E-2</v>
      </c>
      <c r="AM18" s="210">
        <f t="shared" si="15"/>
        <v>1.3112882352635724</v>
      </c>
      <c r="AN18" s="211">
        <v>15</v>
      </c>
      <c r="AO18" s="212" t="s">
        <v>6</v>
      </c>
      <c r="AP18" s="213" t="s">
        <v>6</v>
      </c>
      <c r="AQ18" s="240"/>
      <c r="AR18" s="29"/>
      <c r="AS18" s="29"/>
    </row>
    <row r="19" spans="1:45" x14ac:dyDescent="0.25">
      <c r="A19" s="285" t="s">
        <v>178</v>
      </c>
      <c r="B19" s="160">
        <v>5410006</v>
      </c>
      <c r="C19" s="161"/>
      <c r="D19" s="162"/>
      <c r="E19" s="163"/>
      <c r="F19" s="163"/>
      <c r="G19" s="164"/>
      <c r="H19" s="165" t="s">
        <v>64</v>
      </c>
      <c r="I19" s="166">
        <v>1.18</v>
      </c>
      <c r="J19" s="167">
        <f t="shared" si="0"/>
        <v>118</v>
      </c>
      <c r="K19" s="168">
        <v>1255</v>
      </c>
      <c r="L19" s="168">
        <v>1274</v>
      </c>
      <c r="M19" s="169">
        <v>1183</v>
      </c>
      <c r="N19" s="170">
        <f t="shared" si="1"/>
        <v>72</v>
      </c>
      <c r="O19" s="171">
        <f t="shared" si="2"/>
        <v>6.0862214708368556E-2</v>
      </c>
      <c r="P19" s="172">
        <v>1062.5999999999999</v>
      </c>
      <c r="Q19" s="173">
        <v>612</v>
      </c>
      <c r="R19" s="174">
        <v>597</v>
      </c>
      <c r="S19" s="163">
        <f t="shared" si="3"/>
        <v>15</v>
      </c>
      <c r="T19" s="175">
        <f t="shared" si="4"/>
        <v>2.5125628140703519E-2</v>
      </c>
      <c r="U19" s="168">
        <v>587</v>
      </c>
      <c r="V19" s="169">
        <v>576</v>
      </c>
      <c r="W19" s="170">
        <f t="shared" si="5"/>
        <v>11</v>
      </c>
      <c r="X19" s="176">
        <f t="shared" si="6"/>
        <v>1.9097222222222224E-2</v>
      </c>
      <c r="Y19" s="177">
        <f t="shared" si="7"/>
        <v>4.9745762711864403</v>
      </c>
      <c r="Z19" s="168">
        <v>720</v>
      </c>
      <c r="AA19" s="178">
        <v>580</v>
      </c>
      <c r="AB19" s="168">
        <v>55</v>
      </c>
      <c r="AC19" s="170">
        <f t="shared" si="8"/>
        <v>635</v>
      </c>
      <c r="AD19" s="179">
        <f t="shared" si="9"/>
        <v>0.88194444444444442</v>
      </c>
      <c r="AE19" s="180">
        <f t="shared" si="10"/>
        <v>1.0056883634349323</v>
      </c>
      <c r="AF19" s="178">
        <v>35</v>
      </c>
      <c r="AG19" s="179">
        <f t="shared" si="11"/>
        <v>4.8611111111111112E-2</v>
      </c>
      <c r="AH19" s="181">
        <f t="shared" si="12"/>
        <v>0.80630149962864051</v>
      </c>
      <c r="AI19" s="168">
        <v>25</v>
      </c>
      <c r="AJ19" s="168">
        <v>25</v>
      </c>
      <c r="AK19" s="170">
        <f t="shared" si="13"/>
        <v>50</v>
      </c>
      <c r="AL19" s="179">
        <f t="shared" si="14"/>
        <v>6.9444444444444448E-2</v>
      </c>
      <c r="AM19" s="182">
        <f t="shared" si="15"/>
        <v>1.2639361601012769</v>
      </c>
      <c r="AN19" s="183">
        <v>0</v>
      </c>
      <c r="AO19" s="184" t="s">
        <v>7</v>
      </c>
      <c r="AP19" s="213" t="s">
        <v>6</v>
      </c>
      <c r="AQ19" s="240" t="s">
        <v>179</v>
      </c>
      <c r="AR19" s="2"/>
    </row>
    <row r="20" spans="1:45" x14ac:dyDescent="0.25">
      <c r="A20" s="288"/>
      <c r="B20" s="188">
        <v>5410007</v>
      </c>
      <c r="C20" s="189"/>
      <c r="D20" s="190"/>
      <c r="E20" s="191"/>
      <c r="F20" s="191"/>
      <c r="G20" s="192"/>
      <c r="H20" s="214" t="s">
        <v>65</v>
      </c>
      <c r="I20" s="194">
        <v>2.37</v>
      </c>
      <c r="J20" s="195">
        <f t="shared" si="0"/>
        <v>237</v>
      </c>
      <c r="K20" s="196">
        <v>7310</v>
      </c>
      <c r="L20" s="196">
        <v>7218</v>
      </c>
      <c r="M20" s="197">
        <v>7195</v>
      </c>
      <c r="N20" s="198">
        <f t="shared" si="1"/>
        <v>115</v>
      </c>
      <c r="O20" s="199">
        <f t="shared" si="2"/>
        <v>1.5983321751216122E-2</v>
      </c>
      <c r="P20" s="200">
        <v>3082.7</v>
      </c>
      <c r="Q20" s="201">
        <v>3576</v>
      </c>
      <c r="R20" s="202">
        <v>3417</v>
      </c>
      <c r="S20" s="191">
        <f t="shared" si="3"/>
        <v>159</v>
      </c>
      <c r="T20" s="203">
        <f t="shared" si="4"/>
        <v>4.6532045654082525E-2</v>
      </c>
      <c r="U20" s="196">
        <v>3438</v>
      </c>
      <c r="V20" s="197">
        <v>3270</v>
      </c>
      <c r="W20" s="198">
        <f t="shared" si="5"/>
        <v>168</v>
      </c>
      <c r="X20" s="204">
        <f t="shared" si="6"/>
        <v>5.1376146788990829E-2</v>
      </c>
      <c r="Y20" s="205">
        <f t="shared" si="7"/>
        <v>14.50632911392405</v>
      </c>
      <c r="Z20" s="196">
        <v>3580</v>
      </c>
      <c r="AA20" s="206">
        <v>2705</v>
      </c>
      <c r="AB20" s="196">
        <v>285</v>
      </c>
      <c r="AC20" s="198">
        <f t="shared" si="8"/>
        <v>2990</v>
      </c>
      <c r="AD20" s="207">
        <f t="shared" si="9"/>
        <v>0.83519553072625696</v>
      </c>
      <c r="AE20" s="208">
        <f t="shared" si="10"/>
        <v>0.9523802000627819</v>
      </c>
      <c r="AF20" s="206">
        <v>325</v>
      </c>
      <c r="AG20" s="207">
        <f t="shared" si="11"/>
        <v>9.0782122905027934E-2</v>
      </c>
      <c r="AH20" s="209">
        <f t="shared" si="12"/>
        <v>1.5057825292346518</v>
      </c>
      <c r="AI20" s="196">
        <v>190</v>
      </c>
      <c r="AJ20" s="196">
        <v>55</v>
      </c>
      <c r="AK20" s="198">
        <f t="shared" si="13"/>
        <v>245</v>
      </c>
      <c r="AL20" s="207">
        <f t="shared" si="14"/>
        <v>6.8435754189944131E-2</v>
      </c>
      <c r="AM20" s="210">
        <f t="shared" si="15"/>
        <v>1.2455773108484089</v>
      </c>
      <c r="AN20" s="211">
        <v>25</v>
      </c>
      <c r="AO20" s="212" t="s">
        <v>6</v>
      </c>
      <c r="AP20" s="213" t="s">
        <v>6</v>
      </c>
      <c r="AQ20" s="240"/>
      <c r="AR20" s="2"/>
    </row>
    <row r="21" spans="1:45" x14ac:dyDescent="0.25">
      <c r="A21" s="285"/>
      <c r="B21" s="160">
        <v>5410008.0099999998</v>
      </c>
      <c r="C21" s="161"/>
      <c r="D21" s="162"/>
      <c r="E21" s="163"/>
      <c r="F21" s="163"/>
      <c r="G21" s="164"/>
      <c r="H21" s="186" t="s">
        <v>66</v>
      </c>
      <c r="I21" s="166">
        <v>2.23</v>
      </c>
      <c r="J21" s="167">
        <f t="shared" si="0"/>
        <v>223</v>
      </c>
      <c r="K21" s="168">
        <v>5181</v>
      </c>
      <c r="L21" s="168">
        <v>5187</v>
      </c>
      <c r="M21" s="169">
        <v>5321</v>
      </c>
      <c r="N21" s="170">
        <f t="shared" si="1"/>
        <v>-140</v>
      </c>
      <c r="O21" s="171">
        <f t="shared" si="2"/>
        <v>-2.6310843826348431E-2</v>
      </c>
      <c r="P21" s="172">
        <v>2321.5</v>
      </c>
      <c r="Q21" s="173">
        <v>2140</v>
      </c>
      <c r="R21" s="174">
        <v>2105</v>
      </c>
      <c r="S21" s="163">
        <f t="shared" si="3"/>
        <v>35</v>
      </c>
      <c r="T21" s="175">
        <f t="shared" si="4"/>
        <v>1.66270783847981E-2</v>
      </c>
      <c r="U21" s="168">
        <v>2117</v>
      </c>
      <c r="V21" s="169">
        <v>2075</v>
      </c>
      <c r="W21" s="170">
        <f t="shared" si="5"/>
        <v>42</v>
      </c>
      <c r="X21" s="176">
        <f t="shared" si="6"/>
        <v>2.0240963855421686E-2</v>
      </c>
      <c r="Y21" s="177">
        <f t="shared" si="7"/>
        <v>9.4932735426008961</v>
      </c>
      <c r="Z21" s="168">
        <v>2435</v>
      </c>
      <c r="AA21" s="178">
        <v>1940</v>
      </c>
      <c r="AB21" s="168">
        <v>195</v>
      </c>
      <c r="AC21" s="170">
        <f t="shared" si="8"/>
        <v>2135</v>
      </c>
      <c r="AD21" s="179">
        <f t="shared" si="9"/>
        <v>0.87679671457905539</v>
      </c>
      <c r="AE21" s="180">
        <f t="shared" si="10"/>
        <v>0.99981836554976011</v>
      </c>
      <c r="AF21" s="178">
        <v>210</v>
      </c>
      <c r="AG21" s="179">
        <f t="shared" si="11"/>
        <v>8.6242299794661192E-2</v>
      </c>
      <c r="AH21" s="181">
        <f t="shared" si="12"/>
        <v>1.4304815106347955</v>
      </c>
      <c r="AI21" s="168">
        <v>50</v>
      </c>
      <c r="AJ21" s="168">
        <v>30</v>
      </c>
      <c r="AK21" s="170">
        <f t="shared" si="13"/>
        <v>80</v>
      </c>
      <c r="AL21" s="179">
        <f t="shared" si="14"/>
        <v>3.2854209445585217E-2</v>
      </c>
      <c r="AM21" s="182">
        <f t="shared" si="15"/>
        <v>0.5979689759493515</v>
      </c>
      <c r="AN21" s="183">
        <v>15</v>
      </c>
      <c r="AO21" s="184" t="s">
        <v>7</v>
      </c>
      <c r="AP21" s="185" t="s">
        <v>7</v>
      </c>
      <c r="AQ21" s="240"/>
      <c r="AR21" s="2"/>
    </row>
    <row r="22" spans="1:45" x14ac:dyDescent="0.25">
      <c r="A22" s="285"/>
      <c r="B22" s="160">
        <v>5410008.0199999996</v>
      </c>
      <c r="C22" s="161"/>
      <c r="D22" s="162"/>
      <c r="E22" s="163"/>
      <c r="F22" s="163"/>
      <c r="G22" s="164"/>
      <c r="H22" s="165" t="s">
        <v>67</v>
      </c>
      <c r="I22" s="166">
        <v>1.22</v>
      </c>
      <c r="J22" s="167">
        <f t="shared" si="0"/>
        <v>122</v>
      </c>
      <c r="K22" s="168">
        <v>3342</v>
      </c>
      <c r="L22" s="168">
        <v>3284</v>
      </c>
      <c r="M22" s="169">
        <v>3439</v>
      </c>
      <c r="N22" s="170">
        <f t="shared" si="1"/>
        <v>-97</v>
      </c>
      <c r="O22" s="171">
        <f t="shared" si="2"/>
        <v>-2.8205873800523407E-2</v>
      </c>
      <c r="P22" s="172">
        <v>2743.2</v>
      </c>
      <c r="Q22" s="173">
        <v>1235</v>
      </c>
      <c r="R22" s="174">
        <v>1221</v>
      </c>
      <c r="S22" s="163">
        <f t="shared" si="3"/>
        <v>14</v>
      </c>
      <c r="T22" s="175">
        <f t="shared" si="4"/>
        <v>1.1466011466011465E-2</v>
      </c>
      <c r="U22" s="168">
        <v>1228</v>
      </c>
      <c r="V22" s="169">
        <v>1210</v>
      </c>
      <c r="W22" s="170">
        <f t="shared" si="5"/>
        <v>18</v>
      </c>
      <c r="X22" s="176">
        <f t="shared" si="6"/>
        <v>1.487603305785124E-2</v>
      </c>
      <c r="Y22" s="177">
        <f t="shared" si="7"/>
        <v>10.065573770491802</v>
      </c>
      <c r="Z22" s="168">
        <v>1535</v>
      </c>
      <c r="AA22" s="178">
        <v>1265</v>
      </c>
      <c r="AB22" s="168">
        <v>105</v>
      </c>
      <c r="AC22" s="170">
        <f t="shared" si="8"/>
        <v>1370</v>
      </c>
      <c r="AD22" s="179">
        <f t="shared" si="9"/>
        <v>0.89250814332247552</v>
      </c>
      <c r="AE22" s="180">
        <f t="shared" si="10"/>
        <v>1.0177342344684062</v>
      </c>
      <c r="AF22" s="178">
        <v>115</v>
      </c>
      <c r="AG22" s="179">
        <f t="shared" si="11"/>
        <v>7.4918566775244305E-2</v>
      </c>
      <c r="AH22" s="181">
        <f t="shared" si="12"/>
        <v>1.2426573135272487</v>
      </c>
      <c r="AI22" s="168">
        <v>30</v>
      </c>
      <c r="AJ22" s="168">
        <v>0</v>
      </c>
      <c r="AK22" s="170">
        <f t="shared" si="13"/>
        <v>30</v>
      </c>
      <c r="AL22" s="179">
        <f t="shared" si="14"/>
        <v>1.9543973941368076E-2</v>
      </c>
      <c r="AM22" s="182">
        <f t="shared" si="15"/>
        <v>0.3557136294226394</v>
      </c>
      <c r="AN22" s="183">
        <v>15</v>
      </c>
      <c r="AO22" s="184" t="s">
        <v>7</v>
      </c>
      <c r="AP22" s="185" t="s">
        <v>7</v>
      </c>
      <c r="AQ22" s="240"/>
      <c r="AR22" s="2"/>
    </row>
    <row r="23" spans="1:45" x14ac:dyDescent="0.25">
      <c r="A23" s="285" t="s">
        <v>186</v>
      </c>
      <c r="B23" s="160">
        <v>5410008.04</v>
      </c>
      <c r="C23" s="161"/>
      <c r="D23" s="162"/>
      <c r="E23" s="163"/>
      <c r="F23" s="163"/>
      <c r="G23" s="164"/>
      <c r="H23" s="165" t="s">
        <v>68</v>
      </c>
      <c r="I23" s="166">
        <v>1.74</v>
      </c>
      <c r="J23" s="167">
        <f t="shared" si="0"/>
        <v>174</v>
      </c>
      <c r="K23" s="168">
        <v>4275</v>
      </c>
      <c r="L23" s="168">
        <v>4414</v>
      </c>
      <c r="M23" s="169">
        <v>4600</v>
      </c>
      <c r="N23" s="170">
        <f t="shared" si="1"/>
        <v>-325</v>
      </c>
      <c r="O23" s="171">
        <f t="shared" si="2"/>
        <v>-7.0652173913043473E-2</v>
      </c>
      <c r="P23" s="172">
        <v>2451.8000000000002</v>
      </c>
      <c r="Q23" s="173">
        <v>1475</v>
      </c>
      <c r="R23" s="174">
        <v>1456</v>
      </c>
      <c r="S23" s="163">
        <f t="shared" si="3"/>
        <v>19</v>
      </c>
      <c r="T23" s="175">
        <f t="shared" si="4"/>
        <v>1.304945054945055E-2</v>
      </c>
      <c r="U23" s="168">
        <v>1472</v>
      </c>
      <c r="V23" s="169">
        <v>1443</v>
      </c>
      <c r="W23" s="170">
        <f t="shared" si="5"/>
        <v>29</v>
      </c>
      <c r="X23" s="176">
        <f t="shared" si="6"/>
        <v>2.0097020097020097E-2</v>
      </c>
      <c r="Y23" s="177">
        <f t="shared" si="7"/>
        <v>8.4597701149425291</v>
      </c>
      <c r="Z23" s="168">
        <v>2290</v>
      </c>
      <c r="AA23" s="178">
        <v>1940</v>
      </c>
      <c r="AB23" s="168">
        <v>195</v>
      </c>
      <c r="AC23" s="170">
        <f t="shared" si="8"/>
        <v>2135</v>
      </c>
      <c r="AD23" s="179">
        <f t="shared" si="9"/>
        <v>0.93231441048034935</v>
      </c>
      <c r="AE23" s="180">
        <f t="shared" si="10"/>
        <v>1.0631256419710333</v>
      </c>
      <c r="AF23" s="178">
        <v>115</v>
      </c>
      <c r="AG23" s="179">
        <f t="shared" si="11"/>
        <v>5.0218340611353711E-2</v>
      </c>
      <c r="AH23" s="181">
        <f t="shared" si="12"/>
        <v>0.83296025164381082</v>
      </c>
      <c r="AI23" s="168">
        <v>20</v>
      </c>
      <c r="AJ23" s="168">
        <v>10</v>
      </c>
      <c r="AK23" s="170">
        <f t="shared" si="13"/>
        <v>30</v>
      </c>
      <c r="AL23" s="179">
        <f t="shared" si="14"/>
        <v>1.3100436681222707E-2</v>
      </c>
      <c r="AM23" s="182">
        <f t="shared" si="15"/>
        <v>0.2384368651370094</v>
      </c>
      <c r="AN23" s="183">
        <v>10</v>
      </c>
      <c r="AO23" s="184" t="s">
        <v>7</v>
      </c>
      <c r="AP23" s="185" t="s">
        <v>7</v>
      </c>
      <c r="AQ23" s="240" t="s">
        <v>187</v>
      </c>
      <c r="AR23" s="2"/>
    </row>
    <row r="24" spans="1:45" x14ac:dyDescent="0.25">
      <c r="A24" s="285" t="s">
        <v>186</v>
      </c>
      <c r="B24" s="160">
        <v>5410008.0499999998</v>
      </c>
      <c r="C24" s="161"/>
      <c r="D24" s="162"/>
      <c r="E24" s="163"/>
      <c r="F24" s="163"/>
      <c r="G24" s="164"/>
      <c r="H24" s="165" t="s">
        <v>69</v>
      </c>
      <c r="I24" s="166">
        <v>0.9</v>
      </c>
      <c r="J24" s="167">
        <f t="shared" si="0"/>
        <v>90</v>
      </c>
      <c r="K24" s="168">
        <v>3270</v>
      </c>
      <c r="L24" s="168">
        <v>3510</v>
      </c>
      <c r="M24" s="169">
        <v>3637</v>
      </c>
      <c r="N24" s="170">
        <f t="shared" si="1"/>
        <v>-367</v>
      </c>
      <c r="O24" s="171">
        <f t="shared" si="2"/>
        <v>-0.10090734121528733</v>
      </c>
      <c r="P24" s="172">
        <v>3644.7</v>
      </c>
      <c r="Q24" s="173">
        <v>1124</v>
      </c>
      <c r="R24" s="174">
        <v>1120</v>
      </c>
      <c r="S24" s="163">
        <f t="shared" si="3"/>
        <v>4</v>
      </c>
      <c r="T24" s="175">
        <f t="shared" si="4"/>
        <v>3.5714285714285713E-3</v>
      </c>
      <c r="U24" s="168">
        <v>1118</v>
      </c>
      <c r="V24" s="169">
        <v>1109</v>
      </c>
      <c r="W24" s="170">
        <f t="shared" si="5"/>
        <v>9</v>
      </c>
      <c r="X24" s="176">
        <f t="shared" si="6"/>
        <v>8.1154192966636611E-3</v>
      </c>
      <c r="Y24" s="177">
        <f t="shared" si="7"/>
        <v>12.422222222222222</v>
      </c>
      <c r="Z24" s="168">
        <v>1765</v>
      </c>
      <c r="AA24" s="178">
        <v>1535</v>
      </c>
      <c r="AB24" s="168">
        <v>115</v>
      </c>
      <c r="AC24" s="170">
        <f t="shared" si="8"/>
        <v>1650</v>
      </c>
      <c r="AD24" s="179">
        <f t="shared" si="9"/>
        <v>0.93484419263456087</v>
      </c>
      <c r="AE24" s="180">
        <f t="shared" si="10"/>
        <v>1.06601037296576</v>
      </c>
      <c r="AF24" s="178">
        <v>80</v>
      </c>
      <c r="AG24" s="179">
        <f t="shared" si="11"/>
        <v>4.5325779036827198E-2</v>
      </c>
      <c r="AH24" s="181">
        <f t="shared" si="12"/>
        <v>0.75180843996130631</v>
      </c>
      <c r="AI24" s="168">
        <v>10</v>
      </c>
      <c r="AJ24" s="168">
        <v>20</v>
      </c>
      <c r="AK24" s="170">
        <f t="shared" si="13"/>
        <v>30</v>
      </c>
      <c r="AL24" s="179">
        <f t="shared" si="14"/>
        <v>1.69971671388102E-2</v>
      </c>
      <c r="AM24" s="182">
        <f t="shared" si="15"/>
        <v>0.3093600119907941</v>
      </c>
      <c r="AN24" s="183">
        <v>0</v>
      </c>
      <c r="AO24" s="184" t="s">
        <v>7</v>
      </c>
      <c r="AP24" s="185" t="s">
        <v>7</v>
      </c>
      <c r="AQ24" s="240" t="s">
        <v>187</v>
      </c>
      <c r="AR24" s="2"/>
    </row>
    <row r="25" spans="1:45" x14ac:dyDescent="0.25">
      <c r="A25" s="285" t="s">
        <v>190</v>
      </c>
      <c r="B25" s="160">
        <v>5410008.0599999996</v>
      </c>
      <c r="C25" s="161"/>
      <c r="D25" s="162"/>
      <c r="E25" s="163"/>
      <c r="F25" s="163"/>
      <c r="G25" s="164"/>
      <c r="H25" s="165" t="s">
        <v>70</v>
      </c>
      <c r="I25" s="166">
        <v>1.06</v>
      </c>
      <c r="J25" s="167">
        <f t="shared" si="0"/>
        <v>106</v>
      </c>
      <c r="K25" s="168">
        <v>3546</v>
      </c>
      <c r="L25" s="168">
        <v>3610</v>
      </c>
      <c r="M25" s="169">
        <v>3813</v>
      </c>
      <c r="N25" s="170">
        <f t="shared" si="1"/>
        <v>-267</v>
      </c>
      <c r="O25" s="171">
        <f t="shared" si="2"/>
        <v>-7.0023603461841069E-2</v>
      </c>
      <c r="P25" s="172">
        <v>3341.8</v>
      </c>
      <c r="Q25" s="173">
        <v>1137</v>
      </c>
      <c r="R25" s="174">
        <v>1147</v>
      </c>
      <c r="S25" s="163">
        <f t="shared" si="3"/>
        <v>-10</v>
      </c>
      <c r="T25" s="175">
        <f t="shared" si="4"/>
        <v>-8.7183958151700082E-3</v>
      </c>
      <c r="U25" s="168">
        <v>1132</v>
      </c>
      <c r="V25" s="169">
        <v>1126</v>
      </c>
      <c r="W25" s="170">
        <f t="shared" si="5"/>
        <v>6</v>
      </c>
      <c r="X25" s="176">
        <f t="shared" si="6"/>
        <v>5.3285968028419185E-3</v>
      </c>
      <c r="Y25" s="177">
        <f t="shared" si="7"/>
        <v>10.679245283018869</v>
      </c>
      <c r="Z25" s="168">
        <v>1520</v>
      </c>
      <c r="AA25" s="178">
        <v>1295</v>
      </c>
      <c r="AB25" s="168">
        <v>75</v>
      </c>
      <c r="AC25" s="170">
        <f t="shared" si="8"/>
        <v>1370</v>
      </c>
      <c r="AD25" s="179">
        <f t="shared" si="9"/>
        <v>0.90131578947368418</v>
      </c>
      <c r="AE25" s="180">
        <f t="shared" si="10"/>
        <v>1.0277776644138181</v>
      </c>
      <c r="AF25" s="178">
        <v>110</v>
      </c>
      <c r="AG25" s="179">
        <f t="shared" si="11"/>
        <v>7.2368421052631582E-2</v>
      </c>
      <c r="AH25" s="181">
        <f t="shared" si="12"/>
        <v>1.2003586235072994</v>
      </c>
      <c r="AI25" s="168">
        <v>30</v>
      </c>
      <c r="AJ25" s="168">
        <v>10</v>
      </c>
      <c r="AK25" s="170">
        <f t="shared" si="13"/>
        <v>40</v>
      </c>
      <c r="AL25" s="179">
        <f t="shared" si="14"/>
        <v>2.6315789473684209E-2</v>
      </c>
      <c r="AM25" s="182">
        <f t="shared" si="15"/>
        <v>0.47896528172258906</v>
      </c>
      <c r="AN25" s="183">
        <v>0</v>
      </c>
      <c r="AO25" s="184" t="s">
        <v>7</v>
      </c>
      <c r="AP25" s="185" t="s">
        <v>7</v>
      </c>
      <c r="AQ25" s="240" t="s">
        <v>187</v>
      </c>
      <c r="AR25" s="2"/>
    </row>
    <row r="26" spans="1:45" x14ac:dyDescent="0.25">
      <c r="A26" s="288"/>
      <c r="B26" s="188">
        <v>5410009.0099999998</v>
      </c>
      <c r="C26" s="189"/>
      <c r="D26" s="190"/>
      <c r="E26" s="191"/>
      <c r="F26" s="191"/>
      <c r="G26" s="192"/>
      <c r="H26" s="214" t="s">
        <v>71</v>
      </c>
      <c r="I26" s="194">
        <v>1.4</v>
      </c>
      <c r="J26" s="195">
        <f t="shared" si="0"/>
        <v>140</v>
      </c>
      <c r="K26" s="196">
        <v>6325</v>
      </c>
      <c r="L26" s="196">
        <v>6451</v>
      </c>
      <c r="M26" s="197">
        <v>6442</v>
      </c>
      <c r="N26" s="198">
        <f t="shared" si="1"/>
        <v>-117</v>
      </c>
      <c r="O26" s="199">
        <f t="shared" si="2"/>
        <v>-1.8162061471592675E-2</v>
      </c>
      <c r="P26" s="200">
        <v>4512.7</v>
      </c>
      <c r="Q26" s="201">
        <v>2733</v>
      </c>
      <c r="R26" s="202">
        <v>2677</v>
      </c>
      <c r="S26" s="191">
        <f t="shared" si="3"/>
        <v>56</v>
      </c>
      <c r="T26" s="203">
        <f t="shared" si="4"/>
        <v>2.0918939110945087E-2</v>
      </c>
      <c r="U26" s="196">
        <v>2675</v>
      </c>
      <c r="V26" s="197">
        <v>2565</v>
      </c>
      <c r="W26" s="198">
        <f t="shared" si="5"/>
        <v>110</v>
      </c>
      <c r="X26" s="204">
        <f t="shared" si="6"/>
        <v>4.2884990253411304E-2</v>
      </c>
      <c r="Y26" s="205">
        <f t="shared" si="7"/>
        <v>19.107142857142858</v>
      </c>
      <c r="Z26" s="196">
        <v>2800</v>
      </c>
      <c r="AA26" s="206">
        <v>2000</v>
      </c>
      <c r="AB26" s="196">
        <v>230</v>
      </c>
      <c r="AC26" s="198">
        <f t="shared" si="8"/>
        <v>2230</v>
      </c>
      <c r="AD26" s="207">
        <f t="shared" si="9"/>
        <v>0.79642857142857137</v>
      </c>
      <c r="AE26" s="208">
        <f t="shared" si="10"/>
        <v>0.90817392369579708</v>
      </c>
      <c r="AF26" s="206">
        <v>445</v>
      </c>
      <c r="AG26" s="207">
        <f t="shared" si="11"/>
        <v>0.15892857142857142</v>
      </c>
      <c r="AH26" s="209">
        <f t="shared" si="12"/>
        <v>2.6361122498062901</v>
      </c>
      <c r="AI26" s="196">
        <v>95</v>
      </c>
      <c r="AJ26" s="196">
        <v>15</v>
      </c>
      <c r="AK26" s="198">
        <f t="shared" si="13"/>
        <v>110</v>
      </c>
      <c r="AL26" s="207">
        <f t="shared" si="14"/>
        <v>3.9285714285714285E-2</v>
      </c>
      <c r="AM26" s="210">
        <f t="shared" si="15"/>
        <v>0.71502674200015082</v>
      </c>
      <c r="AN26" s="211">
        <v>20</v>
      </c>
      <c r="AO26" s="212" t="s">
        <v>6</v>
      </c>
      <c r="AP26" s="213" t="s">
        <v>6</v>
      </c>
      <c r="AQ26" s="240"/>
      <c r="AR26" s="2"/>
    </row>
    <row r="27" spans="1:45" x14ac:dyDescent="0.25">
      <c r="A27" s="288"/>
      <c r="B27" s="190">
        <v>5410009.0199999996</v>
      </c>
      <c r="C27" s="189"/>
      <c r="D27" s="246"/>
      <c r="E27" s="191"/>
      <c r="F27" s="191"/>
      <c r="G27" s="192"/>
      <c r="H27" s="214" t="s">
        <v>72</v>
      </c>
      <c r="I27" s="194">
        <v>1.28</v>
      </c>
      <c r="J27" s="195">
        <f t="shared" si="0"/>
        <v>128</v>
      </c>
      <c r="K27" s="191">
        <v>6350</v>
      </c>
      <c r="L27" s="191">
        <v>6471</v>
      </c>
      <c r="M27" s="202">
        <v>6505</v>
      </c>
      <c r="N27" s="198">
        <f t="shared" si="1"/>
        <v>-155</v>
      </c>
      <c r="O27" s="199">
        <f t="shared" si="2"/>
        <v>-2.3827824750192159E-2</v>
      </c>
      <c r="P27" s="215">
        <v>4974.8999999999996</v>
      </c>
      <c r="Q27" s="201">
        <v>2675</v>
      </c>
      <c r="R27" s="202">
        <v>2612</v>
      </c>
      <c r="S27" s="191">
        <f t="shared" si="3"/>
        <v>63</v>
      </c>
      <c r="T27" s="203">
        <f t="shared" si="4"/>
        <v>2.4119448698315466E-2</v>
      </c>
      <c r="U27" s="191">
        <v>2559</v>
      </c>
      <c r="V27" s="202">
        <v>2488</v>
      </c>
      <c r="W27" s="198">
        <f t="shared" si="5"/>
        <v>71</v>
      </c>
      <c r="X27" s="204">
        <f t="shared" si="6"/>
        <v>2.8536977491961414E-2</v>
      </c>
      <c r="Y27" s="205">
        <f t="shared" si="7"/>
        <v>19.9921875</v>
      </c>
      <c r="Z27" s="191">
        <v>2730</v>
      </c>
      <c r="AA27" s="206">
        <v>1975</v>
      </c>
      <c r="AB27" s="191">
        <v>235</v>
      </c>
      <c r="AC27" s="198">
        <f t="shared" si="8"/>
        <v>2210</v>
      </c>
      <c r="AD27" s="207">
        <f t="shared" si="9"/>
        <v>0.80952380952380953</v>
      </c>
      <c r="AE27" s="208">
        <f t="shared" si="10"/>
        <v>0.92310652931710324</v>
      </c>
      <c r="AF27" s="206">
        <v>350</v>
      </c>
      <c r="AG27" s="207">
        <f t="shared" si="11"/>
        <v>0.12820512820512819</v>
      </c>
      <c r="AH27" s="209">
        <f t="shared" si="12"/>
        <v>2.1265094495700407</v>
      </c>
      <c r="AI27" s="191">
        <v>150</v>
      </c>
      <c r="AJ27" s="191">
        <v>15</v>
      </c>
      <c r="AK27" s="198">
        <f t="shared" si="13"/>
        <v>165</v>
      </c>
      <c r="AL27" s="207">
        <f t="shared" si="14"/>
        <v>6.043956043956044E-2</v>
      </c>
      <c r="AM27" s="210">
        <f t="shared" si="15"/>
        <v>1.1000411415386935</v>
      </c>
      <c r="AN27" s="211">
        <v>10</v>
      </c>
      <c r="AO27" s="212" t="s">
        <v>6</v>
      </c>
      <c r="AP27" s="213" t="s">
        <v>6</v>
      </c>
      <c r="AQ27" s="240"/>
      <c r="AR27" s="29"/>
      <c r="AS27" s="29"/>
    </row>
    <row r="28" spans="1:45" x14ac:dyDescent="0.25">
      <c r="A28" s="285" t="s">
        <v>212</v>
      </c>
      <c r="B28" s="160">
        <v>5410009.04</v>
      </c>
      <c r="C28" s="161">
        <v>5410009.0300000003</v>
      </c>
      <c r="D28" s="185">
        <v>0.41596200300000002</v>
      </c>
      <c r="E28" s="163">
        <v>9374</v>
      </c>
      <c r="F28" s="163">
        <v>2852</v>
      </c>
      <c r="G28" s="164">
        <v>2782</v>
      </c>
      <c r="H28" s="165"/>
      <c r="I28" s="166">
        <v>3.83</v>
      </c>
      <c r="J28" s="167">
        <f t="shared" si="0"/>
        <v>383</v>
      </c>
      <c r="K28" s="168">
        <v>5820</v>
      </c>
      <c r="L28" s="168">
        <v>5396</v>
      </c>
      <c r="M28" s="169">
        <f>E28*D28</f>
        <v>3899.2278161220001</v>
      </c>
      <c r="N28" s="170">
        <f t="shared" si="1"/>
        <v>1920.7721838779999</v>
      </c>
      <c r="O28" s="171">
        <f t="shared" si="2"/>
        <v>0.49260322157537206</v>
      </c>
      <c r="P28" s="172">
        <v>1521.3</v>
      </c>
      <c r="Q28" s="173">
        <v>1857</v>
      </c>
      <c r="R28" s="174">
        <f>F28*D28</f>
        <v>1186.3236325560001</v>
      </c>
      <c r="S28" s="163">
        <f t="shared" si="3"/>
        <v>670.67636744399988</v>
      </c>
      <c r="T28" s="175">
        <f t="shared" si="4"/>
        <v>0.56534013909761738</v>
      </c>
      <c r="U28" s="168">
        <v>1810</v>
      </c>
      <c r="V28" s="169">
        <f>G28*D28</f>
        <v>1157.2062923460001</v>
      </c>
      <c r="W28" s="170">
        <f t="shared" si="5"/>
        <v>652.79370765399995</v>
      </c>
      <c r="X28" s="176">
        <f t="shared" si="6"/>
        <v>0.5641117854022325</v>
      </c>
      <c r="Y28" s="177">
        <f t="shared" si="7"/>
        <v>4.7258485639686683</v>
      </c>
      <c r="Z28" s="168">
        <v>3015</v>
      </c>
      <c r="AA28" s="178">
        <v>2520</v>
      </c>
      <c r="AB28" s="168">
        <v>245</v>
      </c>
      <c r="AC28" s="170">
        <f t="shared" si="8"/>
        <v>2765</v>
      </c>
      <c r="AD28" s="179">
        <f t="shared" si="9"/>
        <v>0.9170812603648425</v>
      </c>
      <c r="AE28" s="180">
        <f t="shared" si="10"/>
        <v>1.0457551580294138</v>
      </c>
      <c r="AF28" s="178">
        <v>160</v>
      </c>
      <c r="AG28" s="179">
        <f t="shared" si="11"/>
        <v>5.306799336650083E-2</v>
      </c>
      <c r="AH28" s="181">
        <f t="shared" si="12"/>
        <v>0.8802267970359573</v>
      </c>
      <c r="AI28" s="168">
        <v>65</v>
      </c>
      <c r="AJ28" s="168">
        <v>30</v>
      </c>
      <c r="AK28" s="170">
        <f t="shared" si="13"/>
        <v>95</v>
      </c>
      <c r="AL28" s="179">
        <f t="shared" si="14"/>
        <v>3.150912106135987E-2</v>
      </c>
      <c r="AM28" s="182">
        <f t="shared" si="15"/>
        <v>0.57348745174744498</v>
      </c>
      <c r="AN28" s="183">
        <v>0</v>
      </c>
      <c r="AO28" s="184" t="s">
        <v>7</v>
      </c>
      <c r="AP28" s="185" t="s">
        <v>7</v>
      </c>
      <c r="AQ28" s="241" t="s">
        <v>213</v>
      </c>
    </row>
    <row r="29" spans="1:45" x14ac:dyDescent="0.25">
      <c r="A29" s="285"/>
      <c r="B29" s="160">
        <v>5410009.0499999998</v>
      </c>
      <c r="C29" s="161">
        <v>5410009.0300000003</v>
      </c>
      <c r="D29" s="185">
        <v>0.58403799700000003</v>
      </c>
      <c r="E29" s="163">
        <v>9374</v>
      </c>
      <c r="F29" s="163">
        <v>2852</v>
      </c>
      <c r="G29" s="164">
        <v>2782</v>
      </c>
      <c r="H29" s="165"/>
      <c r="I29" s="166">
        <v>1.45</v>
      </c>
      <c r="J29" s="167">
        <f t="shared" si="0"/>
        <v>145</v>
      </c>
      <c r="K29" s="168">
        <v>6212</v>
      </c>
      <c r="L29" s="168">
        <v>6106</v>
      </c>
      <c r="M29" s="169">
        <f>E29*D29</f>
        <v>5474.7721838779999</v>
      </c>
      <c r="N29" s="170">
        <f t="shared" si="1"/>
        <v>737.22781612200015</v>
      </c>
      <c r="O29" s="171">
        <f t="shared" si="2"/>
        <v>0.13465908559500867</v>
      </c>
      <c r="P29" s="172">
        <v>4293.3</v>
      </c>
      <c r="Q29" s="173">
        <v>2069</v>
      </c>
      <c r="R29" s="174">
        <f>F29*D29</f>
        <v>1665.6763674440001</v>
      </c>
      <c r="S29" s="163">
        <f t="shared" si="3"/>
        <v>403.32363255599989</v>
      </c>
      <c r="T29" s="175">
        <f t="shared" si="4"/>
        <v>0.24213805300900362</v>
      </c>
      <c r="U29" s="168">
        <v>2043</v>
      </c>
      <c r="V29" s="169">
        <f>G29*D29</f>
        <v>1624.7937076540002</v>
      </c>
      <c r="W29" s="170">
        <f t="shared" si="5"/>
        <v>418.20629234599983</v>
      </c>
      <c r="X29" s="176">
        <f t="shared" si="6"/>
        <v>0.25739039385488366</v>
      </c>
      <c r="Y29" s="177">
        <f t="shared" si="7"/>
        <v>14.089655172413794</v>
      </c>
      <c r="Z29" s="168">
        <v>3205</v>
      </c>
      <c r="AA29" s="178">
        <v>2655</v>
      </c>
      <c r="AB29" s="168">
        <v>265</v>
      </c>
      <c r="AC29" s="170">
        <f t="shared" si="8"/>
        <v>2920</v>
      </c>
      <c r="AD29" s="179">
        <f t="shared" si="9"/>
        <v>0.91107644305772228</v>
      </c>
      <c r="AE29" s="180">
        <f t="shared" si="10"/>
        <v>1.0389078164214878</v>
      </c>
      <c r="AF29" s="178">
        <v>190</v>
      </c>
      <c r="AG29" s="179">
        <f t="shared" si="11"/>
        <v>5.9282371294851796E-2</v>
      </c>
      <c r="AH29" s="181">
        <f t="shared" si="12"/>
        <v>0.98330327746109225</v>
      </c>
      <c r="AI29" s="168">
        <v>55</v>
      </c>
      <c r="AJ29" s="168">
        <v>25</v>
      </c>
      <c r="AK29" s="170">
        <f t="shared" si="13"/>
        <v>80</v>
      </c>
      <c r="AL29" s="179">
        <f t="shared" si="14"/>
        <v>2.4960998439937598E-2</v>
      </c>
      <c r="AM29" s="182">
        <f t="shared" si="15"/>
        <v>0.45430716269474908</v>
      </c>
      <c r="AN29" s="183">
        <v>20</v>
      </c>
      <c r="AO29" s="184" t="s">
        <v>7</v>
      </c>
      <c r="AP29" s="185" t="s">
        <v>7</v>
      </c>
      <c r="AQ29" s="241" t="s">
        <v>156</v>
      </c>
    </row>
    <row r="30" spans="1:45" x14ac:dyDescent="0.25">
      <c r="A30" s="284"/>
      <c r="B30" s="107">
        <v>5410010</v>
      </c>
      <c r="C30" s="108"/>
      <c r="D30" s="109"/>
      <c r="E30" s="110"/>
      <c r="F30" s="110"/>
      <c r="G30" s="111"/>
      <c r="H30" s="112" t="s">
        <v>74</v>
      </c>
      <c r="I30" s="113">
        <v>1.49</v>
      </c>
      <c r="J30" s="114">
        <f t="shared" si="0"/>
        <v>149</v>
      </c>
      <c r="K30" s="115">
        <v>5581</v>
      </c>
      <c r="L30" s="115">
        <v>5375</v>
      </c>
      <c r="M30" s="116">
        <v>5242</v>
      </c>
      <c r="N30" s="117">
        <f t="shared" si="1"/>
        <v>339</v>
      </c>
      <c r="O30" s="118">
        <f t="shared" si="2"/>
        <v>6.4669973292636393E-2</v>
      </c>
      <c r="P30" s="119">
        <v>3741.1</v>
      </c>
      <c r="Q30" s="120">
        <v>2802</v>
      </c>
      <c r="R30" s="121">
        <v>2571</v>
      </c>
      <c r="S30" s="110">
        <f t="shared" si="3"/>
        <v>231</v>
      </c>
      <c r="T30" s="122">
        <f t="shared" si="4"/>
        <v>8.9848308051341891E-2</v>
      </c>
      <c r="U30" s="115">
        <v>2705</v>
      </c>
      <c r="V30" s="116">
        <v>2442</v>
      </c>
      <c r="W30" s="117">
        <f t="shared" si="5"/>
        <v>263</v>
      </c>
      <c r="X30" s="123">
        <f t="shared" si="6"/>
        <v>0.1076986076986077</v>
      </c>
      <c r="Y30" s="124">
        <f t="shared" si="7"/>
        <v>18.154362416107382</v>
      </c>
      <c r="Z30" s="115">
        <v>2555</v>
      </c>
      <c r="AA30" s="125">
        <v>1705</v>
      </c>
      <c r="AB30" s="115">
        <v>165</v>
      </c>
      <c r="AC30" s="117">
        <f t="shared" si="8"/>
        <v>1870</v>
      </c>
      <c r="AD30" s="126">
        <f t="shared" si="9"/>
        <v>0.73189823874755378</v>
      </c>
      <c r="AE30" s="127">
        <f t="shared" si="10"/>
        <v>0.83458946486203844</v>
      </c>
      <c r="AF30" s="125">
        <v>285</v>
      </c>
      <c r="AG30" s="126">
        <f t="shared" si="11"/>
        <v>0.11154598825831702</v>
      </c>
      <c r="AH30" s="128">
        <f t="shared" si="12"/>
        <v>1.8501880651249318</v>
      </c>
      <c r="AI30" s="115">
        <v>285</v>
      </c>
      <c r="AJ30" s="115">
        <v>70</v>
      </c>
      <c r="AK30" s="117">
        <f t="shared" si="13"/>
        <v>355</v>
      </c>
      <c r="AL30" s="126">
        <f t="shared" si="14"/>
        <v>0.13894324853228962</v>
      </c>
      <c r="AM30" s="129">
        <f t="shared" si="15"/>
        <v>2.5288617027153526</v>
      </c>
      <c r="AN30" s="130">
        <v>45</v>
      </c>
      <c r="AO30" s="131" t="s">
        <v>5</v>
      </c>
      <c r="AP30" s="324" t="s">
        <v>5</v>
      </c>
      <c r="AQ30" s="240"/>
    </row>
    <row r="31" spans="1:45" x14ac:dyDescent="0.25">
      <c r="A31" s="284"/>
      <c r="B31" s="107">
        <v>5410011</v>
      </c>
      <c r="C31" s="108"/>
      <c r="D31" s="109"/>
      <c r="E31" s="110"/>
      <c r="F31" s="110"/>
      <c r="G31" s="111"/>
      <c r="H31" s="112" t="s">
        <v>75</v>
      </c>
      <c r="I31" s="113">
        <v>1.7</v>
      </c>
      <c r="J31" s="114">
        <f t="shared" si="0"/>
        <v>170</v>
      </c>
      <c r="K31" s="115">
        <v>4537</v>
      </c>
      <c r="L31" s="115">
        <v>4148</v>
      </c>
      <c r="M31" s="116">
        <v>4509</v>
      </c>
      <c r="N31" s="117">
        <f t="shared" si="1"/>
        <v>28</v>
      </c>
      <c r="O31" s="118">
        <f t="shared" si="2"/>
        <v>6.2098026169882456E-3</v>
      </c>
      <c r="P31" s="119">
        <v>2666.2</v>
      </c>
      <c r="Q31" s="120">
        <v>2589</v>
      </c>
      <c r="R31" s="121">
        <v>2332</v>
      </c>
      <c r="S31" s="110">
        <f t="shared" si="3"/>
        <v>257</v>
      </c>
      <c r="T31" s="122">
        <f t="shared" si="4"/>
        <v>0.11020583190394512</v>
      </c>
      <c r="U31" s="115">
        <v>2380</v>
      </c>
      <c r="V31" s="116">
        <v>2193</v>
      </c>
      <c r="W31" s="117">
        <f t="shared" si="5"/>
        <v>187</v>
      </c>
      <c r="X31" s="123">
        <f t="shared" si="6"/>
        <v>8.5271317829457363E-2</v>
      </c>
      <c r="Y31" s="124">
        <f t="shared" si="7"/>
        <v>14</v>
      </c>
      <c r="Z31" s="115">
        <v>2280</v>
      </c>
      <c r="AA31" s="125">
        <v>1415</v>
      </c>
      <c r="AB31" s="115">
        <v>200</v>
      </c>
      <c r="AC31" s="117">
        <f t="shared" si="8"/>
        <v>1615</v>
      </c>
      <c r="AD31" s="126">
        <f t="shared" si="9"/>
        <v>0.70833333333333337</v>
      </c>
      <c r="AE31" s="127">
        <f t="shared" si="10"/>
        <v>0.80771821315246539</v>
      </c>
      <c r="AF31" s="125">
        <v>325</v>
      </c>
      <c r="AG31" s="126">
        <f t="shared" si="11"/>
        <v>0.14254385964912281</v>
      </c>
      <c r="AH31" s="128">
        <f t="shared" si="12"/>
        <v>2.3643427432719535</v>
      </c>
      <c r="AI31" s="115">
        <v>265</v>
      </c>
      <c r="AJ31" s="115">
        <v>50</v>
      </c>
      <c r="AK31" s="117">
        <f t="shared" si="13"/>
        <v>315</v>
      </c>
      <c r="AL31" s="126">
        <f t="shared" si="14"/>
        <v>0.13815789473684212</v>
      </c>
      <c r="AM31" s="129">
        <f t="shared" si="15"/>
        <v>2.514567729043593</v>
      </c>
      <c r="AN31" s="130">
        <v>20</v>
      </c>
      <c r="AO31" s="131" t="s">
        <v>5</v>
      </c>
      <c r="AP31" s="132" t="s">
        <v>5</v>
      </c>
      <c r="AQ31" s="240"/>
    </row>
    <row r="32" spans="1:45" x14ac:dyDescent="0.25">
      <c r="A32" s="284" t="s">
        <v>163</v>
      </c>
      <c r="B32" s="107">
        <v>5410012</v>
      </c>
      <c r="C32" s="108"/>
      <c r="D32" s="132"/>
      <c r="E32" s="110"/>
      <c r="F32" s="110"/>
      <c r="G32" s="111"/>
      <c r="H32" s="133" t="s">
        <v>76</v>
      </c>
      <c r="I32" s="113">
        <v>0.78</v>
      </c>
      <c r="J32" s="114">
        <f t="shared" si="0"/>
        <v>78</v>
      </c>
      <c r="K32" s="115">
        <v>2203</v>
      </c>
      <c r="L32" s="115">
        <v>2214</v>
      </c>
      <c r="M32" s="116">
        <v>2128</v>
      </c>
      <c r="N32" s="117">
        <f t="shared" si="1"/>
        <v>75</v>
      </c>
      <c r="O32" s="118">
        <f t="shared" si="2"/>
        <v>3.5244360902255641E-2</v>
      </c>
      <c r="P32" s="119">
        <v>2821.5</v>
      </c>
      <c r="Q32" s="120">
        <v>1164</v>
      </c>
      <c r="R32" s="121">
        <v>1082</v>
      </c>
      <c r="S32" s="110">
        <f t="shared" si="3"/>
        <v>82</v>
      </c>
      <c r="T32" s="122">
        <f t="shared" si="4"/>
        <v>7.5785582255083181E-2</v>
      </c>
      <c r="U32" s="115">
        <v>1115</v>
      </c>
      <c r="V32" s="116">
        <v>1023</v>
      </c>
      <c r="W32" s="117">
        <f t="shared" si="5"/>
        <v>92</v>
      </c>
      <c r="X32" s="123">
        <f t="shared" si="6"/>
        <v>8.9931573802541548E-2</v>
      </c>
      <c r="Y32" s="124">
        <f t="shared" si="7"/>
        <v>14.294871794871796</v>
      </c>
      <c r="Z32" s="115">
        <v>1040</v>
      </c>
      <c r="AA32" s="125">
        <v>725</v>
      </c>
      <c r="AB32" s="115">
        <v>80</v>
      </c>
      <c r="AC32" s="117">
        <f t="shared" si="8"/>
        <v>805</v>
      </c>
      <c r="AD32" s="126">
        <f t="shared" si="9"/>
        <v>0.77403846153846156</v>
      </c>
      <c r="AE32" s="127">
        <f t="shared" si="10"/>
        <v>0.88264230079782979</v>
      </c>
      <c r="AF32" s="125">
        <v>85</v>
      </c>
      <c r="AG32" s="126">
        <f t="shared" si="11"/>
        <v>8.1730769230769232E-2</v>
      </c>
      <c r="AH32" s="128">
        <f t="shared" si="12"/>
        <v>1.355649774100901</v>
      </c>
      <c r="AI32" s="115">
        <v>115</v>
      </c>
      <c r="AJ32" s="115">
        <v>30</v>
      </c>
      <c r="AK32" s="117">
        <f t="shared" si="13"/>
        <v>145</v>
      </c>
      <c r="AL32" s="126">
        <f t="shared" si="14"/>
        <v>0.13942307692307693</v>
      </c>
      <c r="AM32" s="129">
        <f t="shared" si="15"/>
        <v>2.5375949060494865</v>
      </c>
      <c r="AN32" s="130">
        <v>10</v>
      </c>
      <c r="AO32" s="131" t="s">
        <v>5</v>
      </c>
      <c r="AP32" s="132" t="s">
        <v>5</v>
      </c>
      <c r="AQ32" s="240" t="s">
        <v>164</v>
      </c>
    </row>
    <row r="33" spans="1:45" x14ac:dyDescent="0.25">
      <c r="A33" s="285"/>
      <c r="B33" s="160">
        <v>5410013</v>
      </c>
      <c r="C33" s="161"/>
      <c r="D33" s="185"/>
      <c r="E33" s="163"/>
      <c r="F33" s="163"/>
      <c r="G33" s="164"/>
      <c r="H33" s="165" t="s">
        <v>77</v>
      </c>
      <c r="I33" s="166">
        <v>1.49</v>
      </c>
      <c r="J33" s="167">
        <f t="shared" si="0"/>
        <v>149</v>
      </c>
      <c r="K33" s="168">
        <v>3315</v>
      </c>
      <c r="L33" s="168">
        <v>3354</v>
      </c>
      <c r="M33" s="169">
        <v>3325</v>
      </c>
      <c r="N33" s="170">
        <f t="shared" si="1"/>
        <v>-10</v>
      </c>
      <c r="O33" s="171">
        <f t="shared" si="2"/>
        <v>-3.0075187969924814E-3</v>
      </c>
      <c r="P33" s="172">
        <v>2221.6999999999998</v>
      </c>
      <c r="Q33" s="173">
        <v>1500</v>
      </c>
      <c r="R33" s="174">
        <v>1481</v>
      </c>
      <c r="S33" s="163">
        <f t="shared" si="3"/>
        <v>19</v>
      </c>
      <c r="T33" s="175">
        <f t="shared" si="4"/>
        <v>1.2829169480081027E-2</v>
      </c>
      <c r="U33" s="168">
        <v>1461</v>
      </c>
      <c r="V33" s="169">
        <v>1433</v>
      </c>
      <c r="W33" s="170">
        <f t="shared" si="5"/>
        <v>28</v>
      </c>
      <c r="X33" s="176">
        <f t="shared" si="6"/>
        <v>1.9539427773900907E-2</v>
      </c>
      <c r="Y33" s="177">
        <f t="shared" si="7"/>
        <v>9.8053691275167782</v>
      </c>
      <c r="Z33" s="168">
        <v>1745</v>
      </c>
      <c r="AA33" s="178">
        <v>1315</v>
      </c>
      <c r="AB33" s="168">
        <v>120</v>
      </c>
      <c r="AC33" s="170">
        <f t="shared" si="8"/>
        <v>1435</v>
      </c>
      <c r="AD33" s="179">
        <f t="shared" si="9"/>
        <v>0.82234957020057309</v>
      </c>
      <c r="AE33" s="180">
        <f t="shared" si="10"/>
        <v>0.93773184766461848</v>
      </c>
      <c r="AF33" s="178">
        <v>125</v>
      </c>
      <c r="AG33" s="179">
        <f t="shared" si="11"/>
        <v>7.1633237822349566E-2</v>
      </c>
      <c r="AH33" s="181">
        <f t="shared" si="12"/>
        <v>1.1881643056336904</v>
      </c>
      <c r="AI33" s="168">
        <v>140</v>
      </c>
      <c r="AJ33" s="168">
        <v>30</v>
      </c>
      <c r="AK33" s="170">
        <f t="shared" si="13"/>
        <v>170</v>
      </c>
      <c r="AL33" s="179">
        <f t="shared" si="14"/>
        <v>9.7421203438395415E-2</v>
      </c>
      <c r="AM33" s="182">
        <f t="shared" si="15"/>
        <v>1.7731322177237394</v>
      </c>
      <c r="AN33" s="183">
        <v>15</v>
      </c>
      <c r="AO33" s="184" t="s">
        <v>7</v>
      </c>
      <c r="AP33" s="185" t="s">
        <v>7</v>
      </c>
      <c r="AQ33" s="240"/>
    </row>
    <row r="34" spans="1:45" x14ac:dyDescent="0.25">
      <c r="A34" s="285"/>
      <c r="B34" s="160">
        <v>5410014.0199999996</v>
      </c>
      <c r="C34" s="161"/>
      <c r="D34" s="185"/>
      <c r="E34" s="163"/>
      <c r="F34" s="163"/>
      <c r="G34" s="164"/>
      <c r="H34" s="165" t="s">
        <v>78</v>
      </c>
      <c r="I34" s="166">
        <v>1.62</v>
      </c>
      <c r="J34" s="167">
        <f t="shared" ref="J34:J65" si="16">I34*100</f>
        <v>162</v>
      </c>
      <c r="K34" s="168">
        <v>4478</v>
      </c>
      <c r="L34" s="168">
        <v>4503</v>
      </c>
      <c r="M34" s="169">
        <v>4597</v>
      </c>
      <c r="N34" s="170">
        <f t="shared" ref="N34:N65" si="17">K34-M34</f>
        <v>-119</v>
      </c>
      <c r="O34" s="171">
        <f t="shared" ref="O34:O65" si="18">N34/M34</f>
        <v>-2.58864476832717E-2</v>
      </c>
      <c r="P34" s="172">
        <v>2757.6</v>
      </c>
      <c r="Q34" s="173">
        <v>1868</v>
      </c>
      <c r="R34" s="174">
        <v>1837</v>
      </c>
      <c r="S34" s="163">
        <f t="shared" ref="S34:S65" si="19">Q34-R34</f>
        <v>31</v>
      </c>
      <c r="T34" s="175">
        <f t="shared" ref="T34:T65" si="20">S34/R34</f>
        <v>1.6875340228633642E-2</v>
      </c>
      <c r="U34" s="168">
        <v>1825</v>
      </c>
      <c r="V34" s="169">
        <v>1779</v>
      </c>
      <c r="W34" s="170">
        <f t="shared" ref="W34:W65" si="21">U34-V34</f>
        <v>46</v>
      </c>
      <c r="X34" s="176">
        <f t="shared" ref="X34:X65" si="22">W34/V34</f>
        <v>2.5857223159078135E-2</v>
      </c>
      <c r="Y34" s="177">
        <f t="shared" ref="Y34:Y65" si="23">U34/J34</f>
        <v>11.265432098765432</v>
      </c>
      <c r="Z34" s="168">
        <v>2080</v>
      </c>
      <c r="AA34" s="178">
        <v>1660</v>
      </c>
      <c r="AB34" s="168">
        <v>175</v>
      </c>
      <c r="AC34" s="170">
        <f t="shared" ref="AC34:AC60" si="24">AA34+AB34</f>
        <v>1835</v>
      </c>
      <c r="AD34" s="179">
        <f t="shared" ref="AD34:AD60" si="25">AC34/Z34</f>
        <v>0.88221153846153844</v>
      </c>
      <c r="AE34" s="180">
        <f t="shared" ref="AE34:AE60" si="26">AD34/0.876956</f>
        <v>1.0059929328969053</v>
      </c>
      <c r="AF34" s="178">
        <v>165</v>
      </c>
      <c r="AG34" s="179">
        <f t="shared" ref="AG34:AG60" si="27">AF34/Z34</f>
        <v>7.9326923076923073E-2</v>
      </c>
      <c r="AH34" s="181">
        <f t="shared" ref="AH34:AH60" si="28">AG34/0.060289</f>
        <v>1.3157777219214628</v>
      </c>
      <c r="AI34" s="168">
        <v>60</v>
      </c>
      <c r="AJ34" s="168">
        <v>10</v>
      </c>
      <c r="AK34" s="170">
        <f t="shared" ref="AK34:AK60" si="29">AI34+AJ34</f>
        <v>70</v>
      </c>
      <c r="AL34" s="179">
        <f t="shared" ref="AL34:AL60" si="30">AK34/Z34</f>
        <v>3.3653846153846152E-2</v>
      </c>
      <c r="AM34" s="182">
        <f t="shared" ref="AM34:AM60" si="31">AL34/0.054943</f>
        <v>0.61252290835677248</v>
      </c>
      <c r="AN34" s="183">
        <v>15</v>
      </c>
      <c r="AO34" s="184" t="s">
        <v>7</v>
      </c>
      <c r="AP34" s="185" t="s">
        <v>7</v>
      </c>
      <c r="AQ34" s="240"/>
    </row>
    <row r="35" spans="1:45" x14ac:dyDescent="0.25">
      <c r="A35" s="285"/>
      <c r="B35" s="160">
        <v>5410014.0300000003</v>
      </c>
      <c r="C35" s="161"/>
      <c r="D35" s="162"/>
      <c r="E35" s="163"/>
      <c r="F35" s="163"/>
      <c r="G35" s="164"/>
      <c r="H35" s="165" t="s">
        <v>79</v>
      </c>
      <c r="I35" s="166">
        <v>4.04</v>
      </c>
      <c r="J35" s="167">
        <f t="shared" si="16"/>
        <v>404</v>
      </c>
      <c r="K35" s="168">
        <v>7264</v>
      </c>
      <c r="L35" s="168">
        <v>7284</v>
      </c>
      <c r="M35" s="169">
        <v>7471</v>
      </c>
      <c r="N35" s="170">
        <f t="shared" si="17"/>
        <v>-207</v>
      </c>
      <c r="O35" s="171">
        <f t="shared" si="18"/>
        <v>-2.770713425244278E-2</v>
      </c>
      <c r="P35" s="172">
        <v>1799.1</v>
      </c>
      <c r="Q35" s="173">
        <v>3075</v>
      </c>
      <c r="R35" s="174">
        <v>2879</v>
      </c>
      <c r="S35" s="163">
        <f t="shared" si="19"/>
        <v>196</v>
      </c>
      <c r="T35" s="175">
        <f t="shared" si="20"/>
        <v>6.8079194164640505E-2</v>
      </c>
      <c r="U35" s="168">
        <v>3043</v>
      </c>
      <c r="V35" s="169">
        <v>2838</v>
      </c>
      <c r="W35" s="170">
        <f t="shared" si="21"/>
        <v>205</v>
      </c>
      <c r="X35" s="176">
        <f t="shared" si="22"/>
        <v>7.2233967582804787E-2</v>
      </c>
      <c r="Y35" s="177">
        <f t="shared" si="23"/>
        <v>7.532178217821782</v>
      </c>
      <c r="Z35" s="168">
        <v>3520</v>
      </c>
      <c r="AA35" s="178">
        <v>3070</v>
      </c>
      <c r="AB35" s="168">
        <v>240</v>
      </c>
      <c r="AC35" s="170">
        <f t="shared" si="24"/>
        <v>3310</v>
      </c>
      <c r="AD35" s="179">
        <f t="shared" si="25"/>
        <v>0.94034090909090906</v>
      </c>
      <c r="AE35" s="180">
        <f t="shared" si="26"/>
        <v>1.0722783230753985</v>
      </c>
      <c r="AF35" s="178">
        <v>110</v>
      </c>
      <c r="AG35" s="179">
        <f t="shared" si="27"/>
        <v>3.125E-2</v>
      </c>
      <c r="AH35" s="181">
        <f t="shared" si="28"/>
        <v>0.51833667833269748</v>
      </c>
      <c r="AI35" s="168">
        <v>55</v>
      </c>
      <c r="AJ35" s="168">
        <v>30</v>
      </c>
      <c r="AK35" s="170">
        <f t="shared" si="29"/>
        <v>85</v>
      </c>
      <c r="AL35" s="179">
        <f t="shared" si="30"/>
        <v>2.4147727272727272E-2</v>
      </c>
      <c r="AM35" s="182">
        <f t="shared" si="31"/>
        <v>0.43950507385339849</v>
      </c>
      <c r="AN35" s="183">
        <v>20</v>
      </c>
      <c r="AO35" s="184" t="s">
        <v>7</v>
      </c>
      <c r="AP35" s="185" t="s">
        <v>7</v>
      </c>
      <c r="AQ35" s="240"/>
    </row>
    <row r="36" spans="1:45" x14ac:dyDescent="0.25">
      <c r="A36" s="288" t="s">
        <v>167</v>
      </c>
      <c r="B36" s="188">
        <v>5410014.04</v>
      </c>
      <c r="C36" s="189"/>
      <c r="D36" s="190"/>
      <c r="E36" s="191"/>
      <c r="F36" s="191"/>
      <c r="G36" s="192"/>
      <c r="H36" s="193" t="s">
        <v>80</v>
      </c>
      <c r="I36" s="194">
        <v>1.51</v>
      </c>
      <c r="J36" s="195">
        <f t="shared" si="16"/>
        <v>151</v>
      </c>
      <c r="K36" s="196">
        <v>3624</v>
      </c>
      <c r="L36" s="196">
        <v>3551</v>
      </c>
      <c r="M36" s="197">
        <v>3578</v>
      </c>
      <c r="N36" s="198">
        <f t="shared" si="17"/>
        <v>46</v>
      </c>
      <c r="O36" s="199">
        <f t="shared" si="18"/>
        <v>1.2856344326439352E-2</v>
      </c>
      <c r="P36" s="200">
        <v>2397.6</v>
      </c>
      <c r="Q36" s="201">
        <v>1608</v>
      </c>
      <c r="R36" s="202">
        <v>1565</v>
      </c>
      <c r="S36" s="191">
        <f t="shared" si="19"/>
        <v>43</v>
      </c>
      <c r="T36" s="203">
        <f t="shared" si="20"/>
        <v>2.7476038338658148E-2</v>
      </c>
      <c r="U36" s="196">
        <v>1589</v>
      </c>
      <c r="V36" s="197">
        <v>1544</v>
      </c>
      <c r="W36" s="198">
        <f t="shared" si="21"/>
        <v>45</v>
      </c>
      <c r="X36" s="204">
        <f t="shared" si="22"/>
        <v>2.9145077720207253E-2</v>
      </c>
      <c r="Y36" s="205">
        <f t="shared" si="23"/>
        <v>10.523178807947019</v>
      </c>
      <c r="Z36" s="196">
        <v>1495</v>
      </c>
      <c r="AA36" s="206">
        <v>1165</v>
      </c>
      <c r="AB36" s="196">
        <v>115</v>
      </c>
      <c r="AC36" s="198">
        <f t="shared" si="24"/>
        <v>1280</v>
      </c>
      <c r="AD36" s="207">
        <f t="shared" si="25"/>
        <v>0.85618729096989965</v>
      </c>
      <c r="AE36" s="208">
        <f t="shared" si="26"/>
        <v>0.97631727358031606</v>
      </c>
      <c r="AF36" s="206">
        <v>140</v>
      </c>
      <c r="AG36" s="207">
        <f t="shared" si="27"/>
        <v>9.3645484949832769E-2</v>
      </c>
      <c r="AH36" s="209">
        <f t="shared" si="28"/>
        <v>1.5532764675120299</v>
      </c>
      <c r="AI36" s="196">
        <v>45</v>
      </c>
      <c r="AJ36" s="196">
        <v>20</v>
      </c>
      <c r="AK36" s="198">
        <f t="shared" si="29"/>
        <v>65</v>
      </c>
      <c r="AL36" s="207">
        <f t="shared" si="30"/>
        <v>4.3478260869565216E-2</v>
      </c>
      <c r="AM36" s="210">
        <f t="shared" si="31"/>
        <v>0.79133394371558197</v>
      </c>
      <c r="AN36" s="211">
        <v>20</v>
      </c>
      <c r="AO36" s="212" t="s">
        <v>6</v>
      </c>
      <c r="AP36" s="213" t="s">
        <v>6</v>
      </c>
      <c r="AQ36" s="240" t="s">
        <v>168</v>
      </c>
    </row>
    <row r="37" spans="1:45" x14ac:dyDescent="0.25">
      <c r="A37" s="285"/>
      <c r="B37" s="160">
        <v>5410014.0599999996</v>
      </c>
      <c r="C37" s="161">
        <v>5410014.0499999998</v>
      </c>
      <c r="D37" s="185">
        <v>0.76687181999999998</v>
      </c>
      <c r="E37" s="163">
        <v>6902</v>
      </c>
      <c r="F37" s="163">
        <v>2243</v>
      </c>
      <c r="G37" s="164">
        <v>2201</v>
      </c>
      <c r="H37" s="165"/>
      <c r="I37" s="166">
        <v>1.89</v>
      </c>
      <c r="J37" s="167">
        <f t="shared" si="16"/>
        <v>189</v>
      </c>
      <c r="K37" s="168">
        <v>5065</v>
      </c>
      <c r="L37" s="168">
        <v>5233</v>
      </c>
      <c r="M37" s="169">
        <f>E37*D37</f>
        <v>5292.9493016400002</v>
      </c>
      <c r="N37" s="170">
        <f t="shared" si="17"/>
        <v>-227.94930164000016</v>
      </c>
      <c r="O37" s="171">
        <f t="shared" si="18"/>
        <v>-4.3066594567488285E-2</v>
      </c>
      <c r="P37" s="172">
        <v>2680.3</v>
      </c>
      <c r="Q37" s="173">
        <v>1774</v>
      </c>
      <c r="R37" s="174">
        <f>F37*D37</f>
        <v>1720.0934922599999</v>
      </c>
      <c r="S37" s="163">
        <f t="shared" si="19"/>
        <v>53.906507740000052</v>
      </c>
      <c r="T37" s="175">
        <f t="shared" si="20"/>
        <v>3.1339289394771944E-2</v>
      </c>
      <c r="U37" s="168">
        <v>1763</v>
      </c>
      <c r="V37" s="169">
        <f>G37*D37</f>
        <v>1687.8848758199999</v>
      </c>
      <c r="W37" s="170">
        <f t="shared" si="21"/>
        <v>75.115124180000066</v>
      </c>
      <c r="X37" s="176">
        <f t="shared" si="22"/>
        <v>4.450251628891929E-2</v>
      </c>
      <c r="Y37" s="177">
        <f t="shared" si="23"/>
        <v>9.3280423280423275</v>
      </c>
      <c r="Z37" s="168">
        <v>2545</v>
      </c>
      <c r="AA37" s="178">
        <v>2220</v>
      </c>
      <c r="AB37" s="168">
        <v>175</v>
      </c>
      <c r="AC37" s="170">
        <f t="shared" si="24"/>
        <v>2395</v>
      </c>
      <c r="AD37" s="179">
        <f t="shared" si="25"/>
        <v>0.94106090373280948</v>
      </c>
      <c r="AE37" s="180">
        <f t="shared" si="26"/>
        <v>1.0730993387727656</v>
      </c>
      <c r="AF37" s="178">
        <v>75</v>
      </c>
      <c r="AG37" s="179">
        <f t="shared" si="27"/>
        <v>2.9469548133595286E-2</v>
      </c>
      <c r="AH37" s="181">
        <f t="shared" si="28"/>
        <v>0.48880472612906639</v>
      </c>
      <c r="AI37" s="168">
        <v>40</v>
      </c>
      <c r="AJ37" s="168">
        <v>10</v>
      </c>
      <c r="AK37" s="170">
        <f t="shared" si="29"/>
        <v>50</v>
      </c>
      <c r="AL37" s="179">
        <f t="shared" si="30"/>
        <v>1.9646365422396856E-2</v>
      </c>
      <c r="AM37" s="182">
        <f t="shared" si="31"/>
        <v>0.35757722407580322</v>
      </c>
      <c r="AN37" s="183">
        <v>20</v>
      </c>
      <c r="AO37" s="184" t="s">
        <v>7</v>
      </c>
      <c r="AP37" s="185" t="s">
        <v>7</v>
      </c>
      <c r="AQ37" s="241" t="s">
        <v>156</v>
      </c>
    </row>
    <row r="38" spans="1:45" x14ac:dyDescent="0.25">
      <c r="A38" s="285" t="s">
        <v>205</v>
      </c>
      <c r="B38" s="160">
        <v>5410014.0700000003</v>
      </c>
      <c r="C38" s="161">
        <v>5410014.0499999998</v>
      </c>
      <c r="D38" s="185">
        <v>0.23312817999999999</v>
      </c>
      <c r="E38" s="163">
        <v>6902</v>
      </c>
      <c r="F38" s="163">
        <v>2243</v>
      </c>
      <c r="G38" s="164">
        <v>2201</v>
      </c>
      <c r="H38" s="165"/>
      <c r="I38" s="166">
        <v>4.05</v>
      </c>
      <c r="J38" s="167">
        <f t="shared" si="16"/>
        <v>405</v>
      </c>
      <c r="K38" s="168">
        <v>7760</v>
      </c>
      <c r="L38" s="168">
        <v>5337</v>
      </c>
      <c r="M38" s="169">
        <f>E38*D38</f>
        <v>1609.0506983599998</v>
      </c>
      <c r="N38" s="170">
        <f t="shared" si="17"/>
        <v>6150.9493016400002</v>
      </c>
      <c r="O38" s="171">
        <f t="shared" si="18"/>
        <v>3.8227193884625641</v>
      </c>
      <c r="P38" s="172">
        <v>1917.6</v>
      </c>
      <c r="Q38" s="173">
        <v>2496</v>
      </c>
      <c r="R38" s="174">
        <f>F38*D38</f>
        <v>522.90650773999994</v>
      </c>
      <c r="S38" s="163">
        <f t="shared" si="19"/>
        <v>1973.0934922599999</v>
      </c>
      <c r="T38" s="175">
        <f t="shared" si="20"/>
        <v>3.7733198249677615</v>
      </c>
      <c r="U38" s="168">
        <v>2461</v>
      </c>
      <c r="V38" s="169">
        <f>G38*D38</f>
        <v>513.11512417999995</v>
      </c>
      <c r="W38" s="170">
        <f t="shared" si="21"/>
        <v>1947.8848758200002</v>
      </c>
      <c r="X38" s="176">
        <f t="shared" si="22"/>
        <v>3.7961946238339395</v>
      </c>
      <c r="Y38" s="177">
        <f t="shared" si="23"/>
        <v>6.0765432098765428</v>
      </c>
      <c r="Z38" s="168">
        <v>3940</v>
      </c>
      <c r="AA38" s="178">
        <v>3590</v>
      </c>
      <c r="AB38" s="168">
        <v>215</v>
      </c>
      <c r="AC38" s="170">
        <f t="shared" si="24"/>
        <v>3805</v>
      </c>
      <c r="AD38" s="179">
        <f t="shared" si="25"/>
        <v>0.96573604060913709</v>
      </c>
      <c r="AE38" s="180">
        <f t="shared" si="26"/>
        <v>1.1012365963732926</v>
      </c>
      <c r="AF38" s="178">
        <v>95</v>
      </c>
      <c r="AG38" s="179">
        <f t="shared" si="27"/>
        <v>2.4111675126903553E-2</v>
      </c>
      <c r="AH38" s="181">
        <f t="shared" si="28"/>
        <v>0.3999348990181219</v>
      </c>
      <c r="AI38" s="168">
        <v>15</v>
      </c>
      <c r="AJ38" s="168">
        <v>10</v>
      </c>
      <c r="AK38" s="170">
        <f t="shared" si="29"/>
        <v>25</v>
      </c>
      <c r="AL38" s="179">
        <f t="shared" si="30"/>
        <v>6.3451776649746192E-3</v>
      </c>
      <c r="AM38" s="182">
        <f t="shared" si="31"/>
        <v>0.11548655269960904</v>
      </c>
      <c r="AN38" s="183">
        <v>15</v>
      </c>
      <c r="AO38" s="184" t="s">
        <v>7</v>
      </c>
      <c r="AP38" s="185" t="s">
        <v>7</v>
      </c>
      <c r="AQ38" s="241" t="s">
        <v>206</v>
      </c>
    </row>
    <row r="39" spans="1:45" x14ac:dyDescent="0.25">
      <c r="A39" s="285"/>
      <c r="B39" s="160">
        <v>5410015</v>
      </c>
      <c r="C39" s="161"/>
      <c r="D39" s="162"/>
      <c r="E39" s="163"/>
      <c r="F39" s="163"/>
      <c r="G39" s="164"/>
      <c r="H39" s="165" t="s">
        <v>82</v>
      </c>
      <c r="I39" s="166">
        <v>2.0099999999999998</v>
      </c>
      <c r="J39" s="167">
        <f t="shared" si="16"/>
        <v>200.99999999999997</v>
      </c>
      <c r="K39" s="168">
        <v>5085</v>
      </c>
      <c r="L39" s="168">
        <v>5067</v>
      </c>
      <c r="M39" s="169">
        <v>5181</v>
      </c>
      <c r="N39" s="170">
        <f t="shared" si="17"/>
        <v>-96</v>
      </c>
      <c r="O39" s="171">
        <f t="shared" si="18"/>
        <v>-1.8529241459177764E-2</v>
      </c>
      <c r="P39" s="172">
        <v>2532.4</v>
      </c>
      <c r="Q39" s="173">
        <v>2474</v>
      </c>
      <c r="R39" s="174">
        <v>2426</v>
      </c>
      <c r="S39" s="163">
        <f t="shared" si="19"/>
        <v>48</v>
      </c>
      <c r="T39" s="175">
        <f t="shared" si="20"/>
        <v>1.9785655399835119E-2</v>
      </c>
      <c r="U39" s="168">
        <v>2403</v>
      </c>
      <c r="V39" s="169">
        <v>2356</v>
      </c>
      <c r="W39" s="170">
        <f t="shared" si="21"/>
        <v>47</v>
      </c>
      <c r="X39" s="176">
        <f t="shared" si="22"/>
        <v>1.9949066213921902E-2</v>
      </c>
      <c r="Y39" s="177">
        <f t="shared" si="23"/>
        <v>11.955223880597016</v>
      </c>
      <c r="Z39" s="168">
        <v>2620</v>
      </c>
      <c r="AA39" s="178">
        <v>2095</v>
      </c>
      <c r="AB39" s="168">
        <v>170</v>
      </c>
      <c r="AC39" s="170">
        <f t="shared" si="24"/>
        <v>2265</v>
      </c>
      <c r="AD39" s="179">
        <f t="shared" si="25"/>
        <v>0.8645038167938931</v>
      </c>
      <c r="AE39" s="180">
        <f t="shared" si="26"/>
        <v>0.98580067505541114</v>
      </c>
      <c r="AF39" s="178">
        <v>140</v>
      </c>
      <c r="AG39" s="179">
        <f t="shared" si="27"/>
        <v>5.3435114503816793E-2</v>
      </c>
      <c r="AH39" s="181">
        <f t="shared" si="28"/>
        <v>0.88631615226354377</v>
      </c>
      <c r="AI39" s="168">
        <v>135</v>
      </c>
      <c r="AJ39" s="168">
        <v>40</v>
      </c>
      <c r="AK39" s="170">
        <f t="shared" si="29"/>
        <v>175</v>
      </c>
      <c r="AL39" s="179">
        <f t="shared" si="30"/>
        <v>6.6793893129770993E-2</v>
      </c>
      <c r="AM39" s="182">
        <f t="shared" si="31"/>
        <v>1.2156943219294722</v>
      </c>
      <c r="AN39" s="183">
        <v>40</v>
      </c>
      <c r="AO39" s="184" t="s">
        <v>7</v>
      </c>
      <c r="AP39" s="185" t="s">
        <v>7</v>
      </c>
      <c r="AQ39" s="240"/>
    </row>
    <row r="40" spans="1:45" x14ac:dyDescent="0.25">
      <c r="A40" s="284"/>
      <c r="B40" s="107">
        <v>5410016</v>
      </c>
      <c r="C40" s="108"/>
      <c r="D40" s="109"/>
      <c r="E40" s="110"/>
      <c r="F40" s="110"/>
      <c r="G40" s="111"/>
      <c r="H40" s="112" t="s">
        <v>83</v>
      </c>
      <c r="I40" s="113">
        <v>1.45</v>
      </c>
      <c r="J40" s="114">
        <f t="shared" si="16"/>
        <v>145</v>
      </c>
      <c r="K40" s="115">
        <v>5712</v>
      </c>
      <c r="L40" s="115">
        <v>5596</v>
      </c>
      <c r="M40" s="116">
        <v>5634</v>
      </c>
      <c r="N40" s="117">
        <f t="shared" si="17"/>
        <v>78</v>
      </c>
      <c r="O40" s="118">
        <f t="shared" si="18"/>
        <v>1.3844515441959531E-2</v>
      </c>
      <c r="P40" s="119">
        <v>3938.5</v>
      </c>
      <c r="Q40" s="120">
        <v>3061</v>
      </c>
      <c r="R40" s="121">
        <v>3019</v>
      </c>
      <c r="S40" s="110">
        <f t="shared" si="19"/>
        <v>42</v>
      </c>
      <c r="T40" s="122">
        <f t="shared" si="20"/>
        <v>1.3911891354753229E-2</v>
      </c>
      <c r="U40" s="115">
        <v>2867</v>
      </c>
      <c r="V40" s="116">
        <v>2821</v>
      </c>
      <c r="W40" s="117">
        <f t="shared" si="21"/>
        <v>46</v>
      </c>
      <c r="X40" s="123">
        <f t="shared" si="22"/>
        <v>1.6306274370790502E-2</v>
      </c>
      <c r="Y40" s="124">
        <f t="shared" si="23"/>
        <v>19.77241379310345</v>
      </c>
      <c r="Z40" s="115">
        <v>2715</v>
      </c>
      <c r="AA40" s="125">
        <v>1835</v>
      </c>
      <c r="AB40" s="115">
        <v>105</v>
      </c>
      <c r="AC40" s="117">
        <f t="shared" si="24"/>
        <v>1940</v>
      </c>
      <c r="AD40" s="126">
        <f t="shared" si="25"/>
        <v>0.71454880294659295</v>
      </c>
      <c r="AE40" s="127">
        <f t="shared" si="26"/>
        <v>0.8148057632841248</v>
      </c>
      <c r="AF40" s="125">
        <v>260</v>
      </c>
      <c r="AG40" s="126">
        <f t="shared" si="27"/>
        <v>9.5764272559852676E-2</v>
      </c>
      <c r="AH40" s="128">
        <f t="shared" si="28"/>
        <v>1.5884203181318759</v>
      </c>
      <c r="AI40" s="115">
        <v>415</v>
      </c>
      <c r="AJ40" s="115">
        <v>80</v>
      </c>
      <c r="AK40" s="117">
        <f t="shared" si="29"/>
        <v>495</v>
      </c>
      <c r="AL40" s="126">
        <f t="shared" si="30"/>
        <v>0.18232044198895028</v>
      </c>
      <c r="AM40" s="129">
        <f t="shared" si="31"/>
        <v>3.3183561507189321</v>
      </c>
      <c r="AN40" s="130">
        <v>20</v>
      </c>
      <c r="AO40" s="131" t="s">
        <v>5</v>
      </c>
      <c r="AP40" s="132" t="s">
        <v>5</v>
      </c>
      <c r="AQ40" s="240"/>
    </row>
    <row r="41" spans="1:45" x14ac:dyDescent="0.25">
      <c r="A41" s="284" t="s">
        <v>222</v>
      </c>
      <c r="B41" s="107">
        <v>5410017</v>
      </c>
      <c r="C41" s="108"/>
      <c r="D41" s="109"/>
      <c r="E41" s="110"/>
      <c r="F41" s="110"/>
      <c r="G41" s="111"/>
      <c r="H41" s="133" t="s">
        <v>84</v>
      </c>
      <c r="I41" s="113">
        <v>0.67</v>
      </c>
      <c r="J41" s="114">
        <f t="shared" si="16"/>
        <v>67</v>
      </c>
      <c r="K41" s="115">
        <v>2347</v>
      </c>
      <c r="L41" s="115">
        <v>2146</v>
      </c>
      <c r="M41" s="116">
        <v>1866</v>
      </c>
      <c r="N41" s="117">
        <f t="shared" si="17"/>
        <v>481</v>
      </c>
      <c r="O41" s="118">
        <f t="shared" si="18"/>
        <v>0.25777063236870312</v>
      </c>
      <c r="P41" s="119">
        <v>3518.7</v>
      </c>
      <c r="Q41" s="120">
        <v>1984</v>
      </c>
      <c r="R41" s="121">
        <v>1227</v>
      </c>
      <c r="S41" s="110">
        <f t="shared" si="19"/>
        <v>757</v>
      </c>
      <c r="T41" s="122">
        <f t="shared" si="20"/>
        <v>0.61695191524042381</v>
      </c>
      <c r="U41" s="115">
        <v>1499</v>
      </c>
      <c r="V41" s="116">
        <v>1097</v>
      </c>
      <c r="W41" s="117">
        <f t="shared" si="21"/>
        <v>402</v>
      </c>
      <c r="X41" s="123">
        <f t="shared" si="22"/>
        <v>0.36645396536007291</v>
      </c>
      <c r="Y41" s="124">
        <f t="shared" si="23"/>
        <v>22.373134328358208</v>
      </c>
      <c r="Z41" s="115">
        <v>1295</v>
      </c>
      <c r="AA41" s="125">
        <v>570</v>
      </c>
      <c r="AB41" s="115">
        <v>65</v>
      </c>
      <c r="AC41" s="117">
        <f t="shared" si="24"/>
        <v>635</v>
      </c>
      <c r="AD41" s="126">
        <f t="shared" si="25"/>
        <v>0.49034749034749037</v>
      </c>
      <c r="AE41" s="127">
        <f t="shared" si="26"/>
        <v>0.55914719820320558</v>
      </c>
      <c r="AF41" s="125">
        <v>185</v>
      </c>
      <c r="AG41" s="126">
        <f t="shared" si="27"/>
        <v>0.14285714285714285</v>
      </c>
      <c r="AH41" s="128">
        <f t="shared" si="28"/>
        <v>2.3695391009494742</v>
      </c>
      <c r="AI41" s="115">
        <v>410</v>
      </c>
      <c r="AJ41" s="115">
        <v>55</v>
      </c>
      <c r="AK41" s="117">
        <f t="shared" si="29"/>
        <v>465</v>
      </c>
      <c r="AL41" s="126">
        <f t="shared" si="30"/>
        <v>0.35907335907335908</v>
      </c>
      <c r="AM41" s="129">
        <f t="shared" si="31"/>
        <v>6.5353795583306171</v>
      </c>
      <c r="AN41" s="130">
        <v>0</v>
      </c>
      <c r="AO41" s="131" t="s">
        <v>5</v>
      </c>
      <c r="AP41" s="132" t="s">
        <v>5</v>
      </c>
      <c r="AQ41" s="240"/>
    </row>
    <row r="42" spans="1:45" x14ac:dyDescent="0.25">
      <c r="A42" s="284" t="s">
        <v>165</v>
      </c>
      <c r="B42" s="107">
        <v>5410018</v>
      </c>
      <c r="C42" s="108"/>
      <c r="D42" s="109"/>
      <c r="E42" s="110"/>
      <c r="F42" s="110"/>
      <c r="G42" s="111"/>
      <c r="H42" s="133" t="s">
        <v>85</v>
      </c>
      <c r="I42" s="113">
        <v>1.1200000000000001</v>
      </c>
      <c r="J42" s="114">
        <f t="shared" si="16"/>
        <v>112.00000000000001</v>
      </c>
      <c r="K42" s="115">
        <v>2335</v>
      </c>
      <c r="L42" s="115">
        <v>2159</v>
      </c>
      <c r="M42" s="116">
        <v>2281</v>
      </c>
      <c r="N42" s="117">
        <f t="shared" si="17"/>
        <v>54</v>
      </c>
      <c r="O42" s="118">
        <f t="shared" si="18"/>
        <v>2.367382726874178E-2</v>
      </c>
      <c r="P42" s="119">
        <v>2091.5</v>
      </c>
      <c r="Q42" s="120">
        <v>1091</v>
      </c>
      <c r="R42" s="121">
        <v>1014</v>
      </c>
      <c r="S42" s="110">
        <f t="shared" si="19"/>
        <v>77</v>
      </c>
      <c r="T42" s="122">
        <f t="shared" si="20"/>
        <v>7.5936883629191321E-2</v>
      </c>
      <c r="U42" s="115">
        <v>1053</v>
      </c>
      <c r="V42" s="116">
        <v>960</v>
      </c>
      <c r="W42" s="117">
        <f t="shared" si="21"/>
        <v>93</v>
      </c>
      <c r="X42" s="123">
        <f t="shared" si="22"/>
        <v>9.6875000000000003E-2</v>
      </c>
      <c r="Y42" s="124">
        <f t="shared" si="23"/>
        <v>9.4017857142857135</v>
      </c>
      <c r="Z42" s="115">
        <v>1050</v>
      </c>
      <c r="AA42" s="125">
        <v>705</v>
      </c>
      <c r="AB42" s="115">
        <v>95</v>
      </c>
      <c r="AC42" s="117">
        <f t="shared" si="24"/>
        <v>800</v>
      </c>
      <c r="AD42" s="126">
        <f t="shared" si="25"/>
        <v>0.76190476190476186</v>
      </c>
      <c r="AE42" s="127">
        <f t="shared" si="26"/>
        <v>0.86880614523962651</v>
      </c>
      <c r="AF42" s="125">
        <v>115</v>
      </c>
      <c r="AG42" s="126">
        <f t="shared" si="27"/>
        <v>0.10952380952380952</v>
      </c>
      <c r="AH42" s="128">
        <f t="shared" si="28"/>
        <v>1.8166466440612636</v>
      </c>
      <c r="AI42" s="115">
        <v>100</v>
      </c>
      <c r="AJ42" s="115">
        <v>25</v>
      </c>
      <c r="AK42" s="117">
        <f t="shared" si="29"/>
        <v>125</v>
      </c>
      <c r="AL42" s="126">
        <f t="shared" si="30"/>
        <v>0.11904761904761904</v>
      </c>
      <c r="AM42" s="129">
        <f t="shared" si="31"/>
        <v>2.1667477030307598</v>
      </c>
      <c r="AN42" s="130">
        <v>0</v>
      </c>
      <c r="AO42" s="131" t="s">
        <v>5</v>
      </c>
      <c r="AP42" s="132" t="s">
        <v>5</v>
      </c>
      <c r="AQ42" s="240" t="s">
        <v>166</v>
      </c>
    </row>
    <row r="43" spans="1:45" x14ac:dyDescent="0.25">
      <c r="A43" s="285" t="s">
        <v>180</v>
      </c>
      <c r="B43" s="162">
        <v>5410019</v>
      </c>
      <c r="C43" s="161"/>
      <c r="D43" s="162"/>
      <c r="E43" s="163"/>
      <c r="F43" s="163"/>
      <c r="G43" s="164"/>
      <c r="H43" s="186" t="s">
        <v>86</v>
      </c>
      <c r="I43" s="166">
        <v>1.76</v>
      </c>
      <c r="J43" s="167">
        <f t="shared" si="16"/>
        <v>176</v>
      </c>
      <c r="K43" s="163">
        <v>4002</v>
      </c>
      <c r="L43" s="163">
        <v>3815</v>
      </c>
      <c r="M43" s="174">
        <v>3854</v>
      </c>
      <c r="N43" s="170">
        <f t="shared" si="17"/>
        <v>148</v>
      </c>
      <c r="O43" s="171">
        <f t="shared" si="18"/>
        <v>3.8401660612350806E-2</v>
      </c>
      <c r="P43" s="187">
        <v>2267.6</v>
      </c>
      <c r="Q43" s="173">
        <v>1897</v>
      </c>
      <c r="R43" s="174">
        <v>1774</v>
      </c>
      <c r="S43" s="163">
        <f t="shared" si="19"/>
        <v>123</v>
      </c>
      <c r="T43" s="175">
        <f t="shared" si="20"/>
        <v>6.9334836527621194E-2</v>
      </c>
      <c r="U43" s="163">
        <v>1806</v>
      </c>
      <c r="V43" s="174">
        <v>1693</v>
      </c>
      <c r="W43" s="170">
        <f t="shared" si="21"/>
        <v>113</v>
      </c>
      <c r="X43" s="176">
        <f t="shared" si="22"/>
        <v>6.674542232722977E-2</v>
      </c>
      <c r="Y43" s="177">
        <f t="shared" si="23"/>
        <v>10.261363636363637</v>
      </c>
      <c r="Z43" s="163">
        <v>1870</v>
      </c>
      <c r="AA43" s="178">
        <v>1395</v>
      </c>
      <c r="AB43" s="163">
        <v>135</v>
      </c>
      <c r="AC43" s="170">
        <f t="shared" si="24"/>
        <v>1530</v>
      </c>
      <c r="AD43" s="179">
        <f t="shared" si="25"/>
        <v>0.81818181818181823</v>
      </c>
      <c r="AE43" s="180">
        <f t="shared" si="26"/>
        <v>0.93297932642209902</v>
      </c>
      <c r="AF43" s="178">
        <v>135</v>
      </c>
      <c r="AG43" s="179">
        <f t="shared" si="27"/>
        <v>7.2192513368983954E-2</v>
      </c>
      <c r="AH43" s="181">
        <f t="shared" si="28"/>
        <v>1.197440882565376</v>
      </c>
      <c r="AI43" s="163">
        <v>130</v>
      </c>
      <c r="AJ43" s="163">
        <v>60</v>
      </c>
      <c r="AK43" s="170">
        <f t="shared" si="29"/>
        <v>190</v>
      </c>
      <c r="AL43" s="179">
        <f t="shared" si="30"/>
        <v>0.10160427807486631</v>
      </c>
      <c r="AM43" s="182">
        <f t="shared" si="31"/>
        <v>1.8492670235492477</v>
      </c>
      <c r="AN43" s="183">
        <v>10</v>
      </c>
      <c r="AO43" s="184" t="s">
        <v>7</v>
      </c>
      <c r="AP43" s="213" t="s">
        <v>6</v>
      </c>
      <c r="AQ43" s="240"/>
      <c r="AR43" s="6"/>
      <c r="AS43" s="29"/>
    </row>
    <row r="44" spans="1:45" x14ac:dyDescent="0.25">
      <c r="A44" s="284"/>
      <c r="B44" s="107">
        <v>5410020</v>
      </c>
      <c r="C44" s="108"/>
      <c r="D44" s="109"/>
      <c r="E44" s="110"/>
      <c r="F44" s="110"/>
      <c r="G44" s="111"/>
      <c r="H44" s="112" t="s">
        <v>87</v>
      </c>
      <c r="I44" s="113">
        <v>0.84</v>
      </c>
      <c r="J44" s="114">
        <f t="shared" si="16"/>
        <v>84</v>
      </c>
      <c r="K44" s="115">
        <v>2449</v>
      </c>
      <c r="L44" s="115">
        <v>2470</v>
      </c>
      <c r="M44" s="116">
        <v>2548</v>
      </c>
      <c r="N44" s="117">
        <f t="shared" si="17"/>
        <v>-99</v>
      </c>
      <c r="O44" s="118">
        <f t="shared" si="18"/>
        <v>-3.8854003139717423E-2</v>
      </c>
      <c r="P44" s="119">
        <v>2924.5</v>
      </c>
      <c r="Q44" s="120">
        <v>1321</v>
      </c>
      <c r="R44" s="121">
        <v>1318</v>
      </c>
      <c r="S44" s="110">
        <f t="shared" si="19"/>
        <v>3</v>
      </c>
      <c r="T44" s="122">
        <f t="shared" si="20"/>
        <v>2.276176024279211E-3</v>
      </c>
      <c r="U44" s="115">
        <v>1260</v>
      </c>
      <c r="V44" s="116">
        <v>1236</v>
      </c>
      <c r="W44" s="117">
        <f t="shared" si="21"/>
        <v>24</v>
      </c>
      <c r="X44" s="123">
        <f t="shared" si="22"/>
        <v>1.9417475728155338E-2</v>
      </c>
      <c r="Y44" s="124">
        <f t="shared" si="23"/>
        <v>15</v>
      </c>
      <c r="Z44" s="115">
        <v>1355</v>
      </c>
      <c r="AA44" s="125">
        <v>755</v>
      </c>
      <c r="AB44" s="115">
        <v>45</v>
      </c>
      <c r="AC44" s="117">
        <f t="shared" si="24"/>
        <v>800</v>
      </c>
      <c r="AD44" s="126">
        <f t="shared" si="25"/>
        <v>0.59040590405904059</v>
      </c>
      <c r="AE44" s="127">
        <f t="shared" si="26"/>
        <v>0.67324461439233052</v>
      </c>
      <c r="AF44" s="125">
        <v>190</v>
      </c>
      <c r="AG44" s="126">
        <f t="shared" si="27"/>
        <v>0.14022140221402213</v>
      </c>
      <c r="AH44" s="128">
        <f t="shared" si="28"/>
        <v>2.3258206673526201</v>
      </c>
      <c r="AI44" s="115">
        <v>280</v>
      </c>
      <c r="AJ44" s="115">
        <v>55</v>
      </c>
      <c r="AK44" s="117">
        <f t="shared" si="29"/>
        <v>335</v>
      </c>
      <c r="AL44" s="126">
        <f t="shared" si="30"/>
        <v>0.24723247232472326</v>
      </c>
      <c r="AM44" s="129">
        <f t="shared" si="31"/>
        <v>4.4997992888033647</v>
      </c>
      <c r="AN44" s="130">
        <v>20</v>
      </c>
      <c r="AO44" s="131" t="s">
        <v>5</v>
      </c>
      <c r="AP44" s="132" t="s">
        <v>5</v>
      </c>
      <c r="AQ44" s="240"/>
    </row>
    <row r="45" spans="1:45" x14ac:dyDescent="0.25">
      <c r="A45" s="284"/>
      <c r="B45" s="107">
        <v>5410021</v>
      </c>
      <c r="C45" s="108"/>
      <c r="D45" s="109"/>
      <c r="E45" s="110"/>
      <c r="F45" s="110"/>
      <c r="G45" s="111"/>
      <c r="H45" s="112" t="s">
        <v>88</v>
      </c>
      <c r="I45" s="113">
        <v>1.5</v>
      </c>
      <c r="J45" s="114">
        <f t="shared" si="16"/>
        <v>150</v>
      </c>
      <c r="K45" s="115">
        <v>4450</v>
      </c>
      <c r="L45" s="115">
        <v>4419</v>
      </c>
      <c r="M45" s="116">
        <v>4426</v>
      </c>
      <c r="N45" s="117">
        <f t="shared" si="17"/>
        <v>24</v>
      </c>
      <c r="O45" s="118">
        <f t="shared" si="18"/>
        <v>5.4225033890646186E-3</v>
      </c>
      <c r="P45" s="119">
        <v>2966.3</v>
      </c>
      <c r="Q45" s="120">
        <v>2308</v>
      </c>
      <c r="R45" s="121">
        <v>2195</v>
      </c>
      <c r="S45" s="110">
        <f t="shared" si="19"/>
        <v>113</v>
      </c>
      <c r="T45" s="122">
        <f t="shared" si="20"/>
        <v>5.1480637813211848E-2</v>
      </c>
      <c r="U45" s="115">
        <v>2118</v>
      </c>
      <c r="V45" s="116">
        <v>2054</v>
      </c>
      <c r="W45" s="117">
        <f t="shared" si="21"/>
        <v>64</v>
      </c>
      <c r="X45" s="123">
        <f t="shared" si="22"/>
        <v>3.1158714703018502E-2</v>
      </c>
      <c r="Y45" s="124">
        <f t="shared" si="23"/>
        <v>14.12</v>
      </c>
      <c r="Z45" s="115">
        <v>2325</v>
      </c>
      <c r="AA45" s="125">
        <v>1700</v>
      </c>
      <c r="AB45" s="115">
        <v>175</v>
      </c>
      <c r="AC45" s="117">
        <f t="shared" si="24"/>
        <v>1875</v>
      </c>
      <c r="AD45" s="126">
        <f t="shared" si="25"/>
        <v>0.80645161290322576</v>
      </c>
      <c r="AE45" s="127">
        <f t="shared" si="26"/>
        <v>0.91960327873145953</v>
      </c>
      <c r="AF45" s="125">
        <v>165</v>
      </c>
      <c r="AG45" s="126">
        <f t="shared" si="27"/>
        <v>7.0967741935483872E-2</v>
      </c>
      <c r="AH45" s="128">
        <f t="shared" si="28"/>
        <v>1.1771258759555452</v>
      </c>
      <c r="AI45" s="115">
        <v>225</v>
      </c>
      <c r="AJ45" s="115">
        <v>45</v>
      </c>
      <c r="AK45" s="117">
        <f t="shared" si="29"/>
        <v>270</v>
      </c>
      <c r="AL45" s="126">
        <f t="shared" si="30"/>
        <v>0.11612903225806452</v>
      </c>
      <c r="AM45" s="129">
        <f t="shared" si="31"/>
        <v>2.1136274367629091</v>
      </c>
      <c r="AN45" s="130">
        <v>10</v>
      </c>
      <c r="AO45" s="131" t="s">
        <v>5</v>
      </c>
      <c r="AP45" s="132" t="s">
        <v>5</v>
      </c>
      <c r="AQ45" s="240"/>
    </row>
    <row r="46" spans="1:45" x14ac:dyDescent="0.25">
      <c r="A46" s="285"/>
      <c r="B46" s="160">
        <v>5410022</v>
      </c>
      <c r="C46" s="161"/>
      <c r="D46" s="162"/>
      <c r="E46" s="163"/>
      <c r="F46" s="163"/>
      <c r="G46" s="164"/>
      <c r="H46" s="165" t="s">
        <v>89</v>
      </c>
      <c r="I46" s="166">
        <v>4.72</v>
      </c>
      <c r="J46" s="167">
        <f t="shared" si="16"/>
        <v>472</v>
      </c>
      <c r="K46" s="168">
        <v>977</v>
      </c>
      <c r="L46" s="168">
        <v>995</v>
      </c>
      <c r="M46" s="169">
        <v>1051</v>
      </c>
      <c r="N46" s="170">
        <f t="shared" si="17"/>
        <v>-74</v>
      </c>
      <c r="O46" s="171">
        <f t="shared" si="18"/>
        <v>-7.0409134157944808E-2</v>
      </c>
      <c r="P46" s="172">
        <v>206.9</v>
      </c>
      <c r="Q46" s="173">
        <v>493</v>
      </c>
      <c r="R46" s="174">
        <v>520</v>
      </c>
      <c r="S46" s="163">
        <f t="shared" si="19"/>
        <v>-27</v>
      </c>
      <c r="T46" s="175">
        <f t="shared" si="20"/>
        <v>-5.1923076923076926E-2</v>
      </c>
      <c r="U46" s="168">
        <v>468</v>
      </c>
      <c r="V46" s="169">
        <v>499</v>
      </c>
      <c r="W46" s="170">
        <f t="shared" si="21"/>
        <v>-31</v>
      </c>
      <c r="X46" s="176">
        <f t="shared" si="22"/>
        <v>-6.2124248496993988E-2</v>
      </c>
      <c r="Y46" s="177">
        <f t="shared" si="23"/>
        <v>0.99152542372881358</v>
      </c>
      <c r="Z46" s="168">
        <v>595</v>
      </c>
      <c r="AA46" s="178">
        <v>460</v>
      </c>
      <c r="AB46" s="168">
        <v>40</v>
      </c>
      <c r="AC46" s="170">
        <f t="shared" si="24"/>
        <v>500</v>
      </c>
      <c r="AD46" s="179">
        <f t="shared" si="25"/>
        <v>0.84033613445378152</v>
      </c>
      <c r="AE46" s="180">
        <f t="shared" si="26"/>
        <v>0.95824207195547051</v>
      </c>
      <c r="AF46" s="178">
        <v>50</v>
      </c>
      <c r="AG46" s="179">
        <f t="shared" si="27"/>
        <v>8.4033613445378158E-2</v>
      </c>
      <c r="AH46" s="181">
        <f t="shared" si="28"/>
        <v>1.3938465299702791</v>
      </c>
      <c r="AI46" s="168">
        <v>40</v>
      </c>
      <c r="AJ46" s="168">
        <v>10</v>
      </c>
      <c r="AK46" s="170">
        <f t="shared" si="29"/>
        <v>50</v>
      </c>
      <c r="AL46" s="179">
        <f t="shared" si="30"/>
        <v>8.4033613445378158E-2</v>
      </c>
      <c r="AM46" s="182">
        <f t="shared" si="31"/>
        <v>1.5294689668452426</v>
      </c>
      <c r="AN46" s="183">
        <v>0</v>
      </c>
      <c r="AO46" s="184" t="s">
        <v>7</v>
      </c>
      <c r="AP46" s="185" t="s">
        <v>7</v>
      </c>
      <c r="AQ46" s="240"/>
    </row>
    <row r="47" spans="1:45" x14ac:dyDescent="0.25">
      <c r="A47" s="285"/>
      <c r="B47" s="160">
        <v>5410023</v>
      </c>
      <c r="C47" s="161"/>
      <c r="D47" s="162"/>
      <c r="E47" s="163"/>
      <c r="F47" s="163"/>
      <c r="G47" s="164"/>
      <c r="H47" s="165" t="s">
        <v>90</v>
      </c>
      <c r="I47" s="166">
        <v>1.36</v>
      </c>
      <c r="J47" s="167">
        <f t="shared" si="16"/>
        <v>136</v>
      </c>
      <c r="K47" s="168">
        <v>3423</v>
      </c>
      <c r="L47" s="168">
        <v>3349</v>
      </c>
      <c r="M47" s="169">
        <v>3415</v>
      </c>
      <c r="N47" s="170">
        <f t="shared" si="17"/>
        <v>8</v>
      </c>
      <c r="O47" s="171">
        <f t="shared" si="18"/>
        <v>2.342606149341142E-3</v>
      </c>
      <c r="P47" s="172">
        <v>2525.1</v>
      </c>
      <c r="Q47" s="173">
        <v>1774</v>
      </c>
      <c r="R47" s="174">
        <v>1757</v>
      </c>
      <c r="S47" s="163">
        <f t="shared" si="19"/>
        <v>17</v>
      </c>
      <c r="T47" s="175">
        <f t="shared" si="20"/>
        <v>9.6755833807626642E-3</v>
      </c>
      <c r="U47" s="168">
        <v>1724</v>
      </c>
      <c r="V47" s="169">
        <v>1693</v>
      </c>
      <c r="W47" s="170">
        <f t="shared" si="21"/>
        <v>31</v>
      </c>
      <c r="X47" s="176">
        <f t="shared" si="22"/>
        <v>1.831069108092144E-2</v>
      </c>
      <c r="Y47" s="177">
        <f t="shared" si="23"/>
        <v>12.676470588235293</v>
      </c>
      <c r="Z47" s="168">
        <v>1695</v>
      </c>
      <c r="AA47" s="178">
        <v>1365</v>
      </c>
      <c r="AB47" s="168">
        <v>115</v>
      </c>
      <c r="AC47" s="170">
        <f t="shared" si="24"/>
        <v>1480</v>
      </c>
      <c r="AD47" s="179">
        <f t="shared" si="25"/>
        <v>0.87315634218289084</v>
      </c>
      <c r="AE47" s="180">
        <f t="shared" si="26"/>
        <v>0.99566721954452775</v>
      </c>
      <c r="AF47" s="178">
        <v>115</v>
      </c>
      <c r="AG47" s="179">
        <f t="shared" si="27"/>
        <v>6.7846607669616518E-2</v>
      </c>
      <c r="AH47" s="181">
        <f t="shared" si="28"/>
        <v>1.1253563281795438</v>
      </c>
      <c r="AI47" s="168">
        <v>50</v>
      </c>
      <c r="AJ47" s="168">
        <v>20</v>
      </c>
      <c r="AK47" s="170">
        <f t="shared" si="29"/>
        <v>70</v>
      </c>
      <c r="AL47" s="179">
        <f t="shared" si="30"/>
        <v>4.1297935103244837E-2</v>
      </c>
      <c r="AM47" s="182">
        <f t="shared" si="31"/>
        <v>0.75165053060890086</v>
      </c>
      <c r="AN47" s="183">
        <v>30</v>
      </c>
      <c r="AO47" s="184" t="s">
        <v>7</v>
      </c>
      <c r="AP47" s="185" t="s">
        <v>7</v>
      </c>
      <c r="AQ47" s="240"/>
    </row>
    <row r="48" spans="1:45" x14ac:dyDescent="0.25">
      <c r="A48" s="285"/>
      <c r="B48" s="160">
        <v>5410024</v>
      </c>
      <c r="C48" s="161"/>
      <c r="D48" s="162"/>
      <c r="E48" s="163"/>
      <c r="F48" s="163"/>
      <c r="G48" s="164"/>
      <c r="H48" s="165" t="s">
        <v>91</v>
      </c>
      <c r="I48" s="166">
        <v>5.67</v>
      </c>
      <c r="J48" s="167">
        <f t="shared" si="16"/>
        <v>567</v>
      </c>
      <c r="K48" s="168">
        <v>5143</v>
      </c>
      <c r="L48" s="168">
        <v>4397</v>
      </c>
      <c r="M48" s="169">
        <v>4196</v>
      </c>
      <c r="N48" s="170">
        <f t="shared" si="17"/>
        <v>947</v>
      </c>
      <c r="O48" s="171">
        <f t="shared" si="18"/>
        <v>0.22569113441372735</v>
      </c>
      <c r="P48" s="172">
        <v>906.7</v>
      </c>
      <c r="Q48" s="173">
        <v>1895</v>
      </c>
      <c r="R48" s="174">
        <v>1566</v>
      </c>
      <c r="S48" s="163">
        <f t="shared" si="19"/>
        <v>329</v>
      </c>
      <c r="T48" s="175">
        <f t="shared" si="20"/>
        <v>0.21008939974457216</v>
      </c>
      <c r="U48" s="168">
        <v>1818</v>
      </c>
      <c r="V48" s="169">
        <v>1514</v>
      </c>
      <c r="W48" s="170">
        <f t="shared" si="21"/>
        <v>304</v>
      </c>
      <c r="X48" s="176">
        <f t="shared" si="22"/>
        <v>0.20079260237780713</v>
      </c>
      <c r="Y48" s="177">
        <f t="shared" si="23"/>
        <v>3.2063492063492065</v>
      </c>
      <c r="Z48" s="168">
        <v>2585</v>
      </c>
      <c r="AA48" s="178">
        <v>2295</v>
      </c>
      <c r="AB48" s="168">
        <v>90</v>
      </c>
      <c r="AC48" s="170">
        <f t="shared" si="24"/>
        <v>2385</v>
      </c>
      <c r="AD48" s="179">
        <f t="shared" si="25"/>
        <v>0.92263056092843332</v>
      </c>
      <c r="AE48" s="180">
        <f t="shared" si="26"/>
        <v>1.0520830702206649</v>
      </c>
      <c r="AF48" s="178">
        <v>70</v>
      </c>
      <c r="AG48" s="179">
        <f t="shared" si="27"/>
        <v>2.7079303675048357E-2</v>
      </c>
      <c r="AH48" s="181">
        <f t="shared" si="28"/>
        <v>0.44915828219158316</v>
      </c>
      <c r="AI48" s="168">
        <v>65</v>
      </c>
      <c r="AJ48" s="168">
        <v>45</v>
      </c>
      <c r="AK48" s="170">
        <f t="shared" si="29"/>
        <v>110</v>
      </c>
      <c r="AL48" s="179">
        <f t="shared" si="30"/>
        <v>4.2553191489361701E-2</v>
      </c>
      <c r="AM48" s="182">
        <f t="shared" si="31"/>
        <v>0.77449705129610147</v>
      </c>
      <c r="AN48" s="183">
        <v>20</v>
      </c>
      <c r="AO48" s="184" t="s">
        <v>7</v>
      </c>
      <c r="AP48" s="185" t="s">
        <v>7</v>
      </c>
      <c r="AQ48" s="240"/>
    </row>
    <row r="49" spans="1:45" x14ac:dyDescent="0.25">
      <c r="A49" s="285"/>
      <c r="B49" s="160">
        <v>5410025</v>
      </c>
      <c r="C49" s="161"/>
      <c r="D49" s="162"/>
      <c r="E49" s="163"/>
      <c r="F49" s="163"/>
      <c r="G49" s="164"/>
      <c r="H49" s="165" t="s">
        <v>92</v>
      </c>
      <c r="I49" s="166">
        <v>6.96</v>
      </c>
      <c r="J49" s="167">
        <f t="shared" si="16"/>
        <v>696</v>
      </c>
      <c r="K49" s="168">
        <v>2932</v>
      </c>
      <c r="L49" s="168">
        <v>2667</v>
      </c>
      <c r="M49" s="169">
        <v>2012</v>
      </c>
      <c r="N49" s="170">
        <f t="shared" si="17"/>
        <v>920</v>
      </c>
      <c r="O49" s="171">
        <f t="shared" si="18"/>
        <v>0.45725646123260438</v>
      </c>
      <c r="P49" s="172">
        <v>421.3</v>
      </c>
      <c r="Q49" s="173">
        <v>1004</v>
      </c>
      <c r="R49" s="174">
        <v>728</v>
      </c>
      <c r="S49" s="163">
        <f t="shared" si="19"/>
        <v>276</v>
      </c>
      <c r="T49" s="175">
        <f t="shared" si="20"/>
        <v>0.37912087912087911</v>
      </c>
      <c r="U49" s="168">
        <v>989</v>
      </c>
      <c r="V49" s="169">
        <v>706</v>
      </c>
      <c r="W49" s="170">
        <f t="shared" si="21"/>
        <v>283</v>
      </c>
      <c r="X49" s="176">
        <f t="shared" si="22"/>
        <v>0.40084985835694054</v>
      </c>
      <c r="Y49" s="177">
        <f t="shared" si="23"/>
        <v>1.4209770114942528</v>
      </c>
      <c r="Z49" s="168">
        <v>1400</v>
      </c>
      <c r="AA49" s="178">
        <v>1265</v>
      </c>
      <c r="AB49" s="168">
        <v>75</v>
      </c>
      <c r="AC49" s="170">
        <f t="shared" si="24"/>
        <v>1340</v>
      </c>
      <c r="AD49" s="179">
        <f t="shared" si="25"/>
        <v>0.95714285714285718</v>
      </c>
      <c r="AE49" s="180">
        <f t="shared" si="26"/>
        <v>1.0914377199572809</v>
      </c>
      <c r="AF49" s="178">
        <v>20</v>
      </c>
      <c r="AG49" s="179">
        <f t="shared" si="27"/>
        <v>1.4285714285714285E-2</v>
      </c>
      <c r="AH49" s="181">
        <f t="shared" si="28"/>
        <v>0.23695391009494743</v>
      </c>
      <c r="AI49" s="168">
        <v>20</v>
      </c>
      <c r="AJ49" s="168">
        <v>10</v>
      </c>
      <c r="AK49" s="170">
        <f t="shared" si="29"/>
        <v>30</v>
      </c>
      <c r="AL49" s="179">
        <f t="shared" si="30"/>
        <v>2.1428571428571429E-2</v>
      </c>
      <c r="AM49" s="182">
        <f t="shared" si="31"/>
        <v>0.39001458654553683</v>
      </c>
      <c r="AN49" s="183">
        <v>15</v>
      </c>
      <c r="AO49" s="184" t="s">
        <v>7</v>
      </c>
      <c r="AP49" s="185" t="s">
        <v>7</v>
      </c>
      <c r="AQ49" s="240"/>
    </row>
    <row r="50" spans="1:45" x14ac:dyDescent="0.25">
      <c r="A50" s="284"/>
      <c r="B50" s="107">
        <v>5410100</v>
      </c>
      <c r="C50" s="108"/>
      <c r="D50" s="109"/>
      <c r="E50" s="110"/>
      <c r="F50" s="110"/>
      <c r="G50" s="111"/>
      <c r="H50" s="112" t="s">
        <v>93</v>
      </c>
      <c r="I50" s="113">
        <v>2.46</v>
      </c>
      <c r="J50" s="114">
        <f t="shared" si="16"/>
        <v>246</v>
      </c>
      <c r="K50" s="115">
        <v>5419</v>
      </c>
      <c r="L50" s="115">
        <v>5405</v>
      </c>
      <c r="M50" s="116">
        <v>5372</v>
      </c>
      <c r="N50" s="117">
        <f t="shared" si="17"/>
        <v>47</v>
      </c>
      <c r="O50" s="118">
        <f t="shared" si="18"/>
        <v>8.7490692479523461E-3</v>
      </c>
      <c r="P50" s="119">
        <v>2205.6999999999998</v>
      </c>
      <c r="Q50" s="120">
        <v>2439</v>
      </c>
      <c r="R50" s="121">
        <v>2324</v>
      </c>
      <c r="S50" s="110">
        <f t="shared" si="19"/>
        <v>115</v>
      </c>
      <c r="T50" s="122">
        <f t="shared" si="20"/>
        <v>4.9483648881239239E-2</v>
      </c>
      <c r="U50" s="115">
        <v>2230</v>
      </c>
      <c r="V50" s="116">
        <v>2174</v>
      </c>
      <c r="W50" s="117">
        <f t="shared" si="21"/>
        <v>56</v>
      </c>
      <c r="X50" s="123">
        <f t="shared" si="22"/>
        <v>2.5758969641214352E-2</v>
      </c>
      <c r="Y50" s="124">
        <f t="shared" si="23"/>
        <v>9.0650406504065035</v>
      </c>
      <c r="Z50" s="115">
        <v>2490</v>
      </c>
      <c r="AA50" s="125">
        <v>1705</v>
      </c>
      <c r="AB50" s="115">
        <v>110</v>
      </c>
      <c r="AC50" s="117">
        <f t="shared" si="24"/>
        <v>1815</v>
      </c>
      <c r="AD50" s="126">
        <f t="shared" si="25"/>
        <v>0.72891566265060237</v>
      </c>
      <c r="AE50" s="127">
        <f t="shared" si="26"/>
        <v>0.8311884092823385</v>
      </c>
      <c r="AF50" s="125">
        <v>220</v>
      </c>
      <c r="AG50" s="126">
        <f t="shared" si="27"/>
        <v>8.8353413654618476E-2</v>
      </c>
      <c r="AH50" s="128">
        <f t="shared" si="28"/>
        <v>1.4654980784988716</v>
      </c>
      <c r="AI50" s="115">
        <v>280</v>
      </c>
      <c r="AJ50" s="115">
        <v>150</v>
      </c>
      <c r="AK50" s="117">
        <f t="shared" si="29"/>
        <v>430</v>
      </c>
      <c r="AL50" s="126">
        <f t="shared" si="30"/>
        <v>0.17269076305220885</v>
      </c>
      <c r="AM50" s="129">
        <f t="shared" si="31"/>
        <v>3.1430894390952231</v>
      </c>
      <c r="AN50" s="130">
        <v>25</v>
      </c>
      <c r="AO50" s="131" t="s">
        <v>5</v>
      </c>
      <c r="AP50" s="132" t="s">
        <v>5</v>
      </c>
      <c r="AQ50" s="240"/>
    </row>
    <row r="51" spans="1:45" x14ac:dyDescent="0.25">
      <c r="A51" s="284" t="s">
        <v>161</v>
      </c>
      <c r="B51" s="107">
        <v>5410101.0099999998</v>
      </c>
      <c r="C51" s="108"/>
      <c r="D51" s="109"/>
      <c r="E51" s="110"/>
      <c r="F51" s="110"/>
      <c r="G51" s="111"/>
      <c r="H51" s="112" t="s">
        <v>94</v>
      </c>
      <c r="I51" s="113">
        <v>1.51</v>
      </c>
      <c r="J51" s="114">
        <f t="shared" si="16"/>
        <v>151</v>
      </c>
      <c r="K51" s="115">
        <v>4132</v>
      </c>
      <c r="L51" s="115">
        <v>3786</v>
      </c>
      <c r="M51" s="116">
        <v>3830</v>
      </c>
      <c r="N51" s="117">
        <f t="shared" si="17"/>
        <v>302</v>
      </c>
      <c r="O51" s="118">
        <f t="shared" si="18"/>
        <v>7.8851174934725848E-2</v>
      </c>
      <c r="P51" s="119">
        <v>2732.3</v>
      </c>
      <c r="Q51" s="120">
        <v>2215</v>
      </c>
      <c r="R51" s="121">
        <v>2236</v>
      </c>
      <c r="S51" s="110">
        <f t="shared" si="19"/>
        <v>-21</v>
      </c>
      <c r="T51" s="122">
        <f t="shared" si="20"/>
        <v>-9.3917710196779972E-3</v>
      </c>
      <c r="U51" s="115">
        <v>1806</v>
      </c>
      <c r="V51" s="116">
        <v>1884</v>
      </c>
      <c r="W51" s="117">
        <f t="shared" si="21"/>
        <v>-78</v>
      </c>
      <c r="X51" s="123">
        <f t="shared" si="22"/>
        <v>-4.1401273885350316E-2</v>
      </c>
      <c r="Y51" s="124">
        <f t="shared" si="23"/>
        <v>11.960264900662251</v>
      </c>
      <c r="Z51" s="115">
        <v>1480</v>
      </c>
      <c r="AA51" s="125">
        <v>935</v>
      </c>
      <c r="AB51" s="115">
        <v>90</v>
      </c>
      <c r="AC51" s="117">
        <f t="shared" si="24"/>
        <v>1025</v>
      </c>
      <c r="AD51" s="126">
        <f t="shared" si="25"/>
        <v>0.69256756756756754</v>
      </c>
      <c r="AE51" s="127">
        <f t="shared" si="26"/>
        <v>0.78974038328897633</v>
      </c>
      <c r="AF51" s="125">
        <v>265</v>
      </c>
      <c r="AG51" s="126">
        <f t="shared" si="27"/>
        <v>0.17905405405405406</v>
      </c>
      <c r="AH51" s="128">
        <f t="shared" si="28"/>
        <v>2.9699290758522126</v>
      </c>
      <c r="AI51" s="115">
        <v>115</v>
      </c>
      <c r="AJ51" s="115">
        <v>40</v>
      </c>
      <c r="AK51" s="117">
        <f t="shared" si="29"/>
        <v>155</v>
      </c>
      <c r="AL51" s="126">
        <f t="shared" si="30"/>
        <v>0.10472972972972973</v>
      </c>
      <c r="AM51" s="129">
        <f t="shared" si="31"/>
        <v>1.9061523711797632</v>
      </c>
      <c r="AN51" s="130">
        <v>35</v>
      </c>
      <c r="AO51" s="131" t="s">
        <v>5</v>
      </c>
      <c r="AP51" s="132" t="s">
        <v>5</v>
      </c>
      <c r="AQ51" s="240" t="s">
        <v>223</v>
      </c>
    </row>
    <row r="52" spans="1:45" x14ac:dyDescent="0.25">
      <c r="A52" s="289" t="s">
        <v>181</v>
      </c>
      <c r="B52" s="242">
        <v>5410101.0199999996</v>
      </c>
      <c r="C52" s="218"/>
      <c r="D52" s="217"/>
      <c r="E52" s="219"/>
      <c r="F52" s="219"/>
      <c r="G52" s="220"/>
      <c r="H52" s="290" t="s">
        <v>95</v>
      </c>
      <c r="I52" s="221">
        <v>3.82</v>
      </c>
      <c r="J52" s="222">
        <f t="shared" si="16"/>
        <v>382</v>
      </c>
      <c r="K52" s="243">
        <v>148</v>
      </c>
      <c r="L52" s="243">
        <v>481</v>
      </c>
      <c r="M52" s="244">
        <v>1100</v>
      </c>
      <c r="N52" s="224">
        <f t="shared" si="17"/>
        <v>-952</v>
      </c>
      <c r="O52" s="225">
        <f t="shared" si="18"/>
        <v>-0.86545454545454548</v>
      </c>
      <c r="P52" s="245">
        <v>38.799999999999997</v>
      </c>
      <c r="Q52" s="226">
        <v>54</v>
      </c>
      <c r="R52" s="223">
        <v>363</v>
      </c>
      <c r="S52" s="219">
        <f t="shared" si="19"/>
        <v>-309</v>
      </c>
      <c r="T52" s="227">
        <f t="shared" si="20"/>
        <v>-0.85123966942148765</v>
      </c>
      <c r="U52" s="243">
        <v>51</v>
      </c>
      <c r="V52" s="244">
        <v>231</v>
      </c>
      <c r="W52" s="224">
        <f t="shared" si="21"/>
        <v>-180</v>
      </c>
      <c r="X52" s="228">
        <f t="shared" si="22"/>
        <v>-0.77922077922077926</v>
      </c>
      <c r="Y52" s="229">
        <f t="shared" si="23"/>
        <v>0.13350785340314136</v>
      </c>
      <c r="Z52" s="243">
        <v>85</v>
      </c>
      <c r="AA52" s="230">
        <v>70</v>
      </c>
      <c r="AB52" s="243">
        <v>0</v>
      </c>
      <c r="AC52" s="224">
        <f t="shared" si="24"/>
        <v>70</v>
      </c>
      <c r="AD52" s="231">
        <f t="shared" si="25"/>
        <v>0.82352941176470584</v>
      </c>
      <c r="AE52" s="232">
        <f t="shared" si="26"/>
        <v>0.93907723051636105</v>
      </c>
      <c r="AF52" s="230">
        <v>10</v>
      </c>
      <c r="AG52" s="231">
        <f t="shared" si="27"/>
        <v>0.11764705882352941</v>
      </c>
      <c r="AH52" s="233">
        <f t="shared" si="28"/>
        <v>1.9513851419583905</v>
      </c>
      <c r="AI52" s="243">
        <v>0</v>
      </c>
      <c r="AJ52" s="243">
        <v>10</v>
      </c>
      <c r="AK52" s="224">
        <f t="shared" si="29"/>
        <v>10</v>
      </c>
      <c r="AL52" s="231">
        <f t="shared" si="30"/>
        <v>0.11764705882352941</v>
      </c>
      <c r="AM52" s="234">
        <f t="shared" si="31"/>
        <v>2.1412565535833394</v>
      </c>
      <c r="AN52" s="235">
        <v>0</v>
      </c>
      <c r="AO52" s="216" t="s">
        <v>160</v>
      </c>
      <c r="AP52" s="329" t="s">
        <v>160</v>
      </c>
      <c r="AQ52" s="240" t="s">
        <v>227</v>
      </c>
    </row>
    <row r="53" spans="1:45" x14ac:dyDescent="0.25">
      <c r="A53" s="288" t="s">
        <v>169</v>
      </c>
      <c r="B53" s="188">
        <v>5410101.0300000003</v>
      </c>
      <c r="C53" s="189"/>
      <c r="D53" s="190"/>
      <c r="E53" s="191"/>
      <c r="F53" s="191"/>
      <c r="G53" s="192"/>
      <c r="H53" s="193" t="s">
        <v>96</v>
      </c>
      <c r="I53" s="194">
        <v>1.92</v>
      </c>
      <c r="J53" s="195">
        <f t="shared" si="16"/>
        <v>192</v>
      </c>
      <c r="K53" s="196">
        <v>6134</v>
      </c>
      <c r="L53" s="196">
        <v>5912</v>
      </c>
      <c r="M53" s="197">
        <v>6210</v>
      </c>
      <c r="N53" s="198">
        <f t="shared" si="17"/>
        <v>-76</v>
      </c>
      <c r="O53" s="199">
        <f t="shared" si="18"/>
        <v>-1.2238325281803542E-2</v>
      </c>
      <c r="P53" s="200">
        <v>3191.6</v>
      </c>
      <c r="Q53" s="201">
        <v>2715</v>
      </c>
      <c r="R53" s="202">
        <v>2659</v>
      </c>
      <c r="S53" s="191">
        <f t="shared" si="19"/>
        <v>56</v>
      </c>
      <c r="T53" s="203">
        <f t="shared" si="20"/>
        <v>2.1060549078600978E-2</v>
      </c>
      <c r="U53" s="196">
        <v>2538</v>
      </c>
      <c r="V53" s="197">
        <v>2445</v>
      </c>
      <c r="W53" s="198">
        <f t="shared" si="21"/>
        <v>93</v>
      </c>
      <c r="X53" s="204">
        <f t="shared" si="22"/>
        <v>3.8036809815950923E-2</v>
      </c>
      <c r="Y53" s="205">
        <f t="shared" si="23"/>
        <v>13.21875</v>
      </c>
      <c r="Z53" s="196">
        <v>2875</v>
      </c>
      <c r="AA53" s="206">
        <v>2100</v>
      </c>
      <c r="AB53" s="196">
        <v>190</v>
      </c>
      <c r="AC53" s="198">
        <f t="shared" si="24"/>
        <v>2290</v>
      </c>
      <c r="AD53" s="207">
        <f t="shared" si="25"/>
        <v>0.79652173913043478</v>
      </c>
      <c r="AE53" s="208">
        <f t="shared" si="26"/>
        <v>0.90828016357768782</v>
      </c>
      <c r="AF53" s="206">
        <v>290</v>
      </c>
      <c r="AG53" s="207">
        <f t="shared" si="27"/>
        <v>0.10086956521739131</v>
      </c>
      <c r="AH53" s="209">
        <f t="shared" si="28"/>
        <v>1.6731006521486722</v>
      </c>
      <c r="AI53" s="196">
        <v>175</v>
      </c>
      <c r="AJ53" s="196">
        <v>85</v>
      </c>
      <c r="AK53" s="198">
        <f t="shared" si="29"/>
        <v>260</v>
      </c>
      <c r="AL53" s="207">
        <f t="shared" si="30"/>
        <v>9.0434782608695655E-2</v>
      </c>
      <c r="AM53" s="210">
        <f t="shared" si="31"/>
        <v>1.6459746029284106</v>
      </c>
      <c r="AN53" s="211">
        <v>40</v>
      </c>
      <c r="AO53" s="212" t="s">
        <v>6</v>
      </c>
      <c r="AP53" s="132" t="s">
        <v>5</v>
      </c>
      <c r="AQ53" s="240" t="s">
        <v>170</v>
      </c>
    </row>
    <row r="54" spans="1:45" x14ac:dyDescent="0.25">
      <c r="A54" s="284" t="s">
        <v>161</v>
      </c>
      <c r="B54" s="107">
        <v>5410101.04</v>
      </c>
      <c r="C54" s="108"/>
      <c r="D54" s="109"/>
      <c r="E54" s="110"/>
      <c r="F54" s="110"/>
      <c r="G54" s="111"/>
      <c r="H54" s="112" t="s">
        <v>97</v>
      </c>
      <c r="I54" s="113">
        <v>1.67</v>
      </c>
      <c r="J54" s="114">
        <f t="shared" si="16"/>
        <v>167</v>
      </c>
      <c r="K54" s="115">
        <v>3490</v>
      </c>
      <c r="L54" s="115">
        <v>3652</v>
      </c>
      <c r="M54" s="116">
        <v>3733</v>
      </c>
      <c r="N54" s="117">
        <f t="shared" si="17"/>
        <v>-243</v>
      </c>
      <c r="O54" s="118">
        <f t="shared" si="18"/>
        <v>-6.5095097776587202E-2</v>
      </c>
      <c r="P54" s="119">
        <v>2086.1999999999998</v>
      </c>
      <c r="Q54" s="120">
        <v>1413</v>
      </c>
      <c r="R54" s="121">
        <v>1410</v>
      </c>
      <c r="S54" s="110">
        <f t="shared" si="19"/>
        <v>3</v>
      </c>
      <c r="T54" s="122">
        <f t="shared" si="20"/>
        <v>2.1276595744680851E-3</v>
      </c>
      <c r="U54" s="115">
        <v>1268</v>
      </c>
      <c r="V54" s="116">
        <v>1305</v>
      </c>
      <c r="W54" s="117">
        <f t="shared" si="21"/>
        <v>-37</v>
      </c>
      <c r="X54" s="123">
        <f t="shared" si="22"/>
        <v>-2.8352490421455937E-2</v>
      </c>
      <c r="Y54" s="124">
        <f t="shared" si="23"/>
        <v>7.5928143712574849</v>
      </c>
      <c r="Z54" s="115">
        <v>1395</v>
      </c>
      <c r="AA54" s="125">
        <v>1005</v>
      </c>
      <c r="AB54" s="115">
        <v>85</v>
      </c>
      <c r="AC54" s="117">
        <f t="shared" si="24"/>
        <v>1090</v>
      </c>
      <c r="AD54" s="126">
        <f t="shared" si="25"/>
        <v>0.78136200716845883</v>
      </c>
      <c r="AE54" s="127">
        <f t="shared" si="26"/>
        <v>0.89099339894870311</v>
      </c>
      <c r="AF54" s="125">
        <v>50</v>
      </c>
      <c r="AG54" s="126">
        <f t="shared" si="27"/>
        <v>3.5842293906810034E-2</v>
      </c>
      <c r="AH54" s="128">
        <f t="shared" si="28"/>
        <v>0.59450801815936627</v>
      </c>
      <c r="AI54" s="115">
        <v>170</v>
      </c>
      <c r="AJ54" s="115">
        <v>75</v>
      </c>
      <c r="AK54" s="117">
        <f t="shared" si="29"/>
        <v>245</v>
      </c>
      <c r="AL54" s="126">
        <f t="shared" si="30"/>
        <v>0.17562724014336917</v>
      </c>
      <c r="AM54" s="129">
        <f t="shared" si="31"/>
        <v>3.1965353210303253</v>
      </c>
      <c r="AN54" s="130">
        <v>10</v>
      </c>
      <c r="AO54" s="131" t="s">
        <v>5</v>
      </c>
      <c r="AP54" s="132" t="s">
        <v>5</v>
      </c>
      <c r="AQ54" s="240" t="s">
        <v>162</v>
      </c>
    </row>
    <row r="55" spans="1:45" x14ac:dyDescent="0.25">
      <c r="A55" s="284" t="s">
        <v>221</v>
      </c>
      <c r="B55" s="107">
        <v>5410102</v>
      </c>
      <c r="C55" s="108"/>
      <c r="D55" s="109"/>
      <c r="E55" s="110"/>
      <c r="F55" s="110"/>
      <c r="G55" s="111"/>
      <c r="H55" s="133" t="s">
        <v>98</v>
      </c>
      <c r="I55" s="113">
        <v>1.1299999999999999</v>
      </c>
      <c r="J55" s="114">
        <f t="shared" si="16"/>
        <v>112.99999999999999</v>
      </c>
      <c r="K55" s="115">
        <v>3411</v>
      </c>
      <c r="L55" s="115">
        <v>2670</v>
      </c>
      <c r="M55" s="116">
        <v>2658</v>
      </c>
      <c r="N55" s="117">
        <f t="shared" si="17"/>
        <v>753</v>
      </c>
      <c r="O55" s="118">
        <f t="shared" si="18"/>
        <v>0.28329571106094809</v>
      </c>
      <c r="P55" s="119">
        <v>3007.7</v>
      </c>
      <c r="Q55" s="120">
        <v>2410</v>
      </c>
      <c r="R55" s="121">
        <v>1606</v>
      </c>
      <c r="S55" s="110">
        <f t="shared" si="19"/>
        <v>804</v>
      </c>
      <c r="T55" s="122">
        <f t="shared" si="20"/>
        <v>0.50062266500622665</v>
      </c>
      <c r="U55" s="115">
        <v>1879</v>
      </c>
      <c r="V55" s="116">
        <v>1373</v>
      </c>
      <c r="W55" s="117">
        <f t="shared" si="21"/>
        <v>506</v>
      </c>
      <c r="X55" s="123">
        <f t="shared" si="22"/>
        <v>0.36853605243991261</v>
      </c>
      <c r="Y55" s="124">
        <f t="shared" si="23"/>
        <v>16.628318584070797</v>
      </c>
      <c r="Z55" s="115">
        <v>1880</v>
      </c>
      <c r="AA55" s="125">
        <v>1025</v>
      </c>
      <c r="AB55" s="115">
        <v>95</v>
      </c>
      <c r="AC55" s="117">
        <f t="shared" si="24"/>
        <v>1120</v>
      </c>
      <c r="AD55" s="126">
        <f t="shared" si="25"/>
        <v>0.5957446808510638</v>
      </c>
      <c r="AE55" s="127">
        <f t="shared" si="26"/>
        <v>0.67933246462885688</v>
      </c>
      <c r="AF55" s="125">
        <v>185</v>
      </c>
      <c r="AG55" s="126">
        <f t="shared" si="27"/>
        <v>9.8404255319148939E-2</v>
      </c>
      <c r="AH55" s="128">
        <f t="shared" si="28"/>
        <v>1.6322091147497708</v>
      </c>
      <c r="AI55" s="115">
        <v>465</v>
      </c>
      <c r="AJ55" s="115">
        <v>90</v>
      </c>
      <c r="AK55" s="117">
        <f t="shared" si="29"/>
        <v>555</v>
      </c>
      <c r="AL55" s="126">
        <f t="shared" si="30"/>
        <v>0.29521276595744683</v>
      </c>
      <c r="AM55" s="129">
        <f t="shared" si="31"/>
        <v>5.373073293366704</v>
      </c>
      <c r="AN55" s="130">
        <v>25</v>
      </c>
      <c r="AO55" s="131" t="s">
        <v>5</v>
      </c>
      <c r="AP55" s="132" t="s">
        <v>5</v>
      </c>
      <c r="AQ55" s="240"/>
    </row>
    <row r="56" spans="1:45" x14ac:dyDescent="0.25">
      <c r="A56" s="284"/>
      <c r="B56" s="107">
        <v>5410103</v>
      </c>
      <c r="C56" s="108"/>
      <c r="D56" s="109"/>
      <c r="E56" s="110"/>
      <c r="F56" s="110"/>
      <c r="G56" s="111"/>
      <c r="H56" s="112" t="s">
        <v>99</v>
      </c>
      <c r="I56" s="113">
        <v>1.39</v>
      </c>
      <c r="J56" s="114">
        <f t="shared" si="16"/>
        <v>139</v>
      </c>
      <c r="K56" s="115">
        <v>3691</v>
      </c>
      <c r="L56" s="115">
        <v>3664</v>
      </c>
      <c r="M56" s="116">
        <v>3634</v>
      </c>
      <c r="N56" s="117">
        <f t="shared" si="17"/>
        <v>57</v>
      </c>
      <c r="O56" s="118">
        <f t="shared" si="18"/>
        <v>1.5685195376995045E-2</v>
      </c>
      <c r="P56" s="119">
        <v>2665</v>
      </c>
      <c r="Q56" s="120">
        <v>1935</v>
      </c>
      <c r="R56" s="121">
        <v>1916</v>
      </c>
      <c r="S56" s="110">
        <f t="shared" si="19"/>
        <v>19</v>
      </c>
      <c r="T56" s="122">
        <f t="shared" si="20"/>
        <v>9.9164926931106477E-3</v>
      </c>
      <c r="U56" s="115">
        <v>1867</v>
      </c>
      <c r="V56" s="116">
        <v>1841</v>
      </c>
      <c r="W56" s="117">
        <f t="shared" si="21"/>
        <v>26</v>
      </c>
      <c r="X56" s="123">
        <f t="shared" si="22"/>
        <v>1.4122759369907659E-2</v>
      </c>
      <c r="Y56" s="124">
        <f t="shared" si="23"/>
        <v>13.431654676258994</v>
      </c>
      <c r="Z56" s="115">
        <v>1705</v>
      </c>
      <c r="AA56" s="125">
        <v>1095</v>
      </c>
      <c r="AB56" s="115">
        <v>95</v>
      </c>
      <c r="AC56" s="117">
        <f t="shared" si="24"/>
        <v>1190</v>
      </c>
      <c r="AD56" s="126">
        <f t="shared" si="25"/>
        <v>0.69794721407624638</v>
      </c>
      <c r="AE56" s="127">
        <f t="shared" si="26"/>
        <v>0.795874837593045</v>
      </c>
      <c r="AF56" s="125">
        <v>160</v>
      </c>
      <c r="AG56" s="126">
        <f t="shared" si="27"/>
        <v>9.3841642228739003E-2</v>
      </c>
      <c r="AH56" s="128">
        <f t="shared" si="28"/>
        <v>1.5565300839081591</v>
      </c>
      <c r="AI56" s="115">
        <v>230</v>
      </c>
      <c r="AJ56" s="115">
        <v>85</v>
      </c>
      <c r="AK56" s="117">
        <f t="shared" si="29"/>
        <v>315</v>
      </c>
      <c r="AL56" s="126">
        <f t="shared" si="30"/>
        <v>0.18475073313782991</v>
      </c>
      <c r="AM56" s="129">
        <f t="shared" si="31"/>
        <v>3.3625891039409921</v>
      </c>
      <c r="AN56" s="130">
        <v>40</v>
      </c>
      <c r="AO56" s="131" t="s">
        <v>5</v>
      </c>
      <c r="AP56" s="132" t="s">
        <v>5</v>
      </c>
      <c r="AQ56" s="240"/>
    </row>
    <row r="57" spans="1:45" x14ac:dyDescent="0.25">
      <c r="A57" s="285"/>
      <c r="B57" s="162">
        <v>5410104</v>
      </c>
      <c r="C57" s="161"/>
      <c r="D57" s="162"/>
      <c r="E57" s="163"/>
      <c r="F57" s="163"/>
      <c r="G57" s="164"/>
      <c r="H57" s="186" t="s">
        <v>100</v>
      </c>
      <c r="I57" s="166">
        <v>2.64</v>
      </c>
      <c r="J57" s="167">
        <f t="shared" si="16"/>
        <v>264</v>
      </c>
      <c r="K57" s="163">
        <v>6376</v>
      </c>
      <c r="L57" s="163">
        <v>6129</v>
      </c>
      <c r="M57" s="174">
        <v>6514</v>
      </c>
      <c r="N57" s="170">
        <f t="shared" si="17"/>
        <v>-138</v>
      </c>
      <c r="O57" s="171">
        <f t="shared" si="18"/>
        <v>-2.1185139699109609E-2</v>
      </c>
      <c r="P57" s="187">
        <v>2415.8000000000002</v>
      </c>
      <c r="Q57" s="173">
        <v>3055</v>
      </c>
      <c r="R57" s="174">
        <v>3047</v>
      </c>
      <c r="S57" s="163">
        <f t="shared" si="19"/>
        <v>8</v>
      </c>
      <c r="T57" s="175">
        <f t="shared" si="20"/>
        <v>2.6255333114538889E-3</v>
      </c>
      <c r="U57" s="163">
        <v>2877</v>
      </c>
      <c r="V57" s="174">
        <v>2880</v>
      </c>
      <c r="W57" s="170">
        <f t="shared" si="21"/>
        <v>-3</v>
      </c>
      <c r="X57" s="176">
        <f t="shared" si="22"/>
        <v>-1.0416666666666667E-3</v>
      </c>
      <c r="Y57" s="177">
        <f t="shared" si="23"/>
        <v>10.897727272727273</v>
      </c>
      <c r="Z57" s="163">
        <v>3150</v>
      </c>
      <c r="AA57" s="178">
        <v>2305</v>
      </c>
      <c r="AB57" s="163">
        <v>255</v>
      </c>
      <c r="AC57" s="170">
        <f t="shared" si="24"/>
        <v>2560</v>
      </c>
      <c r="AD57" s="179">
        <f t="shared" si="25"/>
        <v>0.8126984126984127</v>
      </c>
      <c r="AE57" s="180">
        <f t="shared" si="26"/>
        <v>0.9267265549222683</v>
      </c>
      <c r="AF57" s="178">
        <v>280</v>
      </c>
      <c r="AG57" s="179">
        <f t="shared" si="27"/>
        <v>8.8888888888888892E-2</v>
      </c>
      <c r="AH57" s="181">
        <f t="shared" si="28"/>
        <v>1.4743798850352285</v>
      </c>
      <c r="AI57" s="163">
        <v>205</v>
      </c>
      <c r="AJ57" s="163">
        <v>80</v>
      </c>
      <c r="AK57" s="170">
        <f t="shared" si="29"/>
        <v>285</v>
      </c>
      <c r="AL57" s="179">
        <f t="shared" si="30"/>
        <v>9.0476190476190474E-2</v>
      </c>
      <c r="AM57" s="182">
        <f t="shared" si="31"/>
        <v>1.6467282543033777</v>
      </c>
      <c r="AN57" s="183">
        <v>25</v>
      </c>
      <c r="AO57" s="184" t="s">
        <v>7</v>
      </c>
      <c r="AP57" s="185" t="s">
        <v>7</v>
      </c>
      <c r="AQ57" s="240"/>
      <c r="AR57" s="6"/>
      <c r="AS57" s="29"/>
    </row>
    <row r="58" spans="1:45" x14ac:dyDescent="0.25">
      <c r="A58" s="284"/>
      <c r="B58" s="107">
        <v>5410105</v>
      </c>
      <c r="C58" s="108"/>
      <c r="D58" s="109"/>
      <c r="E58" s="110"/>
      <c r="F58" s="110"/>
      <c r="G58" s="111"/>
      <c r="H58" s="112" t="s">
        <v>101</v>
      </c>
      <c r="I58" s="113">
        <v>0.66</v>
      </c>
      <c r="J58" s="114">
        <f t="shared" si="16"/>
        <v>66</v>
      </c>
      <c r="K58" s="115">
        <v>1272</v>
      </c>
      <c r="L58" s="115">
        <v>1128</v>
      </c>
      <c r="M58" s="116">
        <v>1265</v>
      </c>
      <c r="N58" s="117">
        <f t="shared" si="17"/>
        <v>7</v>
      </c>
      <c r="O58" s="118">
        <f t="shared" si="18"/>
        <v>5.5335968379446642E-3</v>
      </c>
      <c r="P58" s="119">
        <v>1920.6</v>
      </c>
      <c r="Q58" s="120">
        <v>999</v>
      </c>
      <c r="R58" s="121">
        <v>865</v>
      </c>
      <c r="S58" s="110">
        <f t="shared" si="19"/>
        <v>134</v>
      </c>
      <c r="T58" s="122">
        <f t="shared" si="20"/>
        <v>0.15491329479768787</v>
      </c>
      <c r="U58" s="115">
        <v>661</v>
      </c>
      <c r="V58" s="116">
        <v>659</v>
      </c>
      <c r="W58" s="117">
        <f t="shared" si="21"/>
        <v>2</v>
      </c>
      <c r="X58" s="123">
        <f t="shared" si="22"/>
        <v>3.0349013657056147E-3</v>
      </c>
      <c r="Y58" s="124">
        <f t="shared" si="23"/>
        <v>10.015151515151516</v>
      </c>
      <c r="Z58" s="115">
        <v>580</v>
      </c>
      <c r="AA58" s="125">
        <v>325</v>
      </c>
      <c r="AB58" s="115">
        <v>35</v>
      </c>
      <c r="AC58" s="117">
        <f t="shared" si="24"/>
        <v>360</v>
      </c>
      <c r="AD58" s="126">
        <f t="shared" si="25"/>
        <v>0.62068965517241381</v>
      </c>
      <c r="AE58" s="127">
        <f t="shared" si="26"/>
        <v>0.70777742004435096</v>
      </c>
      <c r="AF58" s="125">
        <v>70</v>
      </c>
      <c r="AG58" s="126">
        <f t="shared" si="27"/>
        <v>0.1206896551724138</v>
      </c>
      <c r="AH58" s="128">
        <f t="shared" si="28"/>
        <v>2.0018519990780042</v>
      </c>
      <c r="AI58" s="115">
        <v>125</v>
      </c>
      <c r="AJ58" s="115">
        <v>20</v>
      </c>
      <c r="AK58" s="117">
        <f t="shared" si="29"/>
        <v>145</v>
      </c>
      <c r="AL58" s="126">
        <f t="shared" si="30"/>
        <v>0.25</v>
      </c>
      <c r="AM58" s="129">
        <f t="shared" si="31"/>
        <v>4.5501701763645963</v>
      </c>
      <c r="AN58" s="130">
        <v>10</v>
      </c>
      <c r="AO58" s="131" t="s">
        <v>5</v>
      </c>
      <c r="AP58" s="132" t="s">
        <v>5</v>
      </c>
      <c r="AQ58" s="240"/>
    </row>
    <row r="59" spans="1:45" x14ac:dyDescent="0.25">
      <c r="A59" s="284" t="s">
        <v>219</v>
      </c>
      <c r="B59" s="107">
        <v>5410106.0099999998</v>
      </c>
      <c r="C59" s="108"/>
      <c r="D59" s="109"/>
      <c r="E59" s="110"/>
      <c r="F59" s="110"/>
      <c r="G59" s="111"/>
      <c r="H59" s="133" t="s">
        <v>102</v>
      </c>
      <c r="I59" s="113">
        <v>1.56</v>
      </c>
      <c r="J59" s="114">
        <f t="shared" si="16"/>
        <v>156</v>
      </c>
      <c r="K59" s="115">
        <v>3302</v>
      </c>
      <c r="L59" s="115">
        <v>1332</v>
      </c>
      <c r="M59" s="116">
        <v>1874</v>
      </c>
      <c r="N59" s="117">
        <f t="shared" si="17"/>
        <v>1428</v>
      </c>
      <c r="O59" s="118">
        <f t="shared" si="18"/>
        <v>0.7620064034151548</v>
      </c>
      <c r="P59" s="119">
        <v>2113.6999999999998</v>
      </c>
      <c r="Q59" s="120">
        <v>3768</v>
      </c>
      <c r="R59" s="121">
        <v>2050</v>
      </c>
      <c r="S59" s="110">
        <f t="shared" si="19"/>
        <v>1718</v>
      </c>
      <c r="T59" s="122">
        <f t="shared" si="20"/>
        <v>0.83804878048780485</v>
      </c>
      <c r="U59" s="115">
        <v>1462</v>
      </c>
      <c r="V59" s="116">
        <v>938</v>
      </c>
      <c r="W59" s="117">
        <f t="shared" si="21"/>
        <v>524</v>
      </c>
      <c r="X59" s="123">
        <f t="shared" si="22"/>
        <v>0.55863539445628996</v>
      </c>
      <c r="Y59" s="124">
        <f t="shared" si="23"/>
        <v>9.3717948717948723</v>
      </c>
      <c r="Z59" s="115">
        <v>645</v>
      </c>
      <c r="AA59" s="125">
        <v>215</v>
      </c>
      <c r="AB59" s="115">
        <v>25</v>
      </c>
      <c r="AC59" s="117">
        <f t="shared" si="24"/>
        <v>240</v>
      </c>
      <c r="AD59" s="126">
        <f t="shared" si="25"/>
        <v>0.37209302325581395</v>
      </c>
      <c r="AE59" s="127">
        <f t="shared" si="26"/>
        <v>0.42430067558214318</v>
      </c>
      <c r="AF59" s="125">
        <v>220</v>
      </c>
      <c r="AG59" s="126">
        <f t="shared" si="27"/>
        <v>0.34108527131782945</v>
      </c>
      <c r="AH59" s="128">
        <f t="shared" si="28"/>
        <v>5.6575042100188995</v>
      </c>
      <c r="AI59" s="115">
        <v>165</v>
      </c>
      <c r="AJ59" s="115">
        <v>10</v>
      </c>
      <c r="AK59" s="117">
        <f t="shared" si="29"/>
        <v>175</v>
      </c>
      <c r="AL59" s="126">
        <f t="shared" si="30"/>
        <v>0.27131782945736432</v>
      </c>
      <c r="AM59" s="129">
        <f t="shared" si="31"/>
        <v>4.9381691836514996</v>
      </c>
      <c r="AN59" s="130">
        <v>20</v>
      </c>
      <c r="AO59" s="131" t="s">
        <v>5</v>
      </c>
      <c r="AP59" s="132" t="s">
        <v>5</v>
      </c>
      <c r="AQ59" s="240"/>
    </row>
    <row r="60" spans="1:45" x14ac:dyDescent="0.25">
      <c r="A60" s="284" t="s">
        <v>224</v>
      </c>
      <c r="B60" s="107">
        <v>5410106.0199999996</v>
      </c>
      <c r="C60" s="108"/>
      <c r="D60" s="132"/>
      <c r="E60" s="110"/>
      <c r="F60" s="110"/>
      <c r="G60" s="111"/>
      <c r="H60" s="133" t="s">
        <v>103</v>
      </c>
      <c r="I60" s="113">
        <v>1.7</v>
      </c>
      <c r="J60" s="114">
        <f t="shared" si="16"/>
        <v>170</v>
      </c>
      <c r="K60" s="115">
        <v>3449</v>
      </c>
      <c r="L60" s="115">
        <v>3230</v>
      </c>
      <c r="M60" s="116">
        <v>3619</v>
      </c>
      <c r="N60" s="117">
        <f t="shared" si="17"/>
        <v>-170</v>
      </c>
      <c r="O60" s="118">
        <f t="shared" si="18"/>
        <v>-4.6974302293451231E-2</v>
      </c>
      <c r="P60" s="119">
        <v>2028.8</v>
      </c>
      <c r="Q60" s="120">
        <v>2114</v>
      </c>
      <c r="R60" s="121">
        <v>1989</v>
      </c>
      <c r="S60" s="110">
        <f t="shared" si="19"/>
        <v>125</v>
      </c>
      <c r="T60" s="122">
        <f t="shared" si="20"/>
        <v>6.2845651080945197E-2</v>
      </c>
      <c r="U60" s="115">
        <v>1554</v>
      </c>
      <c r="V60" s="116">
        <v>1628</v>
      </c>
      <c r="W60" s="117">
        <f t="shared" si="21"/>
        <v>-74</v>
      </c>
      <c r="X60" s="123">
        <f t="shared" si="22"/>
        <v>-4.5454545454545456E-2</v>
      </c>
      <c r="Y60" s="124">
        <f t="shared" si="23"/>
        <v>9.1411764705882348</v>
      </c>
      <c r="Z60" s="115">
        <v>1660</v>
      </c>
      <c r="AA60" s="125">
        <v>980</v>
      </c>
      <c r="AB60" s="115">
        <v>90</v>
      </c>
      <c r="AC60" s="117">
        <f t="shared" si="24"/>
        <v>1070</v>
      </c>
      <c r="AD60" s="126">
        <f t="shared" si="25"/>
        <v>0.64457831325301207</v>
      </c>
      <c r="AE60" s="127">
        <f t="shared" si="26"/>
        <v>0.73501784953066296</v>
      </c>
      <c r="AF60" s="125">
        <v>355</v>
      </c>
      <c r="AG60" s="126">
        <f t="shared" si="27"/>
        <v>0.21385542168674698</v>
      </c>
      <c r="AH60" s="128">
        <f t="shared" si="28"/>
        <v>3.5471714854574961</v>
      </c>
      <c r="AI60" s="115">
        <v>185</v>
      </c>
      <c r="AJ60" s="115">
        <v>45</v>
      </c>
      <c r="AK60" s="117">
        <f t="shared" si="29"/>
        <v>230</v>
      </c>
      <c r="AL60" s="126">
        <f t="shared" si="30"/>
        <v>0.13855421686746988</v>
      </c>
      <c r="AM60" s="129">
        <f t="shared" si="31"/>
        <v>2.5217810615996559</v>
      </c>
      <c r="AN60" s="130">
        <v>0</v>
      </c>
      <c r="AO60" s="131" t="s">
        <v>5</v>
      </c>
      <c r="AP60" s="132" t="s">
        <v>5</v>
      </c>
      <c r="AQ60" s="240" t="s">
        <v>223</v>
      </c>
    </row>
    <row r="61" spans="1:45" x14ac:dyDescent="0.25">
      <c r="A61" s="289" t="s">
        <v>158</v>
      </c>
      <c r="B61" s="217">
        <v>5410106.0300000003</v>
      </c>
      <c r="C61" s="218"/>
      <c r="D61" s="254"/>
      <c r="E61" s="219"/>
      <c r="F61" s="219"/>
      <c r="G61" s="220"/>
      <c r="H61" s="290" t="s">
        <v>104</v>
      </c>
      <c r="I61" s="221">
        <v>2.9</v>
      </c>
      <c r="J61" s="222">
        <f t="shared" si="16"/>
        <v>290</v>
      </c>
      <c r="K61" s="219">
        <v>5</v>
      </c>
      <c r="L61" s="219">
        <v>5</v>
      </c>
      <c r="M61" s="223">
        <v>25</v>
      </c>
      <c r="N61" s="224">
        <f t="shared" si="17"/>
        <v>-20</v>
      </c>
      <c r="O61" s="225">
        <f t="shared" si="18"/>
        <v>-0.8</v>
      </c>
      <c r="P61" s="255">
        <v>1.7</v>
      </c>
      <c r="Q61" s="226">
        <v>5</v>
      </c>
      <c r="R61" s="223">
        <v>6</v>
      </c>
      <c r="S61" s="219">
        <f t="shared" si="19"/>
        <v>-1</v>
      </c>
      <c r="T61" s="227">
        <f t="shared" si="20"/>
        <v>-0.16666666666666666</v>
      </c>
      <c r="U61" s="219">
        <v>3</v>
      </c>
      <c r="V61" s="223">
        <v>5</v>
      </c>
      <c r="W61" s="224">
        <f t="shared" si="21"/>
        <v>-2</v>
      </c>
      <c r="X61" s="228">
        <f t="shared" si="22"/>
        <v>-0.4</v>
      </c>
      <c r="Y61" s="229">
        <f t="shared" si="23"/>
        <v>1.0344827586206896E-2</v>
      </c>
      <c r="Z61" s="219"/>
      <c r="AA61" s="230"/>
      <c r="AB61" s="219"/>
      <c r="AC61" s="224"/>
      <c r="AD61" s="231"/>
      <c r="AE61" s="232"/>
      <c r="AF61" s="230"/>
      <c r="AG61" s="231"/>
      <c r="AH61" s="233"/>
      <c r="AI61" s="219"/>
      <c r="AJ61" s="219"/>
      <c r="AK61" s="224"/>
      <c r="AL61" s="231"/>
      <c r="AM61" s="234"/>
      <c r="AN61" s="235"/>
      <c r="AO61" s="216" t="s">
        <v>160</v>
      </c>
      <c r="AP61" s="329" t="s">
        <v>160</v>
      </c>
      <c r="AQ61" s="240" t="s">
        <v>159</v>
      </c>
      <c r="AR61" s="6"/>
      <c r="AS61" s="29"/>
    </row>
    <row r="62" spans="1:45" x14ac:dyDescent="0.25">
      <c r="A62" s="285" t="s">
        <v>184</v>
      </c>
      <c r="B62" s="160">
        <v>5410107.0099999998</v>
      </c>
      <c r="C62" s="161"/>
      <c r="D62" s="162"/>
      <c r="E62" s="163"/>
      <c r="F62" s="163"/>
      <c r="G62" s="164"/>
      <c r="H62" s="165" t="s">
        <v>105</v>
      </c>
      <c r="I62" s="166">
        <v>2.08</v>
      </c>
      <c r="J62" s="167">
        <f t="shared" si="16"/>
        <v>208</v>
      </c>
      <c r="K62" s="168">
        <v>4332</v>
      </c>
      <c r="L62" s="168">
        <v>4428</v>
      </c>
      <c r="M62" s="169">
        <v>4806</v>
      </c>
      <c r="N62" s="170">
        <f t="shared" si="17"/>
        <v>-474</v>
      </c>
      <c r="O62" s="171">
        <f t="shared" si="18"/>
        <v>-9.8626716604244699E-2</v>
      </c>
      <c r="P62" s="172">
        <v>2078.9</v>
      </c>
      <c r="Q62" s="173">
        <v>1711</v>
      </c>
      <c r="R62" s="174">
        <v>1719</v>
      </c>
      <c r="S62" s="163">
        <f t="shared" si="19"/>
        <v>-8</v>
      </c>
      <c r="T62" s="175">
        <f t="shared" si="20"/>
        <v>-4.6538685282140778E-3</v>
      </c>
      <c r="U62" s="168">
        <v>1696</v>
      </c>
      <c r="V62" s="169">
        <v>1696</v>
      </c>
      <c r="W62" s="170">
        <f t="shared" si="21"/>
        <v>0</v>
      </c>
      <c r="X62" s="176">
        <f t="shared" si="22"/>
        <v>0</v>
      </c>
      <c r="Y62" s="177">
        <f t="shared" si="23"/>
        <v>8.1538461538461533</v>
      </c>
      <c r="Z62" s="168">
        <v>2155</v>
      </c>
      <c r="AA62" s="178">
        <v>1760</v>
      </c>
      <c r="AB62" s="168">
        <v>165</v>
      </c>
      <c r="AC62" s="170">
        <f t="shared" ref="AC62:AC93" si="32">AA62+AB62</f>
        <v>1925</v>
      </c>
      <c r="AD62" s="179">
        <f t="shared" ref="AD62:AD93" si="33">AC62/Z62</f>
        <v>0.89327146171693739</v>
      </c>
      <c r="AE62" s="180">
        <f t="shared" ref="AE62:AE93" si="34">AD62/0.876956</f>
        <v>1.0186046525902523</v>
      </c>
      <c r="AF62" s="178">
        <v>125</v>
      </c>
      <c r="AG62" s="179">
        <f t="shared" ref="AG62:AG93" si="35">AF62/Z62</f>
        <v>5.8004640371229696E-2</v>
      </c>
      <c r="AH62" s="181">
        <f t="shared" ref="AH62:AH93" si="36">AG62/0.060289</f>
        <v>0.96210984377298836</v>
      </c>
      <c r="AI62" s="168">
        <v>80</v>
      </c>
      <c r="AJ62" s="168">
        <v>20</v>
      </c>
      <c r="AK62" s="170">
        <f t="shared" ref="AK62:AK93" si="37">AI62+AJ62</f>
        <v>100</v>
      </c>
      <c r="AL62" s="179">
        <f t="shared" ref="AL62:AL93" si="38">AK62/Z62</f>
        <v>4.6403712296983757E-2</v>
      </c>
      <c r="AM62" s="182">
        <f t="shared" ref="AM62:AM93" si="39">AL62/0.054943</f>
        <v>0.84457915106535419</v>
      </c>
      <c r="AN62" s="183">
        <v>15</v>
      </c>
      <c r="AO62" s="184" t="s">
        <v>7</v>
      </c>
      <c r="AP62" s="185" t="s">
        <v>7</v>
      </c>
      <c r="AQ62" s="240" t="s">
        <v>183</v>
      </c>
    </row>
    <row r="63" spans="1:45" x14ac:dyDescent="0.25">
      <c r="A63" s="288" t="s">
        <v>171</v>
      </c>
      <c r="B63" s="188">
        <v>5410107.0199999996</v>
      </c>
      <c r="C63" s="189"/>
      <c r="D63" s="190"/>
      <c r="E63" s="191"/>
      <c r="F63" s="191"/>
      <c r="G63" s="192"/>
      <c r="H63" s="193" t="s">
        <v>106</v>
      </c>
      <c r="I63" s="194">
        <v>4.05</v>
      </c>
      <c r="J63" s="195">
        <f t="shared" si="16"/>
        <v>405</v>
      </c>
      <c r="K63" s="196">
        <v>6170</v>
      </c>
      <c r="L63" s="196">
        <v>5921</v>
      </c>
      <c r="M63" s="197">
        <v>5765</v>
      </c>
      <c r="N63" s="198">
        <f t="shared" si="17"/>
        <v>405</v>
      </c>
      <c r="O63" s="199">
        <f t="shared" si="18"/>
        <v>7.0251517779705119E-2</v>
      </c>
      <c r="P63" s="200">
        <v>1523.9</v>
      </c>
      <c r="Q63" s="201">
        <v>3087</v>
      </c>
      <c r="R63" s="202">
        <v>2793</v>
      </c>
      <c r="S63" s="191">
        <f t="shared" si="19"/>
        <v>294</v>
      </c>
      <c r="T63" s="203">
        <f t="shared" si="20"/>
        <v>0.10526315789473684</v>
      </c>
      <c r="U63" s="196">
        <v>2653</v>
      </c>
      <c r="V63" s="197">
        <v>2419</v>
      </c>
      <c r="W63" s="198">
        <f t="shared" si="21"/>
        <v>234</v>
      </c>
      <c r="X63" s="204">
        <f t="shared" si="22"/>
        <v>9.6734187680859854E-2</v>
      </c>
      <c r="Y63" s="205">
        <f t="shared" si="23"/>
        <v>6.5506172839506176</v>
      </c>
      <c r="Z63" s="196">
        <v>2745</v>
      </c>
      <c r="AA63" s="206">
        <v>2010</v>
      </c>
      <c r="AB63" s="196">
        <v>180</v>
      </c>
      <c r="AC63" s="198">
        <f t="shared" si="32"/>
        <v>2190</v>
      </c>
      <c r="AD63" s="207">
        <f t="shared" si="33"/>
        <v>0.79781420765027322</v>
      </c>
      <c r="AE63" s="208">
        <f t="shared" si="34"/>
        <v>0.90975397585542861</v>
      </c>
      <c r="AF63" s="206">
        <v>280</v>
      </c>
      <c r="AG63" s="207">
        <f t="shared" si="35"/>
        <v>0.10200364298724955</v>
      </c>
      <c r="AH63" s="209">
        <f t="shared" si="36"/>
        <v>1.6919113434830491</v>
      </c>
      <c r="AI63" s="196">
        <v>220</v>
      </c>
      <c r="AJ63" s="196">
        <v>25</v>
      </c>
      <c r="AK63" s="198">
        <f t="shared" si="37"/>
        <v>245</v>
      </c>
      <c r="AL63" s="207">
        <f t="shared" si="38"/>
        <v>8.9253187613843349E-2</v>
      </c>
      <c r="AM63" s="210">
        <f t="shared" si="39"/>
        <v>1.6244687697039359</v>
      </c>
      <c r="AN63" s="211">
        <v>20</v>
      </c>
      <c r="AO63" s="212" t="s">
        <v>6</v>
      </c>
      <c r="AP63" s="132" t="s">
        <v>5</v>
      </c>
      <c r="AQ63" s="240" t="s">
        <v>172</v>
      </c>
    </row>
    <row r="64" spans="1:45" x14ac:dyDescent="0.25">
      <c r="A64" s="285"/>
      <c r="B64" s="160">
        <v>5410108.0199999996</v>
      </c>
      <c r="C64" s="161"/>
      <c r="D64" s="185"/>
      <c r="E64" s="163"/>
      <c r="F64" s="163"/>
      <c r="G64" s="164"/>
      <c r="H64" s="165" t="s">
        <v>108</v>
      </c>
      <c r="I64" s="166">
        <v>2.96</v>
      </c>
      <c r="J64" s="167">
        <f t="shared" si="16"/>
        <v>296</v>
      </c>
      <c r="K64" s="168">
        <v>6731</v>
      </c>
      <c r="L64" s="168">
        <v>6401</v>
      </c>
      <c r="M64" s="169">
        <v>6340</v>
      </c>
      <c r="N64" s="170">
        <f t="shared" si="17"/>
        <v>391</v>
      </c>
      <c r="O64" s="171">
        <f t="shared" si="18"/>
        <v>6.1671924290220823E-2</v>
      </c>
      <c r="P64" s="172">
        <v>2276</v>
      </c>
      <c r="Q64" s="173">
        <v>2465</v>
      </c>
      <c r="R64" s="174">
        <v>2200</v>
      </c>
      <c r="S64" s="163">
        <f t="shared" si="19"/>
        <v>265</v>
      </c>
      <c r="T64" s="175">
        <f t="shared" si="20"/>
        <v>0.12045454545454545</v>
      </c>
      <c r="U64" s="168">
        <v>2446</v>
      </c>
      <c r="V64" s="169">
        <v>2165</v>
      </c>
      <c r="W64" s="170">
        <f t="shared" si="21"/>
        <v>281</v>
      </c>
      <c r="X64" s="176">
        <f t="shared" si="22"/>
        <v>0.12979214780600462</v>
      </c>
      <c r="Y64" s="177">
        <f t="shared" si="23"/>
        <v>8.263513513513514</v>
      </c>
      <c r="Z64" s="168">
        <v>3705</v>
      </c>
      <c r="AA64" s="178">
        <v>3100</v>
      </c>
      <c r="AB64" s="168">
        <v>265</v>
      </c>
      <c r="AC64" s="170">
        <f t="shared" si="32"/>
        <v>3365</v>
      </c>
      <c r="AD64" s="179">
        <f t="shared" si="33"/>
        <v>0.90823211875843457</v>
      </c>
      <c r="AE64" s="180">
        <f t="shared" si="34"/>
        <v>1.0356644104817512</v>
      </c>
      <c r="AF64" s="178">
        <v>210</v>
      </c>
      <c r="AG64" s="179">
        <f t="shared" si="35"/>
        <v>5.6680161943319839E-2</v>
      </c>
      <c r="AH64" s="181">
        <f t="shared" si="36"/>
        <v>0.94014101980991283</v>
      </c>
      <c r="AI64" s="168">
        <v>50</v>
      </c>
      <c r="AJ64" s="168">
        <v>25</v>
      </c>
      <c r="AK64" s="170">
        <f t="shared" si="37"/>
        <v>75</v>
      </c>
      <c r="AL64" s="179">
        <f t="shared" si="38"/>
        <v>2.0242914979757085E-2</v>
      </c>
      <c r="AM64" s="182">
        <f t="shared" si="39"/>
        <v>0.36843483209429928</v>
      </c>
      <c r="AN64" s="183">
        <v>50</v>
      </c>
      <c r="AO64" s="184" t="s">
        <v>7</v>
      </c>
      <c r="AP64" s="185" t="s">
        <v>7</v>
      </c>
      <c r="AQ64" s="240"/>
    </row>
    <row r="65" spans="1:45" x14ac:dyDescent="0.25">
      <c r="A65" s="285"/>
      <c r="B65" s="160">
        <v>5410108.0300000003</v>
      </c>
      <c r="C65" s="161">
        <v>5410108.0099999998</v>
      </c>
      <c r="D65" s="185">
        <v>0.35524259000000002</v>
      </c>
      <c r="E65" s="163">
        <v>7639</v>
      </c>
      <c r="F65" s="163">
        <v>2503</v>
      </c>
      <c r="G65" s="164">
        <v>2449</v>
      </c>
      <c r="H65" s="165"/>
      <c r="I65" s="166">
        <v>6.87</v>
      </c>
      <c r="J65" s="167">
        <f t="shared" si="16"/>
        <v>687</v>
      </c>
      <c r="K65" s="168">
        <v>3233</v>
      </c>
      <c r="L65" s="168">
        <v>2819</v>
      </c>
      <c r="M65" s="169">
        <f>E65*D65</f>
        <v>2713.6981450100002</v>
      </c>
      <c r="N65" s="170">
        <f t="shared" si="17"/>
        <v>519.30185498999981</v>
      </c>
      <c r="O65" s="171">
        <f t="shared" si="18"/>
        <v>0.19136316098564682</v>
      </c>
      <c r="P65" s="172">
        <v>470.7</v>
      </c>
      <c r="Q65" s="173">
        <v>1104</v>
      </c>
      <c r="R65" s="174">
        <f>F65*D65</f>
        <v>889.17220277000001</v>
      </c>
      <c r="S65" s="163">
        <f t="shared" si="19"/>
        <v>214.82779722999999</v>
      </c>
      <c r="T65" s="175">
        <f t="shared" si="20"/>
        <v>0.24160426581123001</v>
      </c>
      <c r="U65" s="168">
        <v>1092</v>
      </c>
      <c r="V65" s="169">
        <f>G65*D65</f>
        <v>869.98910291000004</v>
      </c>
      <c r="W65" s="170">
        <f t="shared" si="21"/>
        <v>222.01089708999996</v>
      </c>
      <c r="X65" s="176">
        <f t="shared" si="22"/>
        <v>0.255188135515034</v>
      </c>
      <c r="Y65" s="177">
        <f t="shared" si="23"/>
        <v>1.5895196506550218</v>
      </c>
      <c r="Z65" s="168">
        <v>1630</v>
      </c>
      <c r="AA65" s="178">
        <v>1360</v>
      </c>
      <c r="AB65" s="168">
        <v>120</v>
      </c>
      <c r="AC65" s="170">
        <f t="shared" si="32"/>
        <v>1480</v>
      </c>
      <c r="AD65" s="179">
        <f t="shared" si="33"/>
        <v>0.90797546012269936</v>
      </c>
      <c r="AE65" s="180">
        <f t="shared" si="34"/>
        <v>1.0353717405693095</v>
      </c>
      <c r="AF65" s="178">
        <v>80</v>
      </c>
      <c r="AG65" s="179">
        <f t="shared" si="35"/>
        <v>4.9079754601226995E-2</v>
      </c>
      <c r="AH65" s="181">
        <f t="shared" si="36"/>
        <v>0.81407478314828563</v>
      </c>
      <c r="AI65" s="168">
        <v>65</v>
      </c>
      <c r="AJ65" s="168">
        <v>0</v>
      </c>
      <c r="AK65" s="170">
        <f t="shared" si="37"/>
        <v>65</v>
      </c>
      <c r="AL65" s="179">
        <f t="shared" si="38"/>
        <v>3.9877300613496931E-2</v>
      </c>
      <c r="AM65" s="182">
        <f t="shared" si="39"/>
        <v>0.72579401586183745</v>
      </c>
      <c r="AN65" s="183">
        <v>10</v>
      </c>
      <c r="AO65" s="184" t="s">
        <v>7</v>
      </c>
      <c r="AP65" s="185" t="s">
        <v>7</v>
      </c>
      <c r="AQ65" s="241" t="s">
        <v>156</v>
      </c>
    </row>
    <row r="66" spans="1:45" x14ac:dyDescent="0.25">
      <c r="A66" s="285"/>
      <c r="B66" s="160">
        <v>5410108.04</v>
      </c>
      <c r="C66" s="161">
        <v>5410108.0099999998</v>
      </c>
      <c r="D66" s="185">
        <v>0.644688539</v>
      </c>
      <c r="E66" s="163">
        <v>7639</v>
      </c>
      <c r="F66" s="163">
        <v>2503</v>
      </c>
      <c r="G66" s="164">
        <v>2449</v>
      </c>
      <c r="H66" s="165"/>
      <c r="I66" s="166">
        <v>1.39</v>
      </c>
      <c r="J66" s="167">
        <f t="shared" ref="J66:J97" si="40">I66*100</f>
        <v>139</v>
      </c>
      <c r="K66" s="168">
        <v>5385</v>
      </c>
      <c r="L66" s="168">
        <v>5451</v>
      </c>
      <c r="M66" s="169">
        <f>E66*D66</f>
        <v>4924.775749421</v>
      </c>
      <c r="N66" s="170">
        <f t="shared" ref="N66:N97" si="41">K66-M66</f>
        <v>460.224250579</v>
      </c>
      <c r="O66" s="171">
        <f t="shared" ref="O66:O97" si="42">N66/M66</f>
        <v>9.3450803446859076E-2</v>
      </c>
      <c r="P66" s="172">
        <v>3865.2</v>
      </c>
      <c r="Q66" s="173">
        <v>1689</v>
      </c>
      <c r="R66" s="174">
        <f>F66*D66</f>
        <v>1613.6554131170001</v>
      </c>
      <c r="S66" s="163">
        <f t="shared" ref="S66:S97" si="43">Q66-R66</f>
        <v>75.34458688299992</v>
      </c>
      <c r="T66" s="175">
        <f t="shared" ref="T66:T97" si="44">S66/R66</f>
        <v>4.6691868828092217E-2</v>
      </c>
      <c r="U66" s="168">
        <v>1684</v>
      </c>
      <c r="V66" s="169">
        <f>G66*D66</f>
        <v>1578.8422320110001</v>
      </c>
      <c r="W66" s="170">
        <f t="shared" ref="W66:W97" si="45">U66-V66</f>
        <v>105.15776798899992</v>
      </c>
      <c r="X66" s="176">
        <f t="shared" ref="X66:X97" si="46">W66/V66</f>
        <v>6.6604354670104407E-2</v>
      </c>
      <c r="Y66" s="177">
        <f t="shared" ref="Y66:Y97" si="47">U66/J66</f>
        <v>12.115107913669064</v>
      </c>
      <c r="Z66" s="168">
        <v>2635</v>
      </c>
      <c r="AA66" s="178">
        <v>2310</v>
      </c>
      <c r="AB66" s="168">
        <v>135</v>
      </c>
      <c r="AC66" s="170">
        <f t="shared" si="32"/>
        <v>2445</v>
      </c>
      <c r="AD66" s="179">
        <f t="shared" si="33"/>
        <v>0.92789373814041742</v>
      </c>
      <c r="AE66" s="180">
        <f t="shared" si="34"/>
        <v>1.0580847136463145</v>
      </c>
      <c r="AF66" s="178">
        <v>95</v>
      </c>
      <c r="AG66" s="179">
        <f t="shared" si="35"/>
        <v>3.6053130929791274E-2</v>
      </c>
      <c r="AH66" s="181">
        <f t="shared" si="36"/>
        <v>0.59800512414853912</v>
      </c>
      <c r="AI66" s="168">
        <v>60</v>
      </c>
      <c r="AJ66" s="168">
        <v>20</v>
      </c>
      <c r="AK66" s="170">
        <f t="shared" si="37"/>
        <v>80</v>
      </c>
      <c r="AL66" s="179">
        <f t="shared" si="38"/>
        <v>3.0360531309297913E-2</v>
      </c>
      <c r="AM66" s="182">
        <f t="shared" si="39"/>
        <v>0.55258233640860377</v>
      </c>
      <c r="AN66" s="183">
        <v>10</v>
      </c>
      <c r="AO66" s="184" t="s">
        <v>7</v>
      </c>
      <c r="AP66" s="185" t="s">
        <v>7</v>
      </c>
      <c r="AQ66" s="241" t="s">
        <v>156</v>
      </c>
    </row>
    <row r="67" spans="1:45" x14ac:dyDescent="0.25">
      <c r="A67" s="285" t="s">
        <v>182</v>
      </c>
      <c r="B67" s="160">
        <v>5410109.0099999998</v>
      </c>
      <c r="C67" s="161"/>
      <c r="D67" s="162"/>
      <c r="E67" s="163"/>
      <c r="F67" s="163"/>
      <c r="G67" s="164"/>
      <c r="H67" s="165" t="s">
        <v>109</v>
      </c>
      <c r="I67" s="166">
        <v>1.73</v>
      </c>
      <c r="J67" s="167">
        <f t="shared" si="40"/>
        <v>173</v>
      </c>
      <c r="K67" s="168">
        <v>5338</v>
      </c>
      <c r="L67" s="168">
        <v>5594</v>
      </c>
      <c r="M67" s="169">
        <v>5900</v>
      </c>
      <c r="N67" s="170">
        <f t="shared" si="41"/>
        <v>-562</v>
      </c>
      <c r="O67" s="171">
        <f t="shared" si="42"/>
        <v>-9.525423728813559E-2</v>
      </c>
      <c r="P67" s="172">
        <v>3084.8</v>
      </c>
      <c r="Q67" s="173">
        <v>2016</v>
      </c>
      <c r="R67" s="174">
        <v>1998</v>
      </c>
      <c r="S67" s="163">
        <f t="shared" si="43"/>
        <v>18</v>
      </c>
      <c r="T67" s="175">
        <f t="shared" si="44"/>
        <v>9.0090090090090089E-3</v>
      </c>
      <c r="U67" s="168">
        <v>1986</v>
      </c>
      <c r="V67" s="169">
        <v>1972</v>
      </c>
      <c r="W67" s="170">
        <f t="shared" si="45"/>
        <v>14</v>
      </c>
      <c r="X67" s="176">
        <f t="shared" si="46"/>
        <v>7.099391480730223E-3</v>
      </c>
      <c r="Y67" s="177">
        <f t="shared" si="47"/>
        <v>11.479768786127167</v>
      </c>
      <c r="Z67" s="168">
        <v>2840</v>
      </c>
      <c r="AA67" s="178">
        <v>2420</v>
      </c>
      <c r="AB67" s="168">
        <v>155</v>
      </c>
      <c r="AC67" s="170">
        <f t="shared" si="32"/>
        <v>2575</v>
      </c>
      <c r="AD67" s="179">
        <f t="shared" si="33"/>
        <v>0.90669014084507038</v>
      </c>
      <c r="AE67" s="180">
        <f t="shared" si="34"/>
        <v>1.0339060806301232</v>
      </c>
      <c r="AF67" s="178">
        <v>70</v>
      </c>
      <c r="AG67" s="179">
        <f t="shared" si="35"/>
        <v>2.464788732394366E-2</v>
      </c>
      <c r="AH67" s="181">
        <f t="shared" si="36"/>
        <v>0.40882892938916982</v>
      </c>
      <c r="AI67" s="168">
        <v>110</v>
      </c>
      <c r="AJ67" s="168">
        <v>60</v>
      </c>
      <c r="AK67" s="170">
        <f t="shared" si="37"/>
        <v>170</v>
      </c>
      <c r="AL67" s="179">
        <f t="shared" si="38"/>
        <v>5.9859154929577461E-2</v>
      </c>
      <c r="AM67" s="182">
        <f t="shared" si="39"/>
        <v>1.0894773661718047</v>
      </c>
      <c r="AN67" s="183">
        <v>30</v>
      </c>
      <c r="AO67" s="184" t="s">
        <v>7</v>
      </c>
      <c r="AP67" s="185" t="s">
        <v>7</v>
      </c>
      <c r="AQ67" s="240" t="s">
        <v>183</v>
      </c>
    </row>
    <row r="68" spans="1:45" x14ac:dyDescent="0.25">
      <c r="A68" s="285"/>
      <c r="B68" s="160">
        <v>5410109.0199999996</v>
      </c>
      <c r="C68" s="161"/>
      <c r="D68" s="162"/>
      <c r="E68" s="163"/>
      <c r="F68" s="163"/>
      <c r="G68" s="164"/>
      <c r="H68" s="165" t="s">
        <v>110</v>
      </c>
      <c r="I68" s="166">
        <v>1.89</v>
      </c>
      <c r="J68" s="167">
        <f t="shared" si="40"/>
        <v>189</v>
      </c>
      <c r="K68" s="168">
        <v>6586</v>
      </c>
      <c r="L68" s="168">
        <v>6556</v>
      </c>
      <c r="M68" s="169">
        <v>6427</v>
      </c>
      <c r="N68" s="170">
        <f t="shared" si="41"/>
        <v>159</v>
      </c>
      <c r="O68" s="171">
        <f t="shared" si="42"/>
        <v>2.4739380737513614E-2</v>
      </c>
      <c r="P68" s="172">
        <v>3479.3</v>
      </c>
      <c r="Q68" s="173">
        <v>2291</v>
      </c>
      <c r="R68" s="174">
        <v>2085</v>
      </c>
      <c r="S68" s="163">
        <f t="shared" si="43"/>
        <v>206</v>
      </c>
      <c r="T68" s="175">
        <f t="shared" si="44"/>
        <v>9.8800959232613908E-2</v>
      </c>
      <c r="U68" s="168">
        <v>2266</v>
      </c>
      <c r="V68" s="169">
        <v>2055</v>
      </c>
      <c r="W68" s="170">
        <f t="shared" si="45"/>
        <v>211</v>
      </c>
      <c r="X68" s="176">
        <f t="shared" si="46"/>
        <v>0.102676399026764</v>
      </c>
      <c r="Y68" s="177">
        <f t="shared" si="47"/>
        <v>11.989417989417989</v>
      </c>
      <c r="Z68" s="168">
        <v>3490</v>
      </c>
      <c r="AA68" s="178">
        <v>2875</v>
      </c>
      <c r="AB68" s="168">
        <v>270</v>
      </c>
      <c r="AC68" s="170">
        <f t="shared" si="32"/>
        <v>3145</v>
      </c>
      <c r="AD68" s="179">
        <f t="shared" si="33"/>
        <v>0.90114613180515757</v>
      </c>
      <c r="AE68" s="180">
        <f t="shared" si="34"/>
        <v>1.0275842024060018</v>
      </c>
      <c r="AF68" s="178">
        <v>140</v>
      </c>
      <c r="AG68" s="179">
        <f t="shared" si="35"/>
        <v>4.0114613180515762E-2</v>
      </c>
      <c r="AH68" s="181">
        <f t="shared" si="36"/>
        <v>0.66537201115486677</v>
      </c>
      <c r="AI68" s="168">
        <v>110</v>
      </c>
      <c r="AJ68" s="168">
        <v>55</v>
      </c>
      <c r="AK68" s="170">
        <f t="shared" si="37"/>
        <v>165</v>
      </c>
      <c r="AL68" s="179">
        <f t="shared" si="38"/>
        <v>4.7277936962750719E-2</v>
      </c>
      <c r="AM68" s="182">
        <f t="shared" si="39"/>
        <v>0.86049063507181478</v>
      </c>
      <c r="AN68" s="183">
        <v>35</v>
      </c>
      <c r="AO68" s="184" t="s">
        <v>7</v>
      </c>
      <c r="AP68" s="185" t="s">
        <v>7</v>
      </c>
      <c r="AQ68" s="240"/>
    </row>
    <row r="69" spans="1:45" x14ac:dyDescent="0.25">
      <c r="A69" s="285"/>
      <c r="B69" s="160">
        <v>5410109.0499999998</v>
      </c>
      <c r="C69" s="161"/>
      <c r="D69" s="162"/>
      <c r="E69" s="163"/>
      <c r="F69" s="163"/>
      <c r="G69" s="164"/>
      <c r="H69" s="165" t="s">
        <v>112</v>
      </c>
      <c r="I69" s="166">
        <v>2.72</v>
      </c>
      <c r="J69" s="167">
        <f t="shared" si="40"/>
        <v>272</v>
      </c>
      <c r="K69" s="168">
        <v>7342</v>
      </c>
      <c r="L69" s="168">
        <v>7281</v>
      </c>
      <c r="M69" s="169">
        <v>7375</v>
      </c>
      <c r="N69" s="170">
        <f t="shared" si="41"/>
        <v>-33</v>
      </c>
      <c r="O69" s="171">
        <f t="shared" si="42"/>
        <v>-4.4745762711864406E-3</v>
      </c>
      <c r="P69" s="172">
        <v>2699.6</v>
      </c>
      <c r="Q69" s="173">
        <v>2606</v>
      </c>
      <c r="R69" s="174">
        <v>2522</v>
      </c>
      <c r="S69" s="163">
        <f t="shared" si="43"/>
        <v>84</v>
      </c>
      <c r="T69" s="175">
        <f t="shared" si="44"/>
        <v>3.3306899286280729E-2</v>
      </c>
      <c r="U69" s="168">
        <v>2579</v>
      </c>
      <c r="V69" s="169">
        <v>2461</v>
      </c>
      <c r="W69" s="170">
        <f t="shared" si="45"/>
        <v>118</v>
      </c>
      <c r="X69" s="176">
        <f t="shared" si="46"/>
        <v>4.7947988622511171E-2</v>
      </c>
      <c r="Y69" s="177">
        <f t="shared" si="47"/>
        <v>9.4816176470588243</v>
      </c>
      <c r="Z69" s="168">
        <v>3055</v>
      </c>
      <c r="AA69" s="178">
        <v>2520</v>
      </c>
      <c r="AB69" s="168">
        <v>165</v>
      </c>
      <c r="AC69" s="170">
        <f t="shared" si="32"/>
        <v>2685</v>
      </c>
      <c r="AD69" s="179">
        <f t="shared" si="33"/>
        <v>0.8788870703764321</v>
      </c>
      <c r="AE69" s="180">
        <f t="shared" si="34"/>
        <v>1.0022020151255389</v>
      </c>
      <c r="AF69" s="178">
        <v>190</v>
      </c>
      <c r="AG69" s="179">
        <f t="shared" si="35"/>
        <v>6.2193126022913256E-2</v>
      </c>
      <c r="AH69" s="181">
        <f t="shared" si="36"/>
        <v>1.0315833074509986</v>
      </c>
      <c r="AI69" s="168">
        <v>110</v>
      </c>
      <c r="AJ69" s="168">
        <v>55</v>
      </c>
      <c r="AK69" s="170">
        <f t="shared" si="37"/>
        <v>165</v>
      </c>
      <c r="AL69" s="179">
        <f t="shared" si="38"/>
        <v>5.4009819967266774E-2</v>
      </c>
      <c r="AM69" s="182">
        <f t="shared" si="39"/>
        <v>0.98301548818351336</v>
      </c>
      <c r="AN69" s="183">
        <v>20</v>
      </c>
      <c r="AO69" s="184" t="s">
        <v>7</v>
      </c>
      <c r="AP69" s="185" t="s">
        <v>7</v>
      </c>
      <c r="AQ69" s="240"/>
    </row>
    <row r="70" spans="1:45" x14ac:dyDescent="0.25">
      <c r="A70" s="285" t="s">
        <v>214</v>
      </c>
      <c r="B70" s="160">
        <v>5410109.0700000003</v>
      </c>
      <c r="C70" s="161">
        <v>5410109.04</v>
      </c>
      <c r="D70" s="185">
        <v>0.25882597400000001</v>
      </c>
      <c r="E70" s="163">
        <v>13389</v>
      </c>
      <c r="F70" s="163">
        <v>4368</v>
      </c>
      <c r="G70" s="164">
        <v>4219</v>
      </c>
      <c r="H70" s="165"/>
      <c r="I70" s="166">
        <v>4.75</v>
      </c>
      <c r="J70" s="167">
        <f t="shared" si="40"/>
        <v>475</v>
      </c>
      <c r="K70" s="168">
        <v>5132</v>
      </c>
      <c r="L70" s="168">
        <v>4269</v>
      </c>
      <c r="M70" s="169">
        <f>E70*D70</f>
        <v>3465.420965886</v>
      </c>
      <c r="N70" s="170">
        <f t="shared" si="41"/>
        <v>1666.579034114</v>
      </c>
      <c r="O70" s="171">
        <f t="shared" si="42"/>
        <v>0.48091676322155213</v>
      </c>
      <c r="P70" s="172">
        <v>1079.4000000000001</v>
      </c>
      <c r="Q70" s="173">
        <v>1602</v>
      </c>
      <c r="R70" s="174">
        <f>F70*D70</f>
        <v>1130.551854432</v>
      </c>
      <c r="S70" s="163">
        <f t="shared" si="43"/>
        <v>471.44814556799997</v>
      </c>
      <c r="T70" s="175">
        <f t="shared" si="44"/>
        <v>0.4170070958884588</v>
      </c>
      <c r="U70" s="168">
        <v>1579</v>
      </c>
      <c r="V70" s="169">
        <f>G70*D70</f>
        <v>1091.9867843060001</v>
      </c>
      <c r="W70" s="170">
        <f t="shared" si="45"/>
        <v>487.01321569399988</v>
      </c>
      <c r="X70" s="176">
        <f t="shared" si="46"/>
        <v>0.44598819573033172</v>
      </c>
      <c r="Y70" s="177">
        <f t="shared" si="47"/>
        <v>3.3242105263157895</v>
      </c>
      <c r="Z70" s="168">
        <v>2385</v>
      </c>
      <c r="AA70" s="178">
        <v>1990</v>
      </c>
      <c r="AB70" s="168">
        <v>200</v>
      </c>
      <c r="AC70" s="170">
        <f t="shared" si="32"/>
        <v>2190</v>
      </c>
      <c r="AD70" s="179">
        <f t="shared" si="33"/>
        <v>0.91823899371069184</v>
      </c>
      <c r="AE70" s="180">
        <f t="shared" si="34"/>
        <v>1.047075330701531</v>
      </c>
      <c r="AF70" s="178">
        <v>135</v>
      </c>
      <c r="AG70" s="179">
        <f t="shared" si="35"/>
        <v>5.6603773584905662E-2</v>
      </c>
      <c r="AH70" s="181">
        <f t="shared" si="36"/>
        <v>0.93887398339507466</v>
      </c>
      <c r="AI70" s="168">
        <v>35</v>
      </c>
      <c r="AJ70" s="168">
        <v>10</v>
      </c>
      <c r="AK70" s="170">
        <f t="shared" si="37"/>
        <v>45</v>
      </c>
      <c r="AL70" s="179">
        <f t="shared" si="38"/>
        <v>1.8867924528301886E-2</v>
      </c>
      <c r="AM70" s="182">
        <f t="shared" si="39"/>
        <v>0.34340906991430914</v>
      </c>
      <c r="AN70" s="183">
        <v>10</v>
      </c>
      <c r="AO70" s="184" t="s">
        <v>7</v>
      </c>
      <c r="AP70" s="185" t="s">
        <v>7</v>
      </c>
      <c r="AQ70" s="241" t="s">
        <v>213</v>
      </c>
    </row>
    <row r="71" spans="1:45" x14ac:dyDescent="0.25">
      <c r="A71" s="285" t="s">
        <v>210</v>
      </c>
      <c r="B71" s="160">
        <v>5410109.0800000001</v>
      </c>
      <c r="C71" s="161">
        <v>5410109.04</v>
      </c>
      <c r="D71" s="185">
        <v>0.21677553899999999</v>
      </c>
      <c r="E71" s="163">
        <v>13389</v>
      </c>
      <c r="F71" s="163">
        <v>4368</v>
      </c>
      <c r="G71" s="164">
        <v>4219</v>
      </c>
      <c r="H71" s="165"/>
      <c r="I71" s="166">
        <v>4.84</v>
      </c>
      <c r="J71" s="167">
        <f t="shared" si="40"/>
        <v>484</v>
      </c>
      <c r="K71" s="168">
        <v>5428</v>
      </c>
      <c r="L71" s="168">
        <v>4693</v>
      </c>
      <c r="M71" s="169">
        <f>E71*D71</f>
        <v>2902.4076916710001</v>
      </c>
      <c r="N71" s="170">
        <f t="shared" si="41"/>
        <v>2525.5923083289999</v>
      </c>
      <c r="O71" s="171">
        <f t="shared" si="42"/>
        <v>0.87017144957845094</v>
      </c>
      <c r="P71" s="172">
        <v>1121.9000000000001</v>
      </c>
      <c r="Q71" s="173">
        <v>1671</v>
      </c>
      <c r="R71" s="174">
        <f>F71*D71</f>
        <v>946.87555435199999</v>
      </c>
      <c r="S71" s="163">
        <f t="shared" si="43"/>
        <v>724.12444564800001</v>
      </c>
      <c r="T71" s="175">
        <f t="shared" si="44"/>
        <v>0.76475144206627965</v>
      </c>
      <c r="U71" s="168">
        <v>1628</v>
      </c>
      <c r="V71" s="169">
        <f>G71*D71</f>
        <v>914.57599904099993</v>
      </c>
      <c r="W71" s="170">
        <f t="shared" si="45"/>
        <v>713.42400095900007</v>
      </c>
      <c r="X71" s="176">
        <f t="shared" si="46"/>
        <v>0.78005983287017977</v>
      </c>
      <c r="Y71" s="177">
        <f t="shared" si="47"/>
        <v>3.3636363636363638</v>
      </c>
      <c r="Z71" s="168">
        <v>2255</v>
      </c>
      <c r="AA71" s="178">
        <v>1865</v>
      </c>
      <c r="AB71" s="168">
        <v>150</v>
      </c>
      <c r="AC71" s="170">
        <f t="shared" si="32"/>
        <v>2015</v>
      </c>
      <c r="AD71" s="179">
        <f t="shared" si="33"/>
        <v>0.89356984478935697</v>
      </c>
      <c r="AE71" s="180">
        <f t="shared" si="34"/>
        <v>1.018944901214379</v>
      </c>
      <c r="AF71" s="178">
        <v>165</v>
      </c>
      <c r="AG71" s="179">
        <f t="shared" si="35"/>
        <v>7.3170731707317069E-2</v>
      </c>
      <c r="AH71" s="181">
        <f t="shared" si="36"/>
        <v>1.213666368778999</v>
      </c>
      <c r="AI71" s="168">
        <v>40</v>
      </c>
      <c r="AJ71" s="168">
        <v>15</v>
      </c>
      <c r="AK71" s="170">
        <f t="shared" si="37"/>
        <v>55</v>
      </c>
      <c r="AL71" s="179">
        <f t="shared" si="38"/>
        <v>2.4390243902439025E-2</v>
      </c>
      <c r="AM71" s="182">
        <f t="shared" si="39"/>
        <v>0.44391904159654599</v>
      </c>
      <c r="AN71" s="183">
        <v>30</v>
      </c>
      <c r="AO71" s="184" t="s">
        <v>7</v>
      </c>
      <c r="AP71" s="185" t="s">
        <v>7</v>
      </c>
      <c r="AQ71" s="241" t="s">
        <v>211</v>
      </c>
    </row>
    <row r="72" spans="1:45" x14ac:dyDescent="0.25">
      <c r="A72" s="285" t="s">
        <v>215</v>
      </c>
      <c r="B72" s="160">
        <v>5410109.0899999999</v>
      </c>
      <c r="C72" s="161">
        <v>5410109.04</v>
      </c>
      <c r="D72" s="185">
        <v>0.25698344899999997</v>
      </c>
      <c r="E72" s="163">
        <v>13389</v>
      </c>
      <c r="F72" s="163">
        <v>4368</v>
      </c>
      <c r="G72" s="164">
        <v>4219</v>
      </c>
      <c r="H72" s="165"/>
      <c r="I72" s="166">
        <v>5.78</v>
      </c>
      <c r="J72" s="167">
        <f t="shared" si="40"/>
        <v>578</v>
      </c>
      <c r="K72" s="168">
        <v>4927</v>
      </c>
      <c r="L72" s="168">
        <v>4373</v>
      </c>
      <c r="M72" s="169">
        <f>E72*D72</f>
        <v>3440.7513986609997</v>
      </c>
      <c r="N72" s="170">
        <f t="shared" si="41"/>
        <v>1486.2486013390003</v>
      </c>
      <c r="O72" s="171">
        <f t="shared" si="42"/>
        <v>0.43195466022839885</v>
      </c>
      <c r="P72" s="172">
        <v>852.4</v>
      </c>
      <c r="Q72" s="173">
        <v>1644</v>
      </c>
      <c r="R72" s="174">
        <f>F72*D72</f>
        <v>1122.5037052319999</v>
      </c>
      <c r="S72" s="163">
        <f t="shared" si="43"/>
        <v>521.4962947680001</v>
      </c>
      <c r="T72" s="175">
        <f t="shared" si="44"/>
        <v>0.46458313886831837</v>
      </c>
      <c r="U72" s="168">
        <v>1498</v>
      </c>
      <c r="V72" s="169">
        <f>G72*D72</f>
        <v>1084.2131713309998</v>
      </c>
      <c r="W72" s="170">
        <f t="shared" si="45"/>
        <v>413.78682866900022</v>
      </c>
      <c r="X72" s="176">
        <f t="shared" si="46"/>
        <v>0.38164711480218227</v>
      </c>
      <c r="Y72" s="177">
        <f t="shared" si="47"/>
        <v>2.5916955017301038</v>
      </c>
      <c r="Z72" s="168">
        <v>2305</v>
      </c>
      <c r="AA72" s="178">
        <v>1980</v>
      </c>
      <c r="AB72" s="168">
        <v>165</v>
      </c>
      <c r="AC72" s="170">
        <f t="shared" si="32"/>
        <v>2145</v>
      </c>
      <c r="AD72" s="179">
        <f t="shared" si="33"/>
        <v>0.93058568329718006</v>
      </c>
      <c r="AE72" s="180">
        <f t="shared" si="34"/>
        <v>1.0611543604207967</v>
      </c>
      <c r="AF72" s="178">
        <v>60</v>
      </c>
      <c r="AG72" s="179">
        <f t="shared" si="35"/>
        <v>2.6030368763557483E-2</v>
      </c>
      <c r="AH72" s="181">
        <f t="shared" si="36"/>
        <v>0.4317598361816829</v>
      </c>
      <c r="AI72" s="168">
        <v>70</v>
      </c>
      <c r="AJ72" s="168">
        <v>20</v>
      </c>
      <c r="AK72" s="170">
        <f t="shared" si="37"/>
        <v>90</v>
      </c>
      <c r="AL72" s="179">
        <f t="shared" si="38"/>
        <v>3.9045553145336226E-2</v>
      </c>
      <c r="AM72" s="182">
        <f t="shared" si="39"/>
        <v>0.71065564576627094</v>
      </c>
      <c r="AN72" s="183">
        <v>15</v>
      </c>
      <c r="AO72" s="184" t="s">
        <v>7</v>
      </c>
      <c r="AP72" s="185" t="s">
        <v>7</v>
      </c>
      <c r="AQ72" s="241" t="s">
        <v>216</v>
      </c>
    </row>
    <row r="73" spans="1:45" x14ac:dyDescent="0.25">
      <c r="A73" s="285" t="s">
        <v>225</v>
      </c>
      <c r="B73" s="160">
        <v>5410109.0999999996</v>
      </c>
      <c r="C73" s="161">
        <v>5410109.04</v>
      </c>
      <c r="D73" s="185">
        <v>0.26741503700000002</v>
      </c>
      <c r="E73" s="163">
        <v>13389</v>
      </c>
      <c r="F73" s="163">
        <v>4368</v>
      </c>
      <c r="G73" s="164">
        <v>4219</v>
      </c>
      <c r="H73" s="165"/>
      <c r="I73" s="166">
        <v>1.59</v>
      </c>
      <c r="J73" s="167">
        <f t="shared" si="40"/>
        <v>159</v>
      </c>
      <c r="K73" s="168">
        <v>3553</v>
      </c>
      <c r="L73" s="168">
        <v>3600</v>
      </c>
      <c r="M73" s="169">
        <f>E73*D73</f>
        <v>3580.4199303930004</v>
      </c>
      <c r="N73" s="170">
        <f t="shared" si="41"/>
        <v>-27.419930393000413</v>
      </c>
      <c r="O73" s="171">
        <f t="shared" si="42"/>
        <v>-7.6583001229106381E-3</v>
      </c>
      <c r="P73" s="172">
        <v>2235.3000000000002</v>
      </c>
      <c r="Q73" s="173">
        <v>1088</v>
      </c>
      <c r="R73" s="174">
        <f>F73*D73</f>
        <v>1168.068881616</v>
      </c>
      <c r="S73" s="163">
        <f t="shared" si="43"/>
        <v>-80.068881615999999</v>
      </c>
      <c r="T73" s="175">
        <f t="shared" si="44"/>
        <v>-6.8548082117577083E-2</v>
      </c>
      <c r="U73" s="168">
        <v>1078</v>
      </c>
      <c r="V73" s="169">
        <f>G73*D73</f>
        <v>1128.224041103</v>
      </c>
      <c r="W73" s="170">
        <f t="shared" si="45"/>
        <v>-50.22404110299999</v>
      </c>
      <c r="X73" s="176">
        <f t="shared" si="46"/>
        <v>-4.451601745155051E-2</v>
      </c>
      <c r="Y73" s="177">
        <f t="shared" si="47"/>
        <v>6.7798742138364778</v>
      </c>
      <c r="Z73" s="168">
        <v>1695</v>
      </c>
      <c r="AA73" s="178">
        <v>1400</v>
      </c>
      <c r="AB73" s="168">
        <v>170</v>
      </c>
      <c r="AC73" s="170">
        <f t="shared" si="32"/>
        <v>1570</v>
      </c>
      <c r="AD73" s="179">
        <f t="shared" si="33"/>
        <v>0.92625368731563418</v>
      </c>
      <c r="AE73" s="180">
        <f t="shared" si="34"/>
        <v>1.056214550462776</v>
      </c>
      <c r="AF73" s="178">
        <v>75</v>
      </c>
      <c r="AG73" s="179">
        <f t="shared" si="35"/>
        <v>4.4247787610619468E-2</v>
      </c>
      <c r="AH73" s="181">
        <f t="shared" si="36"/>
        <v>0.73392804011709378</v>
      </c>
      <c r="AI73" s="168">
        <v>25</v>
      </c>
      <c r="AJ73" s="168">
        <v>10</v>
      </c>
      <c r="AK73" s="170">
        <f t="shared" si="37"/>
        <v>35</v>
      </c>
      <c r="AL73" s="179">
        <f t="shared" si="38"/>
        <v>2.0648967551622419E-2</v>
      </c>
      <c r="AM73" s="182">
        <f t="shared" si="39"/>
        <v>0.37582526530445043</v>
      </c>
      <c r="AN73" s="183">
        <v>0</v>
      </c>
      <c r="AO73" s="184" t="s">
        <v>7</v>
      </c>
      <c r="AP73" s="185" t="s">
        <v>7</v>
      </c>
      <c r="AQ73" s="241" t="s">
        <v>226</v>
      </c>
    </row>
    <row r="74" spans="1:45" x14ac:dyDescent="0.25">
      <c r="A74" s="240" t="s">
        <v>208</v>
      </c>
      <c r="B74" s="256">
        <v>5410110</v>
      </c>
      <c r="C74" s="11"/>
      <c r="D74" s="23"/>
      <c r="E74" s="14"/>
      <c r="F74" s="14"/>
      <c r="G74" s="106"/>
      <c r="H74" s="257" t="s">
        <v>113</v>
      </c>
      <c r="I74" s="258">
        <v>99.51</v>
      </c>
      <c r="J74" s="13">
        <f t="shared" si="40"/>
        <v>9951</v>
      </c>
      <c r="K74" s="259">
        <v>5692</v>
      </c>
      <c r="L74" s="259">
        <v>4310</v>
      </c>
      <c r="M74" s="260">
        <v>2650</v>
      </c>
      <c r="N74" s="16">
        <f t="shared" si="41"/>
        <v>3042</v>
      </c>
      <c r="O74" s="17">
        <f t="shared" si="42"/>
        <v>1.1479245283018868</v>
      </c>
      <c r="P74" s="261">
        <v>57.2</v>
      </c>
      <c r="Q74" s="262">
        <v>1915</v>
      </c>
      <c r="R74" s="263">
        <v>963</v>
      </c>
      <c r="S74" s="14">
        <f t="shared" si="43"/>
        <v>952</v>
      </c>
      <c r="T74" s="105">
        <f t="shared" si="44"/>
        <v>0.98857736240913807</v>
      </c>
      <c r="U74" s="259">
        <v>1893</v>
      </c>
      <c r="V74" s="260">
        <v>929</v>
      </c>
      <c r="W74" s="16">
        <f t="shared" si="45"/>
        <v>964</v>
      </c>
      <c r="X74" s="18">
        <f t="shared" si="46"/>
        <v>1.0376749192680301</v>
      </c>
      <c r="Y74" s="19">
        <f t="shared" si="47"/>
        <v>0.19023213747362075</v>
      </c>
      <c r="Z74" s="259">
        <v>2950</v>
      </c>
      <c r="AA74" s="264">
        <v>2720</v>
      </c>
      <c r="AB74" s="259">
        <v>125</v>
      </c>
      <c r="AC74" s="16">
        <f t="shared" si="32"/>
        <v>2845</v>
      </c>
      <c r="AD74" s="20">
        <f t="shared" si="33"/>
        <v>0.96440677966101696</v>
      </c>
      <c r="AE74" s="31">
        <f t="shared" si="34"/>
        <v>1.0997208293928282</v>
      </c>
      <c r="AF74" s="264">
        <v>25</v>
      </c>
      <c r="AG74" s="20">
        <f t="shared" si="35"/>
        <v>8.4745762711864406E-3</v>
      </c>
      <c r="AH74" s="21">
        <f t="shared" si="36"/>
        <v>0.14056587886988406</v>
      </c>
      <c r="AI74" s="259">
        <v>70</v>
      </c>
      <c r="AJ74" s="259">
        <v>0</v>
      </c>
      <c r="AK74" s="16">
        <f t="shared" si="37"/>
        <v>70</v>
      </c>
      <c r="AL74" s="20">
        <f t="shared" si="38"/>
        <v>2.3728813559322035E-2</v>
      </c>
      <c r="AM74" s="33">
        <f t="shared" si="39"/>
        <v>0.43188055911257184</v>
      </c>
      <c r="AN74" s="265">
        <v>10</v>
      </c>
      <c r="AO74" s="22" t="s">
        <v>3</v>
      </c>
      <c r="AP74" s="72" t="s">
        <v>3</v>
      </c>
      <c r="AQ74" s="240" t="s">
        <v>209</v>
      </c>
    </row>
    <row r="75" spans="1:45" x14ac:dyDescent="0.25">
      <c r="A75" s="285" t="s">
        <v>217</v>
      </c>
      <c r="B75" s="160">
        <v>5410111.0300000003</v>
      </c>
      <c r="C75" s="161"/>
      <c r="D75" s="162"/>
      <c r="E75" s="163"/>
      <c r="F75" s="163"/>
      <c r="G75" s="164"/>
      <c r="H75" s="165" t="s">
        <v>115</v>
      </c>
      <c r="I75" s="166">
        <v>16.57</v>
      </c>
      <c r="J75" s="167">
        <f t="shared" si="40"/>
        <v>1657</v>
      </c>
      <c r="K75" s="168">
        <v>7784</v>
      </c>
      <c r="L75" s="168">
        <v>7549</v>
      </c>
      <c r="M75" s="169">
        <v>6329</v>
      </c>
      <c r="N75" s="170">
        <f t="shared" si="41"/>
        <v>1455</v>
      </c>
      <c r="O75" s="171">
        <f t="shared" si="42"/>
        <v>0.22989413809448569</v>
      </c>
      <c r="P75" s="172">
        <v>469.8</v>
      </c>
      <c r="Q75" s="173">
        <v>2776</v>
      </c>
      <c r="R75" s="174">
        <v>2242</v>
      </c>
      <c r="S75" s="163">
        <f t="shared" si="43"/>
        <v>534</v>
      </c>
      <c r="T75" s="175">
        <f t="shared" si="44"/>
        <v>0.23818019625334522</v>
      </c>
      <c r="U75" s="168">
        <v>2755</v>
      </c>
      <c r="V75" s="169">
        <v>2174</v>
      </c>
      <c r="W75" s="170">
        <f t="shared" si="45"/>
        <v>581</v>
      </c>
      <c r="X75" s="176">
        <f t="shared" si="46"/>
        <v>0.26724931002759889</v>
      </c>
      <c r="Y75" s="177">
        <f t="shared" si="47"/>
        <v>1.6626433313216658</v>
      </c>
      <c r="Z75" s="168">
        <v>3735</v>
      </c>
      <c r="AA75" s="178">
        <v>3165</v>
      </c>
      <c r="AB75" s="168">
        <v>190</v>
      </c>
      <c r="AC75" s="170">
        <f t="shared" si="32"/>
        <v>3355</v>
      </c>
      <c r="AD75" s="179">
        <f t="shared" si="33"/>
        <v>0.89825970548862111</v>
      </c>
      <c r="AE75" s="180">
        <f t="shared" si="34"/>
        <v>1.0242927871964171</v>
      </c>
      <c r="AF75" s="178">
        <v>25</v>
      </c>
      <c r="AG75" s="179">
        <f t="shared" si="35"/>
        <v>6.6934404283801874E-3</v>
      </c>
      <c r="AH75" s="181">
        <f t="shared" si="36"/>
        <v>0.11102258170445997</v>
      </c>
      <c r="AI75" s="168">
        <v>290</v>
      </c>
      <c r="AJ75" s="168">
        <v>45</v>
      </c>
      <c r="AK75" s="170">
        <f t="shared" si="37"/>
        <v>335</v>
      </c>
      <c r="AL75" s="179">
        <f t="shared" si="38"/>
        <v>8.9692101740294516E-2</v>
      </c>
      <c r="AM75" s="182">
        <f t="shared" si="39"/>
        <v>1.6324573055765887</v>
      </c>
      <c r="AN75" s="183">
        <v>10</v>
      </c>
      <c r="AO75" s="184" t="s">
        <v>7</v>
      </c>
      <c r="AP75" s="185" t="s">
        <v>7</v>
      </c>
      <c r="AQ75" s="240" t="s">
        <v>218</v>
      </c>
    </row>
    <row r="76" spans="1:45" x14ac:dyDescent="0.25">
      <c r="A76" s="240"/>
      <c r="B76" s="256">
        <v>5410111.04</v>
      </c>
      <c r="C76" s="11"/>
      <c r="D76" s="12"/>
      <c r="E76" s="14"/>
      <c r="F76" s="14"/>
      <c r="G76" s="106"/>
      <c r="H76" s="257" t="s">
        <v>116</v>
      </c>
      <c r="I76" s="258">
        <v>19.7</v>
      </c>
      <c r="J76" s="13">
        <f t="shared" si="40"/>
        <v>1970</v>
      </c>
      <c r="K76" s="259">
        <v>2838</v>
      </c>
      <c r="L76" s="259">
        <v>2802</v>
      </c>
      <c r="M76" s="260">
        <v>2718</v>
      </c>
      <c r="N76" s="16">
        <f t="shared" si="41"/>
        <v>120</v>
      </c>
      <c r="O76" s="17">
        <f t="shared" si="42"/>
        <v>4.4150110375275942E-2</v>
      </c>
      <c r="P76" s="261">
        <v>144</v>
      </c>
      <c r="Q76" s="262">
        <v>1240</v>
      </c>
      <c r="R76" s="263">
        <v>1081</v>
      </c>
      <c r="S76" s="14">
        <f t="shared" si="43"/>
        <v>159</v>
      </c>
      <c r="T76" s="105">
        <f t="shared" si="44"/>
        <v>0.14708603145235893</v>
      </c>
      <c r="U76" s="259">
        <v>1206</v>
      </c>
      <c r="V76" s="260">
        <v>1032</v>
      </c>
      <c r="W76" s="16">
        <f t="shared" si="45"/>
        <v>174</v>
      </c>
      <c r="X76" s="18">
        <f t="shared" si="46"/>
        <v>0.16860465116279069</v>
      </c>
      <c r="Y76" s="19">
        <f t="shared" si="47"/>
        <v>0.61218274111675131</v>
      </c>
      <c r="Z76" s="259">
        <v>1485</v>
      </c>
      <c r="AA76" s="264">
        <v>1130</v>
      </c>
      <c r="AB76" s="259">
        <v>65</v>
      </c>
      <c r="AC76" s="16">
        <f t="shared" si="32"/>
        <v>1195</v>
      </c>
      <c r="AD76" s="20">
        <f t="shared" si="33"/>
        <v>0.80471380471380471</v>
      </c>
      <c r="AE76" s="31">
        <f t="shared" si="34"/>
        <v>0.91762164203655006</v>
      </c>
      <c r="AF76" s="264">
        <v>25</v>
      </c>
      <c r="AG76" s="20">
        <f t="shared" si="35"/>
        <v>1.6835016835016835E-2</v>
      </c>
      <c r="AH76" s="21">
        <f t="shared" si="36"/>
        <v>0.27923861459000537</v>
      </c>
      <c r="AI76" s="259">
        <v>215</v>
      </c>
      <c r="AJ76" s="259">
        <v>25</v>
      </c>
      <c r="AK76" s="16">
        <f t="shared" si="37"/>
        <v>240</v>
      </c>
      <c r="AL76" s="20">
        <f t="shared" si="38"/>
        <v>0.16161616161616163</v>
      </c>
      <c r="AM76" s="33">
        <f t="shared" si="39"/>
        <v>2.9415241544175168</v>
      </c>
      <c r="AN76" s="265">
        <v>20</v>
      </c>
      <c r="AO76" s="22" t="s">
        <v>3</v>
      </c>
      <c r="AP76" s="72" t="s">
        <v>3</v>
      </c>
      <c r="AQ76" s="240"/>
    </row>
    <row r="77" spans="1:45" x14ac:dyDescent="0.25">
      <c r="A77" s="240"/>
      <c r="B77" s="256">
        <v>5410111.0499999998</v>
      </c>
      <c r="C77" s="11">
        <v>5410111.0099999998</v>
      </c>
      <c r="D77" s="23">
        <v>0.50060118099999995</v>
      </c>
      <c r="E77" s="14">
        <v>7961</v>
      </c>
      <c r="F77" s="14">
        <v>2519</v>
      </c>
      <c r="G77" s="106">
        <v>2451</v>
      </c>
      <c r="H77" s="257"/>
      <c r="I77" s="258">
        <v>65.09</v>
      </c>
      <c r="J77" s="13">
        <f t="shared" si="40"/>
        <v>6509</v>
      </c>
      <c r="K77" s="259">
        <v>4582</v>
      </c>
      <c r="L77" s="259">
        <v>4374</v>
      </c>
      <c r="M77" s="260">
        <f>E77*D77</f>
        <v>3985.2860019409995</v>
      </c>
      <c r="N77" s="16">
        <f t="shared" si="41"/>
        <v>596.71399805900046</v>
      </c>
      <c r="O77" s="17">
        <f t="shared" si="42"/>
        <v>0.14972927859339982</v>
      </c>
      <c r="P77" s="261">
        <v>70.400000000000006</v>
      </c>
      <c r="Q77" s="262">
        <v>1551</v>
      </c>
      <c r="R77" s="263">
        <f>F77*D77</f>
        <v>1261.0143749389999</v>
      </c>
      <c r="S77" s="14">
        <f t="shared" si="43"/>
        <v>289.98562506100006</v>
      </c>
      <c r="T77" s="105">
        <f t="shared" si="44"/>
        <v>0.2299621882383599</v>
      </c>
      <c r="U77" s="259">
        <v>1522</v>
      </c>
      <c r="V77" s="260">
        <f>G77*D77</f>
        <v>1226.9734946309998</v>
      </c>
      <c r="W77" s="16">
        <f t="shared" si="45"/>
        <v>295.02650536900023</v>
      </c>
      <c r="X77" s="18">
        <f t="shared" si="46"/>
        <v>0.24045059380661402</v>
      </c>
      <c r="Y77" s="19">
        <f t="shared" si="47"/>
        <v>0.23383008142571823</v>
      </c>
      <c r="Z77" s="259">
        <v>1840</v>
      </c>
      <c r="AA77" s="264">
        <v>1495</v>
      </c>
      <c r="AB77" s="259">
        <v>95</v>
      </c>
      <c r="AC77" s="16">
        <f t="shared" si="32"/>
        <v>1590</v>
      </c>
      <c r="AD77" s="20">
        <f t="shared" si="33"/>
        <v>0.86413043478260865</v>
      </c>
      <c r="AE77" s="31">
        <f t="shared" si="34"/>
        <v>0.98537490453638343</v>
      </c>
      <c r="AF77" s="264">
        <v>10</v>
      </c>
      <c r="AG77" s="20">
        <f t="shared" si="35"/>
        <v>5.434782608695652E-3</v>
      </c>
      <c r="AH77" s="21">
        <f t="shared" si="36"/>
        <v>9.0145509275251737E-2</v>
      </c>
      <c r="AI77" s="259">
        <v>145</v>
      </c>
      <c r="AJ77" s="259">
        <v>30</v>
      </c>
      <c r="AK77" s="16">
        <f t="shared" si="37"/>
        <v>175</v>
      </c>
      <c r="AL77" s="20">
        <f t="shared" si="38"/>
        <v>9.5108695652173919E-2</v>
      </c>
      <c r="AM77" s="33">
        <f t="shared" si="39"/>
        <v>1.7310430018778356</v>
      </c>
      <c r="AN77" s="265">
        <v>60</v>
      </c>
      <c r="AO77" s="22" t="s">
        <v>3</v>
      </c>
      <c r="AP77" s="72" t="s">
        <v>3</v>
      </c>
      <c r="AQ77" s="241" t="s">
        <v>156</v>
      </c>
      <c r="AR77" s="267" t="s">
        <v>154</v>
      </c>
      <c r="AS77" s="268"/>
    </row>
    <row r="78" spans="1:45" x14ac:dyDescent="0.25">
      <c r="A78" s="240"/>
      <c r="B78" s="256">
        <v>5410111.0700000003</v>
      </c>
      <c r="C78" s="11">
        <v>5410111.0099999998</v>
      </c>
      <c r="D78" s="23">
        <v>0.30817673600000001</v>
      </c>
      <c r="E78" s="14">
        <v>7961</v>
      </c>
      <c r="F78" s="14">
        <v>2519</v>
      </c>
      <c r="G78" s="106">
        <v>2451</v>
      </c>
      <c r="H78" s="257"/>
      <c r="I78" s="258">
        <v>108.61</v>
      </c>
      <c r="J78" s="13">
        <f t="shared" si="40"/>
        <v>10861</v>
      </c>
      <c r="K78" s="259">
        <v>2692</v>
      </c>
      <c r="L78" s="259">
        <v>2650</v>
      </c>
      <c r="M78" s="260">
        <f>E78*D78</f>
        <v>2453.3949952960002</v>
      </c>
      <c r="N78" s="16">
        <f t="shared" si="41"/>
        <v>238.60500470399984</v>
      </c>
      <c r="O78" s="17">
        <f t="shared" si="42"/>
        <v>9.7255030340196946E-2</v>
      </c>
      <c r="P78" s="261">
        <v>24.8</v>
      </c>
      <c r="Q78" s="262">
        <v>774</v>
      </c>
      <c r="R78" s="263">
        <f>F78*D78</f>
        <v>776.29719798400004</v>
      </c>
      <c r="S78" s="14">
        <f t="shared" si="43"/>
        <v>-2.2971979840000358</v>
      </c>
      <c r="T78" s="105">
        <f t="shared" si="44"/>
        <v>-2.9591733552120623E-3</v>
      </c>
      <c r="U78" s="259">
        <v>762</v>
      </c>
      <c r="V78" s="260">
        <f>G78*D78</f>
        <v>755.341179936</v>
      </c>
      <c r="W78" s="16">
        <f t="shared" si="45"/>
        <v>6.6588200639999968</v>
      </c>
      <c r="X78" s="18">
        <f t="shared" si="46"/>
        <v>8.8156454869363771E-3</v>
      </c>
      <c r="Y78" s="19">
        <f t="shared" si="47"/>
        <v>7.0159285516987385E-2</v>
      </c>
      <c r="Z78" s="259">
        <v>895</v>
      </c>
      <c r="AA78" s="264">
        <v>750</v>
      </c>
      <c r="AB78" s="259">
        <v>45</v>
      </c>
      <c r="AC78" s="16">
        <f t="shared" si="32"/>
        <v>795</v>
      </c>
      <c r="AD78" s="20">
        <f t="shared" si="33"/>
        <v>0.88826815642458101</v>
      </c>
      <c r="AE78" s="31">
        <f t="shared" si="34"/>
        <v>1.0128993432105842</v>
      </c>
      <c r="AF78" s="264">
        <v>10</v>
      </c>
      <c r="AG78" s="20">
        <f t="shared" si="35"/>
        <v>1.11731843575419E-2</v>
      </c>
      <c r="AH78" s="21">
        <f t="shared" si="36"/>
        <v>0.18532708052118793</v>
      </c>
      <c r="AI78" s="259">
        <v>45</v>
      </c>
      <c r="AJ78" s="259">
        <v>40</v>
      </c>
      <c r="AK78" s="16">
        <f t="shared" si="37"/>
        <v>85</v>
      </c>
      <c r="AL78" s="20">
        <f t="shared" si="38"/>
        <v>9.4972067039106142E-2</v>
      </c>
      <c r="AM78" s="33">
        <f t="shared" si="39"/>
        <v>1.7285562681161595</v>
      </c>
      <c r="AN78" s="265">
        <v>15</v>
      </c>
      <c r="AO78" s="22" t="s">
        <v>3</v>
      </c>
      <c r="AP78" s="72" t="s">
        <v>3</v>
      </c>
      <c r="AQ78" s="241" t="s">
        <v>156</v>
      </c>
    </row>
    <row r="79" spans="1:45" x14ac:dyDescent="0.25">
      <c r="A79" s="240"/>
      <c r="B79" s="256">
        <v>5410111.0800000001</v>
      </c>
      <c r="C79" s="11">
        <v>5410111.0099999998</v>
      </c>
      <c r="D79" s="23">
        <v>0.19122208299999999</v>
      </c>
      <c r="E79" s="14">
        <v>7961</v>
      </c>
      <c r="F79" s="14">
        <v>2519</v>
      </c>
      <c r="G79" s="106">
        <v>2451</v>
      </c>
      <c r="H79" s="257"/>
      <c r="I79" s="258">
        <v>16.670000000000002</v>
      </c>
      <c r="J79" s="13">
        <f t="shared" si="40"/>
        <v>1667.0000000000002</v>
      </c>
      <c r="K79" s="259">
        <v>1418</v>
      </c>
      <c r="L79" s="259">
        <v>1460</v>
      </c>
      <c r="M79" s="260">
        <f>E79*D79</f>
        <v>1522.3190027629998</v>
      </c>
      <c r="N79" s="16">
        <f t="shared" si="41"/>
        <v>-104.31900276299984</v>
      </c>
      <c r="O79" s="17">
        <f t="shared" si="42"/>
        <v>-6.8526374940903634E-2</v>
      </c>
      <c r="P79" s="261">
        <v>85.1</v>
      </c>
      <c r="Q79" s="262">
        <v>485</v>
      </c>
      <c r="R79" s="263">
        <f>F79*D79</f>
        <v>481.68842707699997</v>
      </c>
      <c r="S79" s="14">
        <f t="shared" si="43"/>
        <v>3.3115729230000284</v>
      </c>
      <c r="T79" s="105">
        <f t="shared" si="44"/>
        <v>6.8749273116139433E-3</v>
      </c>
      <c r="U79" s="259">
        <v>473</v>
      </c>
      <c r="V79" s="260">
        <f>G79*D79</f>
        <v>468.68532543299995</v>
      </c>
      <c r="W79" s="16">
        <f t="shared" si="45"/>
        <v>4.3146745670000541</v>
      </c>
      <c r="X79" s="18">
        <f t="shared" si="46"/>
        <v>9.2059092377468742E-3</v>
      </c>
      <c r="Y79" s="19">
        <f t="shared" si="47"/>
        <v>0.28374325134973</v>
      </c>
      <c r="Z79" s="259">
        <v>560</v>
      </c>
      <c r="AA79" s="264">
        <v>480</v>
      </c>
      <c r="AB79" s="259">
        <v>35</v>
      </c>
      <c r="AC79" s="16">
        <f t="shared" si="32"/>
        <v>515</v>
      </c>
      <c r="AD79" s="20">
        <f t="shared" si="33"/>
        <v>0.9196428571428571</v>
      </c>
      <c r="AE79" s="31">
        <f t="shared" si="34"/>
        <v>1.0486761674962679</v>
      </c>
      <c r="AF79" s="264">
        <v>10</v>
      </c>
      <c r="AG79" s="20">
        <f t="shared" si="35"/>
        <v>1.7857142857142856E-2</v>
      </c>
      <c r="AH79" s="21">
        <f t="shared" si="36"/>
        <v>0.29619238761868427</v>
      </c>
      <c r="AI79" s="259">
        <v>10</v>
      </c>
      <c r="AJ79" s="259">
        <v>10</v>
      </c>
      <c r="AK79" s="16">
        <f t="shared" si="37"/>
        <v>20</v>
      </c>
      <c r="AL79" s="20">
        <f t="shared" si="38"/>
        <v>3.5714285714285712E-2</v>
      </c>
      <c r="AM79" s="33">
        <f t="shared" si="39"/>
        <v>0.65002431090922796</v>
      </c>
      <c r="AN79" s="265">
        <v>25</v>
      </c>
      <c r="AO79" s="22" t="s">
        <v>3</v>
      </c>
      <c r="AP79" s="72" t="s">
        <v>3</v>
      </c>
      <c r="AQ79" s="241" t="s">
        <v>156</v>
      </c>
    </row>
    <row r="80" spans="1:45" x14ac:dyDescent="0.25">
      <c r="A80" s="285" t="s">
        <v>203</v>
      </c>
      <c r="B80" s="160">
        <v>5410120.0099999998</v>
      </c>
      <c r="C80" s="161"/>
      <c r="D80" s="162"/>
      <c r="E80" s="163"/>
      <c r="F80" s="163"/>
      <c r="G80" s="164"/>
      <c r="H80" s="165" t="s">
        <v>117</v>
      </c>
      <c r="I80" s="166">
        <v>3.01</v>
      </c>
      <c r="J80" s="167">
        <f t="shared" si="40"/>
        <v>301</v>
      </c>
      <c r="K80" s="168">
        <v>8460</v>
      </c>
      <c r="L80" s="168">
        <v>8401</v>
      </c>
      <c r="M80" s="169">
        <v>7119</v>
      </c>
      <c r="N80" s="170">
        <f t="shared" si="41"/>
        <v>1341</v>
      </c>
      <c r="O80" s="171">
        <f t="shared" si="42"/>
        <v>0.18836915297092288</v>
      </c>
      <c r="P80" s="172">
        <v>2807.1</v>
      </c>
      <c r="Q80" s="173">
        <v>2814</v>
      </c>
      <c r="R80" s="174">
        <v>2404</v>
      </c>
      <c r="S80" s="163">
        <f t="shared" si="43"/>
        <v>410</v>
      </c>
      <c r="T80" s="175">
        <f t="shared" si="44"/>
        <v>0.17054908485856904</v>
      </c>
      <c r="U80" s="168">
        <v>2790</v>
      </c>
      <c r="V80" s="169">
        <v>2372</v>
      </c>
      <c r="W80" s="170">
        <f t="shared" si="45"/>
        <v>418</v>
      </c>
      <c r="X80" s="176">
        <f t="shared" si="46"/>
        <v>0.17622259696458684</v>
      </c>
      <c r="Y80" s="177">
        <f t="shared" si="47"/>
        <v>9.2691029900332218</v>
      </c>
      <c r="Z80" s="168">
        <v>4045</v>
      </c>
      <c r="AA80" s="178">
        <v>3435</v>
      </c>
      <c r="AB80" s="168">
        <v>315</v>
      </c>
      <c r="AC80" s="170">
        <f t="shared" si="32"/>
        <v>3750</v>
      </c>
      <c r="AD80" s="179">
        <f t="shared" si="33"/>
        <v>0.92707045735475901</v>
      </c>
      <c r="AE80" s="180">
        <f t="shared" si="34"/>
        <v>1.0571459199261526</v>
      </c>
      <c r="AF80" s="178">
        <v>170</v>
      </c>
      <c r="AG80" s="179">
        <f t="shared" si="35"/>
        <v>4.2027194066749075E-2</v>
      </c>
      <c r="AH80" s="181">
        <f t="shared" si="36"/>
        <v>0.69709555751047581</v>
      </c>
      <c r="AI80" s="168">
        <v>75</v>
      </c>
      <c r="AJ80" s="168">
        <v>20</v>
      </c>
      <c r="AK80" s="170">
        <f t="shared" si="37"/>
        <v>95</v>
      </c>
      <c r="AL80" s="179">
        <f t="shared" si="38"/>
        <v>2.3485784919653894E-2</v>
      </c>
      <c r="AM80" s="182">
        <f t="shared" si="39"/>
        <v>0.42745727243969012</v>
      </c>
      <c r="AN80" s="183">
        <v>30</v>
      </c>
      <c r="AO80" s="184" t="s">
        <v>7</v>
      </c>
      <c r="AP80" s="185" t="s">
        <v>7</v>
      </c>
      <c r="AQ80" s="240" t="s">
        <v>202</v>
      </c>
    </row>
    <row r="81" spans="1:43" x14ac:dyDescent="0.25">
      <c r="A81" s="285"/>
      <c r="B81" s="160">
        <v>5410120.0199999996</v>
      </c>
      <c r="C81" s="161"/>
      <c r="D81" s="162"/>
      <c r="E81" s="163"/>
      <c r="F81" s="163"/>
      <c r="G81" s="164"/>
      <c r="H81" s="165" t="s">
        <v>118</v>
      </c>
      <c r="I81" s="166">
        <v>1.9</v>
      </c>
      <c r="J81" s="167">
        <f t="shared" si="40"/>
        <v>190</v>
      </c>
      <c r="K81" s="168">
        <v>7356</v>
      </c>
      <c r="L81" s="168">
        <v>7231</v>
      </c>
      <c r="M81" s="169">
        <v>7301</v>
      </c>
      <c r="N81" s="170">
        <f t="shared" si="41"/>
        <v>55</v>
      </c>
      <c r="O81" s="171">
        <f t="shared" si="42"/>
        <v>7.5332146281331322E-3</v>
      </c>
      <c r="P81" s="172">
        <v>3881.6</v>
      </c>
      <c r="Q81" s="173">
        <v>2741</v>
      </c>
      <c r="R81" s="174">
        <v>2642</v>
      </c>
      <c r="S81" s="163">
        <f t="shared" si="43"/>
        <v>99</v>
      </c>
      <c r="T81" s="175">
        <f t="shared" si="44"/>
        <v>3.7471612414837242E-2</v>
      </c>
      <c r="U81" s="168">
        <v>2711</v>
      </c>
      <c r="V81" s="169">
        <v>2580</v>
      </c>
      <c r="W81" s="170">
        <f t="shared" si="45"/>
        <v>131</v>
      </c>
      <c r="X81" s="176">
        <f t="shared" si="46"/>
        <v>5.0775193798449615E-2</v>
      </c>
      <c r="Y81" s="177">
        <f t="shared" si="47"/>
        <v>14.268421052631579</v>
      </c>
      <c r="Z81" s="168">
        <v>3710</v>
      </c>
      <c r="AA81" s="178">
        <v>3075</v>
      </c>
      <c r="AB81" s="168">
        <v>315</v>
      </c>
      <c r="AC81" s="170">
        <f t="shared" si="32"/>
        <v>3390</v>
      </c>
      <c r="AD81" s="179">
        <f t="shared" si="33"/>
        <v>0.91374663072776285</v>
      </c>
      <c r="AE81" s="180">
        <f t="shared" si="34"/>
        <v>1.0419526529583729</v>
      </c>
      <c r="AF81" s="178">
        <v>195</v>
      </c>
      <c r="AG81" s="179">
        <f t="shared" si="35"/>
        <v>5.2560646900269542E-2</v>
      </c>
      <c r="AH81" s="181">
        <f t="shared" si="36"/>
        <v>0.87181155600971227</v>
      </c>
      <c r="AI81" s="168">
        <v>70</v>
      </c>
      <c r="AJ81" s="168">
        <v>15</v>
      </c>
      <c r="AK81" s="170">
        <f t="shared" si="37"/>
        <v>85</v>
      </c>
      <c r="AL81" s="179">
        <f t="shared" si="38"/>
        <v>2.2911051212938006E-2</v>
      </c>
      <c r="AM81" s="182">
        <f t="shared" si="39"/>
        <v>0.41699672775308966</v>
      </c>
      <c r="AN81" s="183">
        <v>40</v>
      </c>
      <c r="AO81" s="184" t="s">
        <v>7</v>
      </c>
      <c r="AP81" s="185" t="s">
        <v>7</v>
      </c>
      <c r="AQ81" s="240"/>
    </row>
    <row r="82" spans="1:43" x14ac:dyDescent="0.25">
      <c r="A82" s="285"/>
      <c r="B82" s="160">
        <v>5410121</v>
      </c>
      <c r="C82" s="161"/>
      <c r="D82" s="162"/>
      <c r="E82" s="163"/>
      <c r="F82" s="163"/>
      <c r="G82" s="164"/>
      <c r="H82" s="165" t="s">
        <v>119</v>
      </c>
      <c r="I82" s="166">
        <v>2.5</v>
      </c>
      <c r="J82" s="167">
        <f t="shared" si="40"/>
        <v>250</v>
      </c>
      <c r="K82" s="168">
        <v>5591</v>
      </c>
      <c r="L82" s="168">
        <v>5155</v>
      </c>
      <c r="M82" s="169">
        <v>4992</v>
      </c>
      <c r="N82" s="170">
        <f t="shared" si="41"/>
        <v>599</v>
      </c>
      <c r="O82" s="171">
        <f t="shared" si="42"/>
        <v>0.11999198717948718</v>
      </c>
      <c r="P82" s="172">
        <v>2236.4</v>
      </c>
      <c r="Q82" s="173">
        <v>2392</v>
      </c>
      <c r="R82" s="174">
        <v>2128</v>
      </c>
      <c r="S82" s="163">
        <f t="shared" si="43"/>
        <v>264</v>
      </c>
      <c r="T82" s="175">
        <f t="shared" si="44"/>
        <v>0.12406015037593984</v>
      </c>
      <c r="U82" s="168">
        <v>2315</v>
      </c>
      <c r="V82" s="169">
        <v>2069</v>
      </c>
      <c r="W82" s="170">
        <f t="shared" si="45"/>
        <v>246</v>
      </c>
      <c r="X82" s="176">
        <f t="shared" si="46"/>
        <v>0.11889801836636056</v>
      </c>
      <c r="Y82" s="177">
        <f t="shared" si="47"/>
        <v>9.26</v>
      </c>
      <c r="Z82" s="168">
        <v>2610</v>
      </c>
      <c r="AA82" s="178">
        <v>2065</v>
      </c>
      <c r="AB82" s="168">
        <v>195</v>
      </c>
      <c r="AC82" s="170">
        <f t="shared" si="32"/>
        <v>2260</v>
      </c>
      <c r="AD82" s="179">
        <f t="shared" si="33"/>
        <v>0.86590038314176243</v>
      </c>
      <c r="AE82" s="180">
        <f t="shared" si="34"/>
        <v>0.98739319092606981</v>
      </c>
      <c r="AF82" s="178">
        <v>160</v>
      </c>
      <c r="AG82" s="179">
        <f t="shared" si="35"/>
        <v>6.1302681992337162E-2</v>
      </c>
      <c r="AH82" s="181">
        <f t="shared" si="36"/>
        <v>1.0168137138173989</v>
      </c>
      <c r="AI82" s="168">
        <v>135</v>
      </c>
      <c r="AJ82" s="168">
        <v>25</v>
      </c>
      <c r="AK82" s="170">
        <f t="shared" si="37"/>
        <v>160</v>
      </c>
      <c r="AL82" s="179">
        <f t="shared" si="38"/>
        <v>6.1302681992337162E-2</v>
      </c>
      <c r="AM82" s="182">
        <f t="shared" si="39"/>
        <v>1.1157505413307822</v>
      </c>
      <c r="AN82" s="183">
        <v>35</v>
      </c>
      <c r="AO82" s="184" t="s">
        <v>7</v>
      </c>
      <c r="AP82" s="185" t="s">
        <v>7</v>
      </c>
      <c r="AQ82" s="240"/>
    </row>
    <row r="83" spans="1:43" x14ac:dyDescent="0.25">
      <c r="A83" s="285" t="s">
        <v>188</v>
      </c>
      <c r="B83" s="160">
        <v>5410122.0099999998</v>
      </c>
      <c r="C83" s="161"/>
      <c r="D83" s="185"/>
      <c r="E83" s="163"/>
      <c r="F83" s="163"/>
      <c r="G83" s="164"/>
      <c r="H83" s="165" t="s">
        <v>120</v>
      </c>
      <c r="I83" s="166">
        <v>2.5299999999999998</v>
      </c>
      <c r="J83" s="167">
        <f t="shared" si="40"/>
        <v>252.99999999999997</v>
      </c>
      <c r="K83" s="168">
        <v>5814</v>
      </c>
      <c r="L83" s="168">
        <v>5947</v>
      </c>
      <c r="M83" s="169">
        <v>6104</v>
      </c>
      <c r="N83" s="170">
        <f t="shared" si="41"/>
        <v>-290</v>
      </c>
      <c r="O83" s="171">
        <f t="shared" si="42"/>
        <v>-4.7509829619921361E-2</v>
      </c>
      <c r="P83" s="172">
        <v>2295.6999999999998</v>
      </c>
      <c r="Q83" s="173">
        <v>2290</v>
      </c>
      <c r="R83" s="174">
        <v>2276</v>
      </c>
      <c r="S83" s="163">
        <f t="shared" si="43"/>
        <v>14</v>
      </c>
      <c r="T83" s="175">
        <f t="shared" si="44"/>
        <v>6.1511423550087872E-3</v>
      </c>
      <c r="U83" s="168">
        <v>2254</v>
      </c>
      <c r="V83" s="169">
        <v>2210</v>
      </c>
      <c r="W83" s="170">
        <f t="shared" si="45"/>
        <v>44</v>
      </c>
      <c r="X83" s="176">
        <f t="shared" si="46"/>
        <v>1.9909502262443438E-2</v>
      </c>
      <c r="Y83" s="177">
        <f t="shared" si="47"/>
        <v>8.9090909090909101</v>
      </c>
      <c r="Z83" s="168">
        <v>2770</v>
      </c>
      <c r="AA83" s="178">
        <v>2370</v>
      </c>
      <c r="AB83" s="168">
        <v>160</v>
      </c>
      <c r="AC83" s="170">
        <f t="shared" si="32"/>
        <v>2530</v>
      </c>
      <c r="AD83" s="179">
        <f t="shared" si="33"/>
        <v>0.91335740072202165</v>
      </c>
      <c r="AE83" s="180">
        <f t="shared" si="34"/>
        <v>1.0415088108434423</v>
      </c>
      <c r="AF83" s="178">
        <v>135</v>
      </c>
      <c r="AG83" s="179">
        <f t="shared" si="35"/>
        <v>4.8736462093862815E-2</v>
      </c>
      <c r="AH83" s="181">
        <f t="shared" si="36"/>
        <v>0.80838066801344877</v>
      </c>
      <c r="AI83" s="168">
        <v>75</v>
      </c>
      <c r="AJ83" s="168">
        <v>10</v>
      </c>
      <c r="AK83" s="170">
        <f t="shared" si="37"/>
        <v>85</v>
      </c>
      <c r="AL83" s="179">
        <f t="shared" si="38"/>
        <v>3.0685920577617327E-2</v>
      </c>
      <c r="AM83" s="182">
        <f t="shared" si="39"/>
        <v>0.55850464258626809</v>
      </c>
      <c r="AN83" s="183">
        <v>25</v>
      </c>
      <c r="AO83" s="184" t="s">
        <v>7</v>
      </c>
      <c r="AP83" s="185" t="s">
        <v>7</v>
      </c>
      <c r="AQ83" s="240" t="s">
        <v>189</v>
      </c>
    </row>
    <row r="84" spans="1:43" x14ac:dyDescent="0.25">
      <c r="A84" s="285"/>
      <c r="B84" s="160">
        <v>5410122.0199999996</v>
      </c>
      <c r="C84" s="161"/>
      <c r="D84" s="185"/>
      <c r="E84" s="163"/>
      <c r="F84" s="163"/>
      <c r="G84" s="164"/>
      <c r="H84" s="165" t="s">
        <v>121</v>
      </c>
      <c r="I84" s="166">
        <v>1.31</v>
      </c>
      <c r="J84" s="167">
        <f t="shared" si="40"/>
        <v>131</v>
      </c>
      <c r="K84" s="168">
        <v>4596</v>
      </c>
      <c r="L84" s="168">
        <v>4670</v>
      </c>
      <c r="M84" s="169">
        <v>4803</v>
      </c>
      <c r="N84" s="170">
        <f t="shared" si="41"/>
        <v>-207</v>
      </c>
      <c r="O84" s="171">
        <f t="shared" si="42"/>
        <v>-4.3098063710181135E-2</v>
      </c>
      <c r="P84" s="172">
        <v>3505.5</v>
      </c>
      <c r="Q84" s="173">
        <v>1770</v>
      </c>
      <c r="R84" s="174">
        <v>1779</v>
      </c>
      <c r="S84" s="163">
        <f t="shared" si="43"/>
        <v>-9</v>
      </c>
      <c r="T84" s="175">
        <f t="shared" si="44"/>
        <v>-5.0590219224283303E-3</v>
      </c>
      <c r="U84" s="168">
        <v>1740</v>
      </c>
      <c r="V84" s="169">
        <v>1735</v>
      </c>
      <c r="W84" s="170">
        <f t="shared" si="45"/>
        <v>5</v>
      </c>
      <c r="X84" s="176">
        <f t="shared" si="46"/>
        <v>2.881844380403458E-3</v>
      </c>
      <c r="Y84" s="177">
        <f t="shared" si="47"/>
        <v>13.282442748091603</v>
      </c>
      <c r="Z84" s="168">
        <v>2355</v>
      </c>
      <c r="AA84" s="178">
        <v>1910</v>
      </c>
      <c r="AB84" s="168">
        <v>145</v>
      </c>
      <c r="AC84" s="170">
        <f t="shared" si="32"/>
        <v>2055</v>
      </c>
      <c r="AD84" s="179">
        <f t="shared" si="33"/>
        <v>0.87261146496815289</v>
      </c>
      <c r="AE84" s="180">
        <f t="shared" si="34"/>
        <v>0.9950458916617857</v>
      </c>
      <c r="AF84" s="178">
        <v>180</v>
      </c>
      <c r="AG84" s="179">
        <f t="shared" si="35"/>
        <v>7.6433121019108277E-2</v>
      </c>
      <c r="AH84" s="181">
        <f t="shared" si="36"/>
        <v>1.2677788820366613</v>
      </c>
      <c r="AI84" s="168">
        <v>95</v>
      </c>
      <c r="AJ84" s="168">
        <v>10</v>
      </c>
      <c r="AK84" s="170">
        <f t="shared" si="37"/>
        <v>105</v>
      </c>
      <c r="AL84" s="179">
        <f t="shared" si="38"/>
        <v>4.4585987261146494E-2</v>
      </c>
      <c r="AM84" s="182">
        <f t="shared" si="39"/>
        <v>0.81149531807776232</v>
      </c>
      <c r="AN84" s="183">
        <v>10</v>
      </c>
      <c r="AO84" s="184" t="s">
        <v>7</v>
      </c>
      <c r="AP84" s="185" t="s">
        <v>7</v>
      </c>
      <c r="AQ84" s="240"/>
    </row>
    <row r="85" spans="1:43" x14ac:dyDescent="0.25">
      <c r="A85" s="285"/>
      <c r="B85" s="160">
        <v>5410123.0099999998</v>
      </c>
      <c r="C85" s="161"/>
      <c r="D85" s="185"/>
      <c r="E85" s="163"/>
      <c r="F85" s="163"/>
      <c r="G85" s="164"/>
      <c r="H85" s="165" t="s">
        <v>122</v>
      </c>
      <c r="I85" s="166">
        <v>3.11</v>
      </c>
      <c r="J85" s="167">
        <f t="shared" si="40"/>
        <v>311</v>
      </c>
      <c r="K85" s="168">
        <v>5262</v>
      </c>
      <c r="L85" s="168">
        <v>4712</v>
      </c>
      <c r="M85" s="169">
        <v>4704</v>
      </c>
      <c r="N85" s="170">
        <f t="shared" si="41"/>
        <v>558</v>
      </c>
      <c r="O85" s="171">
        <f t="shared" si="42"/>
        <v>0.11862244897959184</v>
      </c>
      <c r="P85" s="172">
        <v>1692.4</v>
      </c>
      <c r="Q85" s="173">
        <v>2139</v>
      </c>
      <c r="R85" s="174">
        <v>1947</v>
      </c>
      <c r="S85" s="163">
        <f t="shared" si="43"/>
        <v>192</v>
      </c>
      <c r="T85" s="175">
        <f t="shared" si="44"/>
        <v>9.861325115562404E-2</v>
      </c>
      <c r="U85" s="168">
        <v>2104</v>
      </c>
      <c r="V85" s="169">
        <v>1901</v>
      </c>
      <c r="W85" s="170">
        <f t="shared" si="45"/>
        <v>203</v>
      </c>
      <c r="X85" s="176">
        <f t="shared" si="46"/>
        <v>0.10678590215675959</v>
      </c>
      <c r="Y85" s="177">
        <f t="shared" si="47"/>
        <v>6.765273311897106</v>
      </c>
      <c r="Z85" s="168">
        <v>2650</v>
      </c>
      <c r="AA85" s="178">
        <v>2135</v>
      </c>
      <c r="AB85" s="168">
        <v>220</v>
      </c>
      <c r="AC85" s="170">
        <f t="shared" si="32"/>
        <v>2355</v>
      </c>
      <c r="AD85" s="179">
        <f t="shared" si="33"/>
        <v>0.88867924528301889</v>
      </c>
      <c r="AE85" s="180">
        <f t="shared" si="34"/>
        <v>1.0133681111515502</v>
      </c>
      <c r="AF85" s="178">
        <v>120</v>
      </c>
      <c r="AG85" s="179">
        <f t="shared" si="35"/>
        <v>4.5283018867924525E-2</v>
      </c>
      <c r="AH85" s="181">
        <f t="shared" si="36"/>
        <v>0.75109918671605969</v>
      </c>
      <c r="AI85" s="168">
        <v>115</v>
      </c>
      <c r="AJ85" s="168">
        <v>15</v>
      </c>
      <c r="AK85" s="170">
        <f t="shared" si="37"/>
        <v>130</v>
      </c>
      <c r="AL85" s="179">
        <f t="shared" si="38"/>
        <v>4.9056603773584909E-2</v>
      </c>
      <c r="AM85" s="182">
        <f t="shared" si="39"/>
        <v>0.89286358177720382</v>
      </c>
      <c r="AN85" s="183">
        <v>30</v>
      </c>
      <c r="AO85" s="184" t="s">
        <v>7</v>
      </c>
      <c r="AP85" s="185" t="s">
        <v>7</v>
      </c>
      <c r="AQ85" s="240"/>
    </row>
    <row r="86" spans="1:43" x14ac:dyDescent="0.25">
      <c r="A86" s="285"/>
      <c r="B86" s="160">
        <v>5410123.0199999996</v>
      </c>
      <c r="C86" s="161"/>
      <c r="D86" s="162"/>
      <c r="E86" s="163"/>
      <c r="F86" s="163"/>
      <c r="G86" s="164"/>
      <c r="H86" s="165" t="s">
        <v>123</v>
      </c>
      <c r="I86" s="166">
        <v>2.36</v>
      </c>
      <c r="J86" s="167">
        <f t="shared" si="40"/>
        <v>236</v>
      </c>
      <c r="K86" s="168">
        <v>2867</v>
      </c>
      <c r="L86" s="168">
        <v>2792</v>
      </c>
      <c r="M86" s="169">
        <v>2962</v>
      </c>
      <c r="N86" s="170">
        <f t="shared" si="41"/>
        <v>-95</v>
      </c>
      <c r="O86" s="171">
        <f t="shared" si="42"/>
        <v>-3.2072923700202566E-2</v>
      </c>
      <c r="P86" s="172">
        <v>1214.5</v>
      </c>
      <c r="Q86" s="173">
        <v>1020</v>
      </c>
      <c r="R86" s="174">
        <v>1043</v>
      </c>
      <c r="S86" s="163">
        <f t="shared" si="43"/>
        <v>-23</v>
      </c>
      <c r="T86" s="175">
        <f t="shared" si="44"/>
        <v>-2.2051773729626079E-2</v>
      </c>
      <c r="U86" s="168">
        <v>1016</v>
      </c>
      <c r="V86" s="169">
        <v>1036</v>
      </c>
      <c r="W86" s="170">
        <f t="shared" si="45"/>
        <v>-20</v>
      </c>
      <c r="X86" s="176">
        <f t="shared" si="46"/>
        <v>-1.9305019305019305E-2</v>
      </c>
      <c r="Y86" s="177">
        <f t="shared" si="47"/>
        <v>4.3050847457627119</v>
      </c>
      <c r="Z86" s="168">
        <v>1395</v>
      </c>
      <c r="AA86" s="178">
        <v>1275</v>
      </c>
      <c r="AB86" s="168">
        <v>60</v>
      </c>
      <c r="AC86" s="170">
        <f t="shared" si="32"/>
        <v>1335</v>
      </c>
      <c r="AD86" s="179">
        <f t="shared" si="33"/>
        <v>0.956989247311828</v>
      </c>
      <c r="AE86" s="180">
        <f t="shared" si="34"/>
        <v>1.0912625574279988</v>
      </c>
      <c r="AF86" s="178">
        <v>15</v>
      </c>
      <c r="AG86" s="179">
        <f t="shared" si="35"/>
        <v>1.0752688172043012E-2</v>
      </c>
      <c r="AH86" s="181">
        <f t="shared" si="36"/>
        <v>0.17835240544780989</v>
      </c>
      <c r="AI86" s="168">
        <v>25</v>
      </c>
      <c r="AJ86" s="168">
        <v>0</v>
      </c>
      <c r="AK86" s="170">
        <f t="shared" si="37"/>
        <v>25</v>
      </c>
      <c r="AL86" s="179">
        <f t="shared" si="38"/>
        <v>1.7921146953405017E-2</v>
      </c>
      <c r="AM86" s="182">
        <f t="shared" si="39"/>
        <v>0.32617707357452302</v>
      </c>
      <c r="AN86" s="183">
        <v>15</v>
      </c>
      <c r="AO86" s="184" t="s">
        <v>7</v>
      </c>
      <c r="AP86" s="185" t="s">
        <v>7</v>
      </c>
      <c r="AQ86" s="240"/>
    </row>
    <row r="87" spans="1:43" x14ac:dyDescent="0.25">
      <c r="A87" s="288" t="s">
        <v>175</v>
      </c>
      <c r="B87" s="188">
        <v>5410124</v>
      </c>
      <c r="C87" s="189"/>
      <c r="D87" s="190"/>
      <c r="E87" s="191"/>
      <c r="F87" s="191"/>
      <c r="G87" s="192"/>
      <c r="H87" s="193" t="s">
        <v>124</v>
      </c>
      <c r="I87" s="194">
        <v>1.1399999999999999</v>
      </c>
      <c r="J87" s="195">
        <f t="shared" si="40"/>
        <v>113.99999999999999</v>
      </c>
      <c r="K87" s="196">
        <v>3050</v>
      </c>
      <c r="L87" s="196">
        <v>2792</v>
      </c>
      <c r="M87" s="197">
        <v>2646</v>
      </c>
      <c r="N87" s="198">
        <f t="shared" si="41"/>
        <v>404</v>
      </c>
      <c r="O87" s="199">
        <f t="shared" si="42"/>
        <v>0.15268329554043839</v>
      </c>
      <c r="P87" s="200">
        <v>2667</v>
      </c>
      <c r="Q87" s="201">
        <v>1927</v>
      </c>
      <c r="R87" s="202">
        <v>1437</v>
      </c>
      <c r="S87" s="191">
        <f t="shared" si="43"/>
        <v>490</v>
      </c>
      <c r="T87" s="203">
        <f t="shared" si="44"/>
        <v>0.34098816979819069</v>
      </c>
      <c r="U87" s="196">
        <v>1697</v>
      </c>
      <c r="V87" s="197">
        <v>1288</v>
      </c>
      <c r="W87" s="198">
        <f t="shared" si="45"/>
        <v>409</v>
      </c>
      <c r="X87" s="204">
        <f t="shared" si="46"/>
        <v>0.31754658385093165</v>
      </c>
      <c r="Y87" s="205">
        <f t="shared" si="47"/>
        <v>14.885964912280704</v>
      </c>
      <c r="Z87" s="196">
        <v>1380</v>
      </c>
      <c r="AA87" s="206">
        <v>975</v>
      </c>
      <c r="AB87" s="196">
        <v>100</v>
      </c>
      <c r="AC87" s="198">
        <f t="shared" si="32"/>
        <v>1075</v>
      </c>
      <c r="AD87" s="207">
        <f t="shared" si="33"/>
        <v>0.77898550724637683</v>
      </c>
      <c r="AE87" s="208">
        <f t="shared" si="34"/>
        <v>0.88828345691959099</v>
      </c>
      <c r="AF87" s="206">
        <v>170</v>
      </c>
      <c r="AG87" s="207">
        <f t="shared" si="35"/>
        <v>0.12318840579710146</v>
      </c>
      <c r="AH87" s="209">
        <f t="shared" si="36"/>
        <v>2.0432982102390396</v>
      </c>
      <c r="AI87" s="196">
        <v>100</v>
      </c>
      <c r="AJ87" s="196">
        <v>10</v>
      </c>
      <c r="AK87" s="198">
        <f t="shared" si="37"/>
        <v>110</v>
      </c>
      <c r="AL87" s="207">
        <f t="shared" si="38"/>
        <v>7.9710144927536225E-2</v>
      </c>
      <c r="AM87" s="210">
        <f t="shared" si="39"/>
        <v>1.4507788968119002</v>
      </c>
      <c r="AN87" s="211">
        <v>25</v>
      </c>
      <c r="AO87" s="212" t="s">
        <v>6</v>
      </c>
      <c r="AP87" s="132" t="s">
        <v>5</v>
      </c>
      <c r="AQ87" s="240"/>
    </row>
    <row r="88" spans="1:43" x14ac:dyDescent="0.25">
      <c r="A88" s="285" t="s">
        <v>201</v>
      </c>
      <c r="B88" s="160">
        <v>5410125</v>
      </c>
      <c r="C88" s="161"/>
      <c r="D88" s="162"/>
      <c r="E88" s="163"/>
      <c r="F88" s="163"/>
      <c r="G88" s="164"/>
      <c r="H88" s="165" t="s">
        <v>125</v>
      </c>
      <c r="I88" s="166">
        <v>9.6999999999999993</v>
      </c>
      <c r="J88" s="167">
        <f t="shared" si="40"/>
        <v>969.99999999999989</v>
      </c>
      <c r="K88" s="168">
        <v>6742</v>
      </c>
      <c r="L88" s="168">
        <v>5734</v>
      </c>
      <c r="M88" s="169">
        <v>5670</v>
      </c>
      <c r="N88" s="170">
        <f t="shared" si="41"/>
        <v>1072</v>
      </c>
      <c r="O88" s="171">
        <f t="shared" si="42"/>
        <v>0.1890652557319224</v>
      </c>
      <c r="P88" s="172">
        <v>694.9</v>
      </c>
      <c r="Q88" s="173">
        <v>2774</v>
      </c>
      <c r="R88" s="174">
        <v>2339</v>
      </c>
      <c r="S88" s="163">
        <f t="shared" si="43"/>
        <v>435</v>
      </c>
      <c r="T88" s="175">
        <f t="shared" si="44"/>
        <v>0.18597691321077384</v>
      </c>
      <c r="U88" s="168">
        <v>2678</v>
      </c>
      <c r="V88" s="169">
        <v>2245</v>
      </c>
      <c r="W88" s="170">
        <f t="shared" si="45"/>
        <v>433</v>
      </c>
      <c r="X88" s="176">
        <f t="shared" si="46"/>
        <v>0.19287305122494433</v>
      </c>
      <c r="Y88" s="177">
        <f t="shared" si="47"/>
        <v>2.7608247422680416</v>
      </c>
      <c r="Z88" s="168">
        <v>3460</v>
      </c>
      <c r="AA88" s="178">
        <v>2810</v>
      </c>
      <c r="AB88" s="168">
        <v>295</v>
      </c>
      <c r="AC88" s="170">
        <f t="shared" si="32"/>
        <v>3105</v>
      </c>
      <c r="AD88" s="179">
        <f t="shared" si="33"/>
        <v>0.89739884393063585</v>
      </c>
      <c r="AE88" s="180">
        <f t="shared" si="34"/>
        <v>1.0233111398184582</v>
      </c>
      <c r="AF88" s="178">
        <v>145</v>
      </c>
      <c r="AG88" s="179">
        <f t="shared" si="35"/>
        <v>4.1907514450867052E-2</v>
      </c>
      <c r="AH88" s="181">
        <f t="shared" si="36"/>
        <v>0.69511045880454225</v>
      </c>
      <c r="AI88" s="168">
        <v>145</v>
      </c>
      <c r="AJ88" s="168">
        <v>30</v>
      </c>
      <c r="AK88" s="170">
        <f t="shared" si="37"/>
        <v>175</v>
      </c>
      <c r="AL88" s="179">
        <f t="shared" si="38"/>
        <v>5.0578034682080927E-2</v>
      </c>
      <c r="AM88" s="182">
        <f t="shared" si="39"/>
        <v>0.92055465995815533</v>
      </c>
      <c r="AN88" s="183">
        <v>40</v>
      </c>
      <c r="AO88" s="184" t="s">
        <v>7</v>
      </c>
      <c r="AP88" s="185" t="s">
        <v>7</v>
      </c>
      <c r="AQ88" s="240" t="s">
        <v>202</v>
      </c>
    </row>
    <row r="89" spans="1:43" x14ac:dyDescent="0.25">
      <c r="A89" s="285"/>
      <c r="B89" s="160">
        <v>5410126.0099999998</v>
      </c>
      <c r="C89" s="161"/>
      <c r="D89" s="162"/>
      <c r="E89" s="163"/>
      <c r="F89" s="163"/>
      <c r="G89" s="164"/>
      <c r="H89" s="165" t="s">
        <v>126</v>
      </c>
      <c r="I89" s="166">
        <v>3.35</v>
      </c>
      <c r="J89" s="167">
        <f t="shared" si="40"/>
        <v>335</v>
      </c>
      <c r="K89" s="168">
        <v>3865</v>
      </c>
      <c r="L89" s="168">
        <v>3751</v>
      </c>
      <c r="M89" s="169">
        <v>3652</v>
      </c>
      <c r="N89" s="170">
        <f t="shared" si="41"/>
        <v>213</v>
      </c>
      <c r="O89" s="171">
        <f t="shared" si="42"/>
        <v>5.8324205914567363E-2</v>
      </c>
      <c r="P89" s="172">
        <v>1152.2</v>
      </c>
      <c r="Q89" s="173">
        <v>1787</v>
      </c>
      <c r="R89" s="174">
        <v>1835</v>
      </c>
      <c r="S89" s="163">
        <f t="shared" si="43"/>
        <v>-48</v>
      </c>
      <c r="T89" s="175">
        <f t="shared" si="44"/>
        <v>-2.6158038147138966E-2</v>
      </c>
      <c r="U89" s="168">
        <v>1713</v>
      </c>
      <c r="V89" s="169">
        <v>1680</v>
      </c>
      <c r="W89" s="170">
        <f t="shared" si="45"/>
        <v>33</v>
      </c>
      <c r="X89" s="176">
        <f t="shared" si="46"/>
        <v>1.9642857142857142E-2</v>
      </c>
      <c r="Y89" s="177">
        <f t="shared" si="47"/>
        <v>5.1134328358208956</v>
      </c>
      <c r="Z89" s="168">
        <v>1540</v>
      </c>
      <c r="AA89" s="178">
        <v>1215</v>
      </c>
      <c r="AB89" s="168">
        <v>75</v>
      </c>
      <c r="AC89" s="170">
        <f t="shared" si="32"/>
        <v>1290</v>
      </c>
      <c r="AD89" s="179">
        <f t="shared" si="33"/>
        <v>0.83766233766233766</v>
      </c>
      <c r="AE89" s="180">
        <f t="shared" si="34"/>
        <v>0.95519311990833944</v>
      </c>
      <c r="AF89" s="178">
        <v>125</v>
      </c>
      <c r="AG89" s="179">
        <f t="shared" si="35"/>
        <v>8.1168831168831168E-2</v>
      </c>
      <c r="AH89" s="181">
        <f t="shared" si="36"/>
        <v>1.3463290346303831</v>
      </c>
      <c r="AI89" s="168">
        <v>95</v>
      </c>
      <c r="AJ89" s="168">
        <v>20</v>
      </c>
      <c r="AK89" s="170">
        <f t="shared" si="37"/>
        <v>115</v>
      </c>
      <c r="AL89" s="179">
        <f t="shared" si="38"/>
        <v>7.4675324675324672E-2</v>
      </c>
      <c r="AM89" s="182">
        <f t="shared" si="39"/>
        <v>1.3591417409920221</v>
      </c>
      <c r="AN89" s="183">
        <v>15</v>
      </c>
      <c r="AO89" s="184" t="s">
        <v>7</v>
      </c>
      <c r="AP89" s="185" t="s">
        <v>7</v>
      </c>
      <c r="AQ89" s="240"/>
    </row>
    <row r="90" spans="1:43" x14ac:dyDescent="0.25">
      <c r="A90" s="285"/>
      <c r="B90" s="160">
        <v>5410126.0199999996</v>
      </c>
      <c r="C90" s="161"/>
      <c r="D90" s="162"/>
      <c r="E90" s="163"/>
      <c r="F90" s="163"/>
      <c r="G90" s="164"/>
      <c r="H90" s="165" t="s">
        <v>127</v>
      </c>
      <c r="I90" s="166">
        <v>1.38</v>
      </c>
      <c r="J90" s="167">
        <f t="shared" si="40"/>
        <v>138</v>
      </c>
      <c r="K90" s="168">
        <v>4341</v>
      </c>
      <c r="L90" s="168">
        <v>4356</v>
      </c>
      <c r="M90" s="169">
        <v>4275</v>
      </c>
      <c r="N90" s="170">
        <f t="shared" si="41"/>
        <v>66</v>
      </c>
      <c r="O90" s="171">
        <f t="shared" si="42"/>
        <v>1.5438596491228071E-2</v>
      </c>
      <c r="P90" s="172">
        <v>3151.8</v>
      </c>
      <c r="Q90" s="173">
        <v>1655</v>
      </c>
      <c r="R90" s="174">
        <v>1587</v>
      </c>
      <c r="S90" s="163">
        <f t="shared" si="43"/>
        <v>68</v>
      </c>
      <c r="T90" s="175">
        <f t="shared" si="44"/>
        <v>4.2848141146817897E-2</v>
      </c>
      <c r="U90" s="168">
        <v>1609</v>
      </c>
      <c r="V90" s="169">
        <v>1548</v>
      </c>
      <c r="W90" s="170">
        <f t="shared" si="45"/>
        <v>61</v>
      </c>
      <c r="X90" s="176">
        <f t="shared" si="46"/>
        <v>3.9405684754521962E-2</v>
      </c>
      <c r="Y90" s="177">
        <f t="shared" si="47"/>
        <v>11.659420289855072</v>
      </c>
      <c r="Z90" s="168">
        <v>1850</v>
      </c>
      <c r="AA90" s="178">
        <v>1455</v>
      </c>
      <c r="AB90" s="168">
        <v>220</v>
      </c>
      <c r="AC90" s="170">
        <f t="shared" si="32"/>
        <v>1675</v>
      </c>
      <c r="AD90" s="179">
        <f t="shared" si="33"/>
        <v>0.90540540540540537</v>
      </c>
      <c r="AE90" s="180">
        <f t="shared" si="34"/>
        <v>1.0324410864460765</v>
      </c>
      <c r="AF90" s="178">
        <v>80</v>
      </c>
      <c r="AG90" s="179">
        <f t="shared" si="35"/>
        <v>4.3243243243243246E-2</v>
      </c>
      <c r="AH90" s="181">
        <f t="shared" si="36"/>
        <v>0.71726589001713814</v>
      </c>
      <c r="AI90" s="168">
        <v>70</v>
      </c>
      <c r="AJ90" s="168">
        <v>0</v>
      </c>
      <c r="AK90" s="170">
        <f t="shared" si="37"/>
        <v>70</v>
      </c>
      <c r="AL90" s="179">
        <f t="shared" si="38"/>
        <v>3.783783783783784E-2</v>
      </c>
      <c r="AM90" s="182">
        <f t="shared" si="39"/>
        <v>0.68867440507139832</v>
      </c>
      <c r="AN90" s="183">
        <v>25</v>
      </c>
      <c r="AO90" s="184" t="s">
        <v>7</v>
      </c>
      <c r="AP90" s="185" t="s">
        <v>7</v>
      </c>
      <c r="AQ90" s="240"/>
    </row>
    <row r="91" spans="1:43" x14ac:dyDescent="0.25">
      <c r="A91" s="285" t="s">
        <v>177</v>
      </c>
      <c r="B91" s="160">
        <v>5410126.0499999998</v>
      </c>
      <c r="C91" s="161"/>
      <c r="D91" s="162"/>
      <c r="E91" s="163"/>
      <c r="F91" s="163"/>
      <c r="G91" s="164"/>
      <c r="H91" s="165" t="s">
        <v>128</v>
      </c>
      <c r="I91" s="166">
        <v>5.34</v>
      </c>
      <c r="J91" s="167">
        <f t="shared" si="40"/>
        <v>534</v>
      </c>
      <c r="K91" s="168">
        <v>1682</v>
      </c>
      <c r="L91" s="168">
        <v>1402</v>
      </c>
      <c r="M91" s="169">
        <v>779</v>
      </c>
      <c r="N91" s="170">
        <f t="shared" si="41"/>
        <v>903</v>
      </c>
      <c r="O91" s="171">
        <f t="shared" si="42"/>
        <v>1.1591784338896021</v>
      </c>
      <c r="P91" s="172">
        <v>314.8</v>
      </c>
      <c r="Q91" s="173">
        <v>811</v>
      </c>
      <c r="R91" s="174">
        <v>284</v>
      </c>
      <c r="S91" s="163">
        <f t="shared" si="43"/>
        <v>527</v>
      </c>
      <c r="T91" s="175">
        <f t="shared" si="44"/>
        <v>1.8556338028169015</v>
      </c>
      <c r="U91" s="168">
        <v>786</v>
      </c>
      <c r="V91" s="169">
        <v>272</v>
      </c>
      <c r="W91" s="170">
        <f t="shared" si="45"/>
        <v>514</v>
      </c>
      <c r="X91" s="176">
        <f t="shared" si="46"/>
        <v>1.8897058823529411</v>
      </c>
      <c r="Y91" s="177">
        <f t="shared" si="47"/>
        <v>1.4719101123595506</v>
      </c>
      <c r="Z91" s="168">
        <v>700</v>
      </c>
      <c r="AA91" s="178">
        <v>565</v>
      </c>
      <c r="AB91" s="168">
        <v>55</v>
      </c>
      <c r="AC91" s="170">
        <f t="shared" si="32"/>
        <v>620</v>
      </c>
      <c r="AD91" s="179">
        <f t="shared" si="33"/>
        <v>0.88571428571428568</v>
      </c>
      <c r="AE91" s="180">
        <f t="shared" si="34"/>
        <v>1.0099871438410659</v>
      </c>
      <c r="AF91" s="178">
        <v>25</v>
      </c>
      <c r="AG91" s="179">
        <f t="shared" si="35"/>
        <v>3.5714285714285712E-2</v>
      </c>
      <c r="AH91" s="181">
        <f t="shared" si="36"/>
        <v>0.59238477523736854</v>
      </c>
      <c r="AI91" s="168">
        <v>45</v>
      </c>
      <c r="AJ91" s="168">
        <v>10</v>
      </c>
      <c r="AK91" s="170">
        <f t="shared" si="37"/>
        <v>55</v>
      </c>
      <c r="AL91" s="179">
        <f t="shared" si="38"/>
        <v>7.857142857142857E-2</v>
      </c>
      <c r="AM91" s="182">
        <f t="shared" si="39"/>
        <v>1.4300534840003016</v>
      </c>
      <c r="AN91" s="183">
        <v>0</v>
      </c>
      <c r="AO91" s="184" t="s">
        <v>7</v>
      </c>
      <c r="AP91" s="72" t="s">
        <v>3</v>
      </c>
      <c r="AQ91" s="240"/>
    </row>
    <row r="92" spans="1:43" x14ac:dyDescent="0.25">
      <c r="A92" s="285"/>
      <c r="B92" s="160">
        <v>5410126.0599999996</v>
      </c>
      <c r="C92" s="161"/>
      <c r="D92" s="162"/>
      <c r="E92" s="163"/>
      <c r="F92" s="163"/>
      <c r="G92" s="164"/>
      <c r="H92" s="165" t="s">
        <v>129</v>
      </c>
      <c r="I92" s="166">
        <v>4.58</v>
      </c>
      <c r="J92" s="167">
        <f t="shared" si="40"/>
        <v>458</v>
      </c>
      <c r="K92" s="168">
        <v>7830</v>
      </c>
      <c r="L92" s="168">
        <v>7685</v>
      </c>
      <c r="M92" s="169">
        <v>7681</v>
      </c>
      <c r="N92" s="170">
        <f t="shared" si="41"/>
        <v>149</v>
      </c>
      <c r="O92" s="171">
        <f t="shared" si="42"/>
        <v>1.9398515818252832E-2</v>
      </c>
      <c r="P92" s="172">
        <v>1709</v>
      </c>
      <c r="Q92" s="173">
        <v>2390</v>
      </c>
      <c r="R92" s="174">
        <v>2257</v>
      </c>
      <c r="S92" s="163">
        <f t="shared" si="43"/>
        <v>133</v>
      </c>
      <c r="T92" s="175">
        <f t="shared" si="44"/>
        <v>5.8927780239255649E-2</v>
      </c>
      <c r="U92" s="168">
        <v>2365</v>
      </c>
      <c r="V92" s="169">
        <v>2219</v>
      </c>
      <c r="W92" s="170">
        <f t="shared" si="45"/>
        <v>146</v>
      </c>
      <c r="X92" s="176">
        <f t="shared" si="46"/>
        <v>6.5795403334835509E-2</v>
      </c>
      <c r="Y92" s="177">
        <f t="shared" si="47"/>
        <v>5.1637554585152836</v>
      </c>
      <c r="Z92" s="168">
        <v>3920</v>
      </c>
      <c r="AA92" s="178">
        <v>3340</v>
      </c>
      <c r="AB92" s="168">
        <v>330</v>
      </c>
      <c r="AC92" s="170">
        <f t="shared" si="32"/>
        <v>3670</v>
      </c>
      <c r="AD92" s="179">
        <f t="shared" si="33"/>
        <v>0.93622448979591832</v>
      </c>
      <c r="AE92" s="180">
        <f t="shared" si="34"/>
        <v>1.0675843369518179</v>
      </c>
      <c r="AF92" s="178">
        <v>135</v>
      </c>
      <c r="AG92" s="179">
        <f t="shared" si="35"/>
        <v>3.4438775510204078E-2</v>
      </c>
      <c r="AH92" s="181">
        <f t="shared" si="36"/>
        <v>0.57122817612174814</v>
      </c>
      <c r="AI92" s="168">
        <v>85</v>
      </c>
      <c r="AJ92" s="168">
        <v>25</v>
      </c>
      <c r="AK92" s="170">
        <f t="shared" si="37"/>
        <v>110</v>
      </c>
      <c r="AL92" s="179">
        <f t="shared" si="38"/>
        <v>2.8061224489795918E-2</v>
      </c>
      <c r="AM92" s="182">
        <f t="shared" si="39"/>
        <v>0.5107333871429649</v>
      </c>
      <c r="AN92" s="183">
        <v>0</v>
      </c>
      <c r="AO92" s="184" t="s">
        <v>7</v>
      </c>
      <c r="AP92" s="185" t="s">
        <v>7</v>
      </c>
      <c r="AQ92" s="240"/>
    </row>
    <row r="93" spans="1:43" x14ac:dyDescent="0.25">
      <c r="A93" s="285" t="s">
        <v>204</v>
      </c>
      <c r="B93" s="160">
        <v>5410126.0700000003</v>
      </c>
      <c r="C93" s="161"/>
      <c r="D93" s="162"/>
      <c r="E93" s="163"/>
      <c r="F93" s="163"/>
      <c r="G93" s="164"/>
      <c r="H93" s="165" t="s">
        <v>130</v>
      </c>
      <c r="I93" s="166">
        <v>6.86</v>
      </c>
      <c r="J93" s="167">
        <f t="shared" si="40"/>
        <v>686</v>
      </c>
      <c r="K93" s="168">
        <v>8498</v>
      </c>
      <c r="L93" s="168">
        <v>8205</v>
      </c>
      <c r="M93" s="169">
        <v>6636</v>
      </c>
      <c r="N93" s="170">
        <f t="shared" si="41"/>
        <v>1862</v>
      </c>
      <c r="O93" s="171">
        <f t="shared" si="42"/>
        <v>0.28059071729957807</v>
      </c>
      <c r="P93" s="172">
        <v>1238.7</v>
      </c>
      <c r="Q93" s="173">
        <v>2480</v>
      </c>
      <c r="R93" s="174">
        <v>1917</v>
      </c>
      <c r="S93" s="163">
        <f t="shared" si="43"/>
        <v>563</v>
      </c>
      <c r="T93" s="175">
        <f t="shared" si="44"/>
        <v>0.29368805425143452</v>
      </c>
      <c r="U93" s="168">
        <v>2451</v>
      </c>
      <c r="V93" s="169">
        <v>1889</v>
      </c>
      <c r="W93" s="170">
        <f t="shared" si="45"/>
        <v>562</v>
      </c>
      <c r="X93" s="176">
        <f t="shared" si="46"/>
        <v>0.29751191106405506</v>
      </c>
      <c r="Y93" s="177">
        <f t="shared" si="47"/>
        <v>3.5728862973760931</v>
      </c>
      <c r="Z93" s="168">
        <v>4275</v>
      </c>
      <c r="AA93" s="178">
        <v>3720</v>
      </c>
      <c r="AB93" s="168">
        <v>320</v>
      </c>
      <c r="AC93" s="170">
        <f t="shared" si="32"/>
        <v>4040</v>
      </c>
      <c r="AD93" s="179">
        <f t="shared" si="33"/>
        <v>0.94502923976608189</v>
      </c>
      <c r="AE93" s="180">
        <f t="shared" si="34"/>
        <v>1.0776244643586246</v>
      </c>
      <c r="AF93" s="178">
        <v>150</v>
      </c>
      <c r="AG93" s="179">
        <f t="shared" si="35"/>
        <v>3.5087719298245612E-2</v>
      </c>
      <c r="AH93" s="181">
        <f t="shared" si="36"/>
        <v>0.58199205988232694</v>
      </c>
      <c r="AI93" s="168">
        <v>50</v>
      </c>
      <c r="AJ93" s="168">
        <v>15</v>
      </c>
      <c r="AK93" s="170">
        <f t="shared" si="37"/>
        <v>65</v>
      </c>
      <c r="AL93" s="179">
        <f t="shared" si="38"/>
        <v>1.5204678362573099E-2</v>
      </c>
      <c r="AM93" s="182">
        <f t="shared" si="39"/>
        <v>0.27673549610638482</v>
      </c>
      <c r="AN93" s="183">
        <v>25</v>
      </c>
      <c r="AO93" s="184" t="s">
        <v>7</v>
      </c>
      <c r="AP93" s="185" t="s">
        <v>7</v>
      </c>
      <c r="AQ93" s="240" t="s">
        <v>202</v>
      </c>
    </row>
    <row r="94" spans="1:43" x14ac:dyDescent="0.25">
      <c r="A94" s="285"/>
      <c r="B94" s="160">
        <v>5410126.0800000001</v>
      </c>
      <c r="C94" s="161"/>
      <c r="D94" s="162"/>
      <c r="E94" s="163"/>
      <c r="F94" s="163"/>
      <c r="G94" s="164"/>
      <c r="H94" s="165" t="s">
        <v>131</v>
      </c>
      <c r="I94" s="166">
        <v>1.22</v>
      </c>
      <c r="J94" s="167">
        <f t="shared" si="40"/>
        <v>122</v>
      </c>
      <c r="K94" s="168">
        <v>4492</v>
      </c>
      <c r="L94" s="168">
        <v>4695</v>
      </c>
      <c r="M94" s="169">
        <v>4700</v>
      </c>
      <c r="N94" s="170">
        <f t="shared" si="41"/>
        <v>-208</v>
      </c>
      <c r="O94" s="171">
        <f t="shared" si="42"/>
        <v>-4.425531914893617E-2</v>
      </c>
      <c r="P94" s="172">
        <v>3686.2</v>
      </c>
      <c r="Q94" s="173">
        <v>1580</v>
      </c>
      <c r="R94" s="174">
        <v>1533</v>
      </c>
      <c r="S94" s="163">
        <f t="shared" si="43"/>
        <v>47</v>
      </c>
      <c r="T94" s="175">
        <f t="shared" si="44"/>
        <v>3.0658838878016959E-2</v>
      </c>
      <c r="U94" s="168">
        <v>1563</v>
      </c>
      <c r="V94" s="169">
        <v>1514</v>
      </c>
      <c r="W94" s="170">
        <f t="shared" si="45"/>
        <v>49</v>
      </c>
      <c r="X94" s="176">
        <f t="shared" si="46"/>
        <v>3.2364597093791282E-2</v>
      </c>
      <c r="Y94" s="177">
        <f t="shared" si="47"/>
        <v>12.811475409836065</v>
      </c>
      <c r="Z94" s="168">
        <v>2355</v>
      </c>
      <c r="AA94" s="178">
        <v>1900</v>
      </c>
      <c r="AB94" s="168">
        <v>200</v>
      </c>
      <c r="AC94" s="170">
        <f t="shared" ref="AC94:AC110" si="48">AA94+AB94</f>
        <v>2100</v>
      </c>
      <c r="AD94" s="179">
        <f t="shared" ref="AD94:AD110" si="49">AC94/Z94</f>
        <v>0.89171974522292996</v>
      </c>
      <c r="AE94" s="180">
        <f t="shared" ref="AE94:AE110" si="50">AD94/0.876956</f>
        <v>1.0168352177565694</v>
      </c>
      <c r="AF94" s="178">
        <v>140</v>
      </c>
      <c r="AG94" s="179">
        <f t="shared" ref="AG94:AG110" si="51">AF94/Z94</f>
        <v>5.9447983014861996E-2</v>
      </c>
      <c r="AH94" s="181">
        <f t="shared" ref="AH94:AH110" si="52">AG94/0.060289</f>
        <v>0.98605024158406995</v>
      </c>
      <c r="AI94" s="168">
        <v>70</v>
      </c>
      <c r="AJ94" s="168">
        <v>10</v>
      </c>
      <c r="AK94" s="170">
        <f t="shared" ref="AK94:AK110" si="53">AI94+AJ94</f>
        <v>80</v>
      </c>
      <c r="AL94" s="179">
        <f t="shared" ref="AL94:AL110" si="54">AK94/Z94</f>
        <v>3.3970276008492568E-2</v>
      </c>
      <c r="AM94" s="182">
        <f t="shared" ref="AM94:AM110" si="55">AL94/0.054943</f>
        <v>0.61828214710686658</v>
      </c>
      <c r="AN94" s="183">
        <v>25</v>
      </c>
      <c r="AO94" s="184" t="s">
        <v>7</v>
      </c>
      <c r="AP94" s="185" t="s">
        <v>7</v>
      </c>
      <c r="AQ94" s="240"/>
    </row>
    <row r="95" spans="1:43" x14ac:dyDescent="0.25">
      <c r="A95" s="285"/>
      <c r="B95" s="160">
        <v>5410126.0899999999</v>
      </c>
      <c r="C95" s="161"/>
      <c r="D95" s="162"/>
      <c r="E95" s="163"/>
      <c r="F95" s="163"/>
      <c r="G95" s="164"/>
      <c r="H95" s="165" t="s">
        <v>132</v>
      </c>
      <c r="I95" s="166">
        <v>0.85</v>
      </c>
      <c r="J95" s="167">
        <f t="shared" si="40"/>
        <v>85</v>
      </c>
      <c r="K95" s="168">
        <v>3075</v>
      </c>
      <c r="L95" s="168">
        <v>3245</v>
      </c>
      <c r="M95" s="169">
        <v>3295</v>
      </c>
      <c r="N95" s="170">
        <f t="shared" si="41"/>
        <v>-220</v>
      </c>
      <c r="O95" s="171">
        <f t="shared" si="42"/>
        <v>-6.6767830045523516E-2</v>
      </c>
      <c r="P95" s="172">
        <v>3619.8</v>
      </c>
      <c r="Q95" s="173">
        <v>1113</v>
      </c>
      <c r="R95" s="174">
        <v>1111</v>
      </c>
      <c r="S95" s="163">
        <f t="shared" si="43"/>
        <v>2</v>
      </c>
      <c r="T95" s="175">
        <f t="shared" si="44"/>
        <v>1.8001800180018001E-3</v>
      </c>
      <c r="U95" s="168">
        <v>1094</v>
      </c>
      <c r="V95" s="169">
        <v>1091</v>
      </c>
      <c r="W95" s="170">
        <f t="shared" si="45"/>
        <v>3</v>
      </c>
      <c r="X95" s="176">
        <f t="shared" si="46"/>
        <v>2.7497708524289641E-3</v>
      </c>
      <c r="Y95" s="177">
        <f t="shared" si="47"/>
        <v>12.870588235294118</v>
      </c>
      <c r="Z95" s="168">
        <v>1420</v>
      </c>
      <c r="AA95" s="178">
        <v>1145</v>
      </c>
      <c r="AB95" s="168">
        <v>160</v>
      </c>
      <c r="AC95" s="170">
        <f t="shared" si="48"/>
        <v>1305</v>
      </c>
      <c r="AD95" s="179">
        <f t="shared" si="49"/>
        <v>0.91901408450704225</v>
      </c>
      <c r="AE95" s="180">
        <f t="shared" si="50"/>
        <v>1.0479591729882027</v>
      </c>
      <c r="AF95" s="178">
        <v>55</v>
      </c>
      <c r="AG95" s="179">
        <f t="shared" si="51"/>
        <v>3.873239436619718E-2</v>
      </c>
      <c r="AH95" s="181">
        <f t="shared" si="52"/>
        <v>0.64244546046869544</v>
      </c>
      <c r="AI95" s="168">
        <v>45</v>
      </c>
      <c r="AJ95" s="168">
        <v>15</v>
      </c>
      <c r="AK95" s="170">
        <f t="shared" si="53"/>
        <v>60</v>
      </c>
      <c r="AL95" s="179">
        <f t="shared" si="54"/>
        <v>4.2253521126760563E-2</v>
      </c>
      <c r="AM95" s="182">
        <f t="shared" si="55"/>
        <v>0.76904284670950918</v>
      </c>
      <c r="AN95" s="183">
        <v>0</v>
      </c>
      <c r="AO95" s="184" t="s">
        <v>7</v>
      </c>
      <c r="AP95" s="185" t="s">
        <v>7</v>
      </c>
      <c r="AQ95" s="240"/>
    </row>
    <row r="96" spans="1:43" x14ac:dyDescent="0.25">
      <c r="A96" s="285"/>
      <c r="B96" s="160">
        <v>5410127.0099999998</v>
      </c>
      <c r="C96" s="161"/>
      <c r="D96" s="162"/>
      <c r="E96" s="163"/>
      <c r="F96" s="163"/>
      <c r="G96" s="164"/>
      <c r="H96" s="165" t="s">
        <v>133</v>
      </c>
      <c r="I96" s="166">
        <v>2.34</v>
      </c>
      <c r="J96" s="167">
        <f t="shared" si="40"/>
        <v>234</v>
      </c>
      <c r="K96" s="168">
        <v>5885</v>
      </c>
      <c r="L96" s="168">
        <v>5953</v>
      </c>
      <c r="M96" s="169">
        <v>5874</v>
      </c>
      <c r="N96" s="170">
        <f t="shared" si="41"/>
        <v>11</v>
      </c>
      <c r="O96" s="171">
        <f t="shared" si="42"/>
        <v>1.8726591760299626E-3</v>
      </c>
      <c r="P96" s="172">
        <v>2520.1</v>
      </c>
      <c r="Q96" s="173">
        <v>2043</v>
      </c>
      <c r="R96" s="174">
        <v>2031</v>
      </c>
      <c r="S96" s="163">
        <f t="shared" si="43"/>
        <v>12</v>
      </c>
      <c r="T96" s="175">
        <f t="shared" si="44"/>
        <v>5.9084194977843431E-3</v>
      </c>
      <c r="U96" s="168">
        <v>1996</v>
      </c>
      <c r="V96" s="169">
        <v>1978</v>
      </c>
      <c r="W96" s="170">
        <f t="shared" si="45"/>
        <v>18</v>
      </c>
      <c r="X96" s="176">
        <f t="shared" si="46"/>
        <v>9.1001011122345803E-3</v>
      </c>
      <c r="Y96" s="177">
        <f t="shared" si="47"/>
        <v>8.5299145299145298</v>
      </c>
      <c r="Z96" s="168">
        <v>2745</v>
      </c>
      <c r="AA96" s="178">
        <v>2245</v>
      </c>
      <c r="AB96" s="168">
        <v>215</v>
      </c>
      <c r="AC96" s="170">
        <f t="shared" si="48"/>
        <v>2460</v>
      </c>
      <c r="AD96" s="179">
        <f t="shared" si="49"/>
        <v>0.89617486338797814</v>
      </c>
      <c r="AE96" s="180">
        <f t="shared" si="50"/>
        <v>1.0219154249334952</v>
      </c>
      <c r="AF96" s="178">
        <v>115</v>
      </c>
      <c r="AG96" s="179">
        <f t="shared" si="51"/>
        <v>4.1894353369763208E-2</v>
      </c>
      <c r="AH96" s="181">
        <f t="shared" si="52"/>
        <v>0.69489215893053802</v>
      </c>
      <c r="AI96" s="168">
        <v>105</v>
      </c>
      <c r="AJ96" s="168">
        <v>40</v>
      </c>
      <c r="AK96" s="170">
        <f t="shared" si="53"/>
        <v>145</v>
      </c>
      <c r="AL96" s="179">
        <f t="shared" si="54"/>
        <v>5.2823315118397086E-2</v>
      </c>
      <c r="AM96" s="182">
        <f t="shared" si="55"/>
        <v>0.96142029227375803</v>
      </c>
      <c r="AN96" s="183">
        <v>20</v>
      </c>
      <c r="AO96" s="184" t="s">
        <v>7</v>
      </c>
      <c r="AP96" s="185" t="s">
        <v>7</v>
      </c>
      <c r="AQ96" s="240"/>
    </row>
    <row r="97" spans="1:45" x14ac:dyDescent="0.25">
      <c r="A97" s="285"/>
      <c r="B97" s="160">
        <v>5410127.0199999996</v>
      </c>
      <c r="C97" s="161"/>
      <c r="D97" s="185"/>
      <c r="E97" s="163"/>
      <c r="F97" s="163"/>
      <c r="G97" s="164"/>
      <c r="H97" s="165" t="s">
        <v>134</v>
      </c>
      <c r="I97" s="166">
        <v>4.12</v>
      </c>
      <c r="J97" s="167">
        <f t="shared" si="40"/>
        <v>412</v>
      </c>
      <c r="K97" s="168">
        <v>4677</v>
      </c>
      <c r="L97" s="168">
        <v>4399</v>
      </c>
      <c r="M97" s="169">
        <v>4284</v>
      </c>
      <c r="N97" s="170">
        <f t="shared" si="41"/>
        <v>393</v>
      </c>
      <c r="O97" s="171">
        <f t="shared" si="42"/>
        <v>9.1736694677871142E-2</v>
      </c>
      <c r="P97" s="172">
        <v>1134.3</v>
      </c>
      <c r="Q97" s="173">
        <v>2180</v>
      </c>
      <c r="R97" s="174">
        <v>1889</v>
      </c>
      <c r="S97" s="163">
        <f t="shared" si="43"/>
        <v>291</v>
      </c>
      <c r="T97" s="175">
        <f t="shared" si="44"/>
        <v>0.1540497617787189</v>
      </c>
      <c r="U97" s="168">
        <v>2111</v>
      </c>
      <c r="V97" s="169">
        <v>1821</v>
      </c>
      <c r="W97" s="170">
        <f t="shared" si="45"/>
        <v>290</v>
      </c>
      <c r="X97" s="176">
        <f t="shared" si="46"/>
        <v>0.15925315760571115</v>
      </c>
      <c r="Y97" s="177">
        <f t="shared" si="47"/>
        <v>5.1237864077669899</v>
      </c>
      <c r="Z97" s="168">
        <v>2455</v>
      </c>
      <c r="AA97" s="178">
        <v>2030</v>
      </c>
      <c r="AB97" s="168">
        <v>155</v>
      </c>
      <c r="AC97" s="170">
        <f t="shared" si="48"/>
        <v>2185</v>
      </c>
      <c r="AD97" s="179">
        <f t="shared" si="49"/>
        <v>0.89002036659877803</v>
      </c>
      <c r="AE97" s="180">
        <f t="shared" si="50"/>
        <v>1.0148974026048947</v>
      </c>
      <c r="AF97" s="178">
        <v>155</v>
      </c>
      <c r="AG97" s="179">
        <f t="shared" si="51"/>
        <v>6.313645621181263E-2</v>
      </c>
      <c r="AH97" s="181">
        <f t="shared" si="52"/>
        <v>1.0472301118249205</v>
      </c>
      <c r="AI97" s="168">
        <v>70</v>
      </c>
      <c r="AJ97" s="168">
        <v>40</v>
      </c>
      <c r="AK97" s="170">
        <f t="shared" si="53"/>
        <v>110</v>
      </c>
      <c r="AL97" s="179">
        <f t="shared" si="54"/>
        <v>4.4806517311608958E-2</v>
      </c>
      <c r="AM97" s="182">
        <f t="shared" si="55"/>
        <v>0.81550911511218827</v>
      </c>
      <c r="AN97" s="183">
        <v>10</v>
      </c>
      <c r="AO97" s="184" t="s">
        <v>7</v>
      </c>
      <c r="AP97" s="185" t="s">
        <v>7</v>
      </c>
      <c r="AQ97" s="240"/>
    </row>
    <row r="98" spans="1:45" x14ac:dyDescent="0.25">
      <c r="A98" s="288" t="s">
        <v>174</v>
      </c>
      <c r="B98" s="188">
        <v>5410128</v>
      </c>
      <c r="C98" s="189"/>
      <c r="D98" s="213"/>
      <c r="E98" s="191"/>
      <c r="F98" s="191"/>
      <c r="G98" s="192"/>
      <c r="H98" s="214" t="s">
        <v>135</v>
      </c>
      <c r="I98" s="194">
        <v>0.53</v>
      </c>
      <c r="J98" s="195">
        <f t="shared" ref="J98:J110" si="56">I98*100</f>
        <v>53</v>
      </c>
      <c r="K98" s="196">
        <v>2001</v>
      </c>
      <c r="L98" s="196">
        <v>2008</v>
      </c>
      <c r="M98" s="197">
        <v>1930</v>
      </c>
      <c r="N98" s="198">
        <f t="shared" ref="N98:N107" si="57">K98-M98</f>
        <v>71</v>
      </c>
      <c r="O98" s="199">
        <f t="shared" ref="O98:O107" si="58">N98/M98</f>
        <v>3.6787564766839378E-2</v>
      </c>
      <c r="P98" s="200">
        <v>3745.1</v>
      </c>
      <c r="Q98" s="201">
        <v>1158</v>
      </c>
      <c r="R98" s="202">
        <v>1035</v>
      </c>
      <c r="S98" s="191">
        <f t="shared" ref="S98:S107" si="59">Q98-R98</f>
        <v>123</v>
      </c>
      <c r="T98" s="203">
        <f t="shared" ref="T98:T107" si="60">S98/R98</f>
        <v>0.11884057971014493</v>
      </c>
      <c r="U98" s="196">
        <v>1101</v>
      </c>
      <c r="V98" s="197">
        <v>954</v>
      </c>
      <c r="W98" s="198">
        <f t="shared" ref="W98:W107" si="61">U98-V98</f>
        <v>147</v>
      </c>
      <c r="X98" s="204">
        <f t="shared" ref="X98:X107" si="62">W98/V98</f>
        <v>0.1540880503144654</v>
      </c>
      <c r="Y98" s="205">
        <f t="shared" ref="Y98:Y110" si="63">U98/J98</f>
        <v>20.773584905660378</v>
      </c>
      <c r="Z98" s="196">
        <v>910</v>
      </c>
      <c r="AA98" s="206">
        <v>620</v>
      </c>
      <c r="AB98" s="196">
        <v>105</v>
      </c>
      <c r="AC98" s="198">
        <f t="shared" si="48"/>
        <v>725</v>
      </c>
      <c r="AD98" s="207">
        <f t="shared" si="49"/>
        <v>0.79670329670329665</v>
      </c>
      <c r="AE98" s="208">
        <f t="shared" si="50"/>
        <v>0.90848719514239784</v>
      </c>
      <c r="AF98" s="206">
        <v>100</v>
      </c>
      <c r="AG98" s="207">
        <f t="shared" si="51"/>
        <v>0.10989010989010989</v>
      </c>
      <c r="AH98" s="209">
        <f t="shared" si="52"/>
        <v>1.8227223853457495</v>
      </c>
      <c r="AI98" s="196">
        <v>50</v>
      </c>
      <c r="AJ98" s="196">
        <v>0</v>
      </c>
      <c r="AK98" s="198">
        <f t="shared" si="53"/>
        <v>50</v>
      </c>
      <c r="AL98" s="207">
        <f t="shared" si="54"/>
        <v>5.4945054945054944E-2</v>
      </c>
      <c r="AM98" s="210">
        <f t="shared" si="55"/>
        <v>1.0000374013988123</v>
      </c>
      <c r="AN98" s="211">
        <v>35</v>
      </c>
      <c r="AO98" s="212" t="s">
        <v>6</v>
      </c>
      <c r="AP98" s="185" t="s">
        <v>7</v>
      </c>
      <c r="AQ98" s="240"/>
    </row>
    <row r="99" spans="1:45" x14ac:dyDescent="0.25">
      <c r="A99" s="285"/>
      <c r="B99" s="160">
        <v>5410129.0099999998</v>
      </c>
      <c r="C99" s="161"/>
      <c r="D99" s="185"/>
      <c r="E99" s="163"/>
      <c r="F99" s="163"/>
      <c r="G99" s="164"/>
      <c r="H99" s="165" t="s">
        <v>136</v>
      </c>
      <c r="I99" s="166">
        <v>7.41</v>
      </c>
      <c r="J99" s="167">
        <f t="shared" si="56"/>
        <v>741</v>
      </c>
      <c r="K99" s="168">
        <v>3469</v>
      </c>
      <c r="L99" s="168">
        <v>3462</v>
      </c>
      <c r="M99" s="169">
        <v>3669</v>
      </c>
      <c r="N99" s="170">
        <f t="shared" si="57"/>
        <v>-200</v>
      </c>
      <c r="O99" s="171">
        <f t="shared" si="58"/>
        <v>-5.451076587626056E-2</v>
      </c>
      <c r="P99" s="172">
        <v>468.4</v>
      </c>
      <c r="Q99" s="173">
        <v>1427</v>
      </c>
      <c r="R99" s="174">
        <v>1393</v>
      </c>
      <c r="S99" s="163">
        <f t="shared" si="59"/>
        <v>34</v>
      </c>
      <c r="T99" s="175">
        <f t="shared" si="60"/>
        <v>2.4407753050969132E-2</v>
      </c>
      <c r="U99" s="168">
        <v>1398</v>
      </c>
      <c r="V99" s="169">
        <v>1346</v>
      </c>
      <c r="W99" s="170">
        <f t="shared" si="61"/>
        <v>52</v>
      </c>
      <c r="X99" s="176">
        <f t="shared" si="62"/>
        <v>3.8632986627043092E-2</v>
      </c>
      <c r="Y99" s="177">
        <f t="shared" si="63"/>
        <v>1.8866396761133604</v>
      </c>
      <c r="Z99" s="168">
        <v>1540</v>
      </c>
      <c r="AA99" s="178">
        <v>1280</v>
      </c>
      <c r="AB99" s="168">
        <v>120</v>
      </c>
      <c r="AC99" s="170">
        <f t="shared" si="48"/>
        <v>1400</v>
      </c>
      <c r="AD99" s="179">
        <f t="shared" si="49"/>
        <v>0.90909090909090906</v>
      </c>
      <c r="AE99" s="180">
        <f t="shared" si="50"/>
        <v>1.0366436960245544</v>
      </c>
      <c r="AF99" s="178">
        <v>95</v>
      </c>
      <c r="AG99" s="179">
        <f t="shared" si="51"/>
        <v>6.1688311688311688E-2</v>
      </c>
      <c r="AH99" s="181">
        <f t="shared" si="52"/>
        <v>1.0232100663190911</v>
      </c>
      <c r="AI99" s="168">
        <v>30</v>
      </c>
      <c r="AJ99" s="168">
        <v>15</v>
      </c>
      <c r="AK99" s="170">
        <f t="shared" si="53"/>
        <v>45</v>
      </c>
      <c r="AL99" s="179">
        <f t="shared" si="54"/>
        <v>2.922077922077922E-2</v>
      </c>
      <c r="AM99" s="182">
        <f t="shared" si="55"/>
        <v>0.53183807256209559</v>
      </c>
      <c r="AN99" s="183">
        <v>10</v>
      </c>
      <c r="AO99" s="184" t="s">
        <v>7</v>
      </c>
      <c r="AP99" s="185" t="s">
        <v>7</v>
      </c>
      <c r="AQ99" s="240"/>
    </row>
    <row r="100" spans="1:45" s="29" customFormat="1" x14ac:dyDescent="0.25">
      <c r="A100" s="285"/>
      <c r="B100" s="160">
        <v>5410129.0199999996</v>
      </c>
      <c r="C100" s="161"/>
      <c r="D100" s="162"/>
      <c r="E100" s="163"/>
      <c r="F100" s="163"/>
      <c r="G100" s="164"/>
      <c r="H100" s="165" t="s">
        <v>137</v>
      </c>
      <c r="I100" s="166">
        <v>1.84</v>
      </c>
      <c r="J100" s="167">
        <f t="shared" si="56"/>
        <v>184</v>
      </c>
      <c r="K100" s="168">
        <v>3976</v>
      </c>
      <c r="L100" s="168">
        <v>4042</v>
      </c>
      <c r="M100" s="169">
        <v>4055</v>
      </c>
      <c r="N100" s="170">
        <f t="shared" si="57"/>
        <v>-79</v>
      </c>
      <c r="O100" s="171">
        <f t="shared" si="58"/>
        <v>-1.9482120838471024E-2</v>
      </c>
      <c r="P100" s="172">
        <v>2162.5</v>
      </c>
      <c r="Q100" s="173">
        <v>1766</v>
      </c>
      <c r="R100" s="174">
        <v>1730</v>
      </c>
      <c r="S100" s="163">
        <f t="shared" si="59"/>
        <v>36</v>
      </c>
      <c r="T100" s="175">
        <f t="shared" si="60"/>
        <v>2.0809248554913295E-2</v>
      </c>
      <c r="U100" s="168">
        <v>1718</v>
      </c>
      <c r="V100" s="169">
        <v>1684</v>
      </c>
      <c r="W100" s="170">
        <f t="shared" si="61"/>
        <v>34</v>
      </c>
      <c r="X100" s="176">
        <f t="shared" si="62"/>
        <v>2.0190023752969122E-2</v>
      </c>
      <c r="Y100" s="177">
        <f t="shared" si="63"/>
        <v>9.3369565217391308</v>
      </c>
      <c r="Z100" s="168">
        <v>2110</v>
      </c>
      <c r="AA100" s="178">
        <v>1710</v>
      </c>
      <c r="AB100" s="168">
        <v>165</v>
      </c>
      <c r="AC100" s="170">
        <f t="shared" si="48"/>
        <v>1875</v>
      </c>
      <c r="AD100" s="179">
        <f t="shared" si="49"/>
        <v>0.88862559241706163</v>
      </c>
      <c r="AE100" s="180">
        <f t="shared" si="50"/>
        <v>1.0133069303557551</v>
      </c>
      <c r="AF100" s="178">
        <v>105</v>
      </c>
      <c r="AG100" s="179">
        <f t="shared" si="51"/>
        <v>4.9763033175355451E-2</v>
      </c>
      <c r="AH100" s="181">
        <f t="shared" si="52"/>
        <v>0.82540817023595425</v>
      </c>
      <c r="AI100" s="168">
        <v>70</v>
      </c>
      <c r="AJ100" s="168">
        <v>40</v>
      </c>
      <c r="AK100" s="170">
        <f t="shared" si="53"/>
        <v>110</v>
      </c>
      <c r="AL100" s="179">
        <f t="shared" si="54"/>
        <v>5.2132701421800945E-2</v>
      </c>
      <c r="AM100" s="182">
        <f t="shared" si="55"/>
        <v>0.9488506528911953</v>
      </c>
      <c r="AN100" s="183">
        <v>15</v>
      </c>
      <c r="AO100" s="184" t="s">
        <v>7</v>
      </c>
      <c r="AP100" s="185" t="s">
        <v>7</v>
      </c>
      <c r="AQ100" s="240"/>
      <c r="AR100" s="6"/>
    </row>
    <row r="101" spans="1:45" x14ac:dyDescent="0.25">
      <c r="A101" s="285" t="s">
        <v>176</v>
      </c>
      <c r="B101" s="160">
        <v>5410130</v>
      </c>
      <c r="C101" s="161"/>
      <c r="D101" s="162"/>
      <c r="E101" s="163"/>
      <c r="F101" s="163"/>
      <c r="G101" s="164"/>
      <c r="H101" s="165" t="s">
        <v>138</v>
      </c>
      <c r="I101" s="166">
        <v>37.31</v>
      </c>
      <c r="J101" s="167">
        <f t="shared" si="56"/>
        <v>3731</v>
      </c>
      <c r="K101" s="168">
        <v>8423</v>
      </c>
      <c r="L101" s="168">
        <v>7848</v>
      </c>
      <c r="M101" s="169">
        <v>5204</v>
      </c>
      <c r="N101" s="170">
        <f t="shared" si="57"/>
        <v>3219</v>
      </c>
      <c r="O101" s="171">
        <f t="shared" si="58"/>
        <v>0.6185626441199078</v>
      </c>
      <c r="P101" s="172">
        <v>225.8</v>
      </c>
      <c r="Q101" s="173">
        <v>2852</v>
      </c>
      <c r="R101" s="174">
        <v>1749</v>
      </c>
      <c r="S101" s="163">
        <f t="shared" si="59"/>
        <v>1103</v>
      </c>
      <c r="T101" s="175">
        <f t="shared" si="60"/>
        <v>0.63064608347627216</v>
      </c>
      <c r="U101" s="168">
        <v>2826</v>
      </c>
      <c r="V101" s="169">
        <v>1727</v>
      </c>
      <c r="W101" s="170">
        <f t="shared" si="61"/>
        <v>1099</v>
      </c>
      <c r="X101" s="176">
        <f t="shared" si="62"/>
        <v>0.63636363636363635</v>
      </c>
      <c r="Y101" s="177">
        <f t="shared" si="63"/>
        <v>0.75743768426695257</v>
      </c>
      <c r="Z101" s="168">
        <v>4405</v>
      </c>
      <c r="AA101" s="178">
        <v>3965</v>
      </c>
      <c r="AB101" s="168">
        <v>220</v>
      </c>
      <c r="AC101" s="170">
        <f t="shared" si="48"/>
        <v>4185</v>
      </c>
      <c r="AD101" s="179">
        <f t="shared" si="49"/>
        <v>0.95005675368898979</v>
      </c>
      <c r="AE101" s="180">
        <f t="shared" si="50"/>
        <v>1.0833573790349684</v>
      </c>
      <c r="AF101" s="178">
        <v>120</v>
      </c>
      <c r="AG101" s="179">
        <f t="shared" si="51"/>
        <v>2.7241770715096481E-2</v>
      </c>
      <c r="AH101" s="181">
        <f t="shared" si="52"/>
        <v>0.45185308621965004</v>
      </c>
      <c r="AI101" s="168">
        <v>50</v>
      </c>
      <c r="AJ101" s="168">
        <v>10</v>
      </c>
      <c r="AK101" s="170">
        <f t="shared" si="53"/>
        <v>60</v>
      </c>
      <c r="AL101" s="179">
        <f t="shared" si="54"/>
        <v>1.362088535754824E-2</v>
      </c>
      <c r="AM101" s="182">
        <f t="shared" si="55"/>
        <v>0.24790938531838888</v>
      </c>
      <c r="AN101" s="183">
        <v>40</v>
      </c>
      <c r="AO101" s="184" t="s">
        <v>7</v>
      </c>
      <c r="AP101" s="72" t="s">
        <v>3</v>
      </c>
      <c r="AQ101" s="240"/>
    </row>
    <row r="102" spans="1:45" x14ac:dyDescent="0.25">
      <c r="A102" s="285"/>
      <c r="B102" s="160">
        <v>5410131.0099999998</v>
      </c>
      <c r="C102" s="161"/>
      <c r="D102" s="162"/>
      <c r="E102" s="163"/>
      <c r="F102" s="163"/>
      <c r="G102" s="164"/>
      <c r="H102" s="165" t="s">
        <v>139</v>
      </c>
      <c r="I102" s="166">
        <v>3.27</v>
      </c>
      <c r="J102" s="167">
        <f t="shared" si="56"/>
        <v>327</v>
      </c>
      <c r="K102" s="168">
        <v>3776</v>
      </c>
      <c r="L102" s="168">
        <v>3863</v>
      </c>
      <c r="M102" s="169">
        <v>3861</v>
      </c>
      <c r="N102" s="170">
        <f t="shared" si="57"/>
        <v>-85</v>
      </c>
      <c r="O102" s="171">
        <f t="shared" si="58"/>
        <v>-2.2015022015022014E-2</v>
      </c>
      <c r="P102" s="172">
        <v>1153.5</v>
      </c>
      <c r="Q102" s="173">
        <v>1585</v>
      </c>
      <c r="R102" s="174">
        <v>1651</v>
      </c>
      <c r="S102" s="163">
        <f t="shared" si="59"/>
        <v>-66</v>
      </c>
      <c r="T102" s="175">
        <f t="shared" si="60"/>
        <v>-3.9975772259236826E-2</v>
      </c>
      <c r="U102" s="168">
        <v>1533</v>
      </c>
      <c r="V102" s="169">
        <v>1595</v>
      </c>
      <c r="W102" s="170">
        <f t="shared" si="61"/>
        <v>-62</v>
      </c>
      <c r="X102" s="176">
        <f t="shared" si="62"/>
        <v>-3.8871473354231974E-2</v>
      </c>
      <c r="Y102" s="177">
        <f t="shared" si="63"/>
        <v>4.6880733944954125</v>
      </c>
      <c r="Z102" s="168">
        <v>1790</v>
      </c>
      <c r="AA102" s="178">
        <v>1475</v>
      </c>
      <c r="AB102" s="168">
        <v>100</v>
      </c>
      <c r="AC102" s="170">
        <f t="shared" si="48"/>
        <v>1575</v>
      </c>
      <c r="AD102" s="179">
        <f t="shared" si="49"/>
        <v>0.87988826815642462</v>
      </c>
      <c r="AE102" s="180">
        <f t="shared" si="50"/>
        <v>1.0033436890293523</v>
      </c>
      <c r="AF102" s="178">
        <v>105</v>
      </c>
      <c r="AG102" s="179">
        <f t="shared" si="51"/>
        <v>5.8659217877094973E-2</v>
      </c>
      <c r="AH102" s="181">
        <f t="shared" si="52"/>
        <v>0.97296717273623667</v>
      </c>
      <c r="AI102" s="168">
        <v>80</v>
      </c>
      <c r="AJ102" s="168">
        <v>10</v>
      </c>
      <c r="AK102" s="170">
        <f t="shared" si="53"/>
        <v>90</v>
      </c>
      <c r="AL102" s="179">
        <f t="shared" si="54"/>
        <v>5.027932960893855E-2</v>
      </c>
      <c r="AM102" s="182">
        <f t="shared" si="55"/>
        <v>0.91511802429679034</v>
      </c>
      <c r="AN102" s="183">
        <v>10</v>
      </c>
      <c r="AO102" s="184" t="s">
        <v>7</v>
      </c>
      <c r="AP102" s="185" t="s">
        <v>7</v>
      </c>
      <c r="AQ102" s="240"/>
    </row>
    <row r="103" spans="1:45" x14ac:dyDescent="0.25">
      <c r="A103" s="285" t="s">
        <v>185</v>
      </c>
      <c r="B103" s="160">
        <v>5410131.0300000003</v>
      </c>
      <c r="C103" s="161"/>
      <c r="D103" s="162"/>
      <c r="E103" s="163"/>
      <c r="F103" s="163"/>
      <c r="G103" s="164"/>
      <c r="H103" s="165" t="s">
        <v>140</v>
      </c>
      <c r="I103" s="166">
        <v>2.0699999999999998</v>
      </c>
      <c r="J103" s="167">
        <f t="shared" si="56"/>
        <v>206.99999999999997</v>
      </c>
      <c r="K103" s="168">
        <v>5340</v>
      </c>
      <c r="L103" s="168">
        <v>5522</v>
      </c>
      <c r="M103" s="169">
        <v>5783</v>
      </c>
      <c r="N103" s="170">
        <f t="shared" si="57"/>
        <v>-443</v>
      </c>
      <c r="O103" s="171">
        <f t="shared" si="58"/>
        <v>-7.6603838837973365E-2</v>
      </c>
      <c r="P103" s="172">
        <v>2574.6</v>
      </c>
      <c r="Q103" s="173">
        <v>1949</v>
      </c>
      <c r="R103" s="174">
        <v>1955</v>
      </c>
      <c r="S103" s="163">
        <f t="shared" si="59"/>
        <v>-6</v>
      </c>
      <c r="T103" s="175">
        <f t="shared" si="60"/>
        <v>-3.0690537084398979E-3</v>
      </c>
      <c r="U103" s="168">
        <v>1938</v>
      </c>
      <c r="V103" s="169">
        <v>1934</v>
      </c>
      <c r="W103" s="170">
        <f t="shared" si="61"/>
        <v>4</v>
      </c>
      <c r="X103" s="176">
        <f t="shared" si="62"/>
        <v>2.0682523267838678E-3</v>
      </c>
      <c r="Y103" s="177">
        <f t="shared" si="63"/>
        <v>9.3623188405797109</v>
      </c>
      <c r="Z103" s="168">
        <v>2880</v>
      </c>
      <c r="AA103" s="178">
        <v>2500</v>
      </c>
      <c r="AB103" s="168">
        <v>200</v>
      </c>
      <c r="AC103" s="170">
        <f t="shared" si="48"/>
        <v>2700</v>
      </c>
      <c r="AD103" s="179">
        <f t="shared" si="49"/>
        <v>0.9375</v>
      </c>
      <c r="AE103" s="180">
        <f t="shared" si="50"/>
        <v>1.0690388115253218</v>
      </c>
      <c r="AF103" s="178">
        <v>75</v>
      </c>
      <c r="AG103" s="179">
        <f t="shared" si="51"/>
        <v>2.6041666666666668E-2</v>
      </c>
      <c r="AH103" s="181">
        <f t="shared" si="52"/>
        <v>0.4319472319439146</v>
      </c>
      <c r="AI103" s="168">
        <v>70</v>
      </c>
      <c r="AJ103" s="168">
        <v>25</v>
      </c>
      <c r="AK103" s="170">
        <f t="shared" si="53"/>
        <v>95</v>
      </c>
      <c r="AL103" s="179">
        <f t="shared" si="54"/>
        <v>3.2986111111111112E-2</v>
      </c>
      <c r="AM103" s="182">
        <f t="shared" si="55"/>
        <v>0.60036967604810643</v>
      </c>
      <c r="AN103" s="183">
        <v>15</v>
      </c>
      <c r="AO103" s="184" t="s">
        <v>7</v>
      </c>
      <c r="AP103" s="185" t="s">
        <v>7</v>
      </c>
      <c r="AQ103" s="240"/>
    </row>
    <row r="104" spans="1:45" x14ac:dyDescent="0.25">
      <c r="A104" s="285" t="s">
        <v>220</v>
      </c>
      <c r="B104" s="160">
        <v>5410131.0499999998</v>
      </c>
      <c r="C104" s="161">
        <v>5410131.04</v>
      </c>
      <c r="D104" s="185">
        <v>0.44665245599999998</v>
      </c>
      <c r="E104" s="163">
        <v>8392</v>
      </c>
      <c r="F104" s="163">
        <v>2637</v>
      </c>
      <c r="G104" s="164">
        <v>2612</v>
      </c>
      <c r="H104" s="165"/>
      <c r="I104" s="166">
        <v>1.55</v>
      </c>
      <c r="J104" s="167">
        <f t="shared" si="56"/>
        <v>155</v>
      </c>
      <c r="K104" s="168">
        <v>4240</v>
      </c>
      <c r="L104" s="168">
        <v>4266</v>
      </c>
      <c r="M104" s="169">
        <f>E104*D104</f>
        <v>3748.3074107519997</v>
      </c>
      <c r="N104" s="170">
        <f t="shared" si="57"/>
        <v>491.69258924800033</v>
      </c>
      <c r="O104" s="171">
        <f t="shared" si="58"/>
        <v>0.13117723157860073</v>
      </c>
      <c r="P104" s="172">
        <v>2740.1</v>
      </c>
      <c r="Q104" s="173">
        <v>1384</v>
      </c>
      <c r="R104" s="174">
        <f>F104*D104</f>
        <v>1177.8225264719999</v>
      </c>
      <c r="S104" s="163">
        <f t="shared" si="59"/>
        <v>206.17747352800006</v>
      </c>
      <c r="T104" s="175">
        <f t="shared" si="60"/>
        <v>0.175049694579688</v>
      </c>
      <c r="U104" s="168">
        <v>1372</v>
      </c>
      <c r="V104" s="169">
        <f>G104*D104</f>
        <v>1166.6562150719999</v>
      </c>
      <c r="W104" s="170">
        <f t="shared" si="61"/>
        <v>205.3437849280001</v>
      </c>
      <c r="X104" s="176">
        <f t="shared" si="62"/>
        <v>0.17601053530180472</v>
      </c>
      <c r="Y104" s="177">
        <f t="shared" si="63"/>
        <v>8.8516129032258064</v>
      </c>
      <c r="Z104" s="168">
        <v>2255</v>
      </c>
      <c r="AA104" s="178">
        <v>2010</v>
      </c>
      <c r="AB104" s="168">
        <v>120</v>
      </c>
      <c r="AC104" s="170">
        <f t="shared" si="48"/>
        <v>2130</v>
      </c>
      <c r="AD104" s="179">
        <f t="shared" si="49"/>
        <v>0.94456762749445677</v>
      </c>
      <c r="AE104" s="180">
        <f t="shared" si="50"/>
        <v>1.0770980841620981</v>
      </c>
      <c r="AF104" s="178">
        <v>70</v>
      </c>
      <c r="AG104" s="179">
        <f t="shared" si="51"/>
        <v>3.1042128603104215E-2</v>
      </c>
      <c r="AH104" s="181">
        <f t="shared" si="52"/>
        <v>0.51488876251230264</v>
      </c>
      <c r="AI104" s="168">
        <v>30</v>
      </c>
      <c r="AJ104" s="168">
        <v>10</v>
      </c>
      <c r="AK104" s="170">
        <f t="shared" si="53"/>
        <v>40</v>
      </c>
      <c r="AL104" s="179">
        <f t="shared" si="54"/>
        <v>1.7738359201773836E-2</v>
      </c>
      <c r="AM104" s="182">
        <f t="shared" si="55"/>
        <v>0.32285021207021525</v>
      </c>
      <c r="AN104" s="183">
        <v>15</v>
      </c>
      <c r="AO104" s="184" t="s">
        <v>7</v>
      </c>
      <c r="AP104" s="185" t="s">
        <v>7</v>
      </c>
      <c r="AQ104" s="241" t="s">
        <v>156</v>
      </c>
    </row>
    <row r="105" spans="1:45" x14ac:dyDescent="0.25">
      <c r="A105" s="285" t="s">
        <v>220</v>
      </c>
      <c r="B105" s="160">
        <v>5410131.0599999996</v>
      </c>
      <c r="C105" s="161">
        <v>5410131.04</v>
      </c>
      <c r="D105" s="185">
        <v>0.55241451799999997</v>
      </c>
      <c r="E105" s="163">
        <v>8392</v>
      </c>
      <c r="F105" s="163">
        <v>2637</v>
      </c>
      <c r="G105" s="164">
        <v>2612</v>
      </c>
      <c r="H105" s="165"/>
      <c r="I105" s="166">
        <v>1.42</v>
      </c>
      <c r="J105" s="167">
        <f t="shared" si="56"/>
        <v>142</v>
      </c>
      <c r="K105" s="168">
        <v>4612</v>
      </c>
      <c r="L105" s="168">
        <v>4612</v>
      </c>
      <c r="M105" s="169">
        <f>E105*D105</f>
        <v>4635.8626350559998</v>
      </c>
      <c r="N105" s="170">
        <f t="shared" si="57"/>
        <v>-23.862635055999817</v>
      </c>
      <c r="O105" s="171">
        <f t="shared" si="58"/>
        <v>-5.1473990785560805E-3</v>
      </c>
      <c r="P105" s="172">
        <v>3253.2</v>
      </c>
      <c r="Q105" s="173">
        <v>1361</v>
      </c>
      <c r="R105" s="174">
        <f>F105*D105</f>
        <v>1456.717083966</v>
      </c>
      <c r="S105" s="163">
        <f t="shared" si="59"/>
        <v>-95.717083966000018</v>
      </c>
      <c r="T105" s="175">
        <f t="shared" si="60"/>
        <v>-6.5707394400431204E-2</v>
      </c>
      <c r="U105" s="168">
        <v>1360</v>
      </c>
      <c r="V105" s="169">
        <f>G105*D105</f>
        <v>1442.9067210159999</v>
      </c>
      <c r="W105" s="170">
        <f t="shared" si="61"/>
        <v>-82.906721015999892</v>
      </c>
      <c r="X105" s="176">
        <f t="shared" si="62"/>
        <v>-5.7458129349915593E-2</v>
      </c>
      <c r="Y105" s="177">
        <f t="shared" si="63"/>
        <v>9.577464788732394</v>
      </c>
      <c r="Z105" s="168">
        <v>2455</v>
      </c>
      <c r="AA105" s="178">
        <v>2240</v>
      </c>
      <c r="AB105" s="168">
        <v>95</v>
      </c>
      <c r="AC105" s="170">
        <f t="shared" si="48"/>
        <v>2335</v>
      </c>
      <c r="AD105" s="179">
        <f t="shared" si="49"/>
        <v>0.95112016293279023</v>
      </c>
      <c r="AE105" s="180">
        <f t="shared" si="50"/>
        <v>1.0845699931727364</v>
      </c>
      <c r="AF105" s="178">
        <v>90</v>
      </c>
      <c r="AG105" s="179">
        <f t="shared" si="51"/>
        <v>3.6659877800407331E-2</v>
      </c>
      <c r="AH105" s="181">
        <f t="shared" si="52"/>
        <v>0.60806909718866342</v>
      </c>
      <c r="AI105" s="168">
        <v>25</v>
      </c>
      <c r="AJ105" s="168">
        <v>0</v>
      </c>
      <c r="AK105" s="170">
        <f t="shared" si="53"/>
        <v>25</v>
      </c>
      <c r="AL105" s="179">
        <f t="shared" si="54"/>
        <v>1.0183299389002037E-2</v>
      </c>
      <c r="AM105" s="182">
        <f t="shared" si="55"/>
        <v>0.18534298070731553</v>
      </c>
      <c r="AN105" s="183">
        <v>10</v>
      </c>
      <c r="AO105" s="184" t="s">
        <v>7</v>
      </c>
      <c r="AP105" s="185" t="s">
        <v>7</v>
      </c>
      <c r="AQ105" s="241" t="s">
        <v>156</v>
      </c>
    </row>
    <row r="106" spans="1:45" x14ac:dyDescent="0.25">
      <c r="A106" s="240"/>
      <c r="B106" s="256">
        <v>5410140.0099999998</v>
      </c>
      <c r="C106" s="11"/>
      <c r="D106" s="12"/>
      <c r="E106" s="14"/>
      <c r="F106" s="14"/>
      <c r="G106" s="106"/>
      <c r="H106" s="257" t="s">
        <v>142</v>
      </c>
      <c r="I106" s="258">
        <v>173.35</v>
      </c>
      <c r="J106" s="13">
        <f t="shared" si="56"/>
        <v>17335</v>
      </c>
      <c r="K106" s="259">
        <v>4961</v>
      </c>
      <c r="L106" s="259">
        <v>4788</v>
      </c>
      <c r="M106" s="260">
        <v>4773</v>
      </c>
      <c r="N106" s="16">
        <f t="shared" si="57"/>
        <v>188</v>
      </c>
      <c r="O106" s="17">
        <f t="shared" si="58"/>
        <v>3.9388225434737065E-2</v>
      </c>
      <c r="P106" s="261">
        <v>28.6</v>
      </c>
      <c r="Q106" s="262">
        <v>1752</v>
      </c>
      <c r="R106" s="263">
        <v>1644</v>
      </c>
      <c r="S106" s="14">
        <f t="shared" si="59"/>
        <v>108</v>
      </c>
      <c r="T106" s="105">
        <f t="shared" si="60"/>
        <v>6.569343065693431E-2</v>
      </c>
      <c r="U106" s="259">
        <v>1725</v>
      </c>
      <c r="V106" s="260">
        <v>1611</v>
      </c>
      <c r="W106" s="16">
        <f t="shared" si="61"/>
        <v>114</v>
      </c>
      <c r="X106" s="18">
        <f t="shared" si="62"/>
        <v>7.0763500931098691E-2</v>
      </c>
      <c r="Y106" s="19">
        <f t="shared" si="63"/>
        <v>9.9509662532448806E-2</v>
      </c>
      <c r="Z106" s="259">
        <v>2380</v>
      </c>
      <c r="AA106" s="264">
        <v>2130</v>
      </c>
      <c r="AB106" s="259">
        <v>145</v>
      </c>
      <c r="AC106" s="16">
        <f t="shared" si="48"/>
        <v>2275</v>
      </c>
      <c r="AD106" s="20">
        <f t="shared" si="49"/>
        <v>0.95588235294117652</v>
      </c>
      <c r="AE106" s="31">
        <f t="shared" si="50"/>
        <v>1.0900003568493477</v>
      </c>
      <c r="AF106" s="264">
        <v>10</v>
      </c>
      <c r="AG106" s="20">
        <f t="shared" si="51"/>
        <v>4.2016806722689074E-3</v>
      </c>
      <c r="AH106" s="21">
        <f t="shared" si="52"/>
        <v>6.9692326498513951E-2</v>
      </c>
      <c r="AI106" s="259">
        <v>65</v>
      </c>
      <c r="AJ106" s="259">
        <v>0</v>
      </c>
      <c r="AK106" s="16">
        <f t="shared" si="53"/>
        <v>65</v>
      </c>
      <c r="AL106" s="20">
        <f t="shared" si="54"/>
        <v>2.7310924369747899E-2</v>
      </c>
      <c r="AM106" s="33">
        <f t="shared" si="55"/>
        <v>0.49707741422470381</v>
      </c>
      <c r="AN106" s="265">
        <v>20</v>
      </c>
      <c r="AO106" s="22" t="s">
        <v>3</v>
      </c>
      <c r="AP106" s="72" t="s">
        <v>3</v>
      </c>
      <c r="AQ106" s="240"/>
    </row>
    <row r="107" spans="1:45" x14ac:dyDescent="0.25">
      <c r="A107" s="285" t="s">
        <v>229</v>
      </c>
      <c r="B107" s="160">
        <v>5410140.0199999996</v>
      </c>
      <c r="C107" s="161"/>
      <c r="D107" s="162"/>
      <c r="E107" s="163"/>
      <c r="F107" s="163"/>
      <c r="G107" s="164"/>
      <c r="H107" s="165" t="s">
        <v>143</v>
      </c>
      <c r="I107" s="166">
        <v>14.08</v>
      </c>
      <c r="J107" s="167">
        <f t="shared" si="56"/>
        <v>1408</v>
      </c>
      <c r="K107" s="168">
        <v>5254</v>
      </c>
      <c r="L107" s="168">
        <v>4546</v>
      </c>
      <c r="M107" s="169">
        <v>4290</v>
      </c>
      <c r="N107" s="170">
        <f t="shared" si="57"/>
        <v>964</v>
      </c>
      <c r="O107" s="171">
        <f t="shared" si="58"/>
        <v>0.22470862470862471</v>
      </c>
      <c r="P107" s="172">
        <v>373.2</v>
      </c>
      <c r="Q107" s="173">
        <v>1812</v>
      </c>
      <c r="R107" s="174">
        <v>1459</v>
      </c>
      <c r="S107" s="163">
        <f t="shared" si="59"/>
        <v>353</v>
      </c>
      <c r="T107" s="175">
        <f t="shared" si="60"/>
        <v>0.2419465387251542</v>
      </c>
      <c r="U107" s="168">
        <v>1806</v>
      </c>
      <c r="V107" s="169">
        <v>1441</v>
      </c>
      <c r="W107" s="170">
        <f t="shared" si="61"/>
        <v>365</v>
      </c>
      <c r="X107" s="176">
        <f t="shared" si="62"/>
        <v>0.25329632199861207</v>
      </c>
      <c r="Y107" s="177">
        <f t="shared" si="63"/>
        <v>1.2826704545454546</v>
      </c>
      <c r="Z107" s="168">
        <v>2805</v>
      </c>
      <c r="AA107" s="178">
        <v>2565</v>
      </c>
      <c r="AB107" s="168">
        <v>95</v>
      </c>
      <c r="AC107" s="170">
        <f t="shared" si="48"/>
        <v>2660</v>
      </c>
      <c r="AD107" s="179">
        <f t="shared" si="49"/>
        <v>0.94830659536541895</v>
      </c>
      <c r="AE107" s="180">
        <f t="shared" si="50"/>
        <v>1.0813616593824764</v>
      </c>
      <c r="AF107" s="178">
        <v>20</v>
      </c>
      <c r="AG107" s="179">
        <f t="shared" si="51"/>
        <v>7.1301247771836003E-3</v>
      </c>
      <c r="AH107" s="181">
        <f t="shared" si="52"/>
        <v>0.11826576617929639</v>
      </c>
      <c r="AI107" s="168">
        <v>95</v>
      </c>
      <c r="AJ107" s="168">
        <v>10</v>
      </c>
      <c r="AK107" s="170">
        <f t="shared" si="53"/>
        <v>105</v>
      </c>
      <c r="AL107" s="179">
        <f t="shared" si="54"/>
        <v>3.7433155080213901E-2</v>
      </c>
      <c r="AM107" s="182">
        <f t="shared" si="55"/>
        <v>0.68130890341288064</v>
      </c>
      <c r="AN107" s="183">
        <v>15</v>
      </c>
      <c r="AO107" s="184" t="s">
        <v>7</v>
      </c>
      <c r="AP107" s="185" t="s">
        <v>7</v>
      </c>
      <c r="AQ107" s="240" t="s">
        <v>230</v>
      </c>
    </row>
    <row r="108" spans="1:45" x14ac:dyDescent="0.25">
      <c r="A108" s="240" t="s">
        <v>191</v>
      </c>
      <c r="B108" s="256">
        <v>5410151</v>
      </c>
      <c r="C108" s="11"/>
      <c r="D108" s="12"/>
      <c r="E108" s="14"/>
      <c r="F108" s="14"/>
      <c r="G108" s="106"/>
      <c r="H108" s="300"/>
      <c r="I108" s="258">
        <v>222.78</v>
      </c>
      <c r="J108" s="13">
        <f t="shared" si="56"/>
        <v>22278</v>
      </c>
      <c r="K108" s="259">
        <v>6140</v>
      </c>
      <c r="L108" s="259">
        <v>6374</v>
      </c>
      <c r="M108" s="15"/>
      <c r="N108" s="16"/>
      <c r="O108" s="17"/>
      <c r="P108" s="261">
        <v>27.6</v>
      </c>
      <c r="Q108" s="262">
        <v>2243</v>
      </c>
      <c r="R108" s="15"/>
      <c r="S108" s="14"/>
      <c r="T108" s="105"/>
      <c r="U108" s="259">
        <v>2186</v>
      </c>
      <c r="V108" s="15"/>
      <c r="W108" s="16"/>
      <c r="X108" s="18"/>
      <c r="Y108" s="19">
        <f t="shared" si="63"/>
        <v>9.8123709489182157E-2</v>
      </c>
      <c r="Z108" s="259">
        <v>3000</v>
      </c>
      <c r="AA108" s="264">
        <v>2705</v>
      </c>
      <c r="AB108" s="259">
        <v>150</v>
      </c>
      <c r="AC108" s="16">
        <f t="shared" si="48"/>
        <v>2855</v>
      </c>
      <c r="AD108" s="20">
        <f t="shared" si="49"/>
        <v>0.95166666666666666</v>
      </c>
      <c r="AE108" s="31">
        <f t="shared" si="50"/>
        <v>1.085193175788371</v>
      </c>
      <c r="AF108" s="264">
        <v>20</v>
      </c>
      <c r="AG108" s="20">
        <f t="shared" si="51"/>
        <v>6.6666666666666671E-3</v>
      </c>
      <c r="AH108" s="21">
        <f t="shared" si="52"/>
        <v>0.11057849137764214</v>
      </c>
      <c r="AI108" s="259">
        <v>85</v>
      </c>
      <c r="AJ108" s="259">
        <v>10</v>
      </c>
      <c r="AK108" s="16">
        <f t="shared" si="53"/>
        <v>95</v>
      </c>
      <c r="AL108" s="20">
        <f t="shared" si="54"/>
        <v>3.1666666666666669E-2</v>
      </c>
      <c r="AM108" s="33">
        <f t="shared" si="55"/>
        <v>0.57635488900618226</v>
      </c>
      <c r="AN108" s="265">
        <v>35</v>
      </c>
      <c r="AO108" s="22" t="s">
        <v>3</v>
      </c>
      <c r="AP108" s="253" t="s">
        <v>155</v>
      </c>
      <c r="AQ108" s="240" t="s">
        <v>193</v>
      </c>
    </row>
    <row r="109" spans="1:45" x14ac:dyDescent="0.25">
      <c r="A109" s="285" t="s">
        <v>194</v>
      </c>
      <c r="B109" s="162">
        <v>5410152</v>
      </c>
      <c r="C109" s="161"/>
      <c r="D109" s="162"/>
      <c r="E109" s="163"/>
      <c r="F109" s="163"/>
      <c r="G109" s="164"/>
      <c r="H109" s="299"/>
      <c r="I109" s="166">
        <v>25.43</v>
      </c>
      <c r="J109" s="167">
        <f t="shared" si="56"/>
        <v>2543</v>
      </c>
      <c r="K109" s="163">
        <v>8434</v>
      </c>
      <c r="L109" s="163">
        <v>7721</v>
      </c>
      <c r="M109" s="236"/>
      <c r="N109" s="170"/>
      <c r="O109" s="171"/>
      <c r="P109" s="187">
        <v>331.7</v>
      </c>
      <c r="Q109" s="173">
        <v>3320</v>
      </c>
      <c r="R109" s="236"/>
      <c r="S109" s="163"/>
      <c r="T109" s="175"/>
      <c r="U109" s="163">
        <v>3294</v>
      </c>
      <c r="V109" s="236"/>
      <c r="W109" s="170"/>
      <c r="X109" s="176"/>
      <c r="Y109" s="177">
        <f t="shared" si="63"/>
        <v>1.2953204876130555</v>
      </c>
      <c r="Z109" s="163">
        <v>3855</v>
      </c>
      <c r="AA109" s="178">
        <v>3375</v>
      </c>
      <c r="AB109" s="163">
        <v>235</v>
      </c>
      <c r="AC109" s="170">
        <f t="shared" si="48"/>
        <v>3610</v>
      </c>
      <c r="AD109" s="179">
        <f t="shared" si="49"/>
        <v>0.93644617380025941</v>
      </c>
      <c r="AE109" s="180">
        <f t="shared" si="50"/>
        <v>1.0678371250099885</v>
      </c>
      <c r="AF109" s="178">
        <v>15</v>
      </c>
      <c r="AG109" s="179">
        <f t="shared" si="51"/>
        <v>3.8910505836575876E-3</v>
      </c>
      <c r="AH109" s="181">
        <f t="shared" si="52"/>
        <v>6.4539975512242484E-2</v>
      </c>
      <c r="AI109" s="163">
        <v>165</v>
      </c>
      <c r="AJ109" s="163">
        <v>50</v>
      </c>
      <c r="AK109" s="170">
        <f t="shared" si="53"/>
        <v>215</v>
      </c>
      <c r="AL109" s="179">
        <f t="shared" si="54"/>
        <v>5.5771725032425425E-2</v>
      </c>
      <c r="AM109" s="182">
        <f t="shared" si="55"/>
        <v>1.0150833597077957</v>
      </c>
      <c r="AN109" s="183">
        <v>20</v>
      </c>
      <c r="AO109" s="184" t="s">
        <v>7</v>
      </c>
      <c r="AP109" s="252" t="s">
        <v>155</v>
      </c>
      <c r="AQ109" s="240" t="s">
        <v>195</v>
      </c>
      <c r="AR109" s="6"/>
      <c r="AS109" s="29"/>
    </row>
    <row r="110" spans="1:45" s="29" customFormat="1" x14ac:dyDescent="0.25">
      <c r="A110" s="285" t="s">
        <v>192</v>
      </c>
      <c r="B110" s="162">
        <v>5410153</v>
      </c>
      <c r="C110" s="161"/>
      <c r="D110" s="162"/>
      <c r="E110" s="163"/>
      <c r="F110" s="163"/>
      <c r="G110" s="164"/>
      <c r="H110" s="299"/>
      <c r="I110" s="166">
        <v>15.58</v>
      </c>
      <c r="J110" s="167">
        <f t="shared" si="56"/>
        <v>1558</v>
      </c>
      <c r="K110" s="163">
        <v>5971</v>
      </c>
      <c r="L110" s="163">
        <v>5128</v>
      </c>
      <c r="M110" s="236"/>
      <c r="N110" s="170"/>
      <c r="O110" s="171"/>
      <c r="P110" s="187">
        <v>383.4</v>
      </c>
      <c r="Q110" s="173">
        <v>2049</v>
      </c>
      <c r="R110" s="236"/>
      <c r="S110" s="163"/>
      <c r="T110" s="175"/>
      <c r="U110" s="163">
        <v>2036</v>
      </c>
      <c r="V110" s="236"/>
      <c r="W110" s="170"/>
      <c r="X110" s="176"/>
      <c r="Y110" s="177">
        <f t="shared" si="63"/>
        <v>1.3068035943517331</v>
      </c>
      <c r="Z110" s="163">
        <v>2900</v>
      </c>
      <c r="AA110" s="178">
        <v>2690</v>
      </c>
      <c r="AB110" s="163">
        <v>115</v>
      </c>
      <c r="AC110" s="170">
        <f t="shared" si="48"/>
        <v>2805</v>
      </c>
      <c r="AD110" s="179">
        <f t="shared" si="49"/>
        <v>0.96724137931034482</v>
      </c>
      <c r="AE110" s="180">
        <f t="shared" si="50"/>
        <v>1.1029531462357802</v>
      </c>
      <c r="AF110" s="178">
        <v>0</v>
      </c>
      <c r="AG110" s="179">
        <f t="shared" si="51"/>
        <v>0</v>
      </c>
      <c r="AH110" s="181">
        <f t="shared" si="52"/>
        <v>0</v>
      </c>
      <c r="AI110" s="163">
        <v>85</v>
      </c>
      <c r="AJ110" s="163">
        <v>10</v>
      </c>
      <c r="AK110" s="170">
        <f t="shared" si="53"/>
        <v>95</v>
      </c>
      <c r="AL110" s="179">
        <f t="shared" si="54"/>
        <v>3.2758620689655175E-2</v>
      </c>
      <c r="AM110" s="182">
        <f t="shared" si="55"/>
        <v>0.59622919552363673</v>
      </c>
      <c r="AN110" s="183">
        <v>0</v>
      </c>
      <c r="AO110" s="184" t="s">
        <v>7</v>
      </c>
      <c r="AP110" s="252" t="s">
        <v>155</v>
      </c>
      <c r="AQ110" s="240" t="s">
        <v>195</v>
      </c>
      <c r="AR110" s="6"/>
    </row>
  </sheetData>
  <sortState ref="A2:AS110">
    <sortCondition ref="B2:B110"/>
  </sortState>
  <pageMargins left="0.51181102362204722" right="0.51181102362204722" top="0.23622047244094491" bottom="0.31496062992125984" header="0.31496062992125984" footer="0.11811023622047245"/>
  <pageSetup paperSize="3" orientation="landscape" r:id="rId1"/>
  <headerFoot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
  <sheetViews>
    <sheetView workbookViewId="0">
      <selection activeCell="A17" sqref="A17"/>
    </sheetView>
  </sheetViews>
  <sheetFormatPr defaultRowHeight="15" x14ac:dyDescent="0.2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style="29" bestFit="1" customWidth="1"/>
  </cols>
  <sheetData>
    <row r="1" spans="1:7" ht="15.75" x14ac:dyDescent="0.25">
      <c r="A1" s="39"/>
      <c r="B1" s="40" t="s">
        <v>3</v>
      </c>
      <c r="C1" s="331" t="s">
        <v>0</v>
      </c>
      <c r="D1" s="332"/>
      <c r="E1" s="333" t="s">
        <v>29</v>
      </c>
      <c r="F1" s="334"/>
    </row>
    <row r="2" spans="1:7" ht="30.75" thickBot="1" x14ac:dyDescent="0.3">
      <c r="A2" s="41"/>
      <c r="B2" s="42" t="s">
        <v>2</v>
      </c>
      <c r="C2" s="43" t="s">
        <v>16</v>
      </c>
      <c r="D2" s="44" t="s">
        <v>1</v>
      </c>
      <c r="E2" s="45" t="s">
        <v>16</v>
      </c>
      <c r="F2" s="46" t="s">
        <v>1</v>
      </c>
      <c r="G2" s="10"/>
    </row>
    <row r="3" spans="1:7" x14ac:dyDescent="0.25">
      <c r="A3" s="47" t="s">
        <v>30</v>
      </c>
      <c r="B3" s="48"/>
      <c r="C3" s="49">
        <v>5.4899999999999997E-2</v>
      </c>
      <c r="D3" s="50">
        <v>6.8900000000000003E-2</v>
      </c>
      <c r="E3" s="51">
        <v>6.0299999999999999E-2</v>
      </c>
      <c r="F3" s="52">
        <v>0.16250000000000001</v>
      </c>
      <c r="G3" s="32"/>
    </row>
    <row r="4" spans="1:7" ht="17.25" x14ac:dyDescent="0.25">
      <c r="A4" s="53" t="s">
        <v>31</v>
      </c>
      <c r="B4" s="54" t="s">
        <v>32</v>
      </c>
      <c r="C4" s="55"/>
      <c r="D4" s="56"/>
      <c r="E4" s="57"/>
      <c r="F4" s="58"/>
      <c r="G4" s="70"/>
    </row>
    <row r="5" spans="1:7" ht="15.75" x14ac:dyDescent="0.25">
      <c r="A5" s="53" t="s">
        <v>33</v>
      </c>
      <c r="B5" s="59"/>
      <c r="C5" s="60">
        <f>C3*1.5</f>
        <v>8.2349999999999993E-2</v>
      </c>
      <c r="D5" s="61">
        <f>D3*1.5</f>
        <v>0.10335</v>
      </c>
      <c r="E5" s="62"/>
      <c r="F5" s="63"/>
      <c r="G5" s="71"/>
    </row>
    <row r="6" spans="1:7" ht="16.5" thickBot="1" x14ac:dyDescent="0.3">
      <c r="A6" s="64" t="s">
        <v>34</v>
      </c>
      <c r="B6" s="65"/>
      <c r="C6" s="66"/>
      <c r="D6" s="67"/>
      <c r="E6" s="68">
        <f>E3*1.5</f>
        <v>9.0450000000000003E-2</v>
      </c>
      <c r="F6" s="69">
        <f>F3*0.5</f>
        <v>8.1250000000000003E-2</v>
      </c>
      <c r="G6" s="32"/>
    </row>
    <row r="7" spans="1:7" x14ac:dyDescent="0.25">
      <c r="B7" s="29"/>
      <c r="C7" s="32"/>
      <c r="D7" s="32"/>
      <c r="E7" s="32"/>
      <c r="F7" s="32"/>
    </row>
    <row r="8" spans="1:7" x14ac:dyDescent="0.25">
      <c r="A8" s="1" t="s">
        <v>15</v>
      </c>
    </row>
    <row r="9" spans="1:7" s="2" customFormat="1" x14ac:dyDescent="0.25">
      <c r="G9" s="29"/>
    </row>
    <row r="10" spans="1:7" s="2" customFormat="1" x14ac:dyDescent="0.25">
      <c r="A10" s="348" t="s">
        <v>313</v>
      </c>
      <c r="G10" s="29"/>
    </row>
    <row r="11" spans="1:7" s="2" customFormat="1" x14ac:dyDescent="0.25">
      <c r="A11" s="363" t="s">
        <v>314</v>
      </c>
      <c r="G11" s="29"/>
    </row>
    <row r="12" spans="1:7" s="2" customFormat="1" x14ac:dyDescent="0.25">
      <c r="A12" s="363" t="s">
        <v>315</v>
      </c>
      <c r="G12" s="29"/>
    </row>
    <row r="13" spans="1:7" s="2" customFormat="1" x14ac:dyDescent="0.25">
      <c r="A13" s="364" t="s">
        <v>316</v>
      </c>
      <c r="G13" s="29"/>
    </row>
    <row r="14" spans="1:7" s="2" customFormat="1" x14ac:dyDescent="0.25">
      <c r="A14" s="363" t="s">
        <v>317</v>
      </c>
      <c r="G14" s="29"/>
    </row>
  </sheetData>
  <mergeCells count="2">
    <mergeCell ref="C1:D1"/>
    <mergeCell ref="E1:F1"/>
  </mergeCells>
  <hyperlinks>
    <hyperlink ref="A13" r:id="rId1" display="“T9” updates this method to calculate floors using total raw count sums to arrive at CMA thresholds. This method matches that used by Statistics Canada. " xr:uid="{2AD190FC-F379-4E10-82E4-A770EA2CCD35}"/>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5"/>
  <sheetViews>
    <sheetView tabSelected="1" zoomScale="90" zoomScaleNormal="90" workbookViewId="0">
      <selection activeCell="I10" sqref="I10"/>
    </sheetView>
  </sheetViews>
  <sheetFormatPr defaultRowHeight="15" x14ac:dyDescent="0.25"/>
  <cols>
    <col min="1" max="8" width="10.7109375" customWidth="1"/>
    <col min="9" max="9" width="11" customWidth="1"/>
  </cols>
  <sheetData>
    <row r="1" spans="1:17" ht="67.5" customHeight="1" thickBot="1" x14ac:dyDescent="0.3">
      <c r="B1" s="337" t="s">
        <v>232</v>
      </c>
      <c r="C1" s="338"/>
      <c r="D1" s="335" t="s">
        <v>231</v>
      </c>
      <c r="E1" s="336"/>
      <c r="F1" s="72"/>
      <c r="G1" s="72"/>
      <c r="H1" s="72"/>
      <c r="J1" s="339" t="s">
        <v>318</v>
      </c>
      <c r="K1" s="340"/>
      <c r="L1" s="340"/>
      <c r="M1" s="340"/>
      <c r="N1" s="340"/>
      <c r="O1" s="340"/>
      <c r="P1" s="340"/>
      <c r="Q1" s="341"/>
    </row>
    <row r="2" spans="1:17" ht="63.75" thickBot="1" x14ac:dyDescent="0.3">
      <c r="A2" s="308" t="s">
        <v>228</v>
      </c>
      <c r="B2" s="73" t="s">
        <v>24</v>
      </c>
      <c r="C2" s="74" t="s">
        <v>25</v>
      </c>
      <c r="D2" s="73" t="s">
        <v>26</v>
      </c>
      <c r="E2" s="74" t="s">
        <v>27</v>
      </c>
      <c r="F2" s="73" t="s">
        <v>28</v>
      </c>
      <c r="G2" s="74" t="s">
        <v>35</v>
      </c>
      <c r="H2" s="75" t="s">
        <v>36</v>
      </c>
      <c r="J2" s="342"/>
      <c r="K2" s="343"/>
      <c r="L2" s="343"/>
      <c r="M2" s="343"/>
      <c r="N2" s="343"/>
      <c r="O2" s="343"/>
      <c r="P2" s="343"/>
      <c r="Q2" s="344"/>
    </row>
    <row r="3" spans="1:17" x14ac:dyDescent="0.25">
      <c r="A3" s="76" t="s">
        <v>5</v>
      </c>
      <c r="B3" s="291">
        <v>54619</v>
      </c>
      <c r="C3" s="77">
        <f>B3/B8</f>
        <v>0.12104560033217916</v>
      </c>
      <c r="D3" s="291">
        <v>57780</v>
      </c>
      <c r="E3" s="78">
        <f>D3/D8</f>
        <v>0.11028948604106938</v>
      </c>
      <c r="F3" s="79">
        <f t="shared" ref="F3:F8" si="0">D3-B3</f>
        <v>3161</v>
      </c>
      <c r="G3" s="78">
        <f t="shared" ref="G3:G8" si="1">F3/B3</f>
        <v>5.7873633717204637E-2</v>
      </c>
      <c r="H3" s="80">
        <f>F3/F8</f>
        <v>4.3499587308749817E-2</v>
      </c>
      <c r="J3" s="345"/>
      <c r="K3" s="346"/>
      <c r="L3" s="346"/>
      <c r="M3" s="346"/>
      <c r="N3" s="346"/>
      <c r="O3" s="346"/>
      <c r="P3" s="346"/>
      <c r="Q3" s="347"/>
    </row>
    <row r="4" spans="1:17" x14ac:dyDescent="0.25">
      <c r="A4" s="81" t="s">
        <v>6</v>
      </c>
      <c r="B4" s="293">
        <v>58921</v>
      </c>
      <c r="C4" s="82">
        <f>B4/B8</f>
        <v>0.13057961180490907</v>
      </c>
      <c r="D4" s="293">
        <v>60499</v>
      </c>
      <c r="E4" s="83">
        <f>D4/D8</f>
        <v>0.11547946722046826</v>
      </c>
      <c r="F4" s="84">
        <f>D4-B4</f>
        <v>1578</v>
      </c>
      <c r="G4" s="83">
        <f>F4/B4</f>
        <v>2.6781622850936E-2</v>
      </c>
      <c r="H4" s="85">
        <f>F4/F8</f>
        <v>2.1715390311043092E-2</v>
      </c>
    </row>
    <row r="5" spans="1:17" x14ac:dyDescent="0.25">
      <c r="A5" s="86" t="s">
        <v>7</v>
      </c>
      <c r="B5" s="294">
        <v>318459.64392685</v>
      </c>
      <c r="C5" s="87">
        <f>B5/B8</f>
        <v>0.70576427215250315</v>
      </c>
      <c r="D5" s="294">
        <v>377139</v>
      </c>
      <c r="E5" s="88">
        <f>D5/D8</f>
        <v>0.71987653991074529</v>
      </c>
      <c r="F5" s="89">
        <f t="shared" si="0"/>
        <v>58679.356073150004</v>
      </c>
      <c r="G5" s="88">
        <f t="shared" si="1"/>
        <v>0.18425994373914648</v>
      </c>
      <c r="H5" s="90">
        <f>F5/F8</f>
        <v>0.80750641338981577</v>
      </c>
      <c r="J5" s="292"/>
      <c r="K5" s="292"/>
    </row>
    <row r="6" spans="1:17" x14ac:dyDescent="0.25">
      <c r="A6" s="91" t="s">
        <v>3</v>
      </c>
      <c r="B6" s="295">
        <v>18102</v>
      </c>
      <c r="C6" s="92">
        <f>B6/B8</f>
        <v>4.0117311873397662E-2</v>
      </c>
      <c r="D6" s="295">
        <v>28323</v>
      </c>
      <c r="E6" s="93">
        <f>D6/D8</f>
        <v>5.4062463017327936E-2</v>
      </c>
      <c r="F6" s="94">
        <f t="shared" si="0"/>
        <v>10221</v>
      </c>
      <c r="G6" s="93">
        <f t="shared" si="1"/>
        <v>0.56463374212794171</v>
      </c>
      <c r="H6" s="95">
        <f>F6/F8</f>
        <v>0.14065462887780192</v>
      </c>
      <c r="J6" s="292"/>
      <c r="K6" s="292"/>
    </row>
    <row r="7" spans="1:17" ht="15.75" thickBot="1" x14ac:dyDescent="0.3">
      <c r="A7" s="247" t="s">
        <v>160</v>
      </c>
      <c r="B7" s="296">
        <v>1125</v>
      </c>
      <c r="C7" s="248">
        <f>B7/B8</f>
        <v>2.4932038370109586E-3</v>
      </c>
      <c r="D7" s="296">
        <v>153</v>
      </c>
      <c r="E7" s="249">
        <f>D7/D8</f>
        <v>2.9204381038912454E-4</v>
      </c>
      <c r="F7" s="250">
        <f>D7-B7</f>
        <v>-972</v>
      </c>
      <c r="G7" s="249">
        <f>F7/B7</f>
        <v>-0.86399999999999999</v>
      </c>
      <c r="H7" s="251">
        <f>F7/F8</f>
        <v>-1.3376019887410573E-2</v>
      </c>
    </row>
    <row r="8" spans="1:17" ht="15.75" thickBot="1" x14ac:dyDescent="0.3">
      <c r="A8" s="96" t="s">
        <v>8</v>
      </c>
      <c r="B8" s="297">
        <f>SUM(B3:B7)</f>
        <v>451226.64392685</v>
      </c>
      <c r="C8" s="97"/>
      <c r="D8" s="297">
        <f>SUM(D3:D7)</f>
        <v>523894</v>
      </c>
      <c r="E8" s="98"/>
      <c r="F8" s="99">
        <f t="shared" si="0"/>
        <v>72667.356073150004</v>
      </c>
      <c r="G8" s="100">
        <f t="shared" si="1"/>
        <v>0.16104402754401706</v>
      </c>
      <c r="H8" s="101"/>
      <c r="I8" s="298"/>
    </row>
    <row r="9" spans="1:17" ht="15.75" thickBot="1" x14ac:dyDescent="0.3">
      <c r="A9" s="301"/>
      <c r="B9" s="302"/>
      <c r="C9" s="303"/>
      <c r="D9" s="302"/>
      <c r="E9" s="304"/>
      <c r="F9" s="305"/>
      <c r="G9" s="306"/>
      <c r="H9" s="307"/>
    </row>
    <row r="10" spans="1:17" ht="63.75" thickBot="1" x14ac:dyDescent="0.3">
      <c r="A10" s="308" t="s">
        <v>228</v>
      </c>
      <c r="B10" s="73" t="s">
        <v>37</v>
      </c>
      <c r="C10" s="74" t="s">
        <v>38</v>
      </c>
      <c r="D10" s="73" t="s">
        <v>39</v>
      </c>
      <c r="E10" s="74" t="s">
        <v>40</v>
      </c>
      <c r="F10" s="73" t="s">
        <v>41</v>
      </c>
      <c r="G10" s="74" t="s">
        <v>42</v>
      </c>
      <c r="H10" s="75" t="s">
        <v>43</v>
      </c>
    </row>
    <row r="11" spans="1:17" x14ac:dyDescent="0.25">
      <c r="A11" s="76" t="s">
        <v>5</v>
      </c>
      <c r="B11" s="291">
        <v>29154</v>
      </c>
      <c r="C11" s="77">
        <f>B11/B16</f>
        <v>0.16390035649660631</v>
      </c>
      <c r="D11" s="291">
        <v>33613</v>
      </c>
      <c r="E11" s="78">
        <f>D11/D16</f>
        <v>0.15938187542675061</v>
      </c>
      <c r="F11" s="79">
        <f t="shared" ref="F11:F16" si="2">D11-B11</f>
        <v>4459</v>
      </c>
      <c r="G11" s="78">
        <f t="shared" ref="G11:G16" si="3">F11/B11</f>
        <v>0.15294642244631954</v>
      </c>
      <c r="H11" s="80">
        <f>F11/F16</f>
        <v>0.13504087189501049</v>
      </c>
      <c r="J11" s="292"/>
      <c r="K11" s="292"/>
    </row>
    <row r="12" spans="1:17" x14ac:dyDescent="0.25">
      <c r="A12" s="81" t="s">
        <v>6</v>
      </c>
      <c r="B12" s="293">
        <v>26166</v>
      </c>
      <c r="C12" s="82">
        <f>B12/B16</f>
        <v>0.1471021721921589</v>
      </c>
      <c r="D12" s="293">
        <v>27729</v>
      </c>
      <c r="E12" s="83">
        <f>D12/D16</f>
        <v>0.13148186784007282</v>
      </c>
      <c r="F12" s="84">
        <f>D12-B12</f>
        <v>1563</v>
      </c>
      <c r="G12" s="83">
        <f>F12/B12</f>
        <v>5.9734005961935337E-2</v>
      </c>
      <c r="H12" s="85">
        <f>F12/F16</f>
        <v>4.7335474943238705E-2</v>
      </c>
    </row>
    <row r="13" spans="1:17" x14ac:dyDescent="0.25">
      <c r="A13" s="86" t="s">
        <v>7</v>
      </c>
      <c r="B13" s="294">
        <v>115980.36722195697</v>
      </c>
      <c r="C13" s="87">
        <f>B13/B16</f>
        <v>0.65202797332393703</v>
      </c>
      <c r="D13" s="294">
        <v>139535</v>
      </c>
      <c r="E13" s="88">
        <f>D13/D16</f>
        <v>0.66162942872316211</v>
      </c>
      <c r="F13" s="89">
        <f t="shared" si="2"/>
        <v>23554.632778043029</v>
      </c>
      <c r="G13" s="88">
        <f t="shared" si="3"/>
        <v>0.20309155197763293</v>
      </c>
      <c r="H13" s="90">
        <f>F13/F16</f>
        <v>0.71335235423048304</v>
      </c>
      <c r="J13" s="292"/>
      <c r="K13" s="292"/>
    </row>
    <row r="14" spans="1:17" x14ac:dyDescent="0.25">
      <c r="A14" s="91" t="s">
        <v>3</v>
      </c>
      <c r="B14" s="295">
        <v>6207</v>
      </c>
      <c r="C14" s="92">
        <f>B14/B16</f>
        <v>3.489502341958E-2</v>
      </c>
      <c r="D14" s="295">
        <v>9960</v>
      </c>
      <c r="E14" s="93">
        <f>D14/D16</f>
        <v>4.7227069266368257E-2</v>
      </c>
      <c r="F14" s="94">
        <f t="shared" si="2"/>
        <v>3753</v>
      </c>
      <c r="G14" s="93">
        <f t="shared" si="3"/>
        <v>0.60463992266795552</v>
      </c>
      <c r="H14" s="95">
        <f>F14/F16</f>
        <v>0.11365965288674015</v>
      </c>
      <c r="J14" s="292"/>
      <c r="K14" s="292"/>
    </row>
    <row r="15" spans="1:17" ht="15.75" thickBot="1" x14ac:dyDescent="0.3">
      <c r="A15" s="247" t="s">
        <v>160</v>
      </c>
      <c r="B15" s="296">
        <v>369</v>
      </c>
      <c r="C15" s="248">
        <f>B15/B16</f>
        <v>2.0744745677179024E-3</v>
      </c>
      <c r="D15" s="296">
        <v>59</v>
      </c>
      <c r="E15" s="249">
        <f>D15/D16</f>
        <v>2.7975874364615736E-4</v>
      </c>
      <c r="F15" s="250">
        <f>D15-B15</f>
        <v>-310</v>
      </c>
      <c r="G15" s="249">
        <f>F15/B15</f>
        <v>-0.84010840108401086</v>
      </c>
      <c r="H15" s="251">
        <f>F15/F16</f>
        <v>-9.3883539554728088E-3</v>
      </c>
      <c r="I15" s="298"/>
    </row>
    <row r="16" spans="1:17" ht="15.75" thickBot="1" x14ac:dyDescent="0.3">
      <c r="A16" s="96" t="s">
        <v>8</v>
      </c>
      <c r="B16" s="297">
        <f>SUM(B11:B15)</f>
        <v>177876.36722195696</v>
      </c>
      <c r="C16" s="97"/>
      <c r="D16" s="297">
        <f>SUM(D11:D15)</f>
        <v>210896</v>
      </c>
      <c r="E16" s="98"/>
      <c r="F16" s="99">
        <f t="shared" si="2"/>
        <v>33019.632778043044</v>
      </c>
      <c r="G16" s="100">
        <f t="shared" si="3"/>
        <v>0.18563248897949788</v>
      </c>
      <c r="H16" s="101"/>
    </row>
    <row r="17" spans="1:11" ht="15.75" thickBot="1" x14ac:dyDescent="0.3">
      <c r="A17" s="301"/>
      <c r="B17" s="302"/>
      <c r="C17" s="303"/>
      <c r="D17" s="302"/>
      <c r="E17" s="304"/>
      <c r="F17" s="305"/>
      <c r="G17" s="306"/>
      <c r="H17" s="307"/>
    </row>
    <row r="18" spans="1:11" ht="64.5" thickBot="1" x14ac:dyDescent="0.3">
      <c r="A18" s="308" t="s">
        <v>228</v>
      </c>
      <c r="B18" s="73" t="s">
        <v>44</v>
      </c>
      <c r="C18" s="74" t="s">
        <v>45</v>
      </c>
      <c r="D18" s="73" t="s">
        <v>46</v>
      </c>
      <c r="E18" s="74" t="s">
        <v>47</v>
      </c>
      <c r="F18" s="73" t="s">
        <v>48</v>
      </c>
      <c r="G18" s="74" t="s">
        <v>49</v>
      </c>
      <c r="H18" s="75" t="s">
        <v>50</v>
      </c>
    </row>
    <row r="19" spans="1:11" x14ac:dyDescent="0.25">
      <c r="A19" s="76" t="s">
        <v>5</v>
      </c>
      <c r="B19" s="291">
        <v>25628</v>
      </c>
      <c r="C19" s="77">
        <f>B19/B24</f>
        <v>0.15150745340397559</v>
      </c>
      <c r="D19" s="291">
        <v>27724</v>
      </c>
      <c r="E19" s="78">
        <f>D19/D24</f>
        <v>0.13827776253771915</v>
      </c>
      <c r="F19" s="79">
        <f t="shared" ref="F19:F24" si="4">D19-B19</f>
        <v>2096</v>
      </c>
      <c r="G19" s="78">
        <f t="shared" ref="G19:G24" si="5">F19/B19</f>
        <v>8.1785547057905417E-2</v>
      </c>
      <c r="H19" s="80">
        <f>F19/F24</f>
        <v>6.6875960914122859E-2</v>
      </c>
      <c r="J19" s="292"/>
      <c r="K19" s="292"/>
    </row>
    <row r="20" spans="1:11" x14ac:dyDescent="0.25">
      <c r="A20" s="81" t="s">
        <v>6</v>
      </c>
      <c r="B20" s="293">
        <v>24538</v>
      </c>
      <c r="C20" s="82">
        <f>B20/B24</f>
        <v>0.14506359808126865</v>
      </c>
      <c r="D20" s="293">
        <v>26202</v>
      </c>
      <c r="E20" s="83">
        <f>D20/D24</f>
        <v>0.13068655078680266</v>
      </c>
      <c r="F20" s="84">
        <f>D20-B20</f>
        <v>1664</v>
      </c>
      <c r="G20" s="83">
        <f>F20/B20</f>
        <v>6.7813187708859732E-2</v>
      </c>
      <c r="H20" s="85">
        <f>F20/F24</f>
        <v>5.3092365916555549E-2</v>
      </c>
    </row>
    <row r="21" spans="1:11" x14ac:dyDescent="0.25">
      <c r="A21" s="86" t="s">
        <v>7</v>
      </c>
      <c r="B21" s="294">
        <v>112728.39426679</v>
      </c>
      <c r="C21" s="87">
        <f>B21/B24</f>
        <v>0.66642703065712017</v>
      </c>
      <c r="D21" s="294">
        <v>136748</v>
      </c>
      <c r="E21" s="88">
        <f>D21/D24</f>
        <v>0.68205192149430161</v>
      </c>
      <c r="F21" s="89">
        <f t="shared" si="4"/>
        <v>24019.605733210003</v>
      </c>
      <c r="G21" s="88">
        <f t="shared" si="5"/>
        <v>0.21307502771984596</v>
      </c>
      <c r="H21" s="90">
        <f>F21/F24</f>
        <v>0.76638082737919533</v>
      </c>
      <c r="J21" s="292"/>
      <c r="K21" s="292"/>
    </row>
    <row r="22" spans="1:11" x14ac:dyDescent="0.25">
      <c r="A22" s="91" t="s">
        <v>3</v>
      </c>
      <c r="B22" s="295">
        <v>6023</v>
      </c>
      <c r="C22" s="92">
        <f>B22/B24</f>
        <v>3.5606734503361361E-2</v>
      </c>
      <c r="D22" s="295">
        <v>9767</v>
      </c>
      <c r="E22" s="93">
        <f>D22/D24</f>
        <v>4.8714431781341182E-2</v>
      </c>
      <c r="F22" s="94">
        <f t="shared" si="4"/>
        <v>3744</v>
      </c>
      <c r="G22" s="93">
        <f t="shared" si="5"/>
        <v>0.62161713431844601</v>
      </c>
      <c r="H22" s="95">
        <f>F22/F24</f>
        <v>0.11945782331224999</v>
      </c>
      <c r="J22" s="292"/>
      <c r="K22" s="292"/>
    </row>
    <row r="23" spans="1:11" ht="15.75" thickBot="1" x14ac:dyDescent="0.3">
      <c r="A23" s="247" t="s">
        <v>160</v>
      </c>
      <c r="B23" s="296">
        <v>236</v>
      </c>
      <c r="C23" s="248">
        <f>B23/B24</f>
        <v>1.3951833542741627E-3</v>
      </c>
      <c r="D23" s="296">
        <v>54</v>
      </c>
      <c r="E23" s="249">
        <f>D23/D24</f>
        <v>2.6933339983540737E-4</v>
      </c>
      <c r="F23" s="250">
        <f>D23-B23</f>
        <v>-182</v>
      </c>
      <c r="G23" s="249">
        <f>F23/B23</f>
        <v>-0.77118644067796616</v>
      </c>
      <c r="H23" s="251">
        <f>F23/F24</f>
        <v>-5.8069775221232635E-3</v>
      </c>
    </row>
    <row r="24" spans="1:11" ht="15.75" thickBot="1" x14ac:dyDescent="0.3">
      <c r="A24" s="96" t="s">
        <v>8</v>
      </c>
      <c r="B24" s="297">
        <f>SUM(B19:B23)</f>
        <v>169153.39426679001</v>
      </c>
      <c r="C24" s="97"/>
      <c r="D24" s="297">
        <f>SUM(D19:D23)</f>
        <v>200495</v>
      </c>
      <c r="E24" s="98"/>
      <c r="F24" s="99">
        <f t="shared" si="4"/>
        <v>31341.605733209988</v>
      </c>
      <c r="G24" s="100">
        <f t="shared" si="5"/>
        <v>0.18528511277626372</v>
      </c>
      <c r="H24" s="101"/>
    </row>
    <row r="25" spans="1:11" x14ac:dyDescent="0.25">
      <c r="B25" s="298"/>
      <c r="C25" s="2"/>
      <c r="D25" s="2"/>
      <c r="E25" s="2"/>
      <c r="F25" s="2"/>
      <c r="G25" s="2"/>
    </row>
  </sheetData>
  <mergeCells count="3">
    <mergeCell ref="D1:E1"/>
    <mergeCell ref="B1:C1"/>
    <mergeCell ref="J1:Q3"/>
  </mergeCells>
  <pageMargins left="0.70866141732283472" right="0.31496062992125984" top="0.82677165354330717" bottom="0.70866141732283472" header="0.31496062992125984" footer="0.11811023622047245"/>
  <pageSetup orientation="portrait" r:id="rId1"/>
  <headerFooter>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INFO</vt:lpstr>
      <vt:lpstr>2006 Original</vt:lpstr>
      <vt:lpstr>2016 Original</vt:lpstr>
      <vt:lpstr>2016 CTDataMaker</vt:lpstr>
      <vt:lpstr>Thresholds</vt:lpstr>
      <vt:lpstr>Summary</vt:lpstr>
      <vt:lpstr>'2016 CTDataMaker'!Print_Area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Chris Willms;Edited by Chris Willms</dc:creator>
  <cp:lastModifiedBy>User</cp:lastModifiedBy>
  <cp:lastPrinted>2018-06-12T18:19:24Z</cp:lastPrinted>
  <dcterms:created xsi:type="dcterms:W3CDTF">2018-05-09T18:33:31Z</dcterms:created>
  <dcterms:modified xsi:type="dcterms:W3CDTF">2018-08-03T01:45:34Z</dcterms:modified>
</cp:coreProperties>
</file>