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14DB63C2-6CE7-4376-8FCE-830AA54CD3D1}" xr6:coauthVersionLast="34" xr6:coauthVersionMax="34" xr10:uidLastSave="{00000000-0000-0000-0000-000000000000}"/>
  <bookViews>
    <workbookView xWindow="0" yWindow="0" windowWidth="28800" windowHeight="12345" activeTab="5" xr2:uid="{00000000-000D-0000-FFFF-FFFF00000000}"/>
  </bookViews>
  <sheets>
    <sheet name="INFO" sheetId="8" r:id="rId1"/>
    <sheet name="2006 Original" sheetId="5" r:id="rId2"/>
    <sheet name="2016 Original" sheetId="6" r:id="rId3"/>
    <sheet name="2016 CTDataMaker" sheetId="1" r:id="rId4"/>
    <sheet name="Thresholds" sheetId="2" r:id="rId5"/>
    <sheet name="Summary" sheetId="7" r:id="rId6"/>
  </sheets>
  <calcPr calcId="179021"/>
</workbook>
</file>

<file path=xl/calcChain.xml><?xml version="1.0" encoding="utf-8"?>
<calcChain xmlns="http://schemas.openxmlformats.org/spreadsheetml/2006/main">
  <c r="D24" i="7" l="1"/>
  <c r="B24" i="7"/>
  <c r="C22" i="7" s="1"/>
  <c r="F22" i="7"/>
  <c r="F21" i="7"/>
  <c r="G21" i="7" s="1"/>
  <c r="F20" i="7"/>
  <c r="C20" i="7"/>
  <c r="F19" i="7"/>
  <c r="G19" i="7" s="1"/>
  <c r="C19" i="7"/>
  <c r="D16" i="7"/>
  <c r="E13" i="7" s="1"/>
  <c r="B16" i="7"/>
  <c r="C14" i="7" s="1"/>
  <c r="F14" i="7"/>
  <c r="F13" i="7"/>
  <c r="G13" i="7" s="1"/>
  <c r="F12" i="7"/>
  <c r="F11" i="7"/>
  <c r="G11" i="7" s="1"/>
  <c r="D8" i="7"/>
  <c r="B8" i="7"/>
  <c r="C6" i="7" s="1"/>
  <c r="F6" i="7"/>
  <c r="F5" i="7"/>
  <c r="G5" i="7" s="1"/>
  <c r="F4" i="7"/>
  <c r="F3" i="7"/>
  <c r="G3" i="7" s="1"/>
  <c r="F24" i="7" l="1"/>
  <c r="H22" i="7" s="1"/>
  <c r="E21" i="7"/>
  <c r="E19" i="7"/>
  <c r="C4" i="7"/>
  <c r="C5" i="7"/>
  <c r="C12" i="7"/>
  <c r="C11" i="7"/>
  <c r="H20" i="7"/>
  <c r="C21" i="7"/>
  <c r="C13" i="7"/>
  <c r="C3" i="7"/>
  <c r="F8" i="7"/>
  <c r="H6" i="7" s="1"/>
  <c r="G24" i="7"/>
  <c r="H21" i="7"/>
  <c r="H19" i="7"/>
  <c r="G4" i="7"/>
  <c r="G6" i="7"/>
  <c r="F16" i="7"/>
  <c r="E4" i="7"/>
  <c r="E6" i="7"/>
  <c r="E12" i="7"/>
  <c r="E14" i="7"/>
  <c r="E20" i="7"/>
  <c r="E22" i="7"/>
  <c r="E11" i="7"/>
  <c r="E3" i="7"/>
  <c r="E5" i="7"/>
  <c r="G12" i="7"/>
  <c r="G14" i="7"/>
  <c r="G20" i="7"/>
  <c r="G22" i="7"/>
  <c r="H4" i="7" l="1"/>
  <c r="H5" i="7"/>
  <c r="G8" i="7"/>
  <c r="H3" i="7"/>
  <c r="G16" i="7"/>
  <c r="H13" i="7"/>
  <c r="H11" i="7"/>
  <c r="H12" i="7"/>
  <c r="H14" i="7"/>
  <c r="V65" i="1" l="1"/>
  <c r="R65" i="1"/>
  <c r="M65" i="1"/>
  <c r="V27" i="1"/>
  <c r="R27" i="1"/>
  <c r="M27" i="1"/>
  <c r="W27" i="1" l="1"/>
  <c r="J2" i="1"/>
  <c r="Y2" i="1" s="1"/>
  <c r="N2" i="1"/>
  <c r="O2" i="1" s="1"/>
  <c r="S2" i="1"/>
  <c r="T2" i="1" s="1"/>
  <c r="W2" i="1"/>
  <c r="X2" i="1" s="1"/>
  <c r="AC2" i="1"/>
  <c r="AD2" i="1" s="1"/>
  <c r="AE2" i="1" s="1"/>
  <c r="AG2" i="1"/>
  <c r="AH2" i="1" s="1"/>
  <c r="AK2" i="1"/>
  <c r="AL2" i="1" s="1"/>
  <c r="AM2" i="1" s="1"/>
  <c r="V74" i="1"/>
  <c r="W74" i="1" s="1"/>
  <c r="X74" i="1" s="1"/>
  <c r="V75" i="1"/>
  <c r="W75" i="1" s="1"/>
  <c r="X75" i="1" s="1"/>
  <c r="V73" i="1"/>
  <c r="W73" i="1" s="1"/>
  <c r="X73" i="1" s="1"/>
  <c r="V63" i="1"/>
  <c r="V60" i="1"/>
  <c r="V36" i="1"/>
  <c r="W36" i="1" s="1"/>
  <c r="X36" i="1" s="1"/>
  <c r="V33" i="1"/>
  <c r="W33" i="1" s="1"/>
  <c r="X33" i="1" s="1"/>
  <c r="V66" i="1"/>
  <c r="W66" i="1" s="1"/>
  <c r="X66" i="1" s="1"/>
  <c r="V28" i="1"/>
  <c r="W28" i="1" s="1"/>
  <c r="X28" i="1" s="1"/>
  <c r="V77" i="1"/>
  <c r="W77" i="1" s="1"/>
  <c r="X77" i="1" s="1"/>
  <c r="V78" i="1"/>
  <c r="W78" i="1" s="1"/>
  <c r="X78" i="1" s="1"/>
  <c r="V72" i="1"/>
  <c r="W72" i="1" s="1"/>
  <c r="X72" i="1" s="1"/>
  <c r="V34" i="1"/>
  <c r="W34" i="1" s="1"/>
  <c r="X34" i="1" s="1"/>
  <c r="V37" i="1"/>
  <c r="V61" i="1"/>
  <c r="W61" i="1" s="1"/>
  <c r="X61" i="1" s="1"/>
  <c r="V62" i="1"/>
  <c r="W62" i="1" s="1"/>
  <c r="X62" i="1" s="1"/>
  <c r="V76" i="1"/>
  <c r="W76" i="1" s="1"/>
  <c r="X76" i="1" s="1"/>
  <c r="V85" i="1"/>
  <c r="W85" i="1" s="1"/>
  <c r="X85" i="1" s="1"/>
  <c r="V84" i="1"/>
  <c r="W84" i="1" s="1"/>
  <c r="X84" i="1" s="1"/>
  <c r="R74" i="1"/>
  <c r="S74" i="1" s="1"/>
  <c r="T74" i="1" s="1"/>
  <c r="R75" i="1"/>
  <c r="S75" i="1" s="1"/>
  <c r="T75" i="1" s="1"/>
  <c r="R73" i="1"/>
  <c r="S73" i="1" s="1"/>
  <c r="T73" i="1" s="1"/>
  <c r="R63" i="1"/>
  <c r="R60" i="1"/>
  <c r="S60" i="1" s="1"/>
  <c r="T60" i="1" s="1"/>
  <c r="R36" i="1"/>
  <c r="S36" i="1" s="1"/>
  <c r="T36" i="1" s="1"/>
  <c r="R33" i="1"/>
  <c r="S33" i="1" s="1"/>
  <c r="T33" i="1" s="1"/>
  <c r="R66" i="1"/>
  <c r="S66" i="1" s="1"/>
  <c r="T66" i="1" s="1"/>
  <c r="R28" i="1"/>
  <c r="S28" i="1" s="1"/>
  <c r="T28" i="1" s="1"/>
  <c r="R77" i="1"/>
  <c r="S77" i="1" s="1"/>
  <c r="T77" i="1" s="1"/>
  <c r="R78" i="1"/>
  <c r="S78" i="1" s="1"/>
  <c r="T78" i="1" s="1"/>
  <c r="R72" i="1"/>
  <c r="S72" i="1" s="1"/>
  <c r="T72" i="1" s="1"/>
  <c r="R34" i="1"/>
  <c r="S34" i="1" s="1"/>
  <c r="T34" i="1" s="1"/>
  <c r="R37" i="1"/>
  <c r="S37" i="1" s="1"/>
  <c r="T37" i="1" s="1"/>
  <c r="R61" i="1"/>
  <c r="S61" i="1" s="1"/>
  <c r="T61" i="1" s="1"/>
  <c r="R62" i="1"/>
  <c r="S62" i="1" s="1"/>
  <c r="T62" i="1" s="1"/>
  <c r="R76" i="1"/>
  <c r="S76" i="1" s="1"/>
  <c r="T76" i="1" s="1"/>
  <c r="R85" i="1"/>
  <c r="S85" i="1" s="1"/>
  <c r="T85" i="1" s="1"/>
  <c r="R84" i="1"/>
  <c r="S84" i="1" s="1"/>
  <c r="T84" i="1" s="1"/>
  <c r="M74" i="1"/>
  <c r="N74" i="1" s="1"/>
  <c r="O74" i="1" s="1"/>
  <c r="M75" i="1"/>
  <c r="N75" i="1" s="1"/>
  <c r="O75" i="1" s="1"/>
  <c r="M73" i="1"/>
  <c r="N73" i="1" s="1"/>
  <c r="O73" i="1" s="1"/>
  <c r="M63" i="1"/>
  <c r="M60" i="1"/>
  <c r="N60" i="1" s="1"/>
  <c r="O60" i="1" s="1"/>
  <c r="M36" i="1"/>
  <c r="N36" i="1" s="1"/>
  <c r="O36" i="1" s="1"/>
  <c r="M33" i="1"/>
  <c r="N33" i="1" s="1"/>
  <c r="O33" i="1" s="1"/>
  <c r="M66" i="1"/>
  <c r="N66" i="1" s="1"/>
  <c r="O66" i="1" s="1"/>
  <c r="M28" i="1"/>
  <c r="N28" i="1" s="1"/>
  <c r="O28" i="1" s="1"/>
  <c r="M77" i="1"/>
  <c r="N77" i="1" s="1"/>
  <c r="O77" i="1" s="1"/>
  <c r="M78" i="1"/>
  <c r="N78" i="1" s="1"/>
  <c r="O78" i="1" s="1"/>
  <c r="M72" i="1"/>
  <c r="N72" i="1" s="1"/>
  <c r="O72" i="1" s="1"/>
  <c r="M34" i="1"/>
  <c r="N34" i="1" s="1"/>
  <c r="O34" i="1" s="1"/>
  <c r="M37" i="1"/>
  <c r="N37" i="1" s="1"/>
  <c r="O37" i="1" s="1"/>
  <c r="M61" i="1"/>
  <c r="N61" i="1" s="1"/>
  <c r="O61" i="1" s="1"/>
  <c r="M62" i="1"/>
  <c r="N62" i="1" s="1"/>
  <c r="O62" i="1" s="1"/>
  <c r="M76" i="1"/>
  <c r="N76" i="1" s="1"/>
  <c r="O76" i="1" s="1"/>
  <c r="M85" i="1"/>
  <c r="N85" i="1" s="1"/>
  <c r="O85" i="1" s="1"/>
  <c r="M84" i="1"/>
  <c r="N84" i="1" s="1"/>
  <c r="O84" i="1" s="1"/>
  <c r="AK3" i="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1" i="1"/>
  <c r="AL61" i="1" s="1"/>
  <c r="AM61"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3" i="1"/>
  <c r="AL73" i="1" s="1"/>
  <c r="AM73"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K81" i="1"/>
  <c r="AL81" i="1" s="1"/>
  <c r="AM81" i="1" s="1"/>
  <c r="AK82" i="1"/>
  <c r="AL82" i="1" s="1"/>
  <c r="AM82" i="1" s="1"/>
  <c r="AK83" i="1"/>
  <c r="AL83" i="1" s="1"/>
  <c r="AM83" i="1" s="1"/>
  <c r="AK84" i="1"/>
  <c r="AL84" i="1" s="1"/>
  <c r="AM84" i="1" s="1"/>
  <c r="AK85" i="1"/>
  <c r="AL85" i="1" s="1"/>
  <c r="AM85" i="1" s="1"/>
  <c r="AK86" i="1"/>
  <c r="AL86" i="1" s="1"/>
  <c r="AM86"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G57" i="1"/>
  <c r="AH57" i="1" s="1"/>
  <c r="AG58" i="1"/>
  <c r="AH58" i="1" s="1"/>
  <c r="AG59" i="1"/>
  <c r="AH59" i="1" s="1"/>
  <c r="AG60" i="1"/>
  <c r="AH60" i="1" s="1"/>
  <c r="AG61" i="1"/>
  <c r="AH61"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3" i="1"/>
  <c r="AH73" i="1" s="1"/>
  <c r="AG74" i="1"/>
  <c r="AH74" i="1" s="1"/>
  <c r="AG75" i="1"/>
  <c r="AH75" i="1" s="1"/>
  <c r="AG76" i="1"/>
  <c r="AH76" i="1" s="1"/>
  <c r="AG77" i="1"/>
  <c r="AH77" i="1" s="1"/>
  <c r="AG78" i="1"/>
  <c r="AH78" i="1" s="1"/>
  <c r="AG79" i="1"/>
  <c r="AH79" i="1" s="1"/>
  <c r="AG80" i="1"/>
  <c r="AH80" i="1" s="1"/>
  <c r="AG81" i="1"/>
  <c r="AH81" i="1" s="1"/>
  <c r="AG82" i="1"/>
  <c r="AH82" i="1" s="1"/>
  <c r="AG83" i="1"/>
  <c r="AH83" i="1" s="1"/>
  <c r="AG84" i="1"/>
  <c r="AH84" i="1" s="1"/>
  <c r="AG85" i="1"/>
  <c r="AH85" i="1" s="1"/>
  <c r="AG86" i="1"/>
  <c r="AH86"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1" i="1"/>
  <c r="AD61" i="1" s="1"/>
  <c r="AE61"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3" i="1"/>
  <c r="AD73" i="1" s="1"/>
  <c r="AE73"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AC81" i="1"/>
  <c r="AD81" i="1" s="1"/>
  <c r="AE81" i="1" s="1"/>
  <c r="AC82" i="1"/>
  <c r="AD82" i="1" s="1"/>
  <c r="AE82" i="1" s="1"/>
  <c r="AC83" i="1"/>
  <c r="AD83" i="1" s="1"/>
  <c r="AE83" i="1" s="1"/>
  <c r="AC84" i="1"/>
  <c r="AD84" i="1" s="1"/>
  <c r="AE84" i="1" s="1"/>
  <c r="AC85" i="1"/>
  <c r="AD85" i="1" s="1"/>
  <c r="AE85" i="1" s="1"/>
  <c r="AC86" i="1"/>
  <c r="AD86" i="1" s="1"/>
  <c r="AE86" i="1" s="1"/>
  <c r="W3" i="1"/>
  <c r="X3" i="1" s="1"/>
  <c r="W4" i="1"/>
  <c r="X4" i="1" s="1"/>
  <c r="W5" i="1"/>
  <c r="X5" i="1" s="1"/>
  <c r="W6" i="1"/>
  <c r="X6" i="1" s="1"/>
  <c r="W7" i="1"/>
  <c r="X7" i="1" s="1"/>
  <c r="W8" i="1"/>
  <c r="X8" i="1" s="1"/>
  <c r="W9" i="1"/>
  <c r="X9" i="1" s="1"/>
  <c r="W10" i="1"/>
  <c r="X10" i="1" s="1"/>
  <c r="W11" i="1"/>
  <c r="X11" i="1" s="1"/>
  <c r="W12" i="1"/>
  <c r="X12" i="1" s="1"/>
  <c r="W13" i="1"/>
  <c r="X13" i="1" s="1"/>
  <c r="W14" i="1"/>
  <c r="X14" i="1" s="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X27" i="1"/>
  <c r="W29" i="1"/>
  <c r="X29" i="1" s="1"/>
  <c r="W30" i="1"/>
  <c r="X30" i="1" s="1"/>
  <c r="W31" i="1"/>
  <c r="X31" i="1" s="1"/>
  <c r="W32" i="1"/>
  <c r="X32" i="1" s="1"/>
  <c r="W35" i="1"/>
  <c r="X35" i="1" s="1"/>
  <c r="W38" i="1"/>
  <c r="X38" i="1" s="1"/>
  <c r="W39" i="1"/>
  <c r="X39" i="1" s="1"/>
  <c r="W40" i="1"/>
  <c r="X40" i="1" s="1"/>
  <c r="W41" i="1"/>
  <c r="X41" i="1" s="1"/>
  <c r="W42" i="1"/>
  <c r="X42" i="1" s="1"/>
  <c r="W43" i="1"/>
  <c r="X43" i="1" s="1"/>
  <c r="W44" i="1"/>
  <c r="X44" i="1" s="1"/>
  <c r="W45" i="1"/>
  <c r="X45" i="1" s="1"/>
  <c r="W46" i="1"/>
  <c r="X46" i="1" s="1"/>
  <c r="W47" i="1"/>
  <c r="X47" i="1" s="1"/>
  <c r="W48" i="1"/>
  <c r="X48" i="1" s="1"/>
  <c r="W49" i="1"/>
  <c r="X49" i="1" s="1"/>
  <c r="W50" i="1"/>
  <c r="X50" i="1" s="1"/>
  <c r="W51" i="1"/>
  <c r="X51" i="1" s="1"/>
  <c r="W52" i="1"/>
  <c r="X52" i="1" s="1"/>
  <c r="W53" i="1"/>
  <c r="X53" i="1" s="1"/>
  <c r="W54" i="1"/>
  <c r="X54" i="1" s="1"/>
  <c r="W55" i="1"/>
  <c r="X55" i="1" s="1"/>
  <c r="W56" i="1"/>
  <c r="X56" i="1" s="1"/>
  <c r="W57" i="1"/>
  <c r="X57" i="1" s="1"/>
  <c r="W58" i="1"/>
  <c r="X58" i="1" s="1"/>
  <c r="W59" i="1"/>
  <c r="X59" i="1" s="1"/>
  <c r="W64" i="1"/>
  <c r="X64" i="1" s="1"/>
  <c r="W65" i="1"/>
  <c r="X65" i="1" s="1"/>
  <c r="W67" i="1"/>
  <c r="X67" i="1" s="1"/>
  <c r="W68" i="1"/>
  <c r="X68" i="1" s="1"/>
  <c r="W69" i="1"/>
  <c r="X69" i="1" s="1"/>
  <c r="W70" i="1"/>
  <c r="X70" i="1" s="1"/>
  <c r="W71" i="1"/>
  <c r="X71" i="1" s="1"/>
  <c r="W79" i="1"/>
  <c r="X79" i="1" s="1"/>
  <c r="W80" i="1"/>
  <c r="X80" i="1" s="1"/>
  <c r="W81" i="1"/>
  <c r="X81" i="1" s="1"/>
  <c r="W82" i="1"/>
  <c r="X82" i="1" s="1"/>
  <c r="W83" i="1"/>
  <c r="X83" i="1" s="1"/>
  <c r="W86" i="1"/>
  <c r="X86" i="1" s="1"/>
  <c r="S3" i="1"/>
  <c r="T3" i="1" s="1"/>
  <c r="S4" i="1"/>
  <c r="T4" i="1" s="1"/>
  <c r="S5" i="1"/>
  <c r="T5" i="1" s="1"/>
  <c r="S6" i="1"/>
  <c r="T6" i="1" s="1"/>
  <c r="S7" i="1"/>
  <c r="T7" i="1" s="1"/>
  <c r="S8" i="1"/>
  <c r="T8" i="1" s="1"/>
  <c r="S9" i="1"/>
  <c r="T9" i="1" s="1"/>
  <c r="S10" i="1"/>
  <c r="T10" i="1" s="1"/>
  <c r="S11" i="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S26" i="1"/>
  <c r="T26" i="1" s="1"/>
  <c r="S27" i="1"/>
  <c r="T27" i="1" s="1"/>
  <c r="S29" i="1"/>
  <c r="T29" i="1" s="1"/>
  <c r="S30" i="1"/>
  <c r="S31" i="1"/>
  <c r="T31" i="1" s="1"/>
  <c r="S32" i="1"/>
  <c r="T32" i="1" s="1"/>
  <c r="S35" i="1"/>
  <c r="T35"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4" i="1"/>
  <c r="T64" i="1" s="1"/>
  <c r="S65" i="1"/>
  <c r="T65" i="1" s="1"/>
  <c r="S67" i="1"/>
  <c r="T67" i="1" s="1"/>
  <c r="S68" i="1"/>
  <c r="T68" i="1" s="1"/>
  <c r="S69" i="1"/>
  <c r="T69" i="1" s="1"/>
  <c r="S70" i="1"/>
  <c r="T70" i="1" s="1"/>
  <c r="S71" i="1"/>
  <c r="T71" i="1" s="1"/>
  <c r="S79" i="1"/>
  <c r="T79" i="1" s="1"/>
  <c r="S80" i="1"/>
  <c r="T80" i="1" s="1"/>
  <c r="S81" i="1"/>
  <c r="T81" i="1" s="1"/>
  <c r="S82" i="1"/>
  <c r="T82" i="1" s="1"/>
  <c r="S83" i="1"/>
  <c r="T83" i="1" s="1"/>
  <c r="S86" i="1"/>
  <c r="T86" i="1" s="1"/>
  <c r="N3" i="1"/>
  <c r="O3" i="1" s="1"/>
  <c r="N4" i="1"/>
  <c r="O4" i="1" s="1"/>
  <c r="N5" i="1"/>
  <c r="O5" i="1" s="1"/>
  <c r="N6" i="1"/>
  <c r="O6" i="1" s="1"/>
  <c r="N7" i="1"/>
  <c r="O7" i="1" s="1"/>
  <c r="N8" i="1"/>
  <c r="O8" i="1" s="1"/>
  <c r="N9" i="1"/>
  <c r="O9" i="1" s="1"/>
  <c r="N10" i="1"/>
  <c r="O10" i="1" s="1"/>
  <c r="N11" i="1"/>
  <c r="N12" i="1"/>
  <c r="O12" i="1" s="1"/>
  <c r="N13" i="1"/>
  <c r="O13" i="1" s="1"/>
  <c r="N14" i="1"/>
  <c r="O14" i="1" s="1"/>
  <c r="N15" i="1"/>
  <c r="O15" i="1" s="1"/>
  <c r="N16" i="1"/>
  <c r="O16" i="1" s="1"/>
  <c r="N17" i="1"/>
  <c r="O17" i="1" s="1"/>
  <c r="N18" i="1"/>
  <c r="O18" i="1" s="1"/>
  <c r="N19" i="1"/>
  <c r="O19" i="1" s="1"/>
  <c r="N20" i="1"/>
  <c r="O20" i="1" s="1"/>
  <c r="N21" i="1"/>
  <c r="O21" i="1" s="1"/>
  <c r="N22" i="1"/>
  <c r="O22" i="1" s="1"/>
  <c r="N23" i="1"/>
  <c r="O23" i="1" s="1"/>
  <c r="N24" i="1"/>
  <c r="O24" i="1" s="1"/>
  <c r="N25" i="1"/>
  <c r="N26" i="1"/>
  <c r="O26" i="1" s="1"/>
  <c r="N27" i="1"/>
  <c r="O27" i="1" s="1"/>
  <c r="N29" i="1"/>
  <c r="O29" i="1" s="1"/>
  <c r="N30" i="1"/>
  <c r="N31" i="1"/>
  <c r="O31" i="1" s="1"/>
  <c r="N32" i="1"/>
  <c r="O32" i="1" s="1"/>
  <c r="N35" i="1"/>
  <c r="O35"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2" i="1"/>
  <c r="O52" i="1" s="1"/>
  <c r="N53" i="1"/>
  <c r="O53" i="1" s="1"/>
  <c r="N54" i="1"/>
  <c r="O54" i="1" s="1"/>
  <c r="N55" i="1"/>
  <c r="O55" i="1" s="1"/>
  <c r="N56" i="1"/>
  <c r="O56" i="1" s="1"/>
  <c r="N57" i="1"/>
  <c r="O57" i="1" s="1"/>
  <c r="N58" i="1"/>
  <c r="O58" i="1" s="1"/>
  <c r="N59" i="1"/>
  <c r="O59" i="1" s="1"/>
  <c r="N64" i="1"/>
  <c r="O64" i="1" s="1"/>
  <c r="N65" i="1"/>
  <c r="O65" i="1" s="1"/>
  <c r="N67" i="1"/>
  <c r="O67" i="1" s="1"/>
  <c r="N68" i="1"/>
  <c r="O68" i="1" s="1"/>
  <c r="N69" i="1"/>
  <c r="O69" i="1" s="1"/>
  <c r="N70" i="1"/>
  <c r="O70" i="1" s="1"/>
  <c r="N71" i="1"/>
  <c r="O71" i="1" s="1"/>
  <c r="N79" i="1"/>
  <c r="O79" i="1" s="1"/>
  <c r="N80" i="1"/>
  <c r="O80" i="1" s="1"/>
  <c r="N81" i="1"/>
  <c r="O81" i="1" s="1"/>
  <c r="N82" i="1"/>
  <c r="O82" i="1" s="1"/>
  <c r="N83" i="1"/>
  <c r="O83" i="1" s="1"/>
  <c r="N86" i="1"/>
  <c r="O86"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J81" i="1"/>
  <c r="Y81" i="1" s="1"/>
  <c r="J82" i="1"/>
  <c r="Y82" i="1" s="1"/>
  <c r="J83" i="1"/>
  <c r="Y83" i="1" s="1"/>
  <c r="J84" i="1"/>
  <c r="Y84" i="1" s="1"/>
  <c r="J85" i="1"/>
  <c r="Y85" i="1" s="1"/>
  <c r="J86" i="1"/>
  <c r="Y86" i="1" s="1"/>
  <c r="O11" i="1" l="1"/>
  <c r="W63" i="1"/>
  <c r="X63" i="1" s="1"/>
  <c r="T30" i="1"/>
  <c r="T25" i="1"/>
  <c r="T11" i="1"/>
  <c r="S63" i="1"/>
  <c r="O30" i="1"/>
  <c r="O25" i="1"/>
  <c r="N63" i="1"/>
  <c r="W37" i="1"/>
  <c r="X37" i="1" s="1"/>
  <c r="W60" i="1"/>
  <c r="X60" i="1" s="1"/>
  <c r="O63" i="1" l="1"/>
  <c r="T63" i="1"/>
  <c r="F6" i="2"/>
  <c r="E6" i="2"/>
  <c r="D5" i="2"/>
  <c r="C5" i="2"/>
</calcChain>
</file>

<file path=xl/sharedStrings.xml><?xml version="1.0" encoding="utf-8"?>
<sst xmlns="http://schemas.openxmlformats.org/spreadsheetml/2006/main" count="742" uniqueCount="250">
  <si>
    <t>Active Transportation</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</si>
  <si>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</si>
  <si>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</si>
  <si>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</si>
  <si>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</si>
  <si>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</si>
  <si>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</si>
  <si>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</si>
  <si>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</si>
  <si>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</si>
  <si>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</si>
  <si>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</si>
  <si>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</si>
  <si>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</si>
  <si>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</si>
  <si>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</si>
  <si>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</si>
  <si>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</si>
  <si>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</si>
  <si>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</si>
  <si>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</si>
  <si>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</si>
  <si>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</si>
  <si>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</si>
  <si>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</si>
  <si>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</si>
  <si>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</si>
  <si>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</si>
  <si>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</si>
  <si>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</si>
  <si>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</si>
  <si>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</si>
  <si>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</si>
  <si>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</si>
  <si>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</si>
  <si>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</si>
  <si>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</si>
  <si>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</si>
  <si>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</si>
  <si>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</si>
  <si>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</si>
  <si>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</si>
  <si>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</si>
  <si>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</si>
  <si>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</si>
  <si>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</si>
  <si>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</si>
  <si>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</si>
  <si>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</si>
  <si>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</si>
  <si>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</si>
  <si>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</si>
  <si>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</si>
  <si>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</si>
  <si>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</si>
  <si>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</si>
  <si>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</si>
  <si>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</si>
  <si>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National Average for CMAs</t>
  </si>
  <si>
    <t>&lt;-- Moving Backward</t>
  </si>
  <si>
    <t>Oshawa</t>
  </si>
  <si>
    <t>355320001.00</t>
  </si>
  <si>
    <t>355320002.01</t>
  </si>
  <si>
    <t>355320002.02</t>
  </si>
  <si>
    <t>355320002.03</t>
  </si>
  <si>
    <t>355320003.01</t>
  </si>
  <si>
    <t>355320003.02</t>
  </si>
  <si>
    <t>355320004.01</t>
  </si>
  <si>
    <t>355320004.02</t>
  </si>
  <si>
    <t>355320005.00</t>
  </si>
  <si>
    <t>355320006.00</t>
  </si>
  <si>
    <t>355320007.00</t>
  </si>
  <si>
    <t>355320008.01</t>
  </si>
  <si>
    <t>355320008.02</t>
  </si>
  <si>
    <t>355320008.03</t>
  </si>
  <si>
    <t>355320008.05</t>
  </si>
  <si>
    <t>355320008.06</t>
  </si>
  <si>
    <t>355320008.07</t>
  </si>
  <si>
    <t>355320009.01</t>
  </si>
  <si>
    <t>355320009.02</t>
  </si>
  <si>
    <t>355320009.03</t>
  </si>
  <si>
    <t>355320009.04</t>
  </si>
  <si>
    <t>355320009.05</t>
  </si>
  <si>
    <t>355320010.00</t>
  </si>
  <si>
    <t>355320011.00</t>
  </si>
  <si>
    <t>355320012.00</t>
  </si>
  <si>
    <t>355320013.00</t>
  </si>
  <si>
    <t>355320014.01</t>
  </si>
  <si>
    <t>355320014.02</t>
  </si>
  <si>
    <t>355320015.01</t>
  </si>
  <si>
    <t>355320015.02</t>
  </si>
  <si>
    <t>355320016.01</t>
  </si>
  <si>
    <t>355320016.02</t>
  </si>
  <si>
    <t>355320100.01</t>
  </si>
  <si>
    <t>355320100.02</t>
  </si>
  <si>
    <t>355320100.03</t>
  </si>
  <si>
    <t>355320101.02</t>
  </si>
  <si>
    <t>355320101.03</t>
  </si>
  <si>
    <t>355320101.04</t>
  </si>
  <si>
    <t>355320101.05</t>
  </si>
  <si>
    <t>355320101.06</t>
  </si>
  <si>
    <t>355320102.01</t>
  </si>
  <si>
    <t>355320102.02</t>
  </si>
  <si>
    <t>355320102.03</t>
  </si>
  <si>
    <t>355320103.00</t>
  </si>
  <si>
    <t>355320104.00</t>
  </si>
  <si>
    <t>355320105.03</t>
  </si>
  <si>
    <t>355320105.04</t>
  </si>
  <si>
    <t>355320105.05</t>
  </si>
  <si>
    <t>355320105.06</t>
  </si>
  <si>
    <t>355320105.07</t>
  </si>
  <si>
    <t>355320105.08</t>
  </si>
  <si>
    <t>355320105.09</t>
  </si>
  <si>
    <t>355320105.10</t>
  </si>
  <si>
    <t>355320105.11</t>
  </si>
  <si>
    <t>355320105.12</t>
  </si>
  <si>
    <t>355320105.13</t>
  </si>
  <si>
    <t>355320200.00</t>
  </si>
  <si>
    <t>355320201.00</t>
  </si>
  <si>
    <t>355320202.03</t>
  </si>
  <si>
    <t>355320202.04</t>
  </si>
  <si>
    <t>355320202.05</t>
  </si>
  <si>
    <t>355320202.07</t>
  </si>
  <si>
    <t>355320202.08</t>
  </si>
  <si>
    <t>355320202.09</t>
  </si>
  <si>
    <t>355320202.10</t>
  </si>
  <si>
    <t>355320202.11</t>
  </si>
  <si>
    <t>355320203.01</t>
  </si>
  <si>
    <t>355320203.02</t>
  </si>
  <si>
    <t>355320203.03</t>
  </si>
  <si>
    <t>355320203.04</t>
  </si>
  <si>
    <t>355320204.00</t>
  </si>
  <si>
    <t>355320205.00</t>
  </si>
  <si>
    <t>355320206.00</t>
  </si>
  <si>
    <t>split</t>
  </si>
  <si>
    <t>CMA Total</t>
  </si>
  <si>
    <t>Lake View</t>
  </si>
  <si>
    <t>Central Oshawa</t>
  </si>
  <si>
    <t>Northglen, Oshawa Airport</t>
  </si>
  <si>
    <t>Centennial</t>
  </si>
  <si>
    <t>Taunton</t>
  </si>
  <si>
    <t>Whitby Shores</t>
  </si>
  <si>
    <t>West Lynde</t>
  </si>
  <si>
    <t>Williamsburg</t>
  </si>
  <si>
    <t>Whitby</t>
  </si>
  <si>
    <t>Northglen</t>
  </si>
  <si>
    <t>Coronation Gardens &amp; Ashburn</t>
  </si>
  <si>
    <t>Darlington &amp; Maple Grove</t>
  </si>
  <si>
    <t>Wilmont Creek W</t>
  </si>
  <si>
    <t>Samac E</t>
  </si>
  <si>
    <t>Brooklin</t>
  </si>
  <si>
    <t>Medowcrest</t>
  </si>
  <si>
    <t>Gaud Corners</t>
  </si>
  <si>
    <t>Windfields</t>
  </si>
  <si>
    <t>split, urban edge</t>
  </si>
  <si>
    <t>Downtown Oshawa W</t>
  </si>
  <si>
    <t>Wilmon Creek &amp;Bond Head &amp; Newcastle</t>
  </si>
  <si>
    <t>North Oshawa</t>
  </si>
  <si>
    <t>Whitby GO stn</t>
  </si>
  <si>
    <t>Pinecrest</t>
  </si>
  <si>
    <t>Baxter Pk Bowm</t>
  </si>
  <si>
    <t>Neighbourhood</t>
  </si>
  <si>
    <t>2016 CTDataMaker using new 2016 Classifications</t>
  </si>
  <si>
    <t>Unclassified</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</si>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</sst>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_ ;\-#,##0\ "/>
    <numFmt numFmtId="167" formatCode="0.000000"/>
    <numFmt numFmtId="168"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 fillId="0" borderId="0"/>
    <xf numFmtId="0" fontId="26" fillId="0" borderId="0" applyNumberFormat="0" applyFill="0" applyBorder="0" applyAlignment="0" applyProtection="0"/>
  </cellStyleXfs>
  <cellXfs count="299">
    <xf numFmtId="0" fontId="0" fillId="0" borderId="0" xfId="0"/>
    <xf numFmtId="0" fontId="16" fillId="0" borderId="0" xfId="0" applyFont="1"/>
    <xf numFmtId="164" fontId="23" fillId="0" borderId="29" xfId="7" applyNumberFormat="1" applyFont="1" applyFill="1" applyBorder="1" applyAlignment="1">
      <alignment horizontal="center"/>
    </xf>
    <xf numFmtId="3" fontId="21" fillId="0" borderId="28" xfId="0" applyNumberFormat="1" applyFont="1" applyFill="1" applyBorder="1" applyAlignment="1">
      <alignment horizontal="center" vertical="center" wrapText="1"/>
    </xf>
    <xf numFmtId="3" fontId="23" fillId="0" borderId="15" xfId="0" applyNumberFormat="1" applyFont="1" applyFill="1" applyBorder="1" applyAlignment="1">
      <alignment horizontal="center"/>
    </xf>
    <xf numFmtId="165" fontId="23" fillId="0" borderId="0" xfId="7"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0" fillId="0" borderId="0" xfId="0" applyFill="1"/>
    <xf numFmtId="0" fontId="20" fillId="0" borderId="27" xfId="0" applyFont="1" applyFill="1" applyBorder="1" applyAlignment="1">
      <alignment horizontal="center" vertical="center" wrapText="1"/>
    </xf>
    <xf numFmtId="0" fontId="16" fillId="0" borderId="34" xfId="0" applyFont="1" applyFill="1" applyBorder="1" applyAlignment="1">
      <alignment horizontal="center" vertical="center" wrapText="1"/>
    </xf>
    <xf numFmtId="49" fontId="23" fillId="0" borderId="0" xfId="0" applyNumberFormat="1" applyFont="1" applyFill="1" applyAlignment="1">
      <alignment horizontal="left"/>
    </xf>
    <xf numFmtId="0" fontId="23" fillId="0" borderId="0" xfId="7" applyFont="1" applyFill="1" applyAlignment="1">
      <alignment horizontal="center"/>
    </xf>
    <xf numFmtId="0" fontId="22" fillId="0" borderId="0" xfId="0" applyFont="1" applyFill="1"/>
    <xf numFmtId="3" fontId="20" fillId="0" borderId="24" xfId="0" applyNumberFormat="1" applyFont="1" applyFill="1" applyBorder="1" applyAlignment="1">
      <alignment horizontal="center" vertical="center" wrapText="1"/>
    </xf>
    <xf numFmtId="3" fontId="20" fillId="0" borderId="23"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2" fillId="0" borderId="0" xfId="0" applyFont="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6" fontId="22" fillId="34" borderId="43" xfId="43" applyNumberFormat="1" applyFont="1" applyFill="1" applyBorder="1" applyAlignment="1">
      <alignment horizontal="center"/>
    </xf>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6" fontId="22" fillId="35" borderId="47" xfId="43"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6" fontId="22" fillId="36" borderId="47" xfId="43"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6" fontId="22" fillId="0" borderId="51" xfId="43" applyNumberFormat="1" applyFont="1" applyBorder="1" applyAlignment="1">
      <alignment horizontal="center"/>
    </xf>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43"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0" fontId="0" fillId="0" borderId="0" xfId="0"/>
    <xf numFmtId="3" fontId="23" fillId="0" borderId="15" xfId="7" applyNumberFormat="1" applyFont="1" applyFill="1" applyBorder="1" applyAlignment="1">
      <alignment horizontal="center"/>
    </xf>
    <xf numFmtId="3" fontId="23" fillId="0" borderId="0" xfId="7" applyNumberFormat="1" applyFont="1" applyFill="1" applyBorder="1" applyAlignment="1">
      <alignment horizontal="center"/>
    </xf>
    <xf numFmtId="2" fontId="23" fillId="0" borderId="11" xfId="7" applyNumberFormat="1" applyFont="1" applyFill="1" applyBorder="1" applyAlignment="1">
      <alignment horizontal="center"/>
    </xf>
    <xf numFmtId="0" fontId="20" fillId="0" borderId="24" xfId="0" applyFont="1" applyFill="1" applyBorder="1" applyAlignment="1">
      <alignment horizontal="center" vertical="center" wrapText="1"/>
    </xf>
    <xf numFmtId="2" fontId="20" fillId="0" borderId="27" xfId="0" applyNumberFormat="1" applyFont="1" applyFill="1" applyBorder="1" applyAlignment="1">
      <alignment horizontal="center" vertical="center" wrapText="1"/>
    </xf>
    <xf numFmtId="10" fontId="23" fillId="0" borderId="0" xfId="7" applyNumberFormat="1" applyFont="1" applyFill="1" applyBorder="1" applyAlignment="1">
      <alignment horizontal="center"/>
    </xf>
    <xf numFmtId="2" fontId="22" fillId="0" borderId="0" xfId="0" applyNumberFormat="1" applyFont="1" applyAlignment="1">
      <alignment horizontal="center" wrapText="1"/>
    </xf>
    <xf numFmtId="3" fontId="22" fillId="0" borderId="0" xfId="0" applyNumberFormat="1" applyFont="1" applyAlignment="1">
      <alignment horizontal="center" wrapText="1"/>
    </xf>
    <xf numFmtId="168" fontId="22" fillId="0" borderId="0" xfId="0" applyNumberFormat="1" applyFont="1" applyAlignment="1">
      <alignment horizontal="center" wrapText="1"/>
    </xf>
    <xf numFmtId="4" fontId="22" fillId="0" borderId="0" xfId="0" applyNumberFormat="1" applyFont="1" applyAlignment="1">
      <alignment horizontal="center" wrapText="1"/>
    </xf>
    <xf numFmtId="0" fontId="0" fillId="0" borderId="0" xfId="0" applyAlignment="1">
      <alignment horizontal="center" wrapText="1"/>
    </xf>
    <xf numFmtId="2" fontId="22" fillId="0" borderId="0" xfId="0" applyNumberFormat="1" applyFont="1" applyAlignment="1">
      <alignment horizontal="center"/>
    </xf>
    <xf numFmtId="3" fontId="22" fillId="0" borderId="0" xfId="0" applyNumberFormat="1" applyFont="1" applyAlignment="1">
      <alignment horizontal="center"/>
    </xf>
    <xf numFmtId="168" fontId="22" fillId="0" borderId="0" xfId="0" applyNumberFormat="1" applyFont="1" applyAlignment="1">
      <alignment horizontal="center"/>
    </xf>
    <xf numFmtId="4" fontId="22"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3" fontId="0" fillId="0" borderId="0" xfId="0" applyNumberFormat="1" applyAlignment="1">
      <alignment horizontal="center"/>
    </xf>
    <xf numFmtId="168" fontId="0" fillId="0" borderId="0" xfId="0" applyNumberFormat="1" applyAlignment="1">
      <alignment horizontal="center"/>
    </xf>
    <xf numFmtId="4" fontId="0" fillId="0" borderId="0" xfId="0" applyNumberFormat="1" applyAlignment="1">
      <alignment horizontal="center"/>
    </xf>
    <xf numFmtId="1" fontId="23" fillId="0" borderId="0" xfId="7" applyNumberFormat="1" applyFont="1" applyFill="1" applyAlignment="1">
      <alignment horizontal="center"/>
    </xf>
    <xf numFmtId="3" fontId="19" fillId="36" borderId="0" xfId="0" quotePrefix="1" applyNumberFormat="1" applyFont="1" applyFill="1" applyAlignment="1">
      <alignment horizontal="center"/>
    </xf>
    <xf numFmtId="3" fontId="19" fillId="36" borderId="15" xfId="0" quotePrefix="1" applyNumberFormat="1" applyFont="1" applyFill="1" applyBorder="1" applyAlignment="1">
      <alignment horizontal="center"/>
    </xf>
    <xf numFmtId="3" fontId="23" fillId="36" borderId="15" xfId="7" applyNumberFormat="1" applyFont="1" applyFill="1" applyBorder="1" applyAlignment="1">
      <alignment horizontal="center"/>
    </xf>
    <xf numFmtId="3" fontId="23" fillId="36" borderId="0" xfId="7" applyNumberFormat="1" applyFont="1" applyFill="1" applyBorder="1" applyAlignment="1">
      <alignment horizontal="center"/>
    </xf>
    <xf numFmtId="165" fontId="23" fillId="36" borderId="0" xfId="7" applyNumberFormat="1" applyFont="1" applyFill="1" applyBorder="1" applyAlignment="1">
      <alignment horizontal="center"/>
    </xf>
    <xf numFmtId="1" fontId="23" fillId="36" borderId="0" xfId="7" applyNumberFormat="1" applyFont="1" applyFill="1" applyAlignment="1">
      <alignment horizontal="center"/>
    </xf>
    <xf numFmtId="164" fontId="23" fillId="36" borderId="29" xfId="7" applyNumberFormat="1" applyFont="1" applyFill="1" applyBorder="1" applyAlignment="1">
      <alignment horizontal="center"/>
    </xf>
    <xf numFmtId="2" fontId="23" fillId="36" borderId="11" xfId="7" applyNumberFormat="1" applyFont="1" applyFill="1" applyBorder="1" applyAlignment="1">
      <alignment horizontal="center"/>
    </xf>
    <xf numFmtId="10" fontId="23" fillId="36" borderId="0" xfId="7" applyNumberFormat="1" applyFont="1" applyFill="1" applyBorder="1" applyAlignment="1">
      <alignment horizontal="center"/>
    </xf>
    <xf numFmtId="3" fontId="19" fillId="36" borderId="0" xfId="0" quotePrefix="1" applyNumberFormat="1" applyFont="1" applyFill="1" applyBorder="1" applyAlignment="1">
      <alignment horizontal="center"/>
    </xf>
    <xf numFmtId="3" fontId="23" fillId="35" borderId="15" xfId="7" applyNumberFormat="1" applyFont="1" applyFill="1" applyBorder="1" applyAlignment="1">
      <alignment horizontal="center"/>
    </xf>
    <xf numFmtId="3" fontId="19" fillId="35" borderId="0" xfId="0" quotePrefix="1" applyNumberFormat="1" applyFont="1" applyFill="1" applyAlignment="1">
      <alignment horizontal="center"/>
    </xf>
    <xf numFmtId="3" fontId="23" fillId="35" borderId="0" xfId="7" applyNumberFormat="1" applyFont="1" applyFill="1" applyBorder="1" applyAlignment="1">
      <alignment horizontal="center"/>
    </xf>
    <xf numFmtId="165" fontId="23" fillId="35" borderId="0" xfId="7" applyNumberFormat="1" applyFont="1" applyFill="1" applyBorder="1" applyAlignment="1">
      <alignment horizontal="center"/>
    </xf>
    <xf numFmtId="164" fontId="23" fillId="35" borderId="29" xfId="7" applyNumberFormat="1" applyFont="1" applyFill="1" applyBorder="1" applyAlignment="1">
      <alignment horizontal="center"/>
    </xf>
    <xf numFmtId="2" fontId="23" fillId="35" borderId="11" xfId="7" applyNumberFormat="1" applyFont="1" applyFill="1" applyBorder="1" applyAlignment="1">
      <alignment horizontal="center"/>
    </xf>
    <xf numFmtId="10" fontId="23" fillId="35" borderId="0" xfId="7" applyNumberFormat="1" applyFont="1" applyFill="1" applyBorder="1" applyAlignment="1">
      <alignment horizontal="center"/>
    </xf>
    <xf numFmtId="3" fontId="23" fillId="34" borderId="15" xfId="7" applyNumberFormat="1" applyFont="1" applyFill="1" applyBorder="1" applyAlignment="1">
      <alignment horizontal="center"/>
    </xf>
    <xf numFmtId="3" fontId="19" fillId="34" borderId="0" xfId="0" quotePrefix="1" applyNumberFormat="1" applyFont="1" applyFill="1" applyAlignment="1">
      <alignment horizontal="center"/>
    </xf>
    <xf numFmtId="3" fontId="23" fillId="34" borderId="0" xfId="7" applyNumberFormat="1" applyFont="1" applyFill="1" applyBorder="1" applyAlignment="1">
      <alignment horizontal="center"/>
    </xf>
    <xf numFmtId="165" fontId="23" fillId="34" borderId="0" xfId="7" applyNumberFormat="1" applyFont="1" applyFill="1" applyBorder="1" applyAlignment="1">
      <alignment horizontal="center"/>
    </xf>
    <xf numFmtId="164" fontId="23" fillId="34" borderId="29" xfId="7" applyNumberFormat="1" applyFont="1" applyFill="1" applyBorder="1" applyAlignment="1">
      <alignment horizontal="center"/>
    </xf>
    <xf numFmtId="2" fontId="23" fillId="34" borderId="11" xfId="7" applyNumberFormat="1" applyFont="1" applyFill="1" applyBorder="1" applyAlignment="1">
      <alignment horizontal="center"/>
    </xf>
    <xf numFmtId="10" fontId="23" fillId="34" borderId="0" xfId="7" applyNumberFormat="1" applyFont="1" applyFill="1" applyBorder="1" applyAlignment="1">
      <alignment horizontal="center"/>
    </xf>
    <xf numFmtId="3" fontId="19" fillId="0" borderId="0" xfId="0" quotePrefix="1" applyNumberFormat="1" applyFont="1" applyFill="1" applyAlignment="1">
      <alignment horizontal="center"/>
    </xf>
    <xf numFmtId="3" fontId="19" fillId="0" borderId="0" xfId="0" quotePrefix="1" applyNumberFormat="1" applyFont="1" applyFill="1" applyBorder="1" applyAlignment="1">
      <alignment horizontal="center"/>
    </xf>
    <xf numFmtId="3" fontId="19" fillId="0" borderId="15" xfId="0" quotePrefix="1" applyNumberFormat="1" applyFont="1" applyFill="1" applyBorder="1" applyAlignment="1">
      <alignment horizontal="center"/>
    </xf>
    <xf numFmtId="0" fontId="23" fillId="0" borderId="14" xfId="0" applyFont="1" applyFill="1" applyBorder="1" applyAlignment="1">
      <alignment horizontal="center"/>
    </xf>
    <xf numFmtId="0" fontId="23" fillId="0" borderId="14" xfId="0" applyFont="1" applyFill="1" applyBorder="1" applyAlignment="1">
      <alignment horizontal="left"/>
    </xf>
    <xf numFmtId="2" fontId="23" fillId="0" borderId="0" xfId="0" applyNumberFormat="1" applyFont="1" applyFill="1" applyAlignment="1">
      <alignment horizontal="center"/>
    </xf>
    <xf numFmtId="2" fontId="23" fillId="0" borderId="16" xfId="0" applyNumberFormat="1" applyFont="1" applyFill="1" applyBorder="1" applyAlignment="1">
      <alignment horizontal="center"/>
    </xf>
    <xf numFmtId="167" fontId="23" fillId="0" borderId="0" xfId="0" applyNumberFormat="1" applyFont="1" applyFill="1" applyBorder="1" applyAlignment="1">
      <alignment horizontal="center"/>
    </xf>
    <xf numFmtId="3" fontId="23" fillId="0" borderId="0" xfId="0" applyNumberFormat="1" applyFont="1" applyFill="1" applyBorder="1" applyAlignment="1">
      <alignment horizontal="center"/>
    </xf>
    <xf numFmtId="4" fontId="23" fillId="0" borderId="0" xfId="0" applyNumberFormat="1" applyFont="1" applyFill="1" applyAlignment="1">
      <alignment horizontal="center"/>
    </xf>
    <xf numFmtId="3" fontId="23" fillId="0" borderId="0" xfId="0" applyNumberFormat="1" applyFont="1" applyFill="1" applyAlignment="1">
      <alignment horizontal="center"/>
    </xf>
    <xf numFmtId="0" fontId="23" fillId="0" borderId="0" xfId="0" applyFont="1" applyFill="1" applyAlignment="1">
      <alignment horizontal="left"/>
    </xf>
    <xf numFmtId="0" fontId="23" fillId="0" borderId="0" xfId="0" applyFont="1" applyFill="1" applyAlignment="1">
      <alignment horizontal="center"/>
    </xf>
    <xf numFmtId="0" fontId="23" fillId="0" borderId="0" xfId="0" applyFont="1" applyFill="1" applyBorder="1" applyAlignment="1">
      <alignment horizontal="center"/>
    </xf>
    <xf numFmtId="2" fontId="23" fillId="0" borderId="0" xfId="0" applyNumberFormat="1" applyFont="1" applyFill="1" applyBorder="1" applyAlignment="1">
      <alignment horizontal="center"/>
    </xf>
    <xf numFmtId="165" fontId="23" fillId="0" borderId="0" xfId="1" applyNumberFormat="1" applyFont="1" applyFill="1" applyBorder="1" applyAlignment="1">
      <alignment horizontal="center"/>
    </xf>
    <xf numFmtId="3" fontId="21" fillId="0" borderId="0" xfId="0" applyNumberFormat="1" applyFont="1" applyFill="1" applyBorder="1" applyAlignment="1">
      <alignment horizontal="center"/>
    </xf>
    <xf numFmtId="0" fontId="23" fillId="0" borderId="29" xfId="0" applyFont="1" applyFill="1" applyBorder="1" applyAlignment="1">
      <alignment horizontal="center"/>
    </xf>
    <xf numFmtId="0" fontId="23" fillId="0" borderId="11" xfId="0" applyFont="1" applyFill="1" applyBorder="1" applyAlignment="1">
      <alignment horizontal="center"/>
    </xf>
    <xf numFmtId="3" fontId="23" fillId="0" borderId="10" xfId="0" applyNumberFormat="1" applyFont="1" applyFill="1" applyBorder="1" applyAlignment="1">
      <alignment horizontal="center"/>
    </xf>
    <xf numFmtId="0" fontId="23" fillId="0" borderId="16" xfId="0" applyFont="1" applyFill="1" applyBorder="1" applyAlignment="1">
      <alignment horizontal="center"/>
    </xf>
    <xf numFmtId="165" fontId="23" fillId="0" borderId="14" xfId="7" applyNumberFormat="1" applyFont="1" applyFill="1" applyBorder="1" applyAlignment="1">
      <alignment horizontal="center"/>
    </xf>
    <xf numFmtId="0" fontId="23" fillId="0" borderId="0" xfId="7" applyFont="1" applyFill="1" applyAlignment="1">
      <alignment horizontal="left"/>
    </xf>
    <xf numFmtId="2" fontId="23" fillId="34" borderId="0" xfId="0" applyNumberFormat="1" applyFont="1" applyFill="1" applyAlignment="1">
      <alignment horizontal="center"/>
    </xf>
    <xf numFmtId="2" fontId="23" fillId="35" borderId="0" xfId="0" applyNumberFormat="1" applyFont="1" applyFill="1" applyAlignment="1">
      <alignment horizontal="center"/>
    </xf>
    <xf numFmtId="2" fontId="23" fillId="36" borderId="0" xfId="0" applyNumberFormat="1" applyFont="1" applyFill="1" applyAlignment="1">
      <alignment horizontal="center"/>
    </xf>
    <xf numFmtId="0" fontId="23" fillId="38" borderId="14" xfId="7" applyFont="1" applyFill="1" applyBorder="1" applyAlignment="1">
      <alignment horizontal="left"/>
    </xf>
    <xf numFmtId="2" fontId="23" fillId="38" borderId="0" xfId="7" applyNumberFormat="1" applyFont="1" applyFill="1" applyAlignment="1">
      <alignment horizontal="center"/>
    </xf>
    <xf numFmtId="2" fontId="23" fillId="38" borderId="16" xfId="7" applyNumberFormat="1" applyFont="1" applyFill="1" applyBorder="1" applyAlignment="1">
      <alignment horizontal="center"/>
    </xf>
    <xf numFmtId="167" fontId="23" fillId="38" borderId="0" xfId="7" applyNumberFormat="1" applyFont="1" applyFill="1" applyBorder="1" applyAlignment="1">
      <alignment horizontal="center"/>
    </xf>
    <xf numFmtId="3" fontId="23" fillId="38" borderId="0" xfId="7" applyNumberFormat="1" applyFont="1" applyFill="1" applyBorder="1" applyAlignment="1">
      <alignment horizontal="center"/>
    </xf>
    <xf numFmtId="3" fontId="23" fillId="38" borderId="15" xfId="7" applyNumberFormat="1" applyFont="1" applyFill="1" applyBorder="1" applyAlignment="1">
      <alignment horizontal="center"/>
    </xf>
    <xf numFmtId="4" fontId="23" fillId="38" borderId="0" xfId="7" applyNumberFormat="1" applyFont="1" applyFill="1" applyAlignment="1">
      <alignment horizontal="center"/>
    </xf>
    <xf numFmtId="3" fontId="23" fillId="38" borderId="0" xfId="7" applyNumberFormat="1" applyFont="1" applyFill="1" applyAlignment="1">
      <alignment horizontal="center"/>
    </xf>
    <xf numFmtId="3" fontId="23" fillId="38" borderId="0" xfId="7" applyNumberFormat="1" applyFont="1" applyFill="1" applyBorder="1" applyAlignment="1">
      <alignment horizontal="center" vertical="center" wrapText="1"/>
    </xf>
    <xf numFmtId="165" fontId="23" fillId="38" borderId="0" xfId="7" applyNumberFormat="1" applyFont="1" applyFill="1" applyBorder="1" applyAlignment="1">
      <alignment horizontal="center"/>
    </xf>
    <xf numFmtId="164" fontId="23" fillId="38" borderId="29" xfId="7" applyNumberFormat="1" applyFont="1" applyFill="1" applyBorder="1" applyAlignment="1">
      <alignment horizontal="center"/>
    </xf>
    <xf numFmtId="2" fontId="23" fillId="38" borderId="11" xfId="7" applyNumberFormat="1" applyFont="1" applyFill="1" applyBorder="1" applyAlignment="1">
      <alignment horizontal="center"/>
    </xf>
    <xf numFmtId="10" fontId="23" fillId="38" borderId="0" xfId="7" applyNumberFormat="1" applyFont="1" applyFill="1" applyBorder="1" applyAlignment="1">
      <alignment horizontal="center"/>
    </xf>
    <xf numFmtId="0" fontId="23" fillId="38" borderId="14" xfId="7" applyFont="1" applyFill="1" applyBorder="1" applyAlignment="1">
      <alignment horizontal="center"/>
    </xf>
    <xf numFmtId="0" fontId="23" fillId="38" borderId="0" xfId="7" applyFont="1" applyFill="1" applyBorder="1" applyAlignment="1">
      <alignment horizontal="center" vertical="center" wrapText="1"/>
    </xf>
    <xf numFmtId="0" fontId="23" fillId="34" borderId="14" xfId="0" applyFont="1" applyFill="1" applyBorder="1" applyAlignment="1">
      <alignment horizontal="left"/>
    </xf>
    <xf numFmtId="2" fontId="23" fillId="34" borderId="16" xfId="0" applyNumberFormat="1" applyFont="1" applyFill="1" applyBorder="1" applyAlignment="1">
      <alignment horizontal="center"/>
    </xf>
    <xf numFmtId="167" fontId="23" fillId="34" borderId="0" xfId="0" applyNumberFormat="1" applyFont="1" applyFill="1" applyBorder="1" applyAlignment="1">
      <alignment horizontal="center"/>
    </xf>
    <xf numFmtId="3" fontId="23" fillId="34" borderId="0" xfId="0" applyNumberFormat="1" applyFont="1" applyFill="1" applyBorder="1" applyAlignment="1">
      <alignment horizontal="center"/>
    </xf>
    <xf numFmtId="3" fontId="23" fillId="34" borderId="15" xfId="0" applyNumberFormat="1" applyFont="1" applyFill="1" applyBorder="1" applyAlignment="1">
      <alignment horizontal="center"/>
    </xf>
    <xf numFmtId="4" fontId="23" fillId="34" borderId="0" xfId="0" applyNumberFormat="1" applyFont="1" applyFill="1" applyAlignment="1">
      <alignment horizontal="center"/>
    </xf>
    <xf numFmtId="3" fontId="23" fillId="34" borderId="0" xfId="0" applyNumberFormat="1" applyFont="1" applyFill="1" applyAlignment="1">
      <alignment horizontal="center"/>
    </xf>
    <xf numFmtId="0" fontId="23" fillId="34" borderId="14" xfId="0" applyFont="1" applyFill="1" applyBorder="1" applyAlignment="1">
      <alignment horizontal="center"/>
    </xf>
    <xf numFmtId="0" fontId="23" fillId="36" borderId="14" xfId="0" applyFont="1" applyFill="1" applyBorder="1" applyAlignment="1">
      <alignment horizontal="left"/>
    </xf>
    <xf numFmtId="2" fontId="23" fillId="36" borderId="16" xfId="0" applyNumberFormat="1" applyFont="1" applyFill="1" applyBorder="1" applyAlignment="1">
      <alignment horizontal="center"/>
    </xf>
    <xf numFmtId="167" fontId="23" fillId="36" borderId="0" xfId="0" applyNumberFormat="1" applyFont="1" applyFill="1" applyBorder="1" applyAlignment="1">
      <alignment horizontal="center"/>
    </xf>
    <xf numFmtId="3" fontId="23" fillId="36" borderId="0" xfId="0" applyNumberFormat="1" applyFont="1" applyFill="1" applyBorder="1" applyAlignment="1">
      <alignment horizontal="center"/>
    </xf>
    <xf numFmtId="3" fontId="23" fillId="36" borderId="15" xfId="0" applyNumberFormat="1" applyFont="1" applyFill="1" applyBorder="1" applyAlignment="1">
      <alignment horizontal="center"/>
    </xf>
    <xf numFmtId="4" fontId="23" fillId="36" borderId="0" xfId="0" applyNumberFormat="1" applyFont="1" applyFill="1" applyAlignment="1">
      <alignment horizontal="center"/>
    </xf>
    <xf numFmtId="3" fontId="23" fillId="36" borderId="0" xfId="0" applyNumberFormat="1" applyFont="1" applyFill="1" applyAlignment="1">
      <alignment horizontal="center"/>
    </xf>
    <xf numFmtId="0" fontId="23" fillId="36" borderId="14" xfId="0" applyFont="1" applyFill="1" applyBorder="1" applyAlignment="1">
      <alignment horizontal="center"/>
    </xf>
    <xf numFmtId="0" fontId="23" fillId="36" borderId="0" xfId="0" applyFont="1" applyFill="1" applyBorder="1" applyAlignment="1">
      <alignment horizontal="center"/>
    </xf>
    <xf numFmtId="1" fontId="23" fillId="36" borderId="0" xfId="0" applyNumberFormat="1" applyFont="1" applyFill="1" applyBorder="1" applyAlignment="1">
      <alignment horizontal="center"/>
    </xf>
    <xf numFmtId="0" fontId="23" fillId="36" borderId="0" xfId="0" applyFont="1" applyFill="1" applyAlignment="1">
      <alignment horizontal="center"/>
    </xf>
    <xf numFmtId="0" fontId="23" fillId="35" borderId="14" xfId="0" applyFont="1" applyFill="1" applyBorder="1" applyAlignment="1">
      <alignment horizontal="left"/>
    </xf>
    <xf numFmtId="2" fontId="23" fillId="35" borderId="16" xfId="0" applyNumberFormat="1" applyFont="1" applyFill="1" applyBorder="1" applyAlignment="1">
      <alignment horizontal="center"/>
    </xf>
    <xf numFmtId="167" fontId="23" fillId="35" borderId="0" xfId="0" applyNumberFormat="1" applyFont="1" applyFill="1" applyBorder="1" applyAlignment="1">
      <alignment horizontal="center"/>
    </xf>
    <xf numFmtId="3" fontId="23" fillId="35" borderId="0" xfId="0" applyNumberFormat="1" applyFont="1" applyFill="1" applyBorder="1" applyAlignment="1">
      <alignment horizontal="center"/>
    </xf>
    <xf numFmtId="3" fontId="23" fillId="35" borderId="15" xfId="0" applyNumberFormat="1" applyFont="1" applyFill="1" applyBorder="1" applyAlignment="1">
      <alignment horizontal="center"/>
    </xf>
    <xf numFmtId="4" fontId="23" fillId="35" borderId="0" xfId="0" applyNumberFormat="1" applyFont="1" applyFill="1" applyAlignment="1">
      <alignment horizontal="center"/>
    </xf>
    <xf numFmtId="3" fontId="23" fillId="35" borderId="0" xfId="0" applyNumberFormat="1" applyFont="1" applyFill="1" applyAlignment="1">
      <alignment horizontal="center"/>
    </xf>
    <xf numFmtId="0" fontId="23" fillId="35" borderId="14" xfId="0" applyFont="1" applyFill="1" applyBorder="1" applyAlignment="1">
      <alignment horizontal="center"/>
    </xf>
    <xf numFmtId="1" fontId="20" fillId="0" borderId="24" xfId="0" applyNumberFormat="1" applyFont="1" applyFill="1" applyBorder="1" applyAlignment="1">
      <alignment horizontal="center" vertical="center" wrapText="1"/>
    </xf>
    <xf numFmtId="4" fontId="23" fillId="0" borderId="0" xfId="0" applyNumberFormat="1" applyFont="1" applyFill="1" applyBorder="1" applyAlignment="1">
      <alignment horizontal="center"/>
    </xf>
    <xf numFmtId="2" fontId="20" fillId="0" borderId="22" xfId="0" applyNumberFormat="1" applyFont="1" applyFill="1" applyBorder="1" applyAlignment="1">
      <alignment horizontal="center" vertical="center" wrapText="1"/>
    </xf>
    <xf numFmtId="2" fontId="19" fillId="34" borderId="14" xfId="0" quotePrefix="1" applyNumberFormat="1" applyFont="1" applyFill="1" applyBorder="1" applyAlignment="1">
      <alignment horizontal="center"/>
    </xf>
    <xf numFmtId="2" fontId="19" fillId="36" borderId="14" xfId="0" quotePrefix="1" applyNumberFormat="1" applyFont="1" applyFill="1" applyBorder="1" applyAlignment="1">
      <alignment horizontal="center"/>
    </xf>
    <xf numFmtId="2" fontId="23" fillId="38" borderId="14" xfId="7" applyNumberFormat="1" applyFont="1" applyFill="1" applyBorder="1" applyAlignment="1">
      <alignment horizontal="center" vertical="center" wrapText="1"/>
    </xf>
    <xf numFmtId="2" fontId="19" fillId="0" borderId="14" xfId="0" quotePrefix="1" applyNumberFormat="1" applyFont="1" applyFill="1" applyBorder="1" applyAlignment="1">
      <alignment horizontal="center"/>
    </xf>
    <xf numFmtId="2" fontId="19" fillId="35" borderId="14" xfId="0" quotePrefix="1" applyNumberFormat="1" applyFont="1" applyFill="1" applyBorder="1" applyAlignment="1">
      <alignment horizontal="center"/>
    </xf>
    <xf numFmtId="2" fontId="23" fillId="0" borderId="14" xfId="0" applyNumberFormat="1" applyFont="1" applyFill="1" applyBorder="1" applyAlignment="1">
      <alignment horizontal="center"/>
    </xf>
    <xf numFmtId="3" fontId="23" fillId="34" borderId="16" xfId="0" applyNumberFormat="1" applyFont="1" applyFill="1" applyBorder="1" applyAlignment="1">
      <alignment horizontal="center"/>
    </xf>
    <xf numFmtId="3" fontId="19" fillId="34" borderId="0" xfId="0" quotePrefix="1" applyNumberFormat="1" applyFont="1" applyFill="1" applyBorder="1" applyAlignment="1">
      <alignment horizontal="center"/>
    </xf>
    <xf numFmtId="168" fontId="23" fillId="34" borderId="15" xfId="0" applyNumberFormat="1" applyFont="1" applyFill="1" applyBorder="1" applyAlignment="1">
      <alignment horizontal="center"/>
    </xf>
    <xf numFmtId="3" fontId="23" fillId="36" borderId="16" xfId="0" applyNumberFormat="1" applyFont="1" applyFill="1" applyBorder="1" applyAlignment="1">
      <alignment horizontal="center"/>
    </xf>
    <xf numFmtId="168" fontId="23" fillId="36" borderId="15" xfId="0" applyNumberFormat="1" applyFont="1" applyFill="1" applyBorder="1" applyAlignment="1">
      <alignment horizontal="center"/>
    </xf>
    <xf numFmtId="3" fontId="23" fillId="38" borderId="16" xfId="7" applyNumberFormat="1" applyFont="1" applyFill="1" applyBorder="1" applyAlignment="1">
      <alignment horizontal="center"/>
    </xf>
    <xf numFmtId="168" fontId="23" fillId="38" borderId="15" xfId="7" applyNumberFormat="1" applyFont="1" applyFill="1" applyBorder="1" applyAlignment="1">
      <alignment horizontal="center"/>
    </xf>
    <xf numFmtId="3" fontId="23" fillId="0" borderId="16" xfId="0" applyNumberFormat="1" applyFont="1" applyFill="1" applyBorder="1" applyAlignment="1">
      <alignment horizontal="center"/>
    </xf>
    <xf numFmtId="168" fontId="23" fillId="0" borderId="15" xfId="0" applyNumberFormat="1" applyFont="1" applyFill="1" applyBorder="1" applyAlignment="1">
      <alignment horizontal="center"/>
    </xf>
    <xf numFmtId="3" fontId="23" fillId="35" borderId="16" xfId="0" applyNumberFormat="1" applyFont="1" applyFill="1" applyBorder="1" applyAlignment="1">
      <alignment horizontal="center"/>
    </xf>
    <xf numFmtId="3" fontId="19" fillId="35" borderId="0" xfId="0" quotePrefix="1" applyNumberFormat="1" applyFont="1" applyFill="1" applyBorder="1" applyAlignment="1">
      <alignment horizontal="center"/>
    </xf>
    <xf numFmtId="168" fontId="23" fillId="35" borderId="15" xfId="0" applyNumberFormat="1" applyFont="1" applyFill="1" applyBorder="1" applyAlignment="1">
      <alignment horizontal="center"/>
    </xf>
    <xf numFmtId="1" fontId="23" fillId="0" borderId="15" xfId="0" applyNumberFormat="1" applyFont="1" applyFill="1" applyBorder="1" applyAlignment="1">
      <alignment horizontal="center"/>
    </xf>
    <xf numFmtId="165" fontId="21" fillId="0" borderId="0" xfId="1" applyNumberFormat="1" applyFont="1" applyFill="1" applyBorder="1" applyAlignment="1">
      <alignment horizontal="center"/>
    </xf>
    <xf numFmtId="165" fontId="23" fillId="34" borderId="11" xfId="7" applyNumberFormat="1" applyFont="1" applyFill="1" applyBorder="1" applyAlignment="1">
      <alignment horizontal="center"/>
    </xf>
    <xf numFmtId="165" fontId="23" fillId="36" borderId="11" xfId="7" applyNumberFormat="1" applyFont="1" applyFill="1" applyBorder="1" applyAlignment="1">
      <alignment horizontal="center"/>
    </xf>
    <xf numFmtId="165" fontId="23" fillId="38" borderId="11" xfId="7" applyNumberFormat="1" applyFont="1" applyFill="1" applyBorder="1" applyAlignment="1">
      <alignment horizontal="center"/>
    </xf>
    <xf numFmtId="165" fontId="23" fillId="0" borderId="11" xfId="7" applyNumberFormat="1" applyFont="1" applyFill="1" applyBorder="1" applyAlignment="1">
      <alignment horizontal="center"/>
    </xf>
    <xf numFmtId="165" fontId="23" fillId="35" borderId="11" xfId="7" applyNumberFormat="1" applyFont="1" applyFill="1" applyBorder="1" applyAlignment="1">
      <alignment horizontal="center"/>
    </xf>
    <xf numFmtId="165" fontId="23" fillId="0" borderId="11" xfId="0" applyNumberFormat="1" applyFont="1" applyFill="1" applyBorder="1" applyAlignment="1">
      <alignment horizontal="center"/>
    </xf>
    <xf numFmtId="3" fontId="23" fillId="34" borderId="56" xfId="0" applyNumberFormat="1" applyFont="1" applyFill="1" applyBorder="1" applyAlignment="1">
      <alignment horizontal="center"/>
    </xf>
    <xf numFmtId="3" fontId="23" fillId="36" borderId="56" xfId="0" applyNumberFormat="1" applyFont="1" applyFill="1" applyBorder="1" applyAlignment="1">
      <alignment horizontal="center"/>
    </xf>
    <xf numFmtId="3" fontId="23" fillId="38" borderId="56" xfId="7" applyNumberFormat="1" applyFont="1" applyFill="1" applyBorder="1" applyAlignment="1">
      <alignment horizontal="center"/>
    </xf>
    <xf numFmtId="3" fontId="23" fillId="0" borderId="56" xfId="0" applyNumberFormat="1" applyFont="1" applyFill="1" applyBorder="1" applyAlignment="1">
      <alignment horizontal="center"/>
    </xf>
    <xf numFmtId="3" fontId="23" fillId="35" borderId="56" xfId="0" applyNumberFormat="1" applyFont="1" applyFill="1" applyBorder="1" applyAlignment="1">
      <alignment horizontal="center"/>
    </xf>
    <xf numFmtId="3" fontId="21" fillId="0" borderId="56" xfId="0" applyNumberFormat="1" applyFont="1" applyFill="1" applyBorder="1" applyAlignment="1">
      <alignment horizontal="center"/>
    </xf>
    <xf numFmtId="0" fontId="20" fillId="37" borderId="38" xfId="0" applyFont="1" applyFill="1" applyBorder="1"/>
    <xf numFmtId="166" fontId="20" fillId="37" borderId="55" xfId="43" applyNumberFormat="1" applyFont="1" applyFill="1" applyBorder="1" applyAlignment="1">
      <alignment horizontal="center"/>
    </xf>
    <xf numFmtId="10" fontId="22" fillId="37" borderId="55" xfId="0" applyNumberFormat="1" applyFont="1" applyFill="1" applyBorder="1" applyAlignment="1">
      <alignment horizontal="center"/>
    </xf>
    <xf numFmtId="0" fontId="20" fillId="37" borderId="55" xfId="0" applyFont="1" applyFill="1" applyBorder="1" applyAlignment="1">
      <alignment horizontal="center"/>
    </xf>
    <xf numFmtId="166" fontId="20" fillId="37" borderId="55" xfId="0" applyNumberFormat="1" applyFont="1" applyFill="1" applyBorder="1" applyAlignment="1">
      <alignment horizontal="center"/>
    </xf>
    <xf numFmtId="165" fontId="20" fillId="37" borderId="55" xfId="1" applyNumberFormat="1" applyFont="1" applyFill="1" applyBorder="1" applyAlignment="1">
      <alignment horizontal="center"/>
    </xf>
    <xf numFmtId="165" fontId="20" fillId="37" borderId="54" xfId="0" applyNumberFormat="1" applyFont="1" applyFill="1" applyBorder="1" applyAlignment="1">
      <alignment horizontal="center"/>
    </xf>
    <xf numFmtId="0" fontId="18" fillId="0" borderId="38" xfId="0" applyFont="1" applyFill="1" applyBorder="1" applyAlignment="1">
      <alignment vertical="center" wrapText="1"/>
    </xf>
    <xf numFmtId="0" fontId="22" fillId="39" borderId="63" xfId="0" applyFont="1" applyFill="1" applyBorder="1"/>
    <xf numFmtId="166" fontId="22" fillId="39" borderId="64" xfId="43" applyNumberFormat="1" applyFont="1" applyFill="1" applyBorder="1" applyAlignment="1">
      <alignment horizontal="center"/>
    </xf>
    <xf numFmtId="165" fontId="22" fillId="39" borderId="65" xfId="0" applyNumberFormat="1" applyFont="1" applyFill="1" applyBorder="1" applyAlignment="1">
      <alignment horizontal="center"/>
    </xf>
    <xf numFmtId="165" fontId="22" fillId="39" borderId="65" xfId="1" applyNumberFormat="1" applyFont="1" applyFill="1" applyBorder="1" applyAlignment="1">
      <alignment horizontal="center"/>
    </xf>
    <xf numFmtId="166" fontId="22" fillId="39" borderId="64" xfId="0" applyNumberFormat="1" applyFont="1" applyFill="1" applyBorder="1" applyAlignment="1">
      <alignment horizontal="center"/>
    </xf>
    <xf numFmtId="165" fontId="22" fillId="39" borderId="66" xfId="1" applyNumberFormat="1" applyFont="1" applyFill="1" applyBorder="1" applyAlignment="1">
      <alignment horizontal="center"/>
    </xf>
    <xf numFmtId="0" fontId="22" fillId="0" borderId="0" xfId="0" applyFont="1"/>
    <xf numFmtId="10" fontId="0" fillId="0" borderId="0" xfId="0" applyNumberFormat="1" applyAlignment="1">
      <alignment horizontal="center"/>
    </xf>
    <xf numFmtId="0" fontId="20" fillId="0" borderId="67" xfId="0" quotePrefix="1" applyNumberFormat="1" applyFont="1" applyFill="1" applyBorder="1" applyAlignment="1">
      <alignment wrapText="1"/>
    </xf>
    <xf numFmtId="0" fontId="20" fillId="0" borderId="67" xfId="0" quotePrefix="1" applyNumberFormat="1" applyFont="1" applyFill="1" applyBorder="1" applyAlignment="1">
      <alignment horizontal="center" wrapText="1"/>
    </xf>
    <xf numFmtId="0" fontId="20" fillId="0" borderId="68" xfId="0" quotePrefix="1" applyNumberFormat="1" applyFont="1" applyFill="1" applyBorder="1" applyAlignment="1">
      <alignment wrapText="1"/>
    </xf>
    <xf numFmtId="0" fontId="20" fillId="0" borderId="69" xfId="0" quotePrefix="1" applyNumberFormat="1" applyFont="1" applyFill="1" applyBorder="1" applyAlignment="1">
      <alignment wrapText="1"/>
    </xf>
    <xf numFmtId="10" fontId="20" fillId="0" borderId="67" xfId="1" quotePrefix="1" applyNumberFormat="1" applyFont="1" applyFill="1" applyBorder="1" applyAlignment="1">
      <alignment wrapText="1"/>
    </xf>
    <xf numFmtId="0" fontId="20" fillId="0" borderId="67" xfId="0" applyNumberFormat="1" applyFont="1" applyFill="1" applyBorder="1" applyAlignment="1">
      <alignment horizontal="center" wrapText="1"/>
    </xf>
    <xf numFmtId="0" fontId="0" fillId="0" borderId="67" xfId="0" applyFill="1" applyBorder="1"/>
    <xf numFmtId="0" fontId="0" fillId="34" borderId="0" xfId="0" applyFill="1" applyAlignment="1">
      <alignment horizontal="center"/>
    </xf>
    <xf numFmtId="10" fontId="0" fillId="34" borderId="0" xfId="0" applyNumberFormat="1" applyFill="1" applyAlignment="1">
      <alignment horizontal="center"/>
    </xf>
    <xf numFmtId="0" fontId="0" fillId="36" borderId="0" xfId="0" applyFill="1" applyAlignment="1">
      <alignment horizontal="center"/>
    </xf>
    <xf numFmtId="10" fontId="0" fillId="36" borderId="0" xfId="0" applyNumberFormat="1" applyFill="1" applyAlignment="1">
      <alignment horizontal="center"/>
    </xf>
    <xf numFmtId="0" fontId="0" fillId="35" borderId="0" xfId="0" applyFill="1" applyAlignment="1">
      <alignment horizontal="center"/>
    </xf>
    <xf numFmtId="10" fontId="0" fillId="35" borderId="0" xfId="0" applyNumberFormat="1" applyFill="1" applyAlignment="1">
      <alignment horizontal="center"/>
    </xf>
    <xf numFmtId="0" fontId="22" fillId="36" borderId="0" xfId="0" applyFont="1" applyFill="1" applyAlignment="1">
      <alignment horizontal="center"/>
    </xf>
    <xf numFmtId="0" fontId="22" fillId="34" borderId="0" xfId="0" applyFont="1" applyFill="1" applyAlignment="1">
      <alignment horizontal="center"/>
    </xf>
    <xf numFmtId="0" fontId="22" fillId="35"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5" fillId="39" borderId="57" xfId="0" applyFont="1" applyFill="1" applyBorder="1" applyAlignment="1">
      <alignment horizontal="left" vertical="center" wrapText="1"/>
    </xf>
    <xf numFmtId="0" fontId="25" fillId="39" borderId="58" xfId="0" applyFont="1" applyFill="1" applyBorder="1" applyAlignment="1">
      <alignment horizontal="left" vertical="center" wrapText="1"/>
    </xf>
    <xf numFmtId="0" fontId="25" fillId="39" borderId="59" xfId="0" applyFont="1" applyFill="1" applyBorder="1" applyAlignment="1">
      <alignment horizontal="left" vertical="center" wrapText="1"/>
    </xf>
    <xf numFmtId="0" fontId="25" fillId="39" borderId="10" xfId="0" applyFont="1" applyFill="1" applyBorder="1" applyAlignment="1">
      <alignment horizontal="left" vertical="center" wrapText="1"/>
    </xf>
    <xf numFmtId="0" fontId="25" fillId="39" borderId="0" xfId="0" applyFont="1" applyFill="1" applyBorder="1" applyAlignment="1">
      <alignment horizontal="left" vertical="center" wrapText="1"/>
    </xf>
    <xf numFmtId="0" fontId="25" fillId="39" borderId="11" xfId="0" applyFont="1" applyFill="1" applyBorder="1" applyAlignment="1">
      <alignment horizontal="left" vertical="center" wrapText="1"/>
    </xf>
    <xf numFmtId="0" fontId="25" fillId="39" borderId="60" xfId="0" applyFont="1" applyFill="1" applyBorder="1" applyAlignment="1">
      <alignment horizontal="left" vertical="center" wrapText="1"/>
    </xf>
    <xf numFmtId="0" fontId="25" fillId="39" borderId="61" xfId="0" applyFont="1" applyFill="1" applyBorder="1" applyAlignment="1">
      <alignment horizontal="left" vertical="center" wrapText="1"/>
    </xf>
    <xf numFmtId="0" fontId="25" fillId="39" borderId="62" xfId="0" applyFont="1" applyFill="1" applyBorder="1" applyAlignment="1">
      <alignment horizontal="left"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20" fillId="40" borderId="38"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7" fillId="37" borderId="0" xfId="0" applyFont="1" applyFill="1"/>
    <xf numFmtId="0" fontId="22" fillId="37" borderId="0" xfId="0" applyFont="1" applyFill="1"/>
    <xf numFmtId="0" fontId="23" fillId="0" borderId="0" xfId="45" applyFont="1"/>
    <xf numFmtId="0" fontId="22" fillId="0" borderId="0" xfId="0" applyFont="1" applyAlignment="1">
      <alignment vertical="center"/>
    </xf>
    <xf numFmtId="0" fontId="29" fillId="0" borderId="0" xfId="0" applyFont="1" applyAlignment="1">
      <alignment vertical="center"/>
    </xf>
    <xf numFmtId="0" fontId="28" fillId="0" borderId="0" xfId="0" applyFont="1"/>
    <xf numFmtId="0" fontId="29" fillId="0" borderId="0" xfId="0" applyFont="1" applyAlignment="1">
      <alignment horizontal="center" vertical="center"/>
    </xf>
    <xf numFmtId="0" fontId="22" fillId="0" borderId="0" xfId="0" applyFont="1" applyAlignment="1">
      <alignment horizontal="right"/>
    </xf>
    <xf numFmtId="0" fontId="20" fillId="0" borderId="22" xfId="0" applyFont="1" applyFill="1" applyBorder="1" applyAlignment="1">
      <alignment vertical="center" wrapText="1"/>
    </xf>
    <xf numFmtId="4" fontId="20" fillId="0" borderId="27" xfId="0" applyNumberFormat="1" applyFont="1" applyFill="1" applyBorder="1" applyAlignment="1">
      <alignment horizontal="center" vertical="center" wrapText="1"/>
    </xf>
    <xf numFmtId="1" fontId="20" fillId="0" borderId="27" xfId="0" applyNumberFormat="1" applyFont="1" applyFill="1" applyBorder="1" applyAlignment="1">
      <alignment horizontal="center" vertical="center" wrapText="1"/>
    </xf>
    <xf numFmtId="0" fontId="20" fillId="0" borderId="24" xfId="0" applyFont="1" applyFill="1" applyBorder="1" applyAlignment="1">
      <alignment vertical="center" wrapText="1"/>
    </xf>
    <xf numFmtId="49" fontId="22" fillId="0" borderId="0" xfId="0" applyNumberFormat="1" applyFont="1" applyAlignment="1">
      <alignment vertical="center"/>
    </xf>
    <xf numFmtId="49" fontId="23" fillId="0" borderId="0" xfId="45" applyNumberFormat="1" applyFont="1"/>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4" xr:uid="{B51665CD-6A5D-46B0-83CF-0AB7162D62DD}"/>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90BCA-120D-4E9A-9FF4-D20E2AE44DFD}">
  <dimension ref="A1:R46"/>
  <sheetViews>
    <sheetView workbookViewId="0">
      <selection activeCell="B32" sqref="B32"/>
    </sheetView>
  </sheetViews>
  <sheetFormatPr defaultColWidth="12.5703125" defaultRowHeight="12.75" x14ac:dyDescent="0.2"/>
  <cols>
    <col min="1" max="1" width="15.5703125" style="250" customWidth="1"/>
    <col min="2" max="2" width="20.28515625" style="250" customWidth="1"/>
    <col min="3" max="16384" width="12.5703125" style="250"/>
  </cols>
  <sheetData>
    <row r="1" spans="1:18" x14ac:dyDescent="0.2">
      <c r="A1" s="285" t="s">
        <v>180</v>
      </c>
      <c r="B1" s="286"/>
    </row>
    <row r="2" spans="1:18" x14ac:dyDescent="0.2">
      <c r="A2" s="287" t="s">
        <v>181</v>
      </c>
    </row>
    <row r="3" spans="1:18" x14ac:dyDescent="0.2">
      <c r="A3" s="250" t="s">
        <v>182</v>
      </c>
    </row>
    <row r="4" spans="1:18" x14ac:dyDescent="0.2">
      <c r="A4" s="250" t="s">
        <v>183</v>
      </c>
    </row>
    <row r="5" spans="1:18" x14ac:dyDescent="0.2">
      <c r="A5" s="250" t="s">
        <v>184</v>
      </c>
    </row>
    <row r="8" spans="1:18" x14ac:dyDescent="0.2">
      <c r="A8" s="285" t="s">
        <v>185</v>
      </c>
      <c r="B8" s="286"/>
    </row>
    <row r="9" spans="1:18" x14ac:dyDescent="0.2">
      <c r="A9" s="288" t="s">
        <v>186</v>
      </c>
      <c r="B9" s="289"/>
      <c r="C9" s="289"/>
      <c r="D9" s="289"/>
      <c r="E9" s="289"/>
      <c r="F9" s="289"/>
      <c r="G9" s="289"/>
      <c r="H9" s="289"/>
      <c r="I9" s="289"/>
      <c r="J9" s="289"/>
    </row>
    <row r="10" spans="1:18" x14ac:dyDescent="0.2">
      <c r="A10" s="288" t="s">
        <v>187</v>
      </c>
      <c r="B10" s="289"/>
      <c r="C10" s="289"/>
      <c r="D10" s="289"/>
      <c r="E10" s="289"/>
      <c r="F10" s="289"/>
      <c r="G10" s="289"/>
      <c r="H10" s="289"/>
      <c r="I10" s="289"/>
      <c r="J10" s="289"/>
      <c r="K10" s="289"/>
      <c r="L10" s="289"/>
      <c r="M10" s="289"/>
    </row>
    <row r="11" spans="1:18" x14ac:dyDescent="0.2">
      <c r="A11" s="288" t="s">
        <v>188</v>
      </c>
      <c r="B11" s="289"/>
      <c r="C11" s="289"/>
      <c r="D11" s="289"/>
      <c r="E11" s="289"/>
      <c r="F11" s="289"/>
      <c r="G11" s="289"/>
      <c r="H11" s="289"/>
      <c r="I11" s="289"/>
      <c r="J11" s="289"/>
      <c r="K11" s="289"/>
      <c r="L11" s="289"/>
      <c r="M11" s="289"/>
      <c r="N11" s="289"/>
      <c r="O11" s="289"/>
      <c r="P11" s="289"/>
      <c r="Q11" s="289"/>
      <c r="R11" s="289"/>
    </row>
    <row r="12" spans="1:18" x14ac:dyDescent="0.2">
      <c r="A12" s="288" t="s">
        <v>189</v>
      </c>
      <c r="B12" s="289"/>
      <c r="C12" s="289"/>
      <c r="D12" s="289"/>
      <c r="E12" s="289"/>
      <c r="F12" s="289"/>
      <c r="G12" s="289"/>
      <c r="H12" s="289"/>
      <c r="I12" s="289"/>
      <c r="J12" s="289"/>
      <c r="K12" s="289"/>
      <c r="L12" s="289"/>
      <c r="M12" s="289"/>
      <c r="N12" s="289"/>
      <c r="O12" s="289"/>
      <c r="P12" s="289"/>
      <c r="Q12" s="289"/>
    </row>
    <row r="13" spans="1:18" x14ac:dyDescent="0.2">
      <c r="A13" s="290" t="s">
        <v>190</v>
      </c>
      <c r="B13" s="291"/>
      <c r="C13" s="291"/>
      <c r="D13" s="291"/>
      <c r="E13" s="291"/>
      <c r="F13" s="291"/>
      <c r="G13" s="291"/>
      <c r="H13" s="291"/>
      <c r="I13" s="291"/>
      <c r="J13" s="291"/>
      <c r="K13" s="291"/>
      <c r="L13" s="291"/>
      <c r="M13" s="291"/>
      <c r="N13" s="291"/>
      <c r="O13" s="291"/>
      <c r="P13" s="291"/>
      <c r="Q13" s="291"/>
      <c r="R13" s="291"/>
    </row>
    <row r="15" spans="1:18" x14ac:dyDescent="0.2">
      <c r="E15" s="250" t="s">
        <v>191</v>
      </c>
    </row>
    <row r="16" spans="1:18" x14ac:dyDescent="0.2">
      <c r="A16" s="285" t="s">
        <v>192</v>
      </c>
      <c r="B16" s="286"/>
    </row>
    <row r="17" spans="1:2" x14ac:dyDescent="0.2">
      <c r="A17" s="250" t="s">
        <v>193</v>
      </c>
      <c r="B17" s="250" t="s">
        <v>194</v>
      </c>
    </row>
    <row r="19" spans="1:2" x14ac:dyDescent="0.2">
      <c r="A19" s="250" t="s">
        <v>195</v>
      </c>
      <c r="B19" s="287" t="s">
        <v>196</v>
      </c>
    </row>
    <row r="21" spans="1:2" x14ac:dyDescent="0.2">
      <c r="A21" s="250" t="s">
        <v>197</v>
      </c>
      <c r="B21" s="250" t="s">
        <v>198</v>
      </c>
    </row>
    <row r="22" spans="1:2" x14ac:dyDescent="0.2">
      <c r="B22" s="250" t="s">
        <v>199</v>
      </c>
    </row>
    <row r="23" spans="1:2" x14ac:dyDescent="0.2">
      <c r="B23" s="250" t="s">
        <v>200</v>
      </c>
    </row>
    <row r="25" spans="1:2" x14ac:dyDescent="0.2">
      <c r="A25" s="250" t="s">
        <v>201</v>
      </c>
      <c r="B25" s="250" t="s">
        <v>202</v>
      </c>
    </row>
    <row r="27" spans="1:2" x14ac:dyDescent="0.2">
      <c r="A27" s="250" t="s">
        <v>203</v>
      </c>
      <c r="B27" s="250" t="s">
        <v>204</v>
      </c>
    </row>
    <row r="30" spans="1:2" x14ac:dyDescent="0.2">
      <c r="A30" s="285" t="s">
        <v>205</v>
      </c>
      <c r="B30" s="286"/>
    </row>
    <row r="31" spans="1:2" x14ac:dyDescent="0.2">
      <c r="A31" s="250" t="s">
        <v>206</v>
      </c>
    </row>
    <row r="32" spans="1:2" x14ac:dyDescent="0.2">
      <c r="A32" s="287" t="s">
        <v>207</v>
      </c>
    </row>
    <row r="46" spans="1:1" x14ac:dyDescent="0.2">
      <c r="A46" s="292"/>
    </row>
  </sheetData>
  <hyperlinks>
    <hyperlink ref="B19" r:id="rId1" xr:uid="{D5A794A9-1118-466C-B819-13038ACE697C}"/>
    <hyperlink ref="A2" r:id="rId2" xr:uid="{21706B63-66E2-4598-9310-4C179476021B}"/>
    <hyperlink ref="A32" r:id="rId3" xr:uid="{5D4ECA4F-CC60-47CC-834C-A0B5DE46FB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4"/>
  <sheetViews>
    <sheetView topLeftCell="A50" workbookViewId="0">
      <selection activeCell="V2" sqref="V2:V74"/>
    </sheetView>
  </sheetViews>
  <sheetFormatPr defaultRowHeight="15" x14ac:dyDescent="0.25"/>
  <cols>
    <col min="1" max="1" width="12.5703125" style="103" bestFit="1" customWidth="1"/>
    <col min="2" max="21" width="9.140625" style="103"/>
    <col min="22" max="22" width="13.85546875" style="103" bestFit="1" customWidth="1"/>
    <col min="23" max="16384" width="9.140625" style="103"/>
  </cols>
  <sheetData>
    <row r="1" spans="1:22" s="258" customFormat="1" ht="116.25" thickBot="1" x14ac:dyDescent="0.3">
      <c r="A1" s="252" t="s">
        <v>16</v>
      </c>
      <c r="B1" s="253" t="s">
        <v>165</v>
      </c>
      <c r="C1" s="253" t="s">
        <v>166</v>
      </c>
      <c r="D1" s="254" t="s">
        <v>19</v>
      </c>
      <c r="E1" s="252" t="s">
        <v>3</v>
      </c>
      <c r="F1" s="252" t="s">
        <v>17</v>
      </c>
      <c r="G1" s="252" t="s">
        <v>18</v>
      </c>
      <c r="H1" s="252" t="s">
        <v>20</v>
      </c>
      <c r="I1" s="255" t="s">
        <v>21</v>
      </c>
      <c r="J1" s="254" t="s">
        <v>167</v>
      </c>
      <c r="K1" s="252" t="s">
        <v>168</v>
      </c>
      <c r="L1" s="252" t="s">
        <v>169</v>
      </c>
      <c r="M1" s="252" t="s">
        <v>170</v>
      </c>
      <c r="N1" s="256" t="s">
        <v>171</v>
      </c>
      <c r="O1" s="252" t="s">
        <v>172</v>
      </c>
      <c r="P1" s="252" t="s">
        <v>173</v>
      </c>
      <c r="Q1" s="252" t="s">
        <v>174</v>
      </c>
      <c r="R1" s="256" t="s">
        <v>175</v>
      </c>
      <c r="S1" s="252" t="s">
        <v>176</v>
      </c>
      <c r="T1" s="252" t="s">
        <v>177</v>
      </c>
      <c r="U1" s="255" t="s">
        <v>178</v>
      </c>
      <c r="V1" s="257" t="s">
        <v>179</v>
      </c>
    </row>
    <row r="2" spans="1:22" ht="15.75" thickTop="1" x14ac:dyDescent="0.25">
      <c r="A2" s="261" t="s">
        <v>61</v>
      </c>
      <c r="B2" s="261" t="s">
        <v>164</v>
      </c>
      <c r="C2" s="261" t="s">
        <v>60</v>
      </c>
      <c r="D2" s="261">
        <v>6.6123999023437499</v>
      </c>
      <c r="E2" s="261">
        <v>3316</v>
      </c>
      <c r="F2" s="261">
        <v>1528</v>
      </c>
      <c r="G2" s="261">
        <v>1444</v>
      </c>
      <c r="H2" s="261">
        <v>501.48207140718324</v>
      </c>
      <c r="I2" s="261">
        <v>231.08100274733897</v>
      </c>
      <c r="J2" s="261">
        <v>1590</v>
      </c>
      <c r="K2" s="261">
        <v>1130</v>
      </c>
      <c r="L2" s="261">
        <v>175</v>
      </c>
      <c r="M2" s="261">
        <v>130</v>
      </c>
      <c r="N2" s="262">
        <v>8.1761006289308172E-2</v>
      </c>
      <c r="O2" s="261">
        <v>110</v>
      </c>
      <c r="P2" s="261">
        <v>10</v>
      </c>
      <c r="Q2" s="261">
        <v>120</v>
      </c>
      <c r="R2" s="262">
        <v>7.5471698113207544E-2</v>
      </c>
      <c r="S2" s="261">
        <v>0</v>
      </c>
      <c r="T2" s="261">
        <v>30</v>
      </c>
      <c r="U2" s="261">
        <v>0</v>
      </c>
      <c r="V2" s="261" t="s">
        <v>6</v>
      </c>
    </row>
    <row r="3" spans="1:22" x14ac:dyDescent="0.25">
      <c r="A3" s="261" t="s">
        <v>62</v>
      </c>
      <c r="B3" s="261" t="s">
        <v>164</v>
      </c>
      <c r="C3" s="261" t="s">
        <v>60</v>
      </c>
      <c r="D3" s="261">
        <v>2.2686000061035156</v>
      </c>
      <c r="E3" s="261">
        <v>4200</v>
      </c>
      <c r="F3" s="261">
        <v>1643</v>
      </c>
      <c r="G3" s="261">
        <v>1563</v>
      </c>
      <c r="H3" s="261">
        <v>1851.3620685445574</v>
      </c>
      <c r="I3" s="261">
        <v>724.23520919493035</v>
      </c>
      <c r="J3" s="261">
        <v>1895</v>
      </c>
      <c r="K3" s="261">
        <v>1380</v>
      </c>
      <c r="L3" s="261">
        <v>180</v>
      </c>
      <c r="M3" s="261">
        <v>215</v>
      </c>
      <c r="N3" s="262">
        <v>0.11345646437994723</v>
      </c>
      <c r="O3" s="261">
        <v>70</v>
      </c>
      <c r="P3" s="261">
        <v>25</v>
      </c>
      <c r="Q3" s="261">
        <v>95</v>
      </c>
      <c r="R3" s="262">
        <v>5.0131926121372031E-2</v>
      </c>
      <c r="S3" s="261">
        <v>0</v>
      </c>
      <c r="T3" s="261">
        <v>10</v>
      </c>
      <c r="U3" s="261">
        <v>10</v>
      </c>
      <c r="V3" s="261" t="s">
        <v>6</v>
      </c>
    </row>
    <row r="4" spans="1:22" x14ac:dyDescent="0.25">
      <c r="A4" s="259" t="s">
        <v>63</v>
      </c>
      <c r="B4" s="259" t="s">
        <v>164</v>
      </c>
      <c r="C4" s="259" t="s">
        <v>60</v>
      </c>
      <c r="D4" s="259">
        <v>1.1274999999999999</v>
      </c>
      <c r="E4" s="259">
        <v>4418</v>
      </c>
      <c r="F4" s="259">
        <v>2035</v>
      </c>
      <c r="G4" s="259">
        <v>1795</v>
      </c>
      <c r="H4" s="259">
        <v>3918.4035476718404</v>
      </c>
      <c r="I4" s="259">
        <v>1804.8780487804879</v>
      </c>
      <c r="J4" s="259">
        <v>1770</v>
      </c>
      <c r="K4" s="259">
        <v>1045</v>
      </c>
      <c r="L4" s="259">
        <v>215</v>
      </c>
      <c r="M4" s="259">
        <v>195</v>
      </c>
      <c r="N4" s="260">
        <v>0.11016949152542373</v>
      </c>
      <c r="O4" s="259">
        <v>240</v>
      </c>
      <c r="P4" s="259">
        <v>15</v>
      </c>
      <c r="Q4" s="259">
        <v>255</v>
      </c>
      <c r="R4" s="260">
        <v>0.1440677966101695</v>
      </c>
      <c r="S4" s="259">
        <v>0</v>
      </c>
      <c r="T4" s="259">
        <v>45</v>
      </c>
      <c r="U4" s="259">
        <v>10</v>
      </c>
      <c r="V4" s="259" t="s">
        <v>4</v>
      </c>
    </row>
    <row r="5" spans="1:22" x14ac:dyDescent="0.25">
      <c r="A5" s="261" t="s">
        <v>64</v>
      </c>
      <c r="B5" s="261" t="s">
        <v>164</v>
      </c>
      <c r="C5" s="261" t="s">
        <v>60</v>
      </c>
      <c r="D5" s="261">
        <v>7.0503002929687497</v>
      </c>
      <c r="E5" s="261">
        <v>6536</v>
      </c>
      <c r="F5" s="261">
        <v>2315</v>
      </c>
      <c r="G5" s="261">
        <v>2264</v>
      </c>
      <c r="H5" s="261">
        <v>927.05271100556376</v>
      </c>
      <c r="I5" s="261">
        <v>328.35480813615055</v>
      </c>
      <c r="J5" s="261">
        <v>3205</v>
      </c>
      <c r="K5" s="261">
        <v>2320</v>
      </c>
      <c r="L5" s="261">
        <v>350</v>
      </c>
      <c r="M5" s="261">
        <v>355</v>
      </c>
      <c r="N5" s="262">
        <v>0.11076443057722309</v>
      </c>
      <c r="O5" s="261">
        <v>125</v>
      </c>
      <c r="P5" s="261">
        <v>0</v>
      </c>
      <c r="Q5" s="261">
        <v>125</v>
      </c>
      <c r="R5" s="262">
        <v>3.9001560062402497E-2</v>
      </c>
      <c r="S5" s="261">
        <v>0</v>
      </c>
      <c r="T5" s="261">
        <v>15</v>
      </c>
      <c r="U5" s="261">
        <v>20</v>
      </c>
      <c r="V5" s="261" t="s">
        <v>6</v>
      </c>
    </row>
    <row r="6" spans="1:22" x14ac:dyDescent="0.25">
      <c r="A6" s="261" t="s">
        <v>65</v>
      </c>
      <c r="B6" s="261" t="s">
        <v>164</v>
      </c>
      <c r="C6" s="261" t="s">
        <v>60</v>
      </c>
      <c r="D6" s="261">
        <v>2.5141000366210937</v>
      </c>
      <c r="E6" s="261">
        <v>4653</v>
      </c>
      <c r="F6" s="261">
        <v>1638</v>
      </c>
      <c r="G6" s="261">
        <v>1586</v>
      </c>
      <c r="H6" s="261">
        <v>1850.7616770307798</v>
      </c>
      <c r="I6" s="261">
        <v>651.52538727195724</v>
      </c>
      <c r="J6" s="261">
        <v>2355</v>
      </c>
      <c r="K6" s="261">
        <v>1750</v>
      </c>
      <c r="L6" s="261">
        <v>275</v>
      </c>
      <c r="M6" s="261">
        <v>200</v>
      </c>
      <c r="N6" s="262">
        <v>8.4925690021231418E-2</v>
      </c>
      <c r="O6" s="261">
        <v>120</v>
      </c>
      <c r="P6" s="261">
        <v>10</v>
      </c>
      <c r="Q6" s="261">
        <v>130</v>
      </c>
      <c r="R6" s="262">
        <v>5.5201698513800426E-2</v>
      </c>
      <c r="S6" s="261">
        <v>0</v>
      </c>
      <c r="T6" s="261">
        <v>10</v>
      </c>
      <c r="U6" s="261">
        <v>0</v>
      </c>
      <c r="V6" s="261" t="s">
        <v>6</v>
      </c>
    </row>
    <row r="7" spans="1:22" x14ac:dyDescent="0.25">
      <c r="A7" s="261" t="s">
        <v>66</v>
      </c>
      <c r="B7" s="261" t="s">
        <v>164</v>
      </c>
      <c r="C7" s="261" t="s">
        <v>60</v>
      </c>
      <c r="D7" s="261">
        <v>2.5383999633789061</v>
      </c>
      <c r="E7" s="261">
        <v>6547</v>
      </c>
      <c r="F7" s="261">
        <v>2356</v>
      </c>
      <c r="G7" s="261">
        <v>2311</v>
      </c>
      <c r="H7" s="261">
        <v>2579.1837749970578</v>
      </c>
      <c r="I7" s="261">
        <v>928.14372596503256</v>
      </c>
      <c r="J7" s="261">
        <v>3160</v>
      </c>
      <c r="K7" s="261">
        <v>2535</v>
      </c>
      <c r="L7" s="261">
        <v>310</v>
      </c>
      <c r="M7" s="261">
        <v>190</v>
      </c>
      <c r="N7" s="262">
        <v>6.0126582278481014E-2</v>
      </c>
      <c r="O7" s="261">
        <v>100</v>
      </c>
      <c r="P7" s="261">
        <v>10</v>
      </c>
      <c r="Q7" s="261">
        <v>110</v>
      </c>
      <c r="R7" s="262">
        <v>3.4810126582278479E-2</v>
      </c>
      <c r="S7" s="261">
        <v>0</v>
      </c>
      <c r="T7" s="261">
        <v>0</v>
      </c>
      <c r="U7" s="261">
        <v>10</v>
      </c>
      <c r="V7" s="261" t="s">
        <v>6</v>
      </c>
    </row>
    <row r="8" spans="1:22" x14ac:dyDescent="0.25">
      <c r="A8" s="261" t="s">
        <v>67</v>
      </c>
      <c r="B8" s="261" t="s">
        <v>164</v>
      </c>
      <c r="C8" s="261" t="s">
        <v>60</v>
      </c>
      <c r="D8" s="261">
        <v>0.96050003051757815</v>
      </c>
      <c r="E8" s="261">
        <v>3065</v>
      </c>
      <c r="F8" s="261">
        <v>1204</v>
      </c>
      <c r="G8" s="261">
        <v>1163</v>
      </c>
      <c r="H8" s="261">
        <v>3191.0462286486177</v>
      </c>
      <c r="I8" s="261">
        <v>1253.5137550711047</v>
      </c>
      <c r="J8" s="261">
        <v>1625</v>
      </c>
      <c r="K8" s="261">
        <v>1255</v>
      </c>
      <c r="L8" s="261">
        <v>120</v>
      </c>
      <c r="M8" s="261">
        <v>155</v>
      </c>
      <c r="N8" s="262">
        <v>9.5384615384615387E-2</v>
      </c>
      <c r="O8" s="261">
        <v>65</v>
      </c>
      <c r="P8" s="261">
        <v>0</v>
      </c>
      <c r="Q8" s="261">
        <v>65</v>
      </c>
      <c r="R8" s="262">
        <v>0.04</v>
      </c>
      <c r="S8" s="261">
        <v>0</v>
      </c>
      <c r="T8" s="261">
        <v>10</v>
      </c>
      <c r="U8" s="261">
        <v>15</v>
      </c>
      <c r="V8" s="261" t="s">
        <v>6</v>
      </c>
    </row>
    <row r="9" spans="1:22" x14ac:dyDescent="0.25">
      <c r="A9" s="261" t="s">
        <v>68</v>
      </c>
      <c r="B9" s="261" t="s">
        <v>164</v>
      </c>
      <c r="C9" s="261" t="s">
        <v>60</v>
      </c>
      <c r="D9" s="261">
        <v>1.5563000488281249</v>
      </c>
      <c r="E9" s="261">
        <v>4075</v>
      </c>
      <c r="F9" s="261">
        <v>2149</v>
      </c>
      <c r="G9" s="261">
        <v>2049</v>
      </c>
      <c r="H9" s="261">
        <v>2618.3896884591281</v>
      </c>
      <c r="I9" s="261">
        <v>1380.8391265027403</v>
      </c>
      <c r="J9" s="261">
        <v>2060</v>
      </c>
      <c r="K9" s="261">
        <v>1445</v>
      </c>
      <c r="L9" s="261">
        <v>190</v>
      </c>
      <c r="M9" s="261">
        <v>240</v>
      </c>
      <c r="N9" s="262">
        <v>0.11650485436893204</v>
      </c>
      <c r="O9" s="261">
        <v>155</v>
      </c>
      <c r="P9" s="261">
        <v>0</v>
      </c>
      <c r="Q9" s="261">
        <v>155</v>
      </c>
      <c r="R9" s="262">
        <v>7.5242718446601936E-2</v>
      </c>
      <c r="S9" s="261">
        <v>0</v>
      </c>
      <c r="T9" s="261">
        <v>0</v>
      </c>
      <c r="U9" s="261">
        <v>20</v>
      </c>
      <c r="V9" s="261" t="s">
        <v>6</v>
      </c>
    </row>
    <row r="10" spans="1:22" x14ac:dyDescent="0.25">
      <c r="A10" s="259" t="s">
        <v>69</v>
      </c>
      <c r="B10" s="259" t="s">
        <v>164</v>
      </c>
      <c r="C10" s="259" t="s">
        <v>60</v>
      </c>
      <c r="D10" s="259">
        <v>1.1215000152587891</v>
      </c>
      <c r="E10" s="259">
        <v>4113</v>
      </c>
      <c r="F10" s="259">
        <v>1997</v>
      </c>
      <c r="G10" s="259">
        <v>1874</v>
      </c>
      <c r="H10" s="259">
        <v>3667.4096692285061</v>
      </c>
      <c r="I10" s="259">
        <v>1780.6508897275289</v>
      </c>
      <c r="J10" s="259">
        <v>1675</v>
      </c>
      <c r="K10" s="259">
        <v>995</v>
      </c>
      <c r="L10" s="259">
        <v>280</v>
      </c>
      <c r="M10" s="259">
        <v>180</v>
      </c>
      <c r="N10" s="260">
        <v>0.10746268656716418</v>
      </c>
      <c r="O10" s="259">
        <v>160</v>
      </c>
      <c r="P10" s="259">
        <v>30</v>
      </c>
      <c r="Q10" s="259">
        <v>190</v>
      </c>
      <c r="R10" s="260">
        <v>0.11343283582089553</v>
      </c>
      <c r="S10" s="259">
        <v>0</v>
      </c>
      <c r="T10" s="259">
        <v>15</v>
      </c>
      <c r="U10" s="259">
        <v>15</v>
      </c>
      <c r="V10" s="259" t="s">
        <v>4</v>
      </c>
    </row>
    <row r="11" spans="1:22" x14ac:dyDescent="0.25">
      <c r="A11" s="261" t="s">
        <v>70</v>
      </c>
      <c r="B11" s="261" t="s">
        <v>164</v>
      </c>
      <c r="C11" s="261" t="s">
        <v>60</v>
      </c>
      <c r="D11" s="261">
        <v>1.4667999267578125</v>
      </c>
      <c r="E11" s="261">
        <v>3585</v>
      </c>
      <c r="F11" s="261">
        <v>1653</v>
      </c>
      <c r="G11" s="261">
        <v>1569</v>
      </c>
      <c r="H11" s="261">
        <v>2444.0961133153437</v>
      </c>
      <c r="I11" s="261">
        <v>1126.9430614533508</v>
      </c>
      <c r="J11" s="261">
        <v>1525</v>
      </c>
      <c r="K11" s="261">
        <v>1125</v>
      </c>
      <c r="L11" s="261">
        <v>120</v>
      </c>
      <c r="M11" s="261">
        <v>155</v>
      </c>
      <c r="N11" s="262">
        <v>0.10163934426229508</v>
      </c>
      <c r="O11" s="261">
        <v>70</v>
      </c>
      <c r="P11" s="261">
        <v>15</v>
      </c>
      <c r="Q11" s="261">
        <v>85</v>
      </c>
      <c r="R11" s="262">
        <v>5.5737704918032788E-2</v>
      </c>
      <c r="S11" s="261">
        <v>0</v>
      </c>
      <c r="T11" s="261">
        <v>15</v>
      </c>
      <c r="U11" s="261">
        <v>25</v>
      </c>
      <c r="V11" s="261" t="s">
        <v>6</v>
      </c>
    </row>
    <row r="12" spans="1:22" x14ac:dyDescent="0.25">
      <c r="A12" s="261" t="s">
        <v>71</v>
      </c>
      <c r="B12" s="261" t="s">
        <v>164</v>
      </c>
      <c r="C12" s="261" t="s">
        <v>60</v>
      </c>
      <c r="D12" s="261">
        <v>1.583699951171875</v>
      </c>
      <c r="E12" s="261">
        <v>5384</v>
      </c>
      <c r="F12" s="261">
        <v>2341</v>
      </c>
      <c r="G12" s="261">
        <v>2263</v>
      </c>
      <c r="H12" s="261">
        <v>3399.6338738383201</v>
      </c>
      <c r="I12" s="261">
        <v>1478.184045069745</v>
      </c>
      <c r="J12" s="261">
        <v>2595</v>
      </c>
      <c r="K12" s="261">
        <v>2010</v>
      </c>
      <c r="L12" s="261">
        <v>265</v>
      </c>
      <c r="M12" s="261">
        <v>195</v>
      </c>
      <c r="N12" s="262">
        <v>7.5144508670520235E-2</v>
      </c>
      <c r="O12" s="261">
        <v>85</v>
      </c>
      <c r="P12" s="261">
        <v>30</v>
      </c>
      <c r="Q12" s="261">
        <v>115</v>
      </c>
      <c r="R12" s="262">
        <v>4.4315992292870907E-2</v>
      </c>
      <c r="S12" s="261">
        <v>0</v>
      </c>
      <c r="T12" s="261">
        <v>10</v>
      </c>
      <c r="U12" s="261">
        <v>10</v>
      </c>
      <c r="V12" s="261" t="s">
        <v>6</v>
      </c>
    </row>
    <row r="13" spans="1:22" x14ac:dyDescent="0.25">
      <c r="A13" s="261" t="s">
        <v>72</v>
      </c>
      <c r="B13" s="261" t="s">
        <v>164</v>
      </c>
      <c r="C13" s="261" t="s">
        <v>60</v>
      </c>
      <c r="D13" s="261">
        <v>1.7911000061035156</v>
      </c>
      <c r="E13" s="261">
        <v>3573</v>
      </c>
      <c r="F13" s="261">
        <v>1277</v>
      </c>
      <c r="G13" s="261">
        <v>1249</v>
      </c>
      <c r="H13" s="261">
        <v>1994.863484911127</v>
      </c>
      <c r="I13" s="261">
        <v>712.96968100518029</v>
      </c>
      <c r="J13" s="261">
        <v>1965</v>
      </c>
      <c r="K13" s="261">
        <v>1605</v>
      </c>
      <c r="L13" s="261">
        <v>180</v>
      </c>
      <c r="M13" s="261">
        <v>130</v>
      </c>
      <c r="N13" s="262">
        <v>6.6157760814249358E-2</v>
      </c>
      <c r="O13" s="261">
        <v>45</v>
      </c>
      <c r="P13" s="261">
        <v>0</v>
      </c>
      <c r="Q13" s="261">
        <v>45</v>
      </c>
      <c r="R13" s="262">
        <v>2.2900763358778626E-2</v>
      </c>
      <c r="S13" s="261">
        <v>0</v>
      </c>
      <c r="T13" s="261">
        <v>10</v>
      </c>
      <c r="U13" s="261">
        <v>0</v>
      </c>
      <c r="V13" s="261" t="s">
        <v>6</v>
      </c>
    </row>
    <row r="14" spans="1:22" x14ac:dyDescent="0.25">
      <c r="A14" s="261" t="s">
        <v>73</v>
      </c>
      <c r="B14" s="261" t="s">
        <v>164</v>
      </c>
      <c r="C14" s="261" t="s">
        <v>60</v>
      </c>
      <c r="D14" s="261">
        <v>1.251500015258789</v>
      </c>
      <c r="E14" s="261">
        <v>2632</v>
      </c>
      <c r="F14" s="261">
        <v>1026</v>
      </c>
      <c r="G14" s="261">
        <v>999</v>
      </c>
      <c r="H14" s="261">
        <v>2103.0762827883364</v>
      </c>
      <c r="I14" s="261">
        <v>819.81621053983019</v>
      </c>
      <c r="J14" s="261">
        <v>1175</v>
      </c>
      <c r="K14" s="261">
        <v>905</v>
      </c>
      <c r="L14" s="261">
        <v>115</v>
      </c>
      <c r="M14" s="261">
        <v>110</v>
      </c>
      <c r="N14" s="262">
        <v>9.3617021276595741E-2</v>
      </c>
      <c r="O14" s="261">
        <v>15</v>
      </c>
      <c r="P14" s="261">
        <v>10</v>
      </c>
      <c r="Q14" s="261">
        <v>25</v>
      </c>
      <c r="R14" s="262">
        <v>2.1276595744680851E-2</v>
      </c>
      <c r="S14" s="261">
        <v>0</v>
      </c>
      <c r="T14" s="261">
        <v>0</v>
      </c>
      <c r="U14" s="261">
        <v>15</v>
      </c>
      <c r="V14" s="261" t="s">
        <v>6</v>
      </c>
    </row>
    <row r="15" spans="1:22" x14ac:dyDescent="0.25">
      <c r="A15" s="261" t="s">
        <v>74</v>
      </c>
      <c r="B15" s="261" t="s">
        <v>164</v>
      </c>
      <c r="C15" s="261" t="s">
        <v>60</v>
      </c>
      <c r="D15" s="261">
        <v>1.8975999450683594</v>
      </c>
      <c r="E15" s="261">
        <v>4588</v>
      </c>
      <c r="F15" s="261">
        <v>1713</v>
      </c>
      <c r="G15" s="261">
        <v>1689</v>
      </c>
      <c r="H15" s="261">
        <v>2417.790963750645</v>
      </c>
      <c r="I15" s="261">
        <v>902.71925041518205</v>
      </c>
      <c r="J15" s="261">
        <v>2295</v>
      </c>
      <c r="K15" s="261">
        <v>1885</v>
      </c>
      <c r="L15" s="261">
        <v>190</v>
      </c>
      <c r="M15" s="261">
        <v>140</v>
      </c>
      <c r="N15" s="262">
        <v>6.1002178649237473E-2</v>
      </c>
      <c r="O15" s="261">
        <v>60</v>
      </c>
      <c r="P15" s="261">
        <v>10</v>
      </c>
      <c r="Q15" s="261">
        <v>70</v>
      </c>
      <c r="R15" s="262">
        <v>3.0501089324618737E-2</v>
      </c>
      <c r="S15" s="261">
        <v>0</v>
      </c>
      <c r="T15" s="261">
        <v>10</v>
      </c>
      <c r="U15" s="261">
        <v>10</v>
      </c>
      <c r="V15" s="261" t="s">
        <v>6</v>
      </c>
    </row>
    <row r="16" spans="1:22" x14ac:dyDescent="0.25">
      <c r="A16" s="261" t="s">
        <v>75</v>
      </c>
      <c r="B16" s="261" t="s">
        <v>164</v>
      </c>
      <c r="C16" s="261" t="s">
        <v>60</v>
      </c>
      <c r="D16" s="261">
        <v>2.0627999877929688</v>
      </c>
      <c r="E16" s="261">
        <v>3339</v>
      </c>
      <c r="F16" s="261">
        <v>1317</v>
      </c>
      <c r="G16" s="261">
        <v>1290</v>
      </c>
      <c r="H16" s="261">
        <v>1618.6736570482838</v>
      </c>
      <c r="I16" s="261">
        <v>638.45259249253957</v>
      </c>
      <c r="J16" s="261">
        <v>1445</v>
      </c>
      <c r="K16" s="261">
        <v>1100</v>
      </c>
      <c r="L16" s="261">
        <v>135</v>
      </c>
      <c r="M16" s="261">
        <v>85</v>
      </c>
      <c r="N16" s="262">
        <v>5.8823529411764705E-2</v>
      </c>
      <c r="O16" s="261">
        <v>80</v>
      </c>
      <c r="P16" s="261">
        <v>35</v>
      </c>
      <c r="Q16" s="261">
        <v>115</v>
      </c>
      <c r="R16" s="262">
        <v>7.9584775086505188E-2</v>
      </c>
      <c r="S16" s="261">
        <v>10</v>
      </c>
      <c r="T16" s="261">
        <v>10</v>
      </c>
      <c r="U16" s="261">
        <v>0</v>
      </c>
      <c r="V16" s="261" t="s">
        <v>6</v>
      </c>
    </row>
    <row r="17" spans="1:22" x14ac:dyDescent="0.25">
      <c r="A17" s="261" t="s">
        <v>76</v>
      </c>
      <c r="B17" s="261" t="s">
        <v>164</v>
      </c>
      <c r="C17" s="261" t="s">
        <v>60</v>
      </c>
      <c r="D17" s="261">
        <v>1.8828999328613281</v>
      </c>
      <c r="E17" s="261">
        <v>4418</v>
      </c>
      <c r="F17" s="261">
        <v>1428</v>
      </c>
      <c r="G17" s="261">
        <v>1400</v>
      </c>
      <c r="H17" s="261">
        <v>2346.3806668080524</v>
      </c>
      <c r="I17" s="261">
        <v>758.40461570889511</v>
      </c>
      <c r="J17" s="261">
        <v>2215</v>
      </c>
      <c r="K17" s="261">
        <v>1875</v>
      </c>
      <c r="L17" s="261">
        <v>115</v>
      </c>
      <c r="M17" s="261">
        <v>195</v>
      </c>
      <c r="N17" s="262">
        <v>8.8036117381489837E-2</v>
      </c>
      <c r="O17" s="261">
        <v>35</v>
      </c>
      <c r="P17" s="261">
        <v>0</v>
      </c>
      <c r="Q17" s="261">
        <v>35</v>
      </c>
      <c r="R17" s="262">
        <v>1.580135440180587E-2</v>
      </c>
      <c r="S17" s="261">
        <v>0</v>
      </c>
      <c r="T17" s="261">
        <v>0</v>
      </c>
      <c r="U17" s="261">
        <v>0</v>
      </c>
      <c r="V17" s="261" t="s">
        <v>6</v>
      </c>
    </row>
    <row r="18" spans="1:22" x14ac:dyDescent="0.25">
      <c r="A18" s="261" t="s">
        <v>77</v>
      </c>
      <c r="B18" s="261" t="s">
        <v>164</v>
      </c>
      <c r="C18" s="261" t="s">
        <v>60</v>
      </c>
      <c r="D18" s="261">
        <v>3.3963000488281252</v>
      </c>
      <c r="E18" s="261">
        <v>5313</v>
      </c>
      <c r="F18" s="261">
        <v>1680</v>
      </c>
      <c r="G18" s="261">
        <v>1647</v>
      </c>
      <c r="H18" s="261">
        <v>1564.3494166050557</v>
      </c>
      <c r="I18" s="261">
        <v>494.6559420095038</v>
      </c>
      <c r="J18" s="261">
        <v>2715</v>
      </c>
      <c r="K18" s="261">
        <v>2240</v>
      </c>
      <c r="L18" s="261">
        <v>175</v>
      </c>
      <c r="M18" s="261">
        <v>245</v>
      </c>
      <c r="N18" s="262">
        <v>9.0239410681399637E-2</v>
      </c>
      <c r="O18" s="261">
        <v>45</v>
      </c>
      <c r="P18" s="261">
        <v>0</v>
      </c>
      <c r="Q18" s="261">
        <v>45</v>
      </c>
      <c r="R18" s="262">
        <v>1.6574585635359115E-2</v>
      </c>
      <c r="S18" s="261">
        <v>0</v>
      </c>
      <c r="T18" s="261">
        <v>0</v>
      </c>
      <c r="U18" s="261">
        <v>10</v>
      </c>
      <c r="V18" s="261" t="s">
        <v>6</v>
      </c>
    </row>
    <row r="19" spans="1:22" x14ac:dyDescent="0.25">
      <c r="A19" s="261" t="s">
        <v>78</v>
      </c>
      <c r="B19" s="261" t="s">
        <v>164</v>
      </c>
      <c r="C19" s="261" t="s">
        <v>60</v>
      </c>
      <c r="D19" s="261">
        <v>1.0163999938964843</v>
      </c>
      <c r="E19" s="261">
        <v>2603</v>
      </c>
      <c r="F19" s="261">
        <v>1213</v>
      </c>
      <c r="G19" s="261">
        <v>1165</v>
      </c>
      <c r="H19" s="261">
        <v>2560.9996218330398</v>
      </c>
      <c r="I19" s="261">
        <v>1193.4277915034488</v>
      </c>
      <c r="J19" s="261">
        <v>1375</v>
      </c>
      <c r="K19" s="261">
        <v>1015</v>
      </c>
      <c r="L19" s="261">
        <v>150</v>
      </c>
      <c r="M19" s="261">
        <v>160</v>
      </c>
      <c r="N19" s="262">
        <v>0.11636363636363636</v>
      </c>
      <c r="O19" s="261">
        <v>40</v>
      </c>
      <c r="P19" s="261">
        <v>15</v>
      </c>
      <c r="Q19" s="261">
        <v>55</v>
      </c>
      <c r="R19" s="262">
        <v>0.04</v>
      </c>
      <c r="S19" s="261">
        <v>0</v>
      </c>
      <c r="T19" s="261">
        <v>0</v>
      </c>
      <c r="U19" s="261">
        <v>0</v>
      </c>
      <c r="V19" s="261" t="s">
        <v>6</v>
      </c>
    </row>
    <row r="20" spans="1:22" x14ac:dyDescent="0.25">
      <c r="A20" s="261" t="s">
        <v>79</v>
      </c>
      <c r="B20" s="261" t="s">
        <v>164</v>
      </c>
      <c r="C20" s="261" t="s">
        <v>60</v>
      </c>
      <c r="D20" s="261">
        <v>0.96430000305175778</v>
      </c>
      <c r="E20" s="261">
        <v>3482</v>
      </c>
      <c r="F20" s="261">
        <v>1219</v>
      </c>
      <c r="G20" s="261">
        <v>1191</v>
      </c>
      <c r="H20" s="261">
        <v>3610.9094565802957</v>
      </c>
      <c r="I20" s="261">
        <v>1264.1294163042448</v>
      </c>
      <c r="J20" s="261">
        <v>1835</v>
      </c>
      <c r="K20" s="261">
        <v>1520</v>
      </c>
      <c r="L20" s="261">
        <v>125</v>
      </c>
      <c r="M20" s="261">
        <v>150</v>
      </c>
      <c r="N20" s="262">
        <v>8.1743869209809264E-2</v>
      </c>
      <c r="O20" s="261">
        <v>20</v>
      </c>
      <c r="P20" s="261">
        <v>10</v>
      </c>
      <c r="Q20" s="261">
        <v>30</v>
      </c>
      <c r="R20" s="262">
        <v>1.6348773841961851E-2</v>
      </c>
      <c r="S20" s="261">
        <v>0</v>
      </c>
      <c r="T20" s="261">
        <v>0</v>
      </c>
      <c r="U20" s="261">
        <v>10</v>
      </c>
      <c r="V20" s="261" t="s">
        <v>6</v>
      </c>
    </row>
    <row r="21" spans="1:22" x14ac:dyDescent="0.25">
      <c r="A21" s="261" t="s">
        <v>80</v>
      </c>
      <c r="B21" s="261" t="s">
        <v>164</v>
      </c>
      <c r="C21" s="261" t="s">
        <v>60</v>
      </c>
      <c r="D21" s="261">
        <v>1.6961000061035156</v>
      </c>
      <c r="E21" s="261">
        <v>5448</v>
      </c>
      <c r="F21" s="261">
        <v>1997</v>
      </c>
      <c r="G21" s="261">
        <v>1950</v>
      </c>
      <c r="H21" s="261">
        <v>3212.0747481840999</v>
      </c>
      <c r="I21" s="261">
        <v>1177.4069882752656</v>
      </c>
      <c r="J21" s="261">
        <v>2790</v>
      </c>
      <c r="K21" s="261">
        <v>2290</v>
      </c>
      <c r="L21" s="261">
        <v>190</v>
      </c>
      <c r="M21" s="261">
        <v>215</v>
      </c>
      <c r="N21" s="262">
        <v>7.7060931899641583E-2</v>
      </c>
      <c r="O21" s="261">
        <v>65</v>
      </c>
      <c r="P21" s="261">
        <v>10</v>
      </c>
      <c r="Q21" s="261">
        <v>75</v>
      </c>
      <c r="R21" s="262">
        <v>2.6881720430107527E-2</v>
      </c>
      <c r="S21" s="261">
        <v>0</v>
      </c>
      <c r="T21" s="261">
        <v>0</v>
      </c>
      <c r="U21" s="261">
        <v>15</v>
      </c>
      <c r="V21" s="261" t="s">
        <v>6</v>
      </c>
    </row>
    <row r="22" spans="1:22" x14ac:dyDescent="0.25">
      <c r="A22" s="261" t="s">
        <v>81</v>
      </c>
      <c r="B22" s="261" t="s">
        <v>164</v>
      </c>
      <c r="C22" s="261" t="s">
        <v>60</v>
      </c>
      <c r="D22" s="261">
        <v>1.0262999725341797</v>
      </c>
      <c r="E22" s="261">
        <v>2745</v>
      </c>
      <c r="F22" s="261">
        <v>1095</v>
      </c>
      <c r="G22" s="261">
        <v>1060</v>
      </c>
      <c r="H22" s="261">
        <v>2674.6566047565407</v>
      </c>
      <c r="I22" s="261">
        <v>1066.9395199302048</v>
      </c>
      <c r="J22" s="261">
        <v>1395</v>
      </c>
      <c r="K22" s="261">
        <v>1210</v>
      </c>
      <c r="L22" s="261">
        <v>65</v>
      </c>
      <c r="M22" s="261">
        <v>60</v>
      </c>
      <c r="N22" s="262">
        <v>4.3010752688172046E-2</v>
      </c>
      <c r="O22" s="261">
        <v>40</v>
      </c>
      <c r="P22" s="261">
        <v>10</v>
      </c>
      <c r="Q22" s="261">
        <v>50</v>
      </c>
      <c r="R22" s="262">
        <v>3.5842293906810034E-2</v>
      </c>
      <c r="S22" s="261">
        <v>10</v>
      </c>
      <c r="T22" s="261">
        <v>0</v>
      </c>
      <c r="U22" s="261">
        <v>0</v>
      </c>
      <c r="V22" s="261" t="s">
        <v>6</v>
      </c>
    </row>
    <row r="23" spans="1:22" x14ac:dyDescent="0.25">
      <c r="A23" s="261" t="s">
        <v>82</v>
      </c>
      <c r="B23" s="261" t="s">
        <v>164</v>
      </c>
      <c r="C23" s="261" t="s">
        <v>60</v>
      </c>
      <c r="D23" s="261">
        <v>1.7177999877929688</v>
      </c>
      <c r="E23" s="261">
        <v>5650</v>
      </c>
      <c r="F23" s="261">
        <v>2490</v>
      </c>
      <c r="G23" s="261">
        <v>2452</v>
      </c>
      <c r="H23" s="261">
        <v>3289.090720776594</v>
      </c>
      <c r="I23" s="261">
        <v>1449.5284769440211</v>
      </c>
      <c r="J23" s="261">
        <v>2530</v>
      </c>
      <c r="K23" s="261">
        <v>1945</v>
      </c>
      <c r="L23" s="261">
        <v>325</v>
      </c>
      <c r="M23" s="261">
        <v>180</v>
      </c>
      <c r="N23" s="262">
        <v>7.1146245059288543E-2</v>
      </c>
      <c r="O23" s="261">
        <v>75</v>
      </c>
      <c r="P23" s="261">
        <v>0</v>
      </c>
      <c r="Q23" s="261">
        <v>75</v>
      </c>
      <c r="R23" s="262">
        <v>2.9644268774703556E-2</v>
      </c>
      <c r="S23" s="261">
        <v>0</v>
      </c>
      <c r="T23" s="261">
        <v>0</v>
      </c>
      <c r="U23" s="261">
        <v>0</v>
      </c>
      <c r="V23" s="261" t="s">
        <v>6</v>
      </c>
    </row>
    <row r="24" spans="1:22" x14ac:dyDescent="0.25">
      <c r="A24" s="259" t="s">
        <v>83</v>
      </c>
      <c r="B24" s="259" t="s">
        <v>164</v>
      </c>
      <c r="C24" s="259" t="s">
        <v>60</v>
      </c>
      <c r="D24" s="259">
        <v>1.3063000488281249</v>
      </c>
      <c r="E24" s="259">
        <v>4325</v>
      </c>
      <c r="F24" s="259">
        <v>2564</v>
      </c>
      <c r="G24" s="259">
        <v>2274</v>
      </c>
      <c r="H24" s="259">
        <v>3310.8779287575894</v>
      </c>
      <c r="I24" s="259">
        <v>1962.7956090946727</v>
      </c>
      <c r="J24" s="259">
        <v>1600</v>
      </c>
      <c r="K24" s="259">
        <v>920</v>
      </c>
      <c r="L24" s="259">
        <v>150</v>
      </c>
      <c r="M24" s="259">
        <v>210</v>
      </c>
      <c r="N24" s="260">
        <v>0.13125000000000001</v>
      </c>
      <c r="O24" s="259">
        <v>260</v>
      </c>
      <c r="P24" s="259">
        <v>20</v>
      </c>
      <c r="Q24" s="259">
        <v>280</v>
      </c>
      <c r="R24" s="260">
        <v>0.17499999999999999</v>
      </c>
      <c r="S24" s="259">
        <v>10</v>
      </c>
      <c r="T24" s="259">
        <v>25</v>
      </c>
      <c r="U24" s="259">
        <v>10</v>
      </c>
      <c r="V24" s="259" t="s">
        <v>4</v>
      </c>
    </row>
    <row r="25" spans="1:22" x14ac:dyDescent="0.25">
      <c r="A25" s="261" t="s">
        <v>84</v>
      </c>
      <c r="B25" s="261" t="s">
        <v>164</v>
      </c>
      <c r="C25" s="261" t="s">
        <v>60</v>
      </c>
      <c r="D25" s="261">
        <v>1.9591000366210938</v>
      </c>
      <c r="E25" s="261">
        <v>5301</v>
      </c>
      <c r="F25" s="261">
        <v>2296</v>
      </c>
      <c r="G25" s="261">
        <v>2176</v>
      </c>
      <c r="H25" s="261">
        <v>2705.8342610940686</v>
      </c>
      <c r="I25" s="261">
        <v>1171.9666975046182</v>
      </c>
      <c r="J25" s="261">
        <v>2360</v>
      </c>
      <c r="K25" s="261">
        <v>1875</v>
      </c>
      <c r="L25" s="261">
        <v>155</v>
      </c>
      <c r="M25" s="261">
        <v>150</v>
      </c>
      <c r="N25" s="262">
        <v>6.3559322033898302E-2</v>
      </c>
      <c r="O25" s="261">
        <v>150</v>
      </c>
      <c r="P25" s="261">
        <v>0</v>
      </c>
      <c r="Q25" s="261">
        <v>150</v>
      </c>
      <c r="R25" s="262">
        <v>6.3559322033898302E-2</v>
      </c>
      <c r="S25" s="261">
        <v>0</v>
      </c>
      <c r="T25" s="261">
        <v>0</v>
      </c>
      <c r="U25" s="261">
        <v>20</v>
      </c>
      <c r="V25" s="261" t="s">
        <v>6</v>
      </c>
    </row>
    <row r="26" spans="1:22" x14ac:dyDescent="0.25">
      <c r="A26" s="261" t="s">
        <v>85</v>
      </c>
      <c r="B26" s="261" t="s">
        <v>164</v>
      </c>
      <c r="C26" s="261" t="s">
        <v>60</v>
      </c>
      <c r="D26" s="261">
        <v>2.1332000732421874</v>
      </c>
      <c r="E26" s="261">
        <v>5896</v>
      </c>
      <c r="F26" s="261">
        <v>2629</v>
      </c>
      <c r="G26" s="261">
        <v>2479</v>
      </c>
      <c r="H26" s="261">
        <v>2763.9226502738888</v>
      </c>
      <c r="I26" s="261">
        <v>1232.4207339840659</v>
      </c>
      <c r="J26" s="261">
        <v>2575</v>
      </c>
      <c r="K26" s="261">
        <v>1780</v>
      </c>
      <c r="L26" s="261">
        <v>305</v>
      </c>
      <c r="M26" s="261">
        <v>210</v>
      </c>
      <c r="N26" s="262">
        <v>8.155339805825243E-2</v>
      </c>
      <c r="O26" s="261">
        <v>225</v>
      </c>
      <c r="P26" s="261">
        <v>0</v>
      </c>
      <c r="Q26" s="261">
        <v>225</v>
      </c>
      <c r="R26" s="262">
        <v>8.7378640776699032E-2</v>
      </c>
      <c r="S26" s="261">
        <v>0</v>
      </c>
      <c r="T26" s="261">
        <v>30</v>
      </c>
      <c r="U26" s="261">
        <v>15</v>
      </c>
      <c r="V26" s="261" t="s">
        <v>6</v>
      </c>
    </row>
    <row r="27" spans="1:22" x14ac:dyDescent="0.25">
      <c r="A27" s="261" t="s">
        <v>86</v>
      </c>
      <c r="B27" s="261" t="s">
        <v>164</v>
      </c>
      <c r="C27" s="261" t="s">
        <v>60</v>
      </c>
      <c r="D27" s="261">
        <v>5.2229998779296878</v>
      </c>
      <c r="E27" s="261">
        <v>6207</v>
      </c>
      <c r="F27" s="261">
        <v>2336</v>
      </c>
      <c r="G27" s="261">
        <v>2290</v>
      </c>
      <c r="H27" s="261">
        <v>1188.3975004916817</v>
      </c>
      <c r="I27" s="261">
        <v>447.25254730925866</v>
      </c>
      <c r="J27" s="261">
        <v>2970</v>
      </c>
      <c r="K27" s="261">
        <v>2420</v>
      </c>
      <c r="L27" s="261">
        <v>250</v>
      </c>
      <c r="M27" s="261">
        <v>155</v>
      </c>
      <c r="N27" s="262">
        <v>5.2188552188552187E-2</v>
      </c>
      <c r="O27" s="261">
        <v>110</v>
      </c>
      <c r="P27" s="261">
        <v>10</v>
      </c>
      <c r="Q27" s="261">
        <v>120</v>
      </c>
      <c r="R27" s="262">
        <v>4.0404040404040407E-2</v>
      </c>
      <c r="S27" s="261">
        <v>0</v>
      </c>
      <c r="T27" s="261">
        <v>0</v>
      </c>
      <c r="U27" s="261">
        <v>20</v>
      </c>
      <c r="V27" s="261" t="s">
        <v>6</v>
      </c>
    </row>
    <row r="28" spans="1:22" x14ac:dyDescent="0.25">
      <c r="A28" s="263" t="s">
        <v>87</v>
      </c>
      <c r="B28" s="263" t="s">
        <v>164</v>
      </c>
      <c r="C28" s="263" t="s">
        <v>60</v>
      </c>
      <c r="D28" s="263">
        <v>1.1313999938964843</v>
      </c>
      <c r="E28" s="263">
        <v>2456</v>
      </c>
      <c r="F28" s="263">
        <v>1041</v>
      </c>
      <c r="G28" s="263">
        <v>1005</v>
      </c>
      <c r="H28" s="263">
        <v>2170.7618996369802</v>
      </c>
      <c r="I28" s="263">
        <v>920.09899736241709</v>
      </c>
      <c r="J28" s="263">
        <v>1075</v>
      </c>
      <c r="K28" s="263">
        <v>755</v>
      </c>
      <c r="L28" s="263">
        <v>115</v>
      </c>
      <c r="M28" s="263">
        <v>140</v>
      </c>
      <c r="N28" s="264">
        <v>0.13023255813953488</v>
      </c>
      <c r="O28" s="263">
        <v>50</v>
      </c>
      <c r="P28" s="263">
        <v>10</v>
      </c>
      <c r="Q28" s="263">
        <v>60</v>
      </c>
      <c r="R28" s="264">
        <v>5.5813953488372092E-2</v>
      </c>
      <c r="S28" s="263">
        <v>0</v>
      </c>
      <c r="T28" s="263">
        <v>0</v>
      </c>
      <c r="U28" s="263">
        <v>10</v>
      </c>
      <c r="V28" s="263" t="s">
        <v>5</v>
      </c>
    </row>
    <row r="29" spans="1:22" x14ac:dyDescent="0.25">
      <c r="A29" s="263" t="s">
        <v>88</v>
      </c>
      <c r="B29" s="263" t="s">
        <v>164</v>
      </c>
      <c r="C29" s="263" t="s">
        <v>60</v>
      </c>
      <c r="D29" s="263">
        <v>0.58479999542236327</v>
      </c>
      <c r="E29" s="263">
        <v>4911</v>
      </c>
      <c r="F29" s="263">
        <v>2582</v>
      </c>
      <c r="G29" s="263">
        <v>2429</v>
      </c>
      <c r="H29" s="263">
        <v>8397.7428837924363</v>
      </c>
      <c r="I29" s="263">
        <v>4415.1847130832966</v>
      </c>
      <c r="J29" s="263">
        <v>2025</v>
      </c>
      <c r="K29" s="263">
        <v>1305</v>
      </c>
      <c r="L29" s="263">
        <v>215</v>
      </c>
      <c r="M29" s="263">
        <v>280</v>
      </c>
      <c r="N29" s="264">
        <v>0.13827160493827159</v>
      </c>
      <c r="O29" s="263">
        <v>185</v>
      </c>
      <c r="P29" s="263">
        <v>20</v>
      </c>
      <c r="Q29" s="263">
        <v>205</v>
      </c>
      <c r="R29" s="264">
        <v>0.10123456790123457</v>
      </c>
      <c r="S29" s="263">
        <v>0</v>
      </c>
      <c r="T29" s="263">
        <v>15</v>
      </c>
      <c r="U29" s="263">
        <v>0</v>
      </c>
      <c r="V29" s="263" t="s">
        <v>5</v>
      </c>
    </row>
    <row r="30" spans="1:22" x14ac:dyDescent="0.25">
      <c r="A30" s="261" t="s">
        <v>89</v>
      </c>
      <c r="B30" s="261" t="s">
        <v>164</v>
      </c>
      <c r="C30" s="261" t="s">
        <v>60</v>
      </c>
      <c r="D30" s="261">
        <v>6.0791998291015625</v>
      </c>
      <c r="E30" s="261">
        <v>4317</v>
      </c>
      <c r="F30" s="261">
        <v>1656</v>
      </c>
      <c r="G30" s="261">
        <v>1589</v>
      </c>
      <c r="H30" s="261">
        <v>710.12635237522761</v>
      </c>
      <c r="I30" s="261">
        <v>272.40427137673777</v>
      </c>
      <c r="J30" s="261">
        <v>2160</v>
      </c>
      <c r="K30" s="261">
        <v>1735</v>
      </c>
      <c r="L30" s="261">
        <v>205</v>
      </c>
      <c r="M30" s="261">
        <v>120</v>
      </c>
      <c r="N30" s="262">
        <v>5.5555555555555552E-2</v>
      </c>
      <c r="O30" s="261">
        <v>70</v>
      </c>
      <c r="P30" s="261">
        <v>20</v>
      </c>
      <c r="Q30" s="261">
        <v>90</v>
      </c>
      <c r="R30" s="262">
        <v>4.1666666666666664E-2</v>
      </c>
      <c r="S30" s="261">
        <v>0</v>
      </c>
      <c r="T30" s="261">
        <v>0</v>
      </c>
      <c r="U30" s="261">
        <v>10</v>
      </c>
      <c r="V30" s="261" t="s">
        <v>6</v>
      </c>
    </row>
    <row r="31" spans="1:22" x14ac:dyDescent="0.25">
      <c r="A31" s="261" t="s">
        <v>90</v>
      </c>
      <c r="B31" s="261" t="s">
        <v>164</v>
      </c>
      <c r="C31" s="261" t="s">
        <v>60</v>
      </c>
      <c r="D31" s="261">
        <v>2.2200000000000002</v>
      </c>
      <c r="E31" s="261">
        <v>4267</v>
      </c>
      <c r="F31" s="261">
        <v>1537</v>
      </c>
      <c r="G31" s="261">
        <v>1485</v>
      </c>
      <c r="H31" s="261">
        <v>1922.0720720720719</v>
      </c>
      <c r="I31" s="261">
        <v>692.34234234234225</v>
      </c>
      <c r="J31" s="261">
        <v>2045</v>
      </c>
      <c r="K31" s="261">
        <v>1635</v>
      </c>
      <c r="L31" s="261">
        <v>220</v>
      </c>
      <c r="M31" s="261">
        <v>90</v>
      </c>
      <c r="N31" s="262">
        <v>4.4009779951100246E-2</v>
      </c>
      <c r="O31" s="261">
        <v>85</v>
      </c>
      <c r="P31" s="261">
        <v>0</v>
      </c>
      <c r="Q31" s="261">
        <v>85</v>
      </c>
      <c r="R31" s="262">
        <v>4.1564792176039117E-2</v>
      </c>
      <c r="S31" s="261">
        <v>0</v>
      </c>
      <c r="T31" s="261">
        <v>0</v>
      </c>
      <c r="U31" s="261">
        <v>10</v>
      </c>
      <c r="V31" s="261" t="s">
        <v>6</v>
      </c>
    </row>
    <row r="32" spans="1:22" x14ac:dyDescent="0.25">
      <c r="A32" s="261" t="s">
        <v>91</v>
      </c>
      <c r="B32" s="261" t="s">
        <v>164</v>
      </c>
      <c r="C32" s="261" t="s">
        <v>60</v>
      </c>
      <c r="D32" s="261">
        <v>3.3007000732421874</v>
      </c>
      <c r="E32" s="261">
        <v>4664</v>
      </c>
      <c r="F32" s="261">
        <v>1527</v>
      </c>
      <c r="G32" s="261">
        <v>1488</v>
      </c>
      <c r="H32" s="261">
        <v>1413.0335675784927</v>
      </c>
      <c r="I32" s="261">
        <v>462.62912900779548</v>
      </c>
      <c r="J32" s="261">
        <v>2275</v>
      </c>
      <c r="K32" s="261">
        <v>1895</v>
      </c>
      <c r="L32" s="261">
        <v>135</v>
      </c>
      <c r="M32" s="261">
        <v>185</v>
      </c>
      <c r="N32" s="262">
        <v>8.1318681318681321E-2</v>
      </c>
      <c r="O32" s="261">
        <v>45</v>
      </c>
      <c r="P32" s="261">
        <v>0</v>
      </c>
      <c r="Q32" s="261">
        <v>45</v>
      </c>
      <c r="R32" s="262">
        <v>1.9780219780219779E-2</v>
      </c>
      <c r="S32" s="261">
        <v>10</v>
      </c>
      <c r="T32" s="261">
        <v>0</v>
      </c>
      <c r="U32" s="261">
        <v>10</v>
      </c>
      <c r="V32" s="261" t="s">
        <v>6</v>
      </c>
    </row>
    <row r="33" spans="1:22" x14ac:dyDescent="0.25">
      <c r="A33" s="103" t="s">
        <v>92</v>
      </c>
      <c r="B33" s="103" t="s">
        <v>164</v>
      </c>
      <c r="C33" s="103" t="s">
        <v>60</v>
      </c>
      <c r="D33" s="103">
        <v>74.226699218749999</v>
      </c>
      <c r="E33" s="103">
        <v>5563</v>
      </c>
      <c r="F33" s="103">
        <v>1987</v>
      </c>
      <c r="G33" s="103">
        <v>1767</v>
      </c>
      <c r="H33" s="103">
        <v>74.946078143735662</v>
      </c>
      <c r="I33" s="103">
        <v>26.769343388747576</v>
      </c>
      <c r="J33" s="103">
        <v>2765</v>
      </c>
      <c r="K33" s="103">
        <v>2360</v>
      </c>
      <c r="L33" s="103">
        <v>165</v>
      </c>
      <c r="M33" s="103">
        <v>165</v>
      </c>
      <c r="N33" s="251">
        <v>5.9674502712477394E-2</v>
      </c>
      <c r="O33" s="103">
        <v>55</v>
      </c>
      <c r="P33" s="103">
        <v>10</v>
      </c>
      <c r="Q33" s="103">
        <v>65</v>
      </c>
      <c r="R33" s="251">
        <v>2.3508137432188065E-2</v>
      </c>
      <c r="S33" s="103">
        <v>0</v>
      </c>
      <c r="T33" s="103">
        <v>0</v>
      </c>
      <c r="U33" s="103">
        <v>10</v>
      </c>
      <c r="V33" s="103" t="s">
        <v>2</v>
      </c>
    </row>
    <row r="34" spans="1:22" x14ac:dyDescent="0.25">
      <c r="A34" s="263" t="s">
        <v>93</v>
      </c>
      <c r="B34" s="263" t="s">
        <v>164</v>
      </c>
      <c r="C34" s="263" t="s">
        <v>60</v>
      </c>
      <c r="D34" s="263">
        <v>15.999000244140625</v>
      </c>
      <c r="E34" s="263">
        <v>4902</v>
      </c>
      <c r="F34" s="263">
        <v>1861</v>
      </c>
      <c r="G34" s="263">
        <v>1808</v>
      </c>
      <c r="H34" s="263">
        <v>306.39414495885632</v>
      </c>
      <c r="I34" s="263">
        <v>116.31976821061436</v>
      </c>
      <c r="J34" s="263">
        <v>2455</v>
      </c>
      <c r="K34" s="263">
        <v>1670</v>
      </c>
      <c r="L34" s="263">
        <v>175</v>
      </c>
      <c r="M34" s="263">
        <v>535</v>
      </c>
      <c r="N34" s="264">
        <v>0.21792260692464357</v>
      </c>
      <c r="O34" s="263">
        <v>30</v>
      </c>
      <c r="P34" s="263">
        <v>25</v>
      </c>
      <c r="Q34" s="263">
        <v>55</v>
      </c>
      <c r="R34" s="264">
        <v>2.2403258655804479E-2</v>
      </c>
      <c r="S34" s="263">
        <v>0</v>
      </c>
      <c r="T34" s="263">
        <v>10</v>
      </c>
      <c r="U34" s="263">
        <v>10</v>
      </c>
      <c r="V34" s="263" t="s">
        <v>5</v>
      </c>
    </row>
    <row r="35" spans="1:22" x14ac:dyDescent="0.25">
      <c r="A35" s="263" t="s">
        <v>94</v>
      </c>
      <c r="B35" s="263" t="s">
        <v>164</v>
      </c>
      <c r="C35" s="263" t="s">
        <v>60</v>
      </c>
      <c r="D35" s="263">
        <v>2.8288000488281249</v>
      </c>
      <c r="E35" s="263">
        <v>5729</v>
      </c>
      <c r="F35" s="263">
        <v>2064</v>
      </c>
      <c r="G35" s="263">
        <v>1995</v>
      </c>
      <c r="H35" s="263">
        <v>2025.2403496575621</v>
      </c>
      <c r="I35" s="263">
        <v>729.63799645543861</v>
      </c>
      <c r="J35" s="263">
        <v>2955</v>
      </c>
      <c r="K35" s="263">
        <v>2190</v>
      </c>
      <c r="L35" s="263">
        <v>255</v>
      </c>
      <c r="M35" s="263">
        <v>390</v>
      </c>
      <c r="N35" s="264">
        <v>0.13197969543147209</v>
      </c>
      <c r="O35" s="263">
        <v>95</v>
      </c>
      <c r="P35" s="263">
        <v>0</v>
      </c>
      <c r="Q35" s="263">
        <v>95</v>
      </c>
      <c r="R35" s="264">
        <v>3.2148900169204735E-2</v>
      </c>
      <c r="S35" s="263">
        <v>0</v>
      </c>
      <c r="T35" s="263">
        <v>0</v>
      </c>
      <c r="U35" s="263">
        <v>15</v>
      </c>
      <c r="V35" s="263" t="s">
        <v>5</v>
      </c>
    </row>
    <row r="36" spans="1:22" x14ac:dyDescent="0.25">
      <c r="A36" s="261" t="s">
        <v>95</v>
      </c>
      <c r="B36" s="261" t="s">
        <v>164</v>
      </c>
      <c r="C36" s="261" t="s">
        <v>60</v>
      </c>
      <c r="D36" s="261">
        <v>5.9164001464843752</v>
      </c>
      <c r="E36" s="261">
        <v>6539</v>
      </c>
      <c r="F36" s="261">
        <v>2088</v>
      </c>
      <c r="G36" s="261">
        <v>2069</v>
      </c>
      <c r="H36" s="261">
        <v>1105.2328845413851</v>
      </c>
      <c r="I36" s="261">
        <v>352.91730584529932</v>
      </c>
      <c r="J36" s="261">
        <v>3430</v>
      </c>
      <c r="K36" s="261">
        <v>2700</v>
      </c>
      <c r="L36" s="261">
        <v>315</v>
      </c>
      <c r="M36" s="261">
        <v>310</v>
      </c>
      <c r="N36" s="262">
        <v>9.0379008746355682E-2</v>
      </c>
      <c r="O36" s="261">
        <v>60</v>
      </c>
      <c r="P36" s="261">
        <v>10</v>
      </c>
      <c r="Q36" s="261">
        <v>70</v>
      </c>
      <c r="R36" s="262">
        <v>2.0408163265306121E-2</v>
      </c>
      <c r="S36" s="261">
        <v>0</v>
      </c>
      <c r="T36" s="261">
        <v>20</v>
      </c>
      <c r="U36" s="261">
        <v>10</v>
      </c>
      <c r="V36" s="261" t="s">
        <v>6</v>
      </c>
    </row>
    <row r="37" spans="1:22" x14ac:dyDescent="0.25">
      <c r="A37" s="261" t="s">
        <v>96</v>
      </c>
      <c r="B37" s="261" t="s">
        <v>164</v>
      </c>
      <c r="C37" s="261" t="s">
        <v>60</v>
      </c>
      <c r="D37" s="261">
        <v>2.5227000427246096</v>
      </c>
      <c r="E37" s="261">
        <v>4355</v>
      </c>
      <c r="F37" s="261">
        <v>1537</v>
      </c>
      <c r="G37" s="261">
        <v>1518</v>
      </c>
      <c r="H37" s="261">
        <v>1726.3249400417969</v>
      </c>
      <c r="I37" s="261">
        <v>609.26783762209914</v>
      </c>
      <c r="J37" s="261">
        <v>2040</v>
      </c>
      <c r="K37" s="261">
        <v>1685</v>
      </c>
      <c r="L37" s="261">
        <v>150</v>
      </c>
      <c r="M37" s="261">
        <v>165</v>
      </c>
      <c r="N37" s="262">
        <v>8.0882352941176475E-2</v>
      </c>
      <c r="O37" s="261">
        <v>35</v>
      </c>
      <c r="P37" s="261">
        <v>0</v>
      </c>
      <c r="Q37" s="261">
        <v>35</v>
      </c>
      <c r="R37" s="262">
        <v>1.7156862745098041E-2</v>
      </c>
      <c r="S37" s="261">
        <v>0</v>
      </c>
      <c r="T37" s="261">
        <v>0</v>
      </c>
      <c r="U37" s="261">
        <v>10</v>
      </c>
      <c r="V37" s="261" t="s">
        <v>6</v>
      </c>
    </row>
    <row r="38" spans="1:22" x14ac:dyDescent="0.25">
      <c r="A38" s="261" t="s">
        <v>97</v>
      </c>
      <c r="B38" s="261" t="s">
        <v>164</v>
      </c>
      <c r="C38" s="261" t="s">
        <v>60</v>
      </c>
      <c r="D38" s="261">
        <v>1.6939999389648437</v>
      </c>
      <c r="E38" s="261">
        <v>4341</v>
      </c>
      <c r="F38" s="261">
        <v>1351</v>
      </c>
      <c r="G38" s="261">
        <v>1334</v>
      </c>
      <c r="H38" s="261">
        <v>2562.5738821765626</v>
      </c>
      <c r="I38" s="261">
        <v>797.52068989185364</v>
      </c>
      <c r="J38" s="261">
        <v>2270</v>
      </c>
      <c r="K38" s="261">
        <v>1815</v>
      </c>
      <c r="L38" s="261">
        <v>250</v>
      </c>
      <c r="M38" s="261">
        <v>155</v>
      </c>
      <c r="N38" s="262">
        <v>6.8281938325991193E-2</v>
      </c>
      <c r="O38" s="261">
        <v>35</v>
      </c>
      <c r="P38" s="261">
        <v>0</v>
      </c>
      <c r="Q38" s="261">
        <v>35</v>
      </c>
      <c r="R38" s="262">
        <v>1.5418502202643172E-2</v>
      </c>
      <c r="S38" s="261">
        <v>0</v>
      </c>
      <c r="T38" s="261">
        <v>0</v>
      </c>
      <c r="U38" s="261">
        <v>10</v>
      </c>
      <c r="V38" s="261" t="s">
        <v>6</v>
      </c>
    </row>
    <row r="39" spans="1:22" x14ac:dyDescent="0.25">
      <c r="A39" s="261" t="s">
        <v>98</v>
      </c>
      <c r="B39" s="261" t="s">
        <v>164</v>
      </c>
      <c r="C39" s="261" t="s">
        <v>60</v>
      </c>
      <c r="D39" s="261">
        <v>1.7011999511718749</v>
      </c>
      <c r="E39" s="261">
        <v>5055</v>
      </c>
      <c r="F39" s="261">
        <v>1765</v>
      </c>
      <c r="G39" s="261">
        <v>1744</v>
      </c>
      <c r="H39" s="261">
        <v>2971.4320156886047</v>
      </c>
      <c r="I39" s="261">
        <v>1037.5029688803932</v>
      </c>
      <c r="J39" s="261">
        <v>2810</v>
      </c>
      <c r="K39" s="261">
        <v>2100</v>
      </c>
      <c r="L39" s="261">
        <v>265</v>
      </c>
      <c r="M39" s="261">
        <v>330</v>
      </c>
      <c r="N39" s="262">
        <v>0.11743772241992882</v>
      </c>
      <c r="O39" s="261">
        <v>85</v>
      </c>
      <c r="P39" s="261">
        <v>10</v>
      </c>
      <c r="Q39" s="261">
        <v>95</v>
      </c>
      <c r="R39" s="262">
        <v>3.3807829181494664E-2</v>
      </c>
      <c r="S39" s="261">
        <v>0</v>
      </c>
      <c r="T39" s="261">
        <v>0</v>
      </c>
      <c r="U39" s="261">
        <v>20</v>
      </c>
      <c r="V39" s="261" t="s">
        <v>6</v>
      </c>
    </row>
    <row r="40" spans="1:22" x14ac:dyDescent="0.25">
      <c r="A40" s="261" t="s">
        <v>99</v>
      </c>
      <c r="B40" s="261" t="s">
        <v>164</v>
      </c>
      <c r="C40" s="261" t="s">
        <v>60</v>
      </c>
      <c r="D40" s="261">
        <v>3.4260998535156251</v>
      </c>
      <c r="E40" s="261">
        <v>3391</v>
      </c>
      <c r="F40" s="261">
        <v>1388</v>
      </c>
      <c r="G40" s="261">
        <v>1360</v>
      </c>
      <c r="H40" s="261">
        <v>989.75515746290694</v>
      </c>
      <c r="I40" s="261">
        <v>405.12537851917278</v>
      </c>
      <c r="J40" s="261">
        <v>1605</v>
      </c>
      <c r="K40" s="261">
        <v>1165</v>
      </c>
      <c r="L40" s="261">
        <v>190</v>
      </c>
      <c r="M40" s="261">
        <v>125</v>
      </c>
      <c r="N40" s="262">
        <v>7.7881619937694699E-2</v>
      </c>
      <c r="O40" s="261">
        <v>85</v>
      </c>
      <c r="P40" s="261">
        <v>0</v>
      </c>
      <c r="Q40" s="261">
        <v>85</v>
      </c>
      <c r="R40" s="262">
        <v>5.2959501557632398E-2</v>
      </c>
      <c r="S40" s="261">
        <v>0</v>
      </c>
      <c r="T40" s="261">
        <v>20</v>
      </c>
      <c r="U40" s="261">
        <v>10</v>
      </c>
      <c r="V40" s="261" t="s">
        <v>6</v>
      </c>
    </row>
    <row r="41" spans="1:22" x14ac:dyDescent="0.25">
      <c r="A41" s="261" t="s">
        <v>100</v>
      </c>
      <c r="B41" s="261" t="s">
        <v>164</v>
      </c>
      <c r="C41" s="261" t="s">
        <v>60</v>
      </c>
      <c r="D41" s="261">
        <v>2.3777000427246096</v>
      </c>
      <c r="E41" s="261">
        <v>3903</v>
      </c>
      <c r="F41" s="261">
        <v>1189</v>
      </c>
      <c r="G41" s="261">
        <v>1172</v>
      </c>
      <c r="H41" s="261">
        <v>1641.5022626350913</v>
      </c>
      <c r="I41" s="261">
        <v>500.06307719014183</v>
      </c>
      <c r="J41" s="261">
        <v>1925</v>
      </c>
      <c r="K41" s="261">
        <v>1450</v>
      </c>
      <c r="L41" s="261">
        <v>200</v>
      </c>
      <c r="M41" s="261">
        <v>165</v>
      </c>
      <c r="N41" s="262">
        <v>8.5714285714285715E-2</v>
      </c>
      <c r="O41" s="261">
        <v>105</v>
      </c>
      <c r="P41" s="261">
        <v>0</v>
      </c>
      <c r="Q41" s="261">
        <v>105</v>
      </c>
      <c r="R41" s="262">
        <v>5.4545454545454543E-2</v>
      </c>
      <c r="S41" s="261">
        <v>0</v>
      </c>
      <c r="T41" s="261">
        <v>0</v>
      </c>
      <c r="U41" s="261">
        <v>0</v>
      </c>
      <c r="V41" s="261" t="s">
        <v>6</v>
      </c>
    </row>
    <row r="42" spans="1:22" x14ac:dyDescent="0.25">
      <c r="A42" s="261" t="s">
        <v>101</v>
      </c>
      <c r="B42" s="261" t="s">
        <v>164</v>
      </c>
      <c r="C42" s="261" t="s">
        <v>60</v>
      </c>
      <c r="D42" s="261">
        <v>1.0311000061035156</v>
      </c>
      <c r="E42" s="261">
        <v>3081</v>
      </c>
      <c r="F42" s="261">
        <v>1015</v>
      </c>
      <c r="G42" s="261">
        <v>998</v>
      </c>
      <c r="H42" s="261">
        <v>2988.0709744566602</v>
      </c>
      <c r="I42" s="261">
        <v>984.38560177653687</v>
      </c>
      <c r="J42" s="261">
        <v>1615</v>
      </c>
      <c r="K42" s="261">
        <v>1250</v>
      </c>
      <c r="L42" s="261">
        <v>135</v>
      </c>
      <c r="M42" s="261">
        <v>185</v>
      </c>
      <c r="N42" s="262">
        <v>0.11455108359133127</v>
      </c>
      <c r="O42" s="261">
        <v>20</v>
      </c>
      <c r="P42" s="261">
        <v>15</v>
      </c>
      <c r="Q42" s="261">
        <v>35</v>
      </c>
      <c r="R42" s="262">
        <v>2.1671826625386997E-2</v>
      </c>
      <c r="S42" s="261">
        <v>0</v>
      </c>
      <c r="T42" s="261">
        <v>10</v>
      </c>
      <c r="U42" s="261">
        <v>10</v>
      </c>
      <c r="V42" s="261" t="s">
        <v>6</v>
      </c>
    </row>
    <row r="43" spans="1:22" x14ac:dyDescent="0.25">
      <c r="A43" s="261" t="s">
        <v>102</v>
      </c>
      <c r="B43" s="261" t="s">
        <v>164</v>
      </c>
      <c r="C43" s="261" t="s">
        <v>60</v>
      </c>
      <c r="D43" s="261">
        <v>0.65980003356933592</v>
      </c>
      <c r="E43" s="261">
        <v>2174</v>
      </c>
      <c r="F43" s="261">
        <v>1168</v>
      </c>
      <c r="G43" s="261">
        <v>1123</v>
      </c>
      <c r="H43" s="261">
        <v>3294.9376923175655</v>
      </c>
      <c r="I43" s="261">
        <v>1770.2333139958218</v>
      </c>
      <c r="J43" s="261">
        <v>895</v>
      </c>
      <c r="K43" s="261">
        <v>625</v>
      </c>
      <c r="L43" s="261">
        <v>80</v>
      </c>
      <c r="M43" s="261">
        <v>100</v>
      </c>
      <c r="N43" s="262">
        <v>0.11173184357541899</v>
      </c>
      <c r="O43" s="261">
        <v>60</v>
      </c>
      <c r="P43" s="261">
        <v>10</v>
      </c>
      <c r="Q43" s="261">
        <v>70</v>
      </c>
      <c r="R43" s="262">
        <v>7.8212290502793297E-2</v>
      </c>
      <c r="S43" s="261">
        <v>0</v>
      </c>
      <c r="T43" s="261">
        <v>10</v>
      </c>
      <c r="U43" s="261">
        <v>10</v>
      </c>
      <c r="V43" s="261" t="s">
        <v>6</v>
      </c>
    </row>
    <row r="44" spans="1:22" x14ac:dyDescent="0.25">
      <c r="A44" s="263" t="s">
        <v>103</v>
      </c>
      <c r="B44" s="263" t="s">
        <v>164</v>
      </c>
      <c r="C44" s="263" t="s">
        <v>60</v>
      </c>
      <c r="D44" s="263">
        <v>1.4391999816894532</v>
      </c>
      <c r="E44" s="263">
        <v>3117</v>
      </c>
      <c r="F44" s="263">
        <v>1335</v>
      </c>
      <c r="G44" s="263">
        <v>1284</v>
      </c>
      <c r="H44" s="263">
        <v>2165.7865756369765</v>
      </c>
      <c r="I44" s="263">
        <v>927.59867772709765</v>
      </c>
      <c r="J44" s="263">
        <v>1500</v>
      </c>
      <c r="K44" s="263">
        <v>1045</v>
      </c>
      <c r="L44" s="263">
        <v>110</v>
      </c>
      <c r="M44" s="263">
        <v>210</v>
      </c>
      <c r="N44" s="264">
        <v>0.14000000000000001</v>
      </c>
      <c r="O44" s="263">
        <v>100</v>
      </c>
      <c r="P44" s="263">
        <v>0</v>
      </c>
      <c r="Q44" s="263">
        <v>100</v>
      </c>
      <c r="R44" s="264">
        <v>6.6666666666666666E-2</v>
      </c>
      <c r="S44" s="263">
        <v>0</v>
      </c>
      <c r="T44" s="263">
        <v>0</v>
      </c>
      <c r="U44" s="263">
        <v>15</v>
      </c>
      <c r="V44" s="263" t="s">
        <v>5</v>
      </c>
    </row>
    <row r="45" spans="1:22" x14ac:dyDescent="0.25">
      <c r="A45" s="261" t="s">
        <v>104</v>
      </c>
      <c r="B45" s="261" t="s">
        <v>164</v>
      </c>
      <c r="C45" s="261" t="s">
        <v>60</v>
      </c>
      <c r="D45" s="261">
        <v>1.1641000366210938</v>
      </c>
      <c r="E45" s="261">
        <v>2705</v>
      </c>
      <c r="F45" s="261">
        <v>1273</v>
      </c>
      <c r="G45" s="261">
        <v>1225</v>
      </c>
      <c r="H45" s="261">
        <v>2323.6834592424793</v>
      </c>
      <c r="I45" s="261">
        <v>1093.548629802468</v>
      </c>
      <c r="J45" s="261">
        <v>1225</v>
      </c>
      <c r="K45" s="261">
        <v>890</v>
      </c>
      <c r="L45" s="261">
        <v>115</v>
      </c>
      <c r="M45" s="261">
        <v>95</v>
      </c>
      <c r="N45" s="262">
        <v>7.7551020408163265E-2</v>
      </c>
      <c r="O45" s="261">
        <v>100</v>
      </c>
      <c r="P45" s="261">
        <v>10</v>
      </c>
      <c r="Q45" s="261">
        <v>110</v>
      </c>
      <c r="R45" s="262">
        <v>8.9795918367346933E-2</v>
      </c>
      <c r="S45" s="261">
        <v>0</v>
      </c>
      <c r="T45" s="261">
        <v>0</v>
      </c>
      <c r="U45" s="261">
        <v>15</v>
      </c>
      <c r="V45" s="261" t="s">
        <v>6</v>
      </c>
    </row>
    <row r="46" spans="1:22" x14ac:dyDescent="0.25">
      <c r="A46" s="261" t="s">
        <v>105</v>
      </c>
      <c r="B46" s="261" t="s">
        <v>164</v>
      </c>
      <c r="C46" s="261" t="s">
        <v>60</v>
      </c>
      <c r="D46" s="261">
        <v>1.6978999328613282</v>
      </c>
      <c r="E46" s="261">
        <v>4426</v>
      </c>
      <c r="F46" s="261">
        <v>1655</v>
      </c>
      <c r="G46" s="261">
        <v>1614</v>
      </c>
      <c r="H46" s="261">
        <v>2606.749617182229</v>
      </c>
      <c r="I46" s="261">
        <v>974.7335328595999</v>
      </c>
      <c r="J46" s="261">
        <v>2130</v>
      </c>
      <c r="K46" s="261">
        <v>1665</v>
      </c>
      <c r="L46" s="261">
        <v>165</v>
      </c>
      <c r="M46" s="261">
        <v>190</v>
      </c>
      <c r="N46" s="262">
        <v>8.9201877934272297E-2</v>
      </c>
      <c r="O46" s="261">
        <v>60</v>
      </c>
      <c r="P46" s="261">
        <v>20</v>
      </c>
      <c r="Q46" s="261">
        <v>80</v>
      </c>
      <c r="R46" s="262">
        <v>3.7558685446009391E-2</v>
      </c>
      <c r="S46" s="261">
        <v>0</v>
      </c>
      <c r="T46" s="261">
        <v>30</v>
      </c>
      <c r="U46" s="261">
        <v>0</v>
      </c>
      <c r="V46" s="261" t="s">
        <v>6</v>
      </c>
    </row>
    <row r="47" spans="1:22" x14ac:dyDescent="0.25">
      <c r="A47" s="263" t="s">
        <v>106</v>
      </c>
      <c r="B47" s="263" t="s">
        <v>164</v>
      </c>
      <c r="C47" s="263" t="s">
        <v>60</v>
      </c>
      <c r="D47" s="263">
        <v>5.8376000976562503</v>
      </c>
      <c r="E47" s="263">
        <v>7384</v>
      </c>
      <c r="F47" s="263">
        <v>2243</v>
      </c>
      <c r="G47" s="263">
        <v>2209</v>
      </c>
      <c r="H47" s="263">
        <v>1264.9033637923599</v>
      </c>
      <c r="I47" s="263">
        <v>384.23324011189914</v>
      </c>
      <c r="J47" s="263">
        <v>3650</v>
      </c>
      <c r="K47" s="263">
        <v>2845</v>
      </c>
      <c r="L47" s="263">
        <v>295</v>
      </c>
      <c r="M47" s="263">
        <v>475</v>
      </c>
      <c r="N47" s="264">
        <v>0.13013698630136986</v>
      </c>
      <c r="O47" s="263">
        <v>20</v>
      </c>
      <c r="P47" s="263">
        <v>0</v>
      </c>
      <c r="Q47" s="263">
        <v>20</v>
      </c>
      <c r="R47" s="264">
        <v>5.4794520547945206E-3</v>
      </c>
      <c r="S47" s="263">
        <v>0</v>
      </c>
      <c r="T47" s="263">
        <v>0</v>
      </c>
      <c r="U47" s="263">
        <v>10</v>
      </c>
      <c r="V47" s="263" t="s">
        <v>5</v>
      </c>
    </row>
    <row r="48" spans="1:22" x14ac:dyDescent="0.25">
      <c r="A48" s="263" t="s">
        <v>107</v>
      </c>
      <c r="B48" s="263" t="s">
        <v>164</v>
      </c>
      <c r="C48" s="263" t="s">
        <v>60</v>
      </c>
      <c r="D48" s="263">
        <v>1.6835000610351563</v>
      </c>
      <c r="E48" s="263">
        <v>4280</v>
      </c>
      <c r="F48" s="263">
        <v>1354</v>
      </c>
      <c r="G48" s="263">
        <v>1332</v>
      </c>
      <c r="H48" s="263">
        <v>2542.3224501508475</v>
      </c>
      <c r="I48" s="263">
        <v>804.27677511781485</v>
      </c>
      <c r="J48" s="263">
        <v>1955</v>
      </c>
      <c r="K48" s="263">
        <v>1475</v>
      </c>
      <c r="L48" s="263">
        <v>140</v>
      </c>
      <c r="M48" s="263">
        <v>245</v>
      </c>
      <c r="N48" s="264">
        <v>0.12531969309462915</v>
      </c>
      <c r="O48" s="263">
        <v>95</v>
      </c>
      <c r="P48" s="263">
        <v>10</v>
      </c>
      <c r="Q48" s="263">
        <v>105</v>
      </c>
      <c r="R48" s="264">
        <v>5.3708439897698211E-2</v>
      </c>
      <c r="S48" s="263">
        <v>0</v>
      </c>
      <c r="T48" s="263">
        <v>0</v>
      </c>
      <c r="U48" s="263">
        <v>0</v>
      </c>
      <c r="V48" s="263" t="s">
        <v>5</v>
      </c>
    </row>
    <row r="49" spans="1:22" x14ac:dyDescent="0.25">
      <c r="A49" s="263" t="s">
        <v>108</v>
      </c>
      <c r="B49" s="263" t="s">
        <v>164</v>
      </c>
      <c r="C49" s="263" t="s">
        <v>60</v>
      </c>
      <c r="D49" s="263">
        <v>1.085199966430664</v>
      </c>
      <c r="E49" s="263">
        <v>4223</v>
      </c>
      <c r="F49" s="263">
        <v>1488</v>
      </c>
      <c r="G49" s="263">
        <v>1395</v>
      </c>
      <c r="H49" s="263">
        <v>3891.4487012839559</v>
      </c>
      <c r="I49" s="263">
        <v>1371.1758625409725</v>
      </c>
      <c r="J49" s="263">
        <v>2160</v>
      </c>
      <c r="K49" s="263">
        <v>1695</v>
      </c>
      <c r="L49" s="263">
        <v>150</v>
      </c>
      <c r="M49" s="263">
        <v>265</v>
      </c>
      <c r="N49" s="264">
        <v>0.12268518518518519</v>
      </c>
      <c r="O49" s="263">
        <v>30</v>
      </c>
      <c r="P49" s="263">
        <v>0</v>
      </c>
      <c r="Q49" s="263">
        <v>30</v>
      </c>
      <c r="R49" s="264">
        <v>1.3888888888888888E-2</v>
      </c>
      <c r="S49" s="263">
        <v>0</v>
      </c>
      <c r="T49" s="263">
        <v>0</v>
      </c>
      <c r="U49" s="263">
        <v>20</v>
      </c>
      <c r="V49" s="263" t="s">
        <v>5</v>
      </c>
    </row>
    <row r="50" spans="1:22" x14ac:dyDescent="0.25">
      <c r="A50" s="261" t="s">
        <v>109</v>
      </c>
      <c r="B50" s="261" t="s">
        <v>164</v>
      </c>
      <c r="C50" s="261" t="s">
        <v>60</v>
      </c>
      <c r="D50" s="261">
        <v>0.62830001831054683</v>
      </c>
      <c r="E50" s="261">
        <v>2223</v>
      </c>
      <c r="F50" s="261">
        <v>650</v>
      </c>
      <c r="G50" s="261">
        <v>643</v>
      </c>
      <c r="H50" s="261">
        <v>3538.1186299778979</v>
      </c>
      <c r="I50" s="261">
        <v>1034.5376111046485</v>
      </c>
      <c r="J50" s="261">
        <v>1130</v>
      </c>
      <c r="K50" s="261">
        <v>885</v>
      </c>
      <c r="L50" s="261">
        <v>125</v>
      </c>
      <c r="M50" s="261">
        <v>105</v>
      </c>
      <c r="N50" s="262">
        <v>9.2920353982300891E-2</v>
      </c>
      <c r="O50" s="261">
        <v>15</v>
      </c>
      <c r="P50" s="261">
        <v>0</v>
      </c>
      <c r="Q50" s="261">
        <v>15</v>
      </c>
      <c r="R50" s="262">
        <v>1.3274336283185841E-2</v>
      </c>
      <c r="S50" s="261">
        <v>0</v>
      </c>
      <c r="T50" s="261">
        <v>0</v>
      </c>
      <c r="U50" s="261">
        <v>0</v>
      </c>
      <c r="V50" s="261" t="s">
        <v>6</v>
      </c>
    </row>
    <row r="51" spans="1:22" x14ac:dyDescent="0.25">
      <c r="A51" s="261" t="s">
        <v>110</v>
      </c>
      <c r="B51" s="261" t="s">
        <v>164</v>
      </c>
      <c r="C51" s="261" t="s">
        <v>60</v>
      </c>
      <c r="D51" s="261">
        <v>1.96</v>
      </c>
      <c r="E51" s="261">
        <v>6267</v>
      </c>
      <c r="F51" s="261">
        <v>1825</v>
      </c>
      <c r="G51" s="261">
        <v>1806</v>
      </c>
      <c r="H51" s="261">
        <v>3197.4489795918366</v>
      </c>
      <c r="I51" s="261">
        <v>931.12244897959181</v>
      </c>
      <c r="J51" s="261">
        <v>3215</v>
      </c>
      <c r="K51" s="261">
        <v>2460</v>
      </c>
      <c r="L51" s="261">
        <v>340</v>
      </c>
      <c r="M51" s="261">
        <v>275</v>
      </c>
      <c r="N51" s="262">
        <v>8.553654743390357E-2</v>
      </c>
      <c r="O51" s="261">
        <v>100</v>
      </c>
      <c r="P51" s="261">
        <v>15</v>
      </c>
      <c r="Q51" s="261">
        <v>115</v>
      </c>
      <c r="R51" s="262">
        <v>3.5769828926905133E-2</v>
      </c>
      <c r="S51" s="261">
        <v>0</v>
      </c>
      <c r="T51" s="261">
        <v>0</v>
      </c>
      <c r="U51" s="261">
        <v>25</v>
      </c>
      <c r="V51" s="261" t="s">
        <v>6</v>
      </c>
    </row>
    <row r="52" spans="1:22" x14ac:dyDescent="0.25">
      <c r="A52" s="261" t="s">
        <v>111</v>
      </c>
      <c r="B52" s="261" t="s">
        <v>164</v>
      </c>
      <c r="C52" s="261" t="s">
        <v>60</v>
      </c>
      <c r="D52" s="261">
        <v>1.4607000732421875</v>
      </c>
      <c r="E52" s="261">
        <v>1969</v>
      </c>
      <c r="F52" s="261">
        <v>641</v>
      </c>
      <c r="G52" s="261">
        <v>637</v>
      </c>
      <c r="H52" s="261">
        <v>1347.9837757723828</v>
      </c>
      <c r="I52" s="261">
        <v>438.8306756069565</v>
      </c>
      <c r="J52" s="261">
        <v>1005</v>
      </c>
      <c r="K52" s="261">
        <v>805</v>
      </c>
      <c r="L52" s="261">
        <v>80</v>
      </c>
      <c r="M52" s="261">
        <v>85</v>
      </c>
      <c r="N52" s="262">
        <v>8.45771144278607E-2</v>
      </c>
      <c r="O52" s="261">
        <v>30</v>
      </c>
      <c r="P52" s="261">
        <v>0</v>
      </c>
      <c r="Q52" s="261">
        <v>30</v>
      </c>
      <c r="R52" s="262">
        <v>2.9850746268656716E-2</v>
      </c>
      <c r="S52" s="261">
        <v>0</v>
      </c>
      <c r="T52" s="261">
        <v>0</v>
      </c>
      <c r="U52" s="261">
        <v>0</v>
      </c>
      <c r="V52" s="261" t="s">
        <v>6</v>
      </c>
    </row>
    <row r="53" spans="1:22" x14ac:dyDescent="0.25">
      <c r="A53" s="261" t="s">
        <v>112</v>
      </c>
      <c r="B53" s="261" t="s">
        <v>164</v>
      </c>
      <c r="C53" s="261" t="s">
        <v>60</v>
      </c>
      <c r="D53" s="261">
        <v>1.044499969482422</v>
      </c>
      <c r="E53" s="261">
        <v>4337</v>
      </c>
      <c r="F53" s="261">
        <v>1457</v>
      </c>
      <c r="G53" s="261">
        <v>1418</v>
      </c>
      <c r="H53" s="261">
        <v>4152.2260667456994</v>
      </c>
      <c r="I53" s="261">
        <v>1394.9258425751634</v>
      </c>
      <c r="J53" s="261">
        <v>2160</v>
      </c>
      <c r="K53" s="261">
        <v>1670</v>
      </c>
      <c r="L53" s="261">
        <v>175</v>
      </c>
      <c r="M53" s="261">
        <v>245</v>
      </c>
      <c r="N53" s="262">
        <v>0.11342592592592593</v>
      </c>
      <c r="O53" s="261">
        <v>60</v>
      </c>
      <c r="P53" s="261">
        <v>10</v>
      </c>
      <c r="Q53" s="261">
        <v>70</v>
      </c>
      <c r="R53" s="262">
        <v>3.2407407407407406E-2</v>
      </c>
      <c r="S53" s="261">
        <v>0</v>
      </c>
      <c r="T53" s="261">
        <v>0</v>
      </c>
      <c r="U53" s="261">
        <v>0</v>
      </c>
      <c r="V53" s="261" t="s">
        <v>6</v>
      </c>
    </row>
    <row r="54" spans="1:22" x14ac:dyDescent="0.25">
      <c r="A54" s="263" t="s">
        <v>113</v>
      </c>
      <c r="B54" s="263" t="s">
        <v>164</v>
      </c>
      <c r="C54" s="263" t="s">
        <v>60</v>
      </c>
      <c r="D54" s="263">
        <v>1.4216000366210937</v>
      </c>
      <c r="E54" s="263">
        <v>6103</v>
      </c>
      <c r="F54" s="263">
        <v>1810</v>
      </c>
      <c r="G54" s="263">
        <v>1787</v>
      </c>
      <c r="H54" s="263">
        <v>4293.0499738209164</v>
      </c>
      <c r="I54" s="263">
        <v>1273.2132480117743</v>
      </c>
      <c r="J54" s="263">
        <v>2955</v>
      </c>
      <c r="K54" s="263">
        <v>2235</v>
      </c>
      <c r="L54" s="263">
        <v>255</v>
      </c>
      <c r="M54" s="263">
        <v>385</v>
      </c>
      <c r="N54" s="264">
        <v>0.13028764805414553</v>
      </c>
      <c r="O54" s="263">
        <v>50</v>
      </c>
      <c r="P54" s="263">
        <v>20</v>
      </c>
      <c r="Q54" s="263">
        <v>70</v>
      </c>
      <c r="R54" s="264">
        <v>2.3688663282571912E-2</v>
      </c>
      <c r="S54" s="263">
        <v>0</v>
      </c>
      <c r="T54" s="263">
        <v>0</v>
      </c>
      <c r="U54" s="263">
        <v>0</v>
      </c>
      <c r="V54" s="263" t="s">
        <v>5</v>
      </c>
    </row>
    <row r="55" spans="1:22" x14ac:dyDescent="0.25">
      <c r="A55" s="103" t="s">
        <v>114</v>
      </c>
      <c r="B55" s="103" t="s">
        <v>164</v>
      </c>
      <c r="C55" s="103" t="s">
        <v>60</v>
      </c>
      <c r="D55" s="103">
        <v>54.905898437499999</v>
      </c>
      <c r="E55" s="103">
        <v>6409</v>
      </c>
      <c r="F55" s="103">
        <v>2198</v>
      </c>
      <c r="G55" s="103">
        <v>2151</v>
      </c>
      <c r="H55" s="103">
        <v>116.72698530369077</v>
      </c>
      <c r="I55" s="103">
        <v>40.032128834063393</v>
      </c>
      <c r="J55" s="103">
        <v>3220</v>
      </c>
      <c r="K55" s="103">
        <v>2855</v>
      </c>
      <c r="L55" s="103">
        <v>165</v>
      </c>
      <c r="M55" s="103">
        <v>170</v>
      </c>
      <c r="N55" s="251">
        <v>5.2795031055900624E-2</v>
      </c>
      <c r="O55" s="103">
        <v>30</v>
      </c>
      <c r="P55" s="103">
        <v>0</v>
      </c>
      <c r="Q55" s="103">
        <v>30</v>
      </c>
      <c r="R55" s="251">
        <v>9.316770186335404E-3</v>
      </c>
      <c r="S55" s="103">
        <v>0</v>
      </c>
      <c r="T55" s="103">
        <v>0</v>
      </c>
      <c r="U55" s="103">
        <v>10</v>
      </c>
      <c r="V55" s="103" t="s">
        <v>2</v>
      </c>
    </row>
    <row r="56" spans="1:22" x14ac:dyDescent="0.25">
      <c r="A56" s="261" t="s">
        <v>115</v>
      </c>
      <c r="B56" s="261" t="s">
        <v>164</v>
      </c>
      <c r="C56" s="261" t="s">
        <v>60</v>
      </c>
      <c r="D56" s="261">
        <v>3.7729998779296876</v>
      </c>
      <c r="E56" s="261">
        <v>7254</v>
      </c>
      <c r="F56" s="261">
        <v>2320</v>
      </c>
      <c r="G56" s="261">
        <v>2270</v>
      </c>
      <c r="H56" s="261">
        <v>1922.6080664440412</v>
      </c>
      <c r="I56" s="261">
        <v>614.89532866696652</v>
      </c>
      <c r="J56" s="261">
        <v>3530</v>
      </c>
      <c r="K56" s="261">
        <v>3040</v>
      </c>
      <c r="L56" s="261">
        <v>185</v>
      </c>
      <c r="M56" s="261">
        <v>230</v>
      </c>
      <c r="N56" s="262">
        <v>6.5155807365439092E-2</v>
      </c>
      <c r="O56" s="261">
        <v>55</v>
      </c>
      <c r="P56" s="261">
        <v>0</v>
      </c>
      <c r="Q56" s="261">
        <v>55</v>
      </c>
      <c r="R56" s="262">
        <v>1.5580736543909348E-2</v>
      </c>
      <c r="S56" s="261">
        <v>0</v>
      </c>
      <c r="T56" s="261">
        <v>0</v>
      </c>
      <c r="U56" s="261">
        <v>10</v>
      </c>
      <c r="V56" s="261" t="s">
        <v>6</v>
      </c>
    </row>
    <row r="57" spans="1:22" x14ac:dyDescent="0.25">
      <c r="A57" s="261" t="s">
        <v>116</v>
      </c>
      <c r="B57" s="261" t="s">
        <v>164</v>
      </c>
      <c r="C57" s="261" t="s">
        <v>60</v>
      </c>
      <c r="D57" s="261">
        <v>30.26639892578125</v>
      </c>
      <c r="E57" s="261">
        <v>7017</v>
      </c>
      <c r="F57" s="261">
        <v>2454</v>
      </c>
      <c r="G57" s="261">
        <v>2372</v>
      </c>
      <c r="H57" s="261">
        <v>231.84125793117869</v>
      </c>
      <c r="I57" s="261">
        <v>81.080012393204001</v>
      </c>
      <c r="J57" s="261">
        <v>3520</v>
      </c>
      <c r="K57" s="261">
        <v>2890</v>
      </c>
      <c r="L57" s="261">
        <v>260</v>
      </c>
      <c r="M57" s="261">
        <v>275</v>
      </c>
      <c r="N57" s="262">
        <v>7.8125E-2</v>
      </c>
      <c r="O57" s="261">
        <v>80</v>
      </c>
      <c r="P57" s="261">
        <v>10</v>
      </c>
      <c r="Q57" s="261">
        <v>90</v>
      </c>
      <c r="R57" s="262">
        <v>2.556818181818182E-2</v>
      </c>
      <c r="S57" s="261">
        <v>0</v>
      </c>
      <c r="T57" s="261">
        <v>0</v>
      </c>
      <c r="U57" s="261">
        <v>0</v>
      </c>
      <c r="V57" s="261" t="s">
        <v>6</v>
      </c>
    </row>
    <row r="58" spans="1:22" x14ac:dyDescent="0.25">
      <c r="A58" s="103" t="s">
        <v>117</v>
      </c>
      <c r="B58" s="103" t="s">
        <v>164</v>
      </c>
      <c r="C58" s="103" t="s">
        <v>60</v>
      </c>
      <c r="D58" s="103">
        <v>267.65089999999998</v>
      </c>
      <c r="E58" s="103">
        <v>6099</v>
      </c>
      <c r="F58" s="103">
        <v>2227</v>
      </c>
      <c r="G58" s="103">
        <v>2157</v>
      </c>
      <c r="H58" s="103">
        <v>22.787145494373455</v>
      </c>
      <c r="I58" s="103">
        <v>8.3205399271962097</v>
      </c>
      <c r="J58" s="103">
        <v>3000</v>
      </c>
      <c r="K58" s="103">
        <v>2595</v>
      </c>
      <c r="L58" s="103">
        <v>245</v>
      </c>
      <c r="M58" s="103">
        <v>40</v>
      </c>
      <c r="N58" s="251">
        <v>1.3333333333333334E-2</v>
      </c>
      <c r="O58" s="103">
        <v>80</v>
      </c>
      <c r="P58" s="103">
        <v>10</v>
      </c>
      <c r="Q58" s="103">
        <v>90</v>
      </c>
      <c r="R58" s="251">
        <v>0.03</v>
      </c>
      <c r="S58" s="103">
        <v>0</v>
      </c>
      <c r="T58" s="103">
        <v>0</v>
      </c>
      <c r="U58" s="103">
        <v>30</v>
      </c>
      <c r="V58" s="103" t="s">
        <v>2</v>
      </c>
    </row>
    <row r="59" spans="1:22" x14ac:dyDescent="0.25">
      <c r="A59" s="261" t="s">
        <v>118</v>
      </c>
      <c r="B59" s="261" t="s">
        <v>164</v>
      </c>
      <c r="C59" s="261" t="s">
        <v>60</v>
      </c>
      <c r="D59" s="261">
        <v>37.3022998046875</v>
      </c>
      <c r="E59" s="261">
        <v>8608</v>
      </c>
      <c r="F59" s="261">
        <v>3116</v>
      </c>
      <c r="G59" s="261">
        <v>3039</v>
      </c>
      <c r="H59" s="261">
        <v>230.76325173168806</v>
      </c>
      <c r="I59" s="261">
        <v>83.533723559007896</v>
      </c>
      <c r="J59" s="261">
        <v>3740</v>
      </c>
      <c r="K59" s="261">
        <v>3205</v>
      </c>
      <c r="L59" s="261">
        <v>275</v>
      </c>
      <c r="M59" s="261">
        <v>100</v>
      </c>
      <c r="N59" s="262">
        <v>2.6737967914438502E-2</v>
      </c>
      <c r="O59" s="261">
        <v>140</v>
      </c>
      <c r="P59" s="261">
        <v>10</v>
      </c>
      <c r="Q59" s="261">
        <v>150</v>
      </c>
      <c r="R59" s="262">
        <v>4.0106951871657755E-2</v>
      </c>
      <c r="S59" s="261">
        <v>0</v>
      </c>
      <c r="T59" s="261">
        <v>0</v>
      </c>
      <c r="U59" s="261">
        <v>0</v>
      </c>
      <c r="V59" s="261" t="s">
        <v>6</v>
      </c>
    </row>
    <row r="60" spans="1:22" x14ac:dyDescent="0.25">
      <c r="A60" s="103" t="s">
        <v>119</v>
      </c>
      <c r="B60" s="103" t="s">
        <v>164</v>
      </c>
      <c r="C60" s="103" t="s">
        <v>60</v>
      </c>
      <c r="D60" s="103">
        <v>62.896201171874999</v>
      </c>
      <c r="E60" s="103">
        <v>3272</v>
      </c>
      <c r="F60" s="103">
        <v>1292</v>
      </c>
      <c r="G60" s="103">
        <v>1273</v>
      </c>
      <c r="H60" s="103">
        <v>52.022219769023586</v>
      </c>
      <c r="I60" s="103">
        <v>20.541781155739141</v>
      </c>
      <c r="J60" s="103">
        <v>1405</v>
      </c>
      <c r="K60" s="103">
        <v>1195</v>
      </c>
      <c r="L60" s="103">
        <v>150</v>
      </c>
      <c r="M60" s="103">
        <v>30</v>
      </c>
      <c r="N60" s="251">
        <v>2.1352313167259787E-2</v>
      </c>
      <c r="O60" s="103">
        <v>15</v>
      </c>
      <c r="P60" s="103">
        <v>0</v>
      </c>
      <c r="Q60" s="103">
        <v>15</v>
      </c>
      <c r="R60" s="251">
        <v>1.0676156583629894E-2</v>
      </c>
      <c r="S60" s="103">
        <v>0</v>
      </c>
      <c r="T60" s="103">
        <v>0</v>
      </c>
      <c r="U60" s="103">
        <v>0</v>
      </c>
      <c r="V60" s="103" t="s">
        <v>2</v>
      </c>
    </row>
    <row r="61" spans="1:22" x14ac:dyDescent="0.25">
      <c r="A61" s="261" t="s">
        <v>120</v>
      </c>
      <c r="B61" s="261" t="s">
        <v>164</v>
      </c>
      <c r="C61" s="261" t="s">
        <v>60</v>
      </c>
      <c r="D61" s="261">
        <v>2.2072000122070312</v>
      </c>
      <c r="E61" s="261">
        <v>5423</v>
      </c>
      <c r="F61" s="261">
        <v>1660</v>
      </c>
      <c r="G61" s="261">
        <v>1648</v>
      </c>
      <c r="H61" s="261">
        <v>2456.9590295432331</v>
      </c>
      <c r="I61" s="261">
        <v>752.08408427840072</v>
      </c>
      <c r="J61" s="261">
        <v>2665</v>
      </c>
      <c r="K61" s="261">
        <v>2250</v>
      </c>
      <c r="L61" s="261">
        <v>225</v>
      </c>
      <c r="M61" s="261">
        <v>115</v>
      </c>
      <c r="N61" s="262">
        <v>4.3151969981238276E-2</v>
      </c>
      <c r="O61" s="261">
        <v>50</v>
      </c>
      <c r="P61" s="261">
        <v>15</v>
      </c>
      <c r="Q61" s="261">
        <v>65</v>
      </c>
      <c r="R61" s="262">
        <v>2.4390243902439025E-2</v>
      </c>
      <c r="S61" s="261">
        <v>10</v>
      </c>
      <c r="T61" s="261">
        <v>0</v>
      </c>
      <c r="U61" s="261">
        <v>10</v>
      </c>
      <c r="V61" s="261" t="s">
        <v>6</v>
      </c>
    </row>
    <row r="62" spans="1:22" x14ac:dyDescent="0.25">
      <c r="A62" s="261" t="s">
        <v>121</v>
      </c>
      <c r="B62" s="261" t="s">
        <v>164</v>
      </c>
      <c r="C62" s="261" t="s">
        <v>60</v>
      </c>
      <c r="D62" s="261">
        <v>1.7027000427246093</v>
      </c>
      <c r="E62" s="261">
        <v>4381</v>
      </c>
      <c r="F62" s="261">
        <v>1453</v>
      </c>
      <c r="G62" s="261">
        <v>1431</v>
      </c>
      <c r="H62" s="261">
        <v>2572.9722734896136</v>
      </c>
      <c r="I62" s="261">
        <v>853.3505394614034</v>
      </c>
      <c r="J62" s="261">
        <v>2220</v>
      </c>
      <c r="K62" s="261">
        <v>1845</v>
      </c>
      <c r="L62" s="261">
        <v>210</v>
      </c>
      <c r="M62" s="261">
        <v>125</v>
      </c>
      <c r="N62" s="262">
        <v>5.6306306306306307E-2</v>
      </c>
      <c r="O62" s="261">
        <v>25</v>
      </c>
      <c r="P62" s="261">
        <v>10</v>
      </c>
      <c r="Q62" s="261">
        <v>35</v>
      </c>
      <c r="R62" s="262">
        <v>1.5765765765765764E-2</v>
      </c>
      <c r="S62" s="261">
        <v>0</v>
      </c>
      <c r="T62" s="261">
        <v>0</v>
      </c>
      <c r="U62" s="261">
        <v>10</v>
      </c>
      <c r="V62" s="261" t="s">
        <v>6</v>
      </c>
    </row>
    <row r="63" spans="1:22" x14ac:dyDescent="0.25">
      <c r="A63" s="261" t="s">
        <v>122</v>
      </c>
      <c r="B63" s="261" t="s">
        <v>164</v>
      </c>
      <c r="C63" s="261" t="s">
        <v>60</v>
      </c>
      <c r="D63" s="261">
        <v>15.738599853515625</v>
      </c>
      <c r="E63" s="261">
        <v>3582</v>
      </c>
      <c r="F63" s="261">
        <v>1409</v>
      </c>
      <c r="G63" s="261">
        <v>1372</v>
      </c>
      <c r="H63" s="261">
        <v>227.59330774902872</v>
      </c>
      <c r="I63" s="261">
        <v>89.525117425567132</v>
      </c>
      <c r="J63" s="261">
        <v>1690</v>
      </c>
      <c r="K63" s="261">
        <v>1470</v>
      </c>
      <c r="L63" s="261">
        <v>100</v>
      </c>
      <c r="M63" s="261">
        <v>80</v>
      </c>
      <c r="N63" s="262">
        <v>4.7337278106508875E-2</v>
      </c>
      <c r="O63" s="261">
        <v>15</v>
      </c>
      <c r="P63" s="261">
        <v>10</v>
      </c>
      <c r="Q63" s="261">
        <v>25</v>
      </c>
      <c r="R63" s="262">
        <v>1.4792899408284023E-2</v>
      </c>
      <c r="S63" s="261">
        <v>0</v>
      </c>
      <c r="T63" s="261">
        <v>0</v>
      </c>
      <c r="U63" s="261">
        <v>10</v>
      </c>
      <c r="V63" s="261" t="s">
        <v>6</v>
      </c>
    </row>
    <row r="64" spans="1:22" x14ac:dyDescent="0.25">
      <c r="A64" s="261" t="s">
        <v>123</v>
      </c>
      <c r="B64" s="261" t="s">
        <v>164</v>
      </c>
      <c r="C64" s="261" t="s">
        <v>60</v>
      </c>
      <c r="D64" s="261">
        <v>3.0185000610351564</v>
      </c>
      <c r="E64" s="261">
        <v>3209</v>
      </c>
      <c r="F64" s="261">
        <v>1157</v>
      </c>
      <c r="G64" s="261">
        <v>1116</v>
      </c>
      <c r="H64" s="261">
        <v>1063.110795134294</v>
      </c>
      <c r="I64" s="261">
        <v>383.3029572983416</v>
      </c>
      <c r="J64" s="261">
        <v>1615</v>
      </c>
      <c r="K64" s="261">
        <v>1335</v>
      </c>
      <c r="L64" s="261">
        <v>165</v>
      </c>
      <c r="M64" s="261">
        <v>60</v>
      </c>
      <c r="N64" s="262">
        <v>3.7151702786377708E-2</v>
      </c>
      <c r="O64" s="261">
        <v>40</v>
      </c>
      <c r="P64" s="261">
        <v>10</v>
      </c>
      <c r="Q64" s="261">
        <v>50</v>
      </c>
      <c r="R64" s="262">
        <v>3.0959752321981424E-2</v>
      </c>
      <c r="S64" s="261">
        <v>0</v>
      </c>
      <c r="T64" s="261">
        <v>0</v>
      </c>
      <c r="U64" s="261">
        <v>10</v>
      </c>
      <c r="V64" s="261" t="s">
        <v>6</v>
      </c>
    </row>
    <row r="65" spans="1:22" x14ac:dyDescent="0.25">
      <c r="A65" s="261" t="s">
        <v>124</v>
      </c>
      <c r="B65" s="261" t="s">
        <v>164</v>
      </c>
      <c r="C65" s="261" t="s">
        <v>60</v>
      </c>
      <c r="D65" s="261">
        <v>1.9863999938964845</v>
      </c>
      <c r="E65" s="261">
        <v>3158</v>
      </c>
      <c r="F65" s="261">
        <v>1025</v>
      </c>
      <c r="G65" s="261">
        <v>1003</v>
      </c>
      <c r="H65" s="261">
        <v>1589.8107177322968</v>
      </c>
      <c r="I65" s="261">
        <v>516.00886183521345</v>
      </c>
      <c r="J65" s="261">
        <v>1650</v>
      </c>
      <c r="K65" s="261">
        <v>1350</v>
      </c>
      <c r="L65" s="261">
        <v>185</v>
      </c>
      <c r="M65" s="261">
        <v>90</v>
      </c>
      <c r="N65" s="262">
        <v>5.4545454545454543E-2</v>
      </c>
      <c r="O65" s="261">
        <v>15</v>
      </c>
      <c r="P65" s="261">
        <v>15</v>
      </c>
      <c r="Q65" s="261">
        <v>30</v>
      </c>
      <c r="R65" s="262">
        <v>1.8181818181818181E-2</v>
      </c>
      <c r="S65" s="261">
        <v>0</v>
      </c>
      <c r="T65" s="261">
        <v>0</v>
      </c>
      <c r="U65" s="261">
        <v>0</v>
      </c>
      <c r="V65" s="261" t="s">
        <v>6</v>
      </c>
    </row>
    <row r="66" spans="1:22" x14ac:dyDescent="0.25">
      <c r="A66" s="103" t="s">
        <v>125</v>
      </c>
      <c r="B66" s="103" t="s">
        <v>164</v>
      </c>
      <c r="C66" s="103" t="s">
        <v>60</v>
      </c>
      <c r="D66" s="103">
        <v>35.827900390624997</v>
      </c>
      <c r="E66" s="103">
        <v>4566</v>
      </c>
      <c r="F66" s="103">
        <v>1701</v>
      </c>
      <c r="G66" s="103">
        <v>1526</v>
      </c>
      <c r="H66" s="103">
        <v>127.44257827608493</v>
      </c>
      <c r="I66" s="103">
        <v>47.476965757253716</v>
      </c>
      <c r="J66" s="103">
        <v>2310</v>
      </c>
      <c r="K66" s="103">
        <v>1995</v>
      </c>
      <c r="L66" s="103">
        <v>135</v>
      </c>
      <c r="M66" s="103">
        <v>140</v>
      </c>
      <c r="N66" s="251">
        <v>6.0606060606060608E-2</v>
      </c>
      <c r="O66" s="103">
        <v>10</v>
      </c>
      <c r="P66" s="103">
        <v>20</v>
      </c>
      <c r="Q66" s="103">
        <v>30</v>
      </c>
      <c r="R66" s="251">
        <v>1.2987012987012988E-2</v>
      </c>
      <c r="S66" s="103">
        <v>0</v>
      </c>
      <c r="T66" s="103">
        <v>0</v>
      </c>
      <c r="U66" s="103">
        <v>10</v>
      </c>
      <c r="V66" s="103" t="s">
        <v>2</v>
      </c>
    </row>
    <row r="67" spans="1:22" x14ac:dyDescent="0.25">
      <c r="A67" s="261" t="s">
        <v>126</v>
      </c>
      <c r="B67" s="261" t="s">
        <v>164</v>
      </c>
      <c r="C67" s="261" t="s">
        <v>60</v>
      </c>
      <c r="D67" s="261">
        <v>2.9636999511718751</v>
      </c>
      <c r="E67" s="261">
        <v>4767</v>
      </c>
      <c r="F67" s="261">
        <v>1704</v>
      </c>
      <c r="G67" s="261">
        <v>1646</v>
      </c>
      <c r="H67" s="261">
        <v>1608.4624214793009</v>
      </c>
      <c r="I67" s="261">
        <v>574.95698892400435</v>
      </c>
      <c r="J67" s="261">
        <v>2540</v>
      </c>
      <c r="K67" s="261">
        <v>2195</v>
      </c>
      <c r="L67" s="261">
        <v>190</v>
      </c>
      <c r="M67" s="261">
        <v>75</v>
      </c>
      <c r="N67" s="262">
        <v>2.952755905511811E-2</v>
      </c>
      <c r="O67" s="261">
        <v>60</v>
      </c>
      <c r="P67" s="261">
        <v>10</v>
      </c>
      <c r="Q67" s="261">
        <v>70</v>
      </c>
      <c r="R67" s="262">
        <v>2.7559055118110236E-2</v>
      </c>
      <c r="S67" s="261">
        <v>10</v>
      </c>
      <c r="T67" s="261">
        <v>0</v>
      </c>
      <c r="U67" s="261">
        <v>0</v>
      </c>
      <c r="V67" s="261" t="s">
        <v>6</v>
      </c>
    </row>
    <row r="68" spans="1:22" x14ac:dyDescent="0.25">
      <c r="A68" s="261" t="s">
        <v>127</v>
      </c>
      <c r="B68" s="261" t="s">
        <v>164</v>
      </c>
      <c r="C68" s="261" t="s">
        <v>60</v>
      </c>
      <c r="D68" s="261">
        <v>1.820500030517578</v>
      </c>
      <c r="E68" s="261">
        <v>3449</v>
      </c>
      <c r="F68" s="261">
        <v>1186</v>
      </c>
      <c r="G68" s="261">
        <v>1165</v>
      </c>
      <c r="H68" s="261">
        <v>1894.5344367939563</v>
      </c>
      <c r="I68" s="261">
        <v>651.46936562413225</v>
      </c>
      <c r="J68" s="261">
        <v>1665</v>
      </c>
      <c r="K68" s="261">
        <v>1510</v>
      </c>
      <c r="L68" s="261">
        <v>85</v>
      </c>
      <c r="M68" s="261">
        <v>55</v>
      </c>
      <c r="N68" s="262">
        <v>3.3033033033033031E-2</v>
      </c>
      <c r="O68" s="261">
        <v>0</v>
      </c>
      <c r="P68" s="261">
        <v>15</v>
      </c>
      <c r="Q68" s="261">
        <v>15</v>
      </c>
      <c r="R68" s="262">
        <v>9.0090090090090089E-3</v>
      </c>
      <c r="S68" s="261">
        <v>0</v>
      </c>
      <c r="T68" s="261">
        <v>0</v>
      </c>
      <c r="U68" s="261">
        <v>0</v>
      </c>
      <c r="V68" s="261" t="s">
        <v>6</v>
      </c>
    </row>
    <row r="69" spans="1:22" x14ac:dyDescent="0.25">
      <c r="A69" s="261" t="s">
        <v>128</v>
      </c>
      <c r="B69" s="261" t="s">
        <v>164</v>
      </c>
      <c r="C69" s="261" t="s">
        <v>60</v>
      </c>
      <c r="D69" s="261">
        <v>2.6092999267578123</v>
      </c>
      <c r="E69" s="261">
        <v>5013</v>
      </c>
      <c r="F69" s="261">
        <v>1585</v>
      </c>
      <c r="G69" s="261">
        <v>1566</v>
      </c>
      <c r="H69" s="261">
        <v>1921.2049747875888</v>
      </c>
      <c r="I69" s="261">
        <v>607.44262617959873</v>
      </c>
      <c r="J69" s="261">
        <v>2275</v>
      </c>
      <c r="K69" s="261">
        <v>2055</v>
      </c>
      <c r="L69" s="261">
        <v>100</v>
      </c>
      <c r="M69" s="261">
        <v>75</v>
      </c>
      <c r="N69" s="262">
        <v>3.2967032967032968E-2</v>
      </c>
      <c r="O69" s="261">
        <v>25</v>
      </c>
      <c r="P69" s="261">
        <v>15</v>
      </c>
      <c r="Q69" s="261">
        <v>40</v>
      </c>
      <c r="R69" s="262">
        <v>1.7582417582417582E-2</v>
      </c>
      <c r="S69" s="261">
        <v>0</v>
      </c>
      <c r="T69" s="261">
        <v>0</v>
      </c>
      <c r="U69" s="261">
        <v>10</v>
      </c>
      <c r="V69" s="261" t="s">
        <v>6</v>
      </c>
    </row>
    <row r="70" spans="1:22" x14ac:dyDescent="0.25">
      <c r="A70" s="261" t="s">
        <v>129</v>
      </c>
      <c r="B70" s="261" t="s">
        <v>164</v>
      </c>
      <c r="C70" s="261" t="s">
        <v>60</v>
      </c>
      <c r="D70" s="261">
        <v>1.5002000427246094</v>
      </c>
      <c r="E70" s="261">
        <v>4296</v>
      </c>
      <c r="F70" s="261">
        <v>1581</v>
      </c>
      <c r="G70" s="261">
        <v>1533</v>
      </c>
      <c r="H70" s="261">
        <v>2863.6181026883319</v>
      </c>
      <c r="I70" s="261">
        <v>1053.8594553887924</v>
      </c>
      <c r="J70" s="261">
        <v>1895</v>
      </c>
      <c r="K70" s="261">
        <v>1500</v>
      </c>
      <c r="L70" s="261">
        <v>160</v>
      </c>
      <c r="M70" s="261">
        <v>85</v>
      </c>
      <c r="N70" s="262">
        <v>4.4854881266490766E-2</v>
      </c>
      <c r="O70" s="261">
        <v>120</v>
      </c>
      <c r="P70" s="261">
        <v>0</v>
      </c>
      <c r="Q70" s="261">
        <v>120</v>
      </c>
      <c r="R70" s="262">
        <v>6.3324538258575203E-2</v>
      </c>
      <c r="S70" s="261">
        <v>0</v>
      </c>
      <c r="T70" s="261">
        <v>20</v>
      </c>
      <c r="U70" s="261">
        <v>10</v>
      </c>
      <c r="V70" s="261" t="s">
        <v>6</v>
      </c>
    </row>
    <row r="71" spans="1:22" x14ac:dyDescent="0.25">
      <c r="A71" s="261" t="s">
        <v>130</v>
      </c>
      <c r="B71" s="261" t="s">
        <v>164</v>
      </c>
      <c r="C71" s="261" t="s">
        <v>60</v>
      </c>
      <c r="D71" s="261">
        <v>3.5082000732421874</v>
      </c>
      <c r="E71" s="261">
        <v>4476</v>
      </c>
      <c r="F71" s="261">
        <v>1703</v>
      </c>
      <c r="G71" s="261">
        <v>1586</v>
      </c>
      <c r="H71" s="261">
        <v>1275.8679398416969</v>
      </c>
      <c r="I71" s="261">
        <v>485.43411562788424</v>
      </c>
      <c r="J71" s="261">
        <v>2230</v>
      </c>
      <c r="K71" s="261">
        <v>1865</v>
      </c>
      <c r="L71" s="261">
        <v>220</v>
      </c>
      <c r="M71" s="261">
        <v>75</v>
      </c>
      <c r="N71" s="262">
        <v>3.3632286995515695E-2</v>
      </c>
      <c r="O71" s="261">
        <v>45</v>
      </c>
      <c r="P71" s="261">
        <v>15</v>
      </c>
      <c r="Q71" s="261">
        <v>60</v>
      </c>
      <c r="R71" s="262">
        <v>2.6905829596412557E-2</v>
      </c>
      <c r="S71" s="261">
        <v>10</v>
      </c>
      <c r="T71" s="261">
        <v>0</v>
      </c>
      <c r="U71" s="261">
        <v>0</v>
      </c>
      <c r="V71" s="261" t="s">
        <v>6</v>
      </c>
    </row>
    <row r="72" spans="1:22" x14ac:dyDescent="0.25">
      <c r="A72" s="261" t="s">
        <v>131</v>
      </c>
      <c r="B72" s="261" t="s">
        <v>164</v>
      </c>
      <c r="C72" s="261" t="s">
        <v>60</v>
      </c>
      <c r="D72" s="261">
        <v>5.0766000366210937</v>
      </c>
      <c r="E72" s="261">
        <v>3622</v>
      </c>
      <c r="F72" s="261">
        <v>1607</v>
      </c>
      <c r="G72" s="261">
        <v>1554</v>
      </c>
      <c r="H72" s="261">
        <v>713.46963989125823</v>
      </c>
      <c r="I72" s="261">
        <v>316.55044486616566</v>
      </c>
      <c r="J72" s="261">
        <v>1625</v>
      </c>
      <c r="K72" s="261">
        <v>1230</v>
      </c>
      <c r="L72" s="261">
        <v>140</v>
      </c>
      <c r="M72" s="261">
        <v>90</v>
      </c>
      <c r="N72" s="262">
        <v>5.5384615384615386E-2</v>
      </c>
      <c r="O72" s="261">
        <v>165</v>
      </c>
      <c r="P72" s="261">
        <v>0</v>
      </c>
      <c r="Q72" s="261">
        <v>165</v>
      </c>
      <c r="R72" s="262">
        <v>0.10153846153846154</v>
      </c>
      <c r="S72" s="261">
        <v>0</v>
      </c>
      <c r="T72" s="261">
        <v>0</v>
      </c>
      <c r="U72" s="261">
        <v>0</v>
      </c>
      <c r="V72" s="261" t="s">
        <v>6</v>
      </c>
    </row>
    <row r="73" spans="1:22" x14ac:dyDescent="0.25">
      <c r="A73" s="261" t="s">
        <v>132</v>
      </c>
      <c r="B73" s="261" t="s">
        <v>164</v>
      </c>
      <c r="C73" s="261" t="s">
        <v>60</v>
      </c>
      <c r="D73" s="261">
        <v>3.6842001342773436</v>
      </c>
      <c r="E73" s="261">
        <v>4787</v>
      </c>
      <c r="F73" s="261">
        <v>1651</v>
      </c>
      <c r="G73" s="261">
        <v>1611</v>
      </c>
      <c r="H73" s="261">
        <v>1299.3322364500077</v>
      </c>
      <c r="I73" s="261">
        <v>448.12983546667283</v>
      </c>
      <c r="J73" s="261">
        <v>2580</v>
      </c>
      <c r="K73" s="261">
        <v>2120</v>
      </c>
      <c r="L73" s="261">
        <v>280</v>
      </c>
      <c r="M73" s="261">
        <v>65</v>
      </c>
      <c r="N73" s="262">
        <v>2.5193798449612403E-2</v>
      </c>
      <c r="O73" s="261">
        <v>100</v>
      </c>
      <c r="P73" s="261">
        <v>10</v>
      </c>
      <c r="Q73" s="261">
        <v>110</v>
      </c>
      <c r="R73" s="262">
        <v>4.2635658914728682E-2</v>
      </c>
      <c r="S73" s="261">
        <v>0</v>
      </c>
      <c r="T73" s="261">
        <v>0</v>
      </c>
      <c r="U73" s="261">
        <v>0</v>
      </c>
      <c r="V73" s="261" t="s">
        <v>6</v>
      </c>
    </row>
    <row r="74" spans="1:22" x14ac:dyDescent="0.25">
      <c r="A74" s="103" t="s">
        <v>133</v>
      </c>
      <c r="B74" s="103" t="s">
        <v>164</v>
      </c>
      <c r="C74" s="103" t="s">
        <v>60</v>
      </c>
      <c r="D74" s="103">
        <v>161.60419921875001</v>
      </c>
      <c r="E74" s="103">
        <v>5112</v>
      </c>
      <c r="F74" s="103">
        <v>1696</v>
      </c>
      <c r="G74" s="103">
        <v>1656</v>
      </c>
      <c r="H74" s="103">
        <v>31.632841378585191</v>
      </c>
      <c r="I74" s="103">
        <v>10.494776795399156</v>
      </c>
      <c r="J74" s="103">
        <v>2485</v>
      </c>
      <c r="K74" s="103">
        <v>2230</v>
      </c>
      <c r="L74" s="103">
        <v>175</v>
      </c>
      <c r="M74" s="103">
        <v>35</v>
      </c>
      <c r="N74" s="251">
        <v>1.4084507042253521E-2</v>
      </c>
      <c r="O74" s="103">
        <v>30</v>
      </c>
      <c r="P74" s="103">
        <v>0</v>
      </c>
      <c r="Q74" s="103">
        <v>30</v>
      </c>
      <c r="R74" s="251">
        <v>1.2072434607645875E-2</v>
      </c>
      <c r="S74" s="103">
        <v>10</v>
      </c>
      <c r="T74" s="103">
        <v>0</v>
      </c>
      <c r="U74" s="103">
        <v>10</v>
      </c>
      <c r="V74" s="103" t="s">
        <v>2</v>
      </c>
    </row>
  </sheetData>
  <sortState ref="A2:V75">
    <sortCondition ref="A2:A7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6"/>
  <sheetViews>
    <sheetView topLeftCell="A34" workbookViewId="0">
      <selection activeCell="A71" sqref="A71:XFD71"/>
    </sheetView>
  </sheetViews>
  <sheetFormatPr defaultRowHeight="15" x14ac:dyDescent="0.25"/>
  <cols>
    <col min="1" max="1" width="10.5703125" style="104" bestFit="1" customWidth="1"/>
    <col min="2" max="5" width="9.140625" style="105"/>
    <col min="6" max="6" width="9.140625" style="106"/>
    <col min="7" max="7" width="9.140625" style="107"/>
    <col min="8" max="14" width="9.140625" style="105"/>
    <col min="15" max="16384" width="9.140625" style="103"/>
  </cols>
  <sheetData>
    <row r="1" spans="1:14" s="98" customFormat="1" ht="26.25" x14ac:dyDescent="0.25">
      <c r="A1" s="94" t="s">
        <v>22</v>
      </c>
      <c r="B1" s="95" t="s">
        <v>23</v>
      </c>
      <c r="C1" s="95" t="s">
        <v>24</v>
      </c>
      <c r="D1" s="95" t="s">
        <v>25</v>
      </c>
      <c r="E1" s="95" t="s">
        <v>26</v>
      </c>
      <c r="F1" s="96" t="s">
        <v>27</v>
      </c>
      <c r="G1" s="97" t="s">
        <v>28</v>
      </c>
      <c r="H1" s="95" t="s">
        <v>29</v>
      </c>
      <c r="I1" s="95" t="s">
        <v>9</v>
      </c>
      <c r="J1" s="95" t="s">
        <v>10</v>
      </c>
      <c r="K1" s="95" t="s">
        <v>30</v>
      </c>
      <c r="L1" s="95" t="s">
        <v>11</v>
      </c>
      <c r="M1" s="95" t="s">
        <v>12</v>
      </c>
      <c r="N1" s="95" t="s">
        <v>13</v>
      </c>
    </row>
    <row r="2" spans="1:14" x14ac:dyDescent="0.25">
      <c r="A2" s="99">
        <v>5320000</v>
      </c>
      <c r="B2" s="100">
        <v>379848</v>
      </c>
      <c r="C2" s="100">
        <v>356177</v>
      </c>
      <c r="D2" s="100">
        <v>142462</v>
      </c>
      <c r="E2" s="100">
        <v>138962</v>
      </c>
      <c r="F2" s="101">
        <v>420.3</v>
      </c>
      <c r="G2" s="102">
        <v>903.69</v>
      </c>
      <c r="H2" s="100">
        <v>174195</v>
      </c>
      <c r="I2" s="100">
        <v>139200</v>
      </c>
      <c r="J2" s="100">
        <v>10775</v>
      </c>
      <c r="K2" s="100">
        <v>16635</v>
      </c>
      <c r="L2" s="100">
        <v>5450</v>
      </c>
      <c r="M2" s="100">
        <v>500</v>
      </c>
      <c r="N2" s="100">
        <v>1635</v>
      </c>
    </row>
    <row r="3" spans="1:14" x14ac:dyDescent="0.25">
      <c r="A3" s="99">
        <v>5320001</v>
      </c>
      <c r="B3" s="100">
        <v>3389</v>
      </c>
      <c r="C3" s="100">
        <v>3107</v>
      </c>
      <c r="D3" s="100">
        <v>1606</v>
      </c>
      <c r="E3" s="100">
        <v>1517</v>
      </c>
      <c r="F3" s="101">
        <v>508.7</v>
      </c>
      <c r="G3" s="102">
        <v>6.66</v>
      </c>
      <c r="H3" s="100">
        <v>1635</v>
      </c>
      <c r="I3" s="100">
        <v>1235</v>
      </c>
      <c r="J3" s="100">
        <v>140</v>
      </c>
      <c r="K3" s="100">
        <v>150</v>
      </c>
      <c r="L3" s="100">
        <v>95</v>
      </c>
      <c r="M3" s="100">
        <v>0</v>
      </c>
      <c r="N3" s="100">
        <v>20</v>
      </c>
    </row>
    <row r="4" spans="1:14" x14ac:dyDescent="0.25">
      <c r="A4" s="99">
        <v>5320002.01</v>
      </c>
      <c r="B4" s="100">
        <v>4132</v>
      </c>
      <c r="C4" s="100">
        <v>4125</v>
      </c>
      <c r="D4" s="100">
        <v>1687</v>
      </c>
      <c r="E4" s="100">
        <v>1637</v>
      </c>
      <c r="F4" s="101">
        <v>1821.7</v>
      </c>
      <c r="G4" s="102">
        <v>2.27</v>
      </c>
      <c r="H4" s="100">
        <v>1675</v>
      </c>
      <c r="I4" s="100">
        <v>1305</v>
      </c>
      <c r="J4" s="100">
        <v>130</v>
      </c>
      <c r="K4" s="100">
        <v>175</v>
      </c>
      <c r="L4" s="100">
        <v>55</v>
      </c>
      <c r="M4" s="100">
        <v>10</v>
      </c>
      <c r="N4" s="100">
        <v>10</v>
      </c>
    </row>
    <row r="5" spans="1:14" x14ac:dyDescent="0.25">
      <c r="A5" s="99">
        <v>5320002.0199999996</v>
      </c>
      <c r="B5" s="100">
        <v>4521</v>
      </c>
      <c r="C5" s="100">
        <v>4243</v>
      </c>
      <c r="D5" s="100">
        <v>2035</v>
      </c>
      <c r="E5" s="100">
        <v>1920</v>
      </c>
      <c r="F5" s="101">
        <v>3964.1</v>
      </c>
      <c r="G5" s="102">
        <v>1.1399999999999999</v>
      </c>
      <c r="H5" s="100">
        <v>1455</v>
      </c>
      <c r="I5" s="100">
        <v>930</v>
      </c>
      <c r="J5" s="100">
        <v>170</v>
      </c>
      <c r="K5" s="100">
        <v>220</v>
      </c>
      <c r="L5" s="100">
        <v>115</v>
      </c>
      <c r="M5" s="100">
        <v>10</v>
      </c>
      <c r="N5" s="100">
        <v>15</v>
      </c>
    </row>
    <row r="6" spans="1:14" x14ac:dyDescent="0.25">
      <c r="A6" s="99">
        <v>5320002.03</v>
      </c>
      <c r="B6" s="100">
        <v>6075</v>
      </c>
      <c r="C6" s="100">
        <v>6325</v>
      </c>
      <c r="D6" s="100">
        <v>2379</v>
      </c>
      <c r="E6" s="100">
        <v>2274</v>
      </c>
      <c r="F6" s="101">
        <v>858.4</v>
      </c>
      <c r="G6" s="102">
        <v>7.08</v>
      </c>
      <c r="H6" s="100">
        <v>2830</v>
      </c>
      <c r="I6" s="100">
        <v>2145</v>
      </c>
      <c r="J6" s="100">
        <v>260</v>
      </c>
      <c r="K6" s="100">
        <v>265</v>
      </c>
      <c r="L6" s="100">
        <v>100</v>
      </c>
      <c r="M6" s="100">
        <v>25</v>
      </c>
      <c r="N6" s="100">
        <v>30</v>
      </c>
    </row>
    <row r="7" spans="1:14" x14ac:dyDescent="0.25">
      <c r="A7" s="99">
        <v>5320003.01</v>
      </c>
      <c r="B7" s="100">
        <v>4321</v>
      </c>
      <c r="C7" s="100">
        <v>4672</v>
      </c>
      <c r="D7" s="100">
        <v>1667</v>
      </c>
      <c r="E7" s="100">
        <v>1599</v>
      </c>
      <c r="F7" s="101">
        <v>1744.6</v>
      </c>
      <c r="G7" s="102">
        <v>2.48</v>
      </c>
      <c r="H7" s="100">
        <v>2010</v>
      </c>
      <c r="I7" s="100">
        <v>1420</v>
      </c>
      <c r="J7" s="100">
        <v>185</v>
      </c>
      <c r="K7" s="100">
        <v>265</v>
      </c>
      <c r="L7" s="100">
        <v>115</v>
      </c>
      <c r="M7" s="100">
        <v>15</v>
      </c>
      <c r="N7" s="100">
        <v>20</v>
      </c>
    </row>
    <row r="8" spans="1:14" x14ac:dyDescent="0.25">
      <c r="A8" s="99">
        <v>5320003.0199999996</v>
      </c>
      <c r="B8" s="100">
        <v>6313</v>
      </c>
      <c r="C8" s="100">
        <v>6432</v>
      </c>
      <c r="D8" s="100">
        <v>2383</v>
      </c>
      <c r="E8" s="100">
        <v>2363</v>
      </c>
      <c r="F8" s="101">
        <v>2515.4</v>
      </c>
      <c r="G8" s="102">
        <v>2.5099999999999998</v>
      </c>
      <c r="H8" s="100">
        <v>2970</v>
      </c>
      <c r="I8" s="100">
        <v>2455</v>
      </c>
      <c r="J8" s="100">
        <v>160</v>
      </c>
      <c r="K8" s="100">
        <v>245</v>
      </c>
      <c r="L8" s="100">
        <v>75</v>
      </c>
      <c r="M8" s="100">
        <v>15</v>
      </c>
      <c r="N8" s="100">
        <v>25</v>
      </c>
    </row>
    <row r="9" spans="1:14" x14ac:dyDescent="0.25">
      <c r="A9" s="99">
        <v>5320004.01</v>
      </c>
      <c r="B9" s="100">
        <v>2963</v>
      </c>
      <c r="C9" s="100">
        <v>2992</v>
      </c>
      <c r="D9" s="100">
        <v>1243</v>
      </c>
      <c r="E9" s="100">
        <v>1197</v>
      </c>
      <c r="F9" s="101">
        <v>3137.4</v>
      </c>
      <c r="G9" s="102">
        <v>0.94</v>
      </c>
      <c r="H9" s="100">
        <v>1480</v>
      </c>
      <c r="I9" s="100">
        <v>1085</v>
      </c>
      <c r="J9" s="100">
        <v>185</v>
      </c>
      <c r="K9" s="100">
        <v>110</v>
      </c>
      <c r="L9" s="100">
        <v>85</v>
      </c>
      <c r="M9" s="100">
        <v>0</v>
      </c>
      <c r="N9" s="100">
        <v>15</v>
      </c>
    </row>
    <row r="10" spans="1:14" x14ac:dyDescent="0.25">
      <c r="A10" s="99">
        <v>5320004.0199999996</v>
      </c>
      <c r="B10" s="100">
        <v>4081</v>
      </c>
      <c r="C10" s="100">
        <v>3998</v>
      </c>
      <c r="D10" s="100">
        <v>2212</v>
      </c>
      <c r="E10" s="100">
        <v>2126</v>
      </c>
      <c r="F10" s="101">
        <v>2624.9</v>
      </c>
      <c r="G10" s="102">
        <v>1.55</v>
      </c>
      <c r="H10" s="100">
        <v>1890</v>
      </c>
      <c r="I10" s="100">
        <v>1275</v>
      </c>
      <c r="J10" s="100">
        <v>200</v>
      </c>
      <c r="K10" s="100">
        <v>225</v>
      </c>
      <c r="L10" s="100">
        <v>170</v>
      </c>
      <c r="M10" s="100">
        <v>10</v>
      </c>
      <c r="N10" s="100">
        <v>15</v>
      </c>
    </row>
    <row r="11" spans="1:14" x14ac:dyDescent="0.25">
      <c r="A11" s="99">
        <v>5320005</v>
      </c>
      <c r="B11" s="100">
        <v>3833</v>
      </c>
      <c r="C11" s="100">
        <v>3705</v>
      </c>
      <c r="D11" s="100">
        <v>1962</v>
      </c>
      <c r="E11" s="100">
        <v>1817</v>
      </c>
      <c r="F11" s="101">
        <v>3424.5</v>
      </c>
      <c r="G11" s="102">
        <v>1.1200000000000001</v>
      </c>
      <c r="H11" s="100">
        <v>1335</v>
      </c>
      <c r="I11" s="100">
        <v>855</v>
      </c>
      <c r="J11" s="100">
        <v>125</v>
      </c>
      <c r="K11" s="100">
        <v>220</v>
      </c>
      <c r="L11" s="100">
        <v>100</v>
      </c>
      <c r="M11" s="100">
        <v>10</v>
      </c>
      <c r="N11" s="100">
        <v>25</v>
      </c>
    </row>
    <row r="12" spans="1:14" x14ac:dyDescent="0.25">
      <c r="A12" s="99">
        <v>5320006</v>
      </c>
      <c r="B12" s="100">
        <v>3524</v>
      </c>
      <c r="C12" s="100">
        <v>3442</v>
      </c>
      <c r="D12" s="100">
        <v>1706</v>
      </c>
      <c r="E12" s="100">
        <v>1562</v>
      </c>
      <c r="F12" s="101">
        <v>2449.3000000000002</v>
      </c>
      <c r="G12" s="102">
        <v>1.44</v>
      </c>
      <c r="H12" s="100">
        <v>1285</v>
      </c>
      <c r="I12" s="100">
        <v>935</v>
      </c>
      <c r="J12" s="100">
        <v>90</v>
      </c>
      <c r="K12" s="100">
        <v>170</v>
      </c>
      <c r="L12" s="100">
        <v>70</v>
      </c>
      <c r="M12" s="100">
        <v>0</v>
      </c>
      <c r="N12" s="100">
        <v>30</v>
      </c>
    </row>
    <row r="13" spans="1:14" x14ac:dyDescent="0.25">
      <c r="A13" s="99">
        <v>5320007</v>
      </c>
      <c r="B13" s="100">
        <v>5170</v>
      </c>
      <c r="C13" s="100">
        <v>5251</v>
      </c>
      <c r="D13" s="100">
        <v>2403</v>
      </c>
      <c r="E13" s="100">
        <v>2282</v>
      </c>
      <c r="F13" s="101">
        <v>3261.6</v>
      </c>
      <c r="G13" s="102">
        <v>1.59</v>
      </c>
      <c r="H13" s="100">
        <v>2265</v>
      </c>
      <c r="I13" s="100">
        <v>1735</v>
      </c>
      <c r="J13" s="100">
        <v>165</v>
      </c>
      <c r="K13" s="100">
        <v>255</v>
      </c>
      <c r="L13" s="100">
        <v>85</v>
      </c>
      <c r="M13" s="100">
        <v>0</v>
      </c>
      <c r="N13" s="100">
        <v>25</v>
      </c>
    </row>
    <row r="14" spans="1:14" x14ac:dyDescent="0.25">
      <c r="A14" s="99">
        <v>5320008.01</v>
      </c>
      <c r="B14" s="100">
        <v>3824</v>
      </c>
      <c r="C14" s="100">
        <v>3766</v>
      </c>
      <c r="D14" s="100">
        <v>1380</v>
      </c>
      <c r="E14" s="100">
        <v>1369</v>
      </c>
      <c r="F14" s="101">
        <v>2156.1</v>
      </c>
      <c r="G14" s="102">
        <v>1.77</v>
      </c>
      <c r="H14" s="100">
        <v>1715</v>
      </c>
      <c r="I14" s="100">
        <v>1510</v>
      </c>
      <c r="J14" s="100">
        <v>75</v>
      </c>
      <c r="K14" s="100">
        <v>120</v>
      </c>
      <c r="L14" s="100">
        <v>0</v>
      </c>
      <c r="M14" s="100">
        <v>0</v>
      </c>
      <c r="N14" s="100">
        <v>10</v>
      </c>
    </row>
    <row r="15" spans="1:14" x14ac:dyDescent="0.25">
      <c r="A15" s="99">
        <v>5320008.0199999996</v>
      </c>
      <c r="B15" s="100">
        <v>2531</v>
      </c>
      <c r="C15" s="100">
        <v>2583</v>
      </c>
      <c r="D15" s="100">
        <v>1053</v>
      </c>
      <c r="E15" s="100">
        <v>1021</v>
      </c>
      <c r="F15" s="101">
        <v>2022.9</v>
      </c>
      <c r="G15" s="102">
        <v>1.25</v>
      </c>
      <c r="H15" s="100">
        <v>1165</v>
      </c>
      <c r="I15" s="100">
        <v>905</v>
      </c>
      <c r="J15" s="100">
        <v>105</v>
      </c>
      <c r="K15" s="100">
        <v>125</v>
      </c>
      <c r="L15" s="100">
        <v>10</v>
      </c>
      <c r="M15" s="100">
        <v>15</v>
      </c>
      <c r="N15" s="100">
        <v>0</v>
      </c>
    </row>
    <row r="16" spans="1:14" x14ac:dyDescent="0.25">
      <c r="A16" s="99">
        <v>5320008.03</v>
      </c>
      <c r="B16" s="100">
        <v>4393</v>
      </c>
      <c r="C16" s="100">
        <v>4439</v>
      </c>
      <c r="D16" s="100">
        <v>1751</v>
      </c>
      <c r="E16" s="100">
        <v>1730</v>
      </c>
      <c r="F16" s="101">
        <v>2318.3000000000002</v>
      </c>
      <c r="G16" s="102">
        <v>1.89</v>
      </c>
      <c r="H16" s="100">
        <v>1825</v>
      </c>
      <c r="I16" s="100">
        <v>1520</v>
      </c>
      <c r="J16" s="100">
        <v>85</v>
      </c>
      <c r="K16" s="100">
        <v>145</v>
      </c>
      <c r="L16" s="100">
        <v>40</v>
      </c>
      <c r="M16" s="100">
        <v>0</v>
      </c>
      <c r="N16" s="100">
        <v>35</v>
      </c>
    </row>
    <row r="17" spans="1:14" x14ac:dyDescent="0.25">
      <c r="A17" s="99">
        <v>5320008.05</v>
      </c>
      <c r="B17" s="100">
        <v>3196</v>
      </c>
      <c r="C17" s="100">
        <v>3236</v>
      </c>
      <c r="D17" s="100">
        <v>1282</v>
      </c>
      <c r="E17" s="100">
        <v>1261</v>
      </c>
      <c r="F17" s="101">
        <v>1557.4</v>
      </c>
      <c r="G17" s="102">
        <v>2.0499999999999998</v>
      </c>
      <c r="H17" s="100">
        <v>1385</v>
      </c>
      <c r="I17" s="100">
        <v>1165</v>
      </c>
      <c r="J17" s="100">
        <v>70</v>
      </c>
      <c r="K17" s="100">
        <v>75</v>
      </c>
      <c r="L17" s="100">
        <v>40</v>
      </c>
      <c r="M17" s="100">
        <v>0</v>
      </c>
      <c r="N17" s="100">
        <v>35</v>
      </c>
    </row>
    <row r="18" spans="1:14" x14ac:dyDescent="0.25">
      <c r="A18" s="99">
        <v>5320008.0599999996</v>
      </c>
      <c r="B18" s="100">
        <v>5462</v>
      </c>
      <c r="C18" s="100">
        <v>5272</v>
      </c>
      <c r="D18" s="100">
        <v>1819</v>
      </c>
      <c r="E18" s="100">
        <v>1802</v>
      </c>
      <c r="F18" s="101">
        <v>2889.9</v>
      </c>
      <c r="G18" s="102">
        <v>1.89</v>
      </c>
      <c r="H18" s="100">
        <v>2660</v>
      </c>
      <c r="I18" s="100">
        <v>2205</v>
      </c>
      <c r="J18" s="100">
        <v>185</v>
      </c>
      <c r="K18" s="100">
        <v>210</v>
      </c>
      <c r="L18" s="100">
        <v>35</v>
      </c>
      <c r="M18" s="100">
        <v>0</v>
      </c>
      <c r="N18" s="100">
        <v>15</v>
      </c>
    </row>
    <row r="19" spans="1:14" x14ac:dyDescent="0.25">
      <c r="A19" s="99">
        <v>5320008.07</v>
      </c>
      <c r="B19" s="100">
        <v>7933</v>
      </c>
      <c r="C19" s="100">
        <v>7043</v>
      </c>
      <c r="D19" s="100">
        <v>2682</v>
      </c>
      <c r="E19" s="100">
        <v>2663</v>
      </c>
      <c r="F19" s="101">
        <v>2334.9</v>
      </c>
      <c r="G19" s="102">
        <v>3.4</v>
      </c>
      <c r="H19" s="100">
        <v>3690</v>
      </c>
      <c r="I19" s="100">
        <v>3030</v>
      </c>
      <c r="J19" s="100">
        <v>205</v>
      </c>
      <c r="K19" s="100">
        <v>345</v>
      </c>
      <c r="L19" s="100">
        <v>70</v>
      </c>
      <c r="M19" s="100">
        <v>0</v>
      </c>
      <c r="N19" s="100">
        <v>30</v>
      </c>
    </row>
    <row r="20" spans="1:14" x14ac:dyDescent="0.25">
      <c r="A20" s="99">
        <v>5320009.01</v>
      </c>
      <c r="B20" s="100">
        <v>2657</v>
      </c>
      <c r="C20" s="100">
        <v>2622</v>
      </c>
      <c r="D20" s="100">
        <v>1238</v>
      </c>
      <c r="E20" s="100">
        <v>1201</v>
      </c>
      <c r="F20" s="101">
        <v>2593.1999999999998</v>
      </c>
      <c r="G20" s="102">
        <v>1.02</v>
      </c>
      <c r="H20" s="100">
        <v>1345</v>
      </c>
      <c r="I20" s="100">
        <v>1030</v>
      </c>
      <c r="J20" s="100">
        <v>70</v>
      </c>
      <c r="K20" s="100">
        <v>155</v>
      </c>
      <c r="L20" s="100">
        <v>75</v>
      </c>
      <c r="M20" s="100">
        <v>0</v>
      </c>
      <c r="N20" s="100">
        <v>15</v>
      </c>
    </row>
    <row r="21" spans="1:14" x14ac:dyDescent="0.25">
      <c r="A21" s="99">
        <v>5320009.0199999996</v>
      </c>
      <c r="B21" s="100">
        <v>3263</v>
      </c>
      <c r="C21" s="100">
        <v>3388</v>
      </c>
      <c r="D21" s="100">
        <v>1237</v>
      </c>
      <c r="E21" s="100">
        <v>1226</v>
      </c>
      <c r="F21" s="101">
        <v>3377.8</v>
      </c>
      <c r="G21" s="102">
        <v>0.97</v>
      </c>
      <c r="H21" s="100">
        <v>1645</v>
      </c>
      <c r="I21" s="100">
        <v>1325</v>
      </c>
      <c r="J21" s="100">
        <v>120</v>
      </c>
      <c r="K21" s="100">
        <v>150</v>
      </c>
      <c r="L21" s="100">
        <v>30</v>
      </c>
      <c r="M21" s="100">
        <v>10</v>
      </c>
      <c r="N21" s="100">
        <v>0</v>
      </c>
    </row>
    <row r="22" spans="1:14" x14ac:dyDescent="0.25">
      <c r="A22" s="99">
        <v>5320009.03</v>
      </c>
      <c r="B22" s="100">
        <v>5999</v>
      </c>
      <c r="C22" s="100">
        <v>5909</v>
      </c>
      <c r="D22" s="100">
        <v>2221</v>
      </c>
      <c r="E22" s="100">
        <v>2201</v>
      </c>
      <c r="F22" s="101">
        <v>3534.2</v>
      </c>
      <c r="G22" s="102">
        <v>1.7</v>
      </c>
      <c r="H22" s="100">
        <v>2775</v>
      </c>
      <c r="I22" s="100">
        <v>2310</v>
      </c>
      <c r="J22" s="100">
        <v>180</v>
      </c>
      <c r="K22" s="100">
        <v>210</v>
      </c>
      <c r="L22" s="100">
        <v>55</v>
      </c>
      <c r="M22" s="100">
        <v>10</v>
      </c>
      <c r="N22" s="100">
        <v>15</v>
      </c>
    </row>
    <row r="23" spans="1:14" x14ac:dyDescent="0.25">
      <c r="A23" s="99">
        <v>5320009.04</v>
      </c>
      <c r="B23" s="100">
        <v>2667</v>
      </c>
      <c r="C23" s="100">
        <v>2717</v>
      </c>
      <c r="D23" s="100">
        <v>1101</v>
      </c>
      <c r="E23" s="100">
        <v>1079</v>
      </c>
      <c r="F23" s="101">
        <v>2595.6</v>
      </c>
      <c r="G23" s="102">
        <v>1.03</v>
      </c>
      <c r="H23" s="100">
        <v>1160</v>
      </c>
      <c r="I23" s="100">
        <v>1010</v>
      </c>
      <c r="J23" s="100">
        <v>60</v>
      </c>
      <c r="K23" s="100">
        <v>70</v>
      </c>
      <c r="L23" s="100">
        <v>15</v>
      </c>
      <c r="M23" s="100">
        <v>10</v>
      </c>
      <c r="N23" s="100">
        <v>0</v>
      </c>
    </row>
    <row r="24" spans="1:14" x14ac:dyDescent="0.25">
      <c r="A24" s="99">
        <v>5320009.05</v>
      </c>
      <c r="B24" s="100">
        <v>5399</v>
      </c>
      <c r="C24" s="100">
        <v>5436</v>
      </c>
      <c r="D24" s="100">
        <v>2519</v>
      </c>
      <c r="E24" s="100">
        <v>2510</v>
      </c>
      <c r="F24" s="101">
        <v>3137.5</v>
      </c>
      <c r="G24" s="102">
        <v>1.72</v>
      </c>
      <c r="H24" s="100">
        <v>1980</v>
      </c>
      <c r="I24" s="100">
        <v>1570</v>
      </c>
      <c r="J24" s="100">
        <v>165</v>
      </c>
      <c r="K24" s="100">
        <v>170</v>
      </c>
      <c r="L24" s="100">
        <v>55</v>
      </c>
      <c r="M24" s="100">
        <v>0</v>
      </c>
      <c r="N24" s="100">
        <v>20</v>
      </c>
    </row>
    <row r="25" spans="1:14" x14ac:dyDescent="0.25">
      <c r="A25" s="99">
        <v>5320010</v>
      </c>
      <c r="B25" s="100">
        <v>4524</v>
      </c>
      <c r="C25" s="100">
        <v>4469</v>
      </c>
      <c r="D25" s="100">
        <v>2842</v>
      </c>
      <c r="E25" s="100">
        <v>2569</v>
      </c>
      <c r="F25" s="101">
        <v>3486.4</v>
      </c>
      <c r="G25" s="102">
        <v>1.3</v>
      </c>
      <c r="H25" s="100">
        <v>1680</v>
      </c>
      <c r="I25" s="100">
        <v>915</v>
      </c>
      <c r="J25" s="100">
        <v>150</v>
      </c>
      <c r="K25" s="100">
        <v>335</v>
      </c>
      <c r="L25" s="100">
        <v>235</v>
      </c>
      <c r="M25" s="100">
        <v>15</v>
      </c>
      <c r="N25" s="100">
        <v>25</v>
      </c>
    </row>
    <row r="26" spans="1:14" x14ac:dyDescent="0.25">
      <c r="A26" s="99">
        <v>5320011</v>
      </c>
      <c r="B26" s="100">
        <v>5284</v>
      </c>
      <c r="C26" s="100">
        <v>5318</v>
      </c>
      <c r="D26" s="100">
        <v>2257</v>
      </c>
      <c r="E26" s="100">
        <v>2191</v>
      </c>
      <c r="F26" s="101">
        <v>2694.7</v>
      </c>
      <c r="G26" s="102">
        <v>1.96</v>
      </c>
      <c r="H26" s="100">
        <v>2235</v>
      </c>
      <c r="I26" s="100">
        <v>1705</v>
      </c>
      <c r="J26" s="100">
        <v>105</v>
      </c>
      <c r="K26" s="100">
        <v>220</v>
      </c>
      <c r="L26" s="100">
        <v>175</v>
      </c>
      <c r="M26" s="100">
        <v>0</v>
      </c>
      <c r="N26" s="100">
        <v>20</v>
      </c>
    </row>
    <row r="27" spans="1:14" x14ac:dyDescent="0.25">
      <c r="A27" s="99">
        <v>5320012.01</v>
      </c>
      <c r="B27" s="100">
        <v>3266</v>
      </c>
      <c r="C27" s="100">
        <v>3286</v>
      </c>
      <c r="D27" s="100">
        <v>1460</v>
      </c>
      <c r="E27" s="100">
        <v>1398</v>
      </c>
      <c r="F27" s="101">
        <v>3993.6</v>
      </c>
      <c r="G27" s="102">
        <v>0.82</v>
      </c>
      <c r="H27" s="100">
        <v>1170</v>
      </c>
      <c r="I27" s="100">
        <v>805</v>
      </c>
      <c r="J27" s="100">
        <v>100</v>
      </c>
      <c r="K27" s="100">
        <v>165</v>
      </c>
      <c r="L27" s="100">
        <v>90</v>
      </c>
      <c r="M27" s="100">
        <v>0</v>
      </c>
      <c r="N27" s="100">
        <v>15</v>
      </c>
    </row>
    <row r="28" spans="1:14" x14ac:dyDescent="0.25">
      <c r="A28" s="99">
        <v>5320012.0199999996</v>
      </c>
      <c r="B28" s="100">
        <v>2613</v>
      </c>
      <c r="C28" s="100">
        <v>2651</v>
      </c>
      <c r="D28" s="100">
        <v>1203</v>
      </c>
      <c r="E28" s="100">
        <v>1172</v>
      </c>
      <c r="F28" s="101">
        <v>1967.9</v>
      </c>
      <c r="G28" s="102">
        <v>1.33</v>
      </c>
      <c r="H28" s="100">
        <v>1150</v>
      </c>
      <c r="I28" s="100">
        <v>910</v>
      </c>
      <c r="J28" s="100">
        <v>100</v>
      </c>
      <c r="K28" s="100">
        <v>90</v>
      </c>
      <c r="L28" s="100">
        <v>25</v>
      </c>
      <c r="M28" s="100">
        <v>10</v>
      </c>
      <c r="N28" s="100">
        <v>30</v>
      </c>
    </row>
    <row r="29" spans="1:14" x14ac:dyDescent="0.25">
      <c r="A29" s="99">
        <v>5320013</v>
      </c>
      <c r="B29" s="100">
        <v>6369</v>
      </c>
      <c r="C29" s="100">
        <v>6323</v>
      </c>
      <c r="D29" s="100">
        <v>2489</v>
      </c>
      <c r="E29" s="100">
        <v>2462</v>
      </c>
      <c r="F29" s="101">
        <v>1223.3</v>
      </c>
      <c r="G29" s="102">
        <v>5.21</v>
      </c>
      <c r="H29" s="100">
        <v>2850</v>
      </c>
      <c r="I29" s="100">
        <v>2430</v>
      </c>
      <c r="J29" s="100">
        <v>120</v>
      </c>
      <c r="K29" s="100">
        <v>225</v>
      </c>
      <c r="L29" s="100">
        <v>35</v>
      </c>
      <c r="M29" s="100">
        <v>10</v>
      </c>
      <c r="N29" s="100">
        <v>35</v>
      </c>
    </row>
    <row r="30" spans="1:14" x14ac:dyDescent="0.25">
      <c r="A30" s="99">
        <v>5320014.01</v>
      </c>
      <c r="B30" s="100">
        <v>2469</v>
      </c>
      <c r="C30" s="100">
        <v>2467</v>
      </c>
      <c r="D30" s="100">
        <v>1058</v>
      </c>
      <c r="E30" s="100">
        <v>1030</v>
      </c>
      <c r="F30" s="101">
        <v>2181.9</v>
      </c>
      <c r="G30" s="102">
        <v>1.1299999999999999</v>
      </c>
      <c r="H30" s="100">
        <v>1185</v>
      </c>
      <c r="I30" s="100">
        <v>935</v>
      </c>
      <c r="J30" s="100">
        <v>105</v>
      </c>
      <c r="K30" s="100">
        <v>75</v>
      </c>
      <c r="L30" s="100">
        <v>50</v>
      </c>
      <c r="M30" s="100">
        <v>10</v>
      </c>
      <c r="N30" s="100">
        <v>15</v>
      </c>
    </row>
    <row r="31" spans="1:14" x14ac:dyDescent="0.25">
      <c r="A31" s="99">
        <v>5320014.0199999996</v>
      </c>
      <c r="B31" s="100">
        <v>5072</v>
      </c>
      <c r="C31" s="100">
        <v>5014</v>
      </c>
      <c r="D31" s="100">
        <v>2580</v>
      </c>
      <c r="E31" s="100">
        <v>2514</v>
      </c>
      <c r="F31" s="101">
        <v>8653.7999999999993</v>
      </c>
      <c r="G31" s="102">
        <v>0.59</v>
      </c>
      <c r="H31" s="100">
        <v>1660</v>
      </c>
      <c r="I31" s="100">
        <v>970</v>
      </c>
      <c r="J31" s="100">
        <v>155</v>
      </c>
      <c r="K31" s="100">
        <v>330</v>
      </c>
      <c r="L31" s="100">
        <v>175</v>
      </c>
      <c r="M31" s="100">
        <v>10</v>
      </c>
      <c r="N31" s="100">
        <v>10</v>
      </c>
    </row>
    <row r="32" spans="1:14" x14ac:dyDescent="0.25">
      <c r="A32" s="99">
        <v>5320015.0199999996</v>
      </c>
      <c r="B32" s="100">
        <v>4075</v>
      </c>
      <c r="C32" s="100">
        <v>4010</v>
      </c>
      <c r="D32" s="100">
        <v>1547</v>
      </c>
      <c r="E32" s="100">
        <v>1494</v>
      </c>
      <c r="F32" s="101">
        <v>1846.6</v>
      </c>
      <c r="G32" s="102">
        <v>2.21</v>
      </c>
      <c r="H32" s="100">
        <v>1865</v>
      </c>
      <c r="I32" s="100">
        <v>1460</v>
      </c>
      <c r="J32" s="100">
        <v>125</v>
      </c>
      <c r="K32" s="100">
        <v>165</v>
      </c>
      <c r="L32" s="100">
        <v>100</v>
      </c>
      <c r="M32" s="100">
        <v>10</v>
      </c>
      <c r="N32" s="100">
        <v>15</v>
      </c>
    </row>
    <row r="33" spans="1:14" x14ac:dyDescent="0.25">
      <c r="A33" s="99">
        <v>5320015.03</v>
      </c>
      <c r="B33" s="100">
        <v>1694</v>
      </c>
      <c r="C33" s="100">
        <v>1712</v>
      </c>
      <c r="D33" s="100">
        <v>754</v>
      </c>
      <c r="E33" s="100">
        <v>720</v>
      </c>
      <c r="F33" s="101">
        <v>2059.1</v>
      </c>
      <c r="G33" s="102">
        <v>0.82</v>
      </c>
      <c r="H33" s="100">
        <v>775</v>
      </c>
      <c r="I33" s="100">
        <v>600</v>
      </c>
      <c r="J33" s="100">
        <v>40</v>
      </c>
      <c r="K33" s="100">
        <v>90</v>
      </c>
      <c r="L33" s="100">
        <v>30</v>
      </c>
      <c r="M33" s="100">
        <v>10</v>
      </c>
      <c r="N33" s="100">
        <v>0</v>
      </c>
    </row>
    <row r="34" spans="1:14" x14ac:dyDescent="0.25">
      <c r="A34" s="99">
        <v>5320015.04</v>
      </c>
      <c r="B34" s="100">
        <v>2245</v>
      </c>
      <c r="C34" s="100">
        <v>2204</v>
      </c>
      <c r="D34" s="100">
        <v>952</v>
      </c>
      <c r="E34" s="100">
        <v>808</v>
      </c>
      <c r="F34" s="101">
        <v>425.6</v>
      </c>
      <c r="G34" s="102">
        <v>5.28</v>
      </c>
      <c r="H34" s="100">
        <v>1045</v>
      </c>
      <c r="I34" s="100">
        <v>840</v>
      </c>
      <c r="J34" s="100">
        <v>60</v>
      </c>
      <c r="K34" s="100">
        <v>80</v>
      </c>
      <c r="L34" s="100">
        <v>25</v>
      </c>
      <c r="M34" s="100">
        <v>10</v>
      </c>
      <c r="N34" s="100">
        <v>25</v>
      </c>
    </row>
    <row r="35" spans="1:14" x14ac:dyDescent="0.25">
      <c r="A35" s="99">
        <v>5320016.01</v>
      </c>
      <c r="B35" s="100">
        <v>11248</v>
      </c>
      <c r="C35" s="100">
        <v>8420</v>
      </c>
      <c r="D35" s="100">
        <v>3527</v>
      </c>
      <c r="E35" s="100">
        <v>3498</v>
      </c>
      <c r="F35" s="101">
        <v>3409.7</v>
      </c>
      <c r="G35" s="102">
        <v>3.3</v>
      </c>
      <c r="H35" s="100">
        <v>4965</v>
      </c>
      <c r="I35" s="100">
        <v>4040</v>
      </c>
      <c r="J35" s="100">
        <v>315</v>
      </c>
      <c r="K35" s="100">
        <v>385</v>
      </c>
      <c r="L35" s="100">
        <v>190</v>
      </c>
      <c r="M35" s="100">
        <v>10</v>
      </c>
      <c r="N35" s="100">
        <v>25</v>
      </c>
    </row>
    <row r="36" spans="1:14" x14ac:dyDescent="0.25">
      <c r="A36" s="99">
        <v>5320016.03</v>
      </c>
      <c r="B36" s="100">
        <v>7557</v>
      </c>
      <c r="C36" s="100">
        <v>4327</v>
      </c>
      <c r="D36" s="100">
        <v>2005</v>
      </c>
      <c r="E36" s="100">
        <v>1980</v>
      </c>
      <c r="F36" s="101">
        <v>2273.1</v>
      </c>
      <c r="G36" s="102">
        <v>3.32</v>
      </c>
      <c r="H36" s="100">
        <v>3390</v>
      </c>
      <c r="I36" s="100">
        <v>2715</v>
      </c>
      <c r="J36" s="100">
        <v>240</v>
      </c>
      <c r="K36" s="100">
        <v>280</v>
      </c>
      <c r="L36" s="100">
        <v>110</v>
      </c>
      <c r="M36" s="100">
        <v>10</v>
      </c>
      <c r="N36" s="100">
        <v>40</v>
      </c>
    </row>
    <row r="37" spans="1:14" x14ac:dyDescent="0.25">
      <c r="A37" s="99">
        <v>5320016.04</v>
      </c>
      <c r="B37" s="100">
        <v>7396</v>
      </c>
      <c r="C37" s="100">
        <v>4703</v>
      </c>
      <c r="D37" s="100">
        <v>2643</v>
      </c>
      <c r="E37" s="100">
        <v>2402</v>
      </c>
      <c r="F37" s="101">
        <v>104.3</v>
      </c>
      <c r="G37" s="102">
        <v>70.91</v>
      </c>
      <c r="H37" s="100">
        <v>3395</v>
      </c>
      <c r="I37" s="100">
        <v>2825</v>
      </c>
      <c r="J37" s="100">
        <v>215</v>
      </c>
      <c r="K37" s="100">
        <v>260</v>
      </c>
      <c r="L37" s="100">
        <v>50</v>
      </c>
      <c r="M37" s="100">
        <v>0</v>
      </c>
      <c r="N37" s="100">
        <v>50</v>
      </c>
    </row>
    <row r="38" spans="1:14" x14ac:dyDescent="0.25">
      <c r="A38" s="99">
        <v>5320100.01</v>
      </c>
      <c r="B38" s="100">
        <v>6584</v>
      </c>
      <c r="C38" s="100">
        <v>5887</v>
      </c>
      <c r="D38" s="100">
        <v>2512</v>
      </c>
      <c r="E38" s="100">
        <v>2476</v>
      </c>
      <c r="F38" s="101">
        <v>406.1</v>
      </c>
      <c r="G38" s="102">
        <v>16.21</v>
      </c>
      <c r="H38" s="100">
        <v>3050</v>
      </c>
      <c r="I38" s="100">
        <v>2110</v>
      </c>
      <c r="J38" s="100">
        <v>135</v>
      </c>
      <c r="K38" s="100">
        <v>695</v>
      </c>
      <c r="L38" s="100">
        <v>90</v>
      </c>
      <c r="M38" s="100">
        <v>0</v>
      </c>
      <c r="N38" s="100">
        <v>20</v>
      </c>
    </row>
    <row r="39" spans="1:14" x14ac:dyDescent="0.25">
      <c r="A39" s="99">
        <v>5320100.0199999996</v>
      </c>
      <c r="B39" s="100">
        <v>5638</v>
      </c>
      <c r="C39" s="100">
        <v>5453</v>
      </c>
      <c r="D39" s="100">
        <v>2093</v>
      </c>
      <c r="E39" s="100">
        <v>2079</v>
      </c>
      <c r="F39" s="101">
        <v>2114.5</v>
      </c>
      <c r="G39" s="102">
        <v>2.67</v>
      </c>
      <c r="H39" s="100">
        <v>2400</v>
      </c>
      <c r="I39" s="100">
        <v>1800</v>
      </c>
      <c r="J39" s="100">
        <v>150</v>
      </c>
      <c r="K39" s="100">
        <v>340</v>
      </c>
      <c r="L39" s="100">
        <v>95</v>
      </c>
      <c r="M39" s="100">
        <v>0</v>
      </c>
      <c r="N39" s="100">
        <v>15</v>
      </c>
    </row>
    <row r="40" spans="1:14" x14ac:dyDescent="0.25">
      <c r="A40" s="99">
        <v>5320100.03</v>
      </c>
      <c r="B40" s="100">
        <v>6316</v>
      </c>
      <c r="C40" s="100">
        <v>6421</v>
      </c>
      <c r="D40" s="100">
        <v>2151</v>
      </c>
      <c r="E40" s="100">
        <v>2141</v>
      </c>
      <c r="F40" s="101">
        <v>1064.5999999999999</v>
      </c>
      <c r="G40" s="102">
        <v>5.93</v>
      </c>
      <c r="H40" s="100">
        <v>2910</v>
      </c>
      <c r="I40" s="100">
        <v>2330</v>
      </c>
      <c r="J40" s="100">
        <v>145</v>
      </c>
      <c r="K40" s="100">
        <v>355</v>
      </c>
      <c r="L40" s="100">
        <v>50</v>
      </c>
      <c r="M40" s="100">
        <v>10</v>
      </c>
      <c r="N40" s="100">
        <v>15</v>
      </c>
    </row>
    <row r="41" spans="1:14" x14ac:dyDescent="0.25">
      <c r="A41" s="99">
        <v>5320101.0199999996</v>
      </c>
      <c r="B41" s="100">
        <v>4114</v>
      </c>
      <c r="C41" s="100">
        <v>4143</v>
      </c>
      <c r="D41" s="100">
        <v>1546</v>
      </c>
      <c r="E41" s="100">
        <v>1531</v>
      </c>
      <c r="F41" s="101">
        <v>1615.3</v>
      </c>
      <c r="G41" s="102">
        <v>2.5499999999999998</v>
      </c>
      <c r="H41" s="100">
        <v>1980</v>
      </c>
      <c r="I41" s="100">
        <v>1645</v>
      </c>
      <c r="J41" s="100">
        <v>105</v>
      </c>
      <c r="K41" s="100">
        <v>155</v>
      </c>
      <c r="L41" s="100">
        <v>50</v>
      </c>
      <c r="M41" s="100">
        <v>0</v>
      </c>
      <c r="N41" s="100">
        <v>25</v>
      </c>
    </row>
    <row r="42" spans="1:14" x14ac:dyDescent="0.25">
      <c r="A42" s="99">
        <v>5320101.03</v>
      </c>
      <c r="B42" s="100">
        <v>4063</v>
      </c>
      <c r="C42" s="100">
        <v>4199</v>
      </c>
      <c r="D42" s="100">
        <v>1382</v>
      </c>
      <c r="E42" s="100">
        <v>1367</v>
      </c>
      <c r="F42" s="101">
        <v>2400.4</v>
      </c>
      <c r="G42" s="102">
        <v>1.69</v>
      </c>
      <c r="H42" s="100">
        <v>1975</v>
      </c>
      <c r="I42" s="100">
        <v>1585</v>
      </c>
      <c r="J42" s="100">
        <v>125</v>
      </c>
      <c r="K42" s="100">
        <v>175</v>
      </c>
      <c r="L42" s="100">
        <v>50</v>
      </c>
      <c r="M42" s="100">
        <v>15</v>
      </c>
      <c r="N42" s="100">
        <v>25</v>
      </c>
    </row>
    <row r="43" spans="1:14" x14ac:dyDescent="0.25">
      <c r="A43" s="99">
        <v>5320101.04</v>
      </c>
      <c r="B43" s="100">
        <v>4607</v>
      </c>
      <c r="C43" s="100">
        <v>4723</v>
      </c>
      <c r="D43" s="100">
        <v>1704</v>
      </c>
      <c r="E43" s="100">
        <v>1692</v>
      </c>
      <c r="F43" s="101">
        <v>2710.8</v>
      </c>
      <c r="G43" s="102">
        <v>1.7</v>
      </c>
      <c r="H43" s="100">
        <v>2225</v>
      </c>
      <c r="I43" s="100">
        <v>1665</v>
      </c>
      <c r="J43" s="100">
        <v>150</v>
      </c>
      <c r="K43" s="100">
        <v>285</v>
      </c>
      <c r="L43" s="100">
        <v>95</v>
      </c>
      <c r="M43" s="100">
        <v>15</v>
      </c>
      <c r="N43" s="100">
        <v>15</v>
      </c>
    </row>
    <row r="44" spans="1:14" x14ac:dyDescent="0.25">
      <c r="A44" s="99">
        <v>5320101.05</v>
      </c>
      <c r="B44" s="100">
        <v>3840</v>
      </c>
      <c r="C44" s="100">
        <v>3339</v>
      </c>
      <c r="D44" s="100">
        <v>1685</v>
      </c>
      <c r="E44" s="100">
        <v>1597</v>
      </c>
      <c r="F44" s="101">
        <v>1128.3</v>
      </c>
      <c r="G44" s="102">
        <v>3.4</v>
      </c>
      <c r="H44" s="100">
        <v>1755</v>
      </c>
      <c r="I44" s="100">
        <v>1335</v>
      </c>
      <c r="J44" s="100">
        <v>110</v>
      </c>
      <c r="K44" s="100">
        <v>220</v>
      </c>
      <c r="L44" s="100">
        <v>70</v>
      </c>
      <c r="M44" s="100">
        <v>0</v>
      </c>
      <c r="N44" s="100">
        <v>25</v>
      </c>
    </row>
    <row r="45" spans="1:14" x14ac:dyDescent="0.25">
      <c r="A45" s="99">
        <v>5320101.0599999996</v>
      </c>
      <c r="B45" s="100">
        <v>4566</v>
      </c>
      <c r="C45" s="100">
        <v>4488</v>
      </c>
      <c r="D45" s="100">
        <v>1442</v>
      </c>
      <c r="E45" s="100">
        <v>1428</v>
      </c>
      <c r="F45" s="101">
        <v>1940.3</v>
      </c>
      <c r="G45" s="102">
        <v>2.35</v>
      </c>
      <c r="H45" s="100">
        <v>2135</v>
      </c>
      <c r="I45" s="100">
        <v>1665</v>
      </c>
      <c r="J45" s="100">
        <v>125</v>
      </c>
      <c r="K45" s="100">
        <v>255</v>
      </c>
      <c r="L45" s="100">
        <v>50</v>
      </c>
      <c r="M45" s="100">
        <v>10</v>
      </c>
      <c r="N45" s="100">
        <v>25</v>
      </c>
    </row>
    <row r="46" spans="1:14" x14ac:dyDescent="0.25">
      <c r="A46" s="99">
        <v>5320102.01</v>
      </c>
      <c r="B46" s="100">
        <v>3240</v>
      </c>
      <c r="C46" s="100">
        <v>3213</v>
      </c>
      <c r="D46" s="100">
        <v>1115</v>
      </c>
      <c r="E46" s="100">
        <v>1110</v>
      </c>
      <c r="F46" s="101">
        <v>3148.1</v>
      </c>
      <c r="G46" s="102">
        <v>1.03</v>
      </c>
      <c r="H46" s="100">
        <v>1685</v>
      </c>
      <c r="I46" s="100">
        <v>1265</v>
      </c>
      <c r="J46" s="100">
        <v>150</v>
      </c>
      <c r="K46" s="100">
        <v>190</v>
      </c>
      <c r="L46" s="100">
        <v>50</v>
      </c>
      <c r="M46" s="100">
        <v>0</v>
      </c>
      <c r="N46" s="100">
        <v>30</v>
      </c>
    </row>
    <row r="47" spans="1:14" x14ac:dyDescent="0.25">
      <c r="A47" s="99">
        <v>5320102.0199999996</v>
      </c>
      <c r="B47" s="100">
        <v>2265</v>
      </c>
      <c r="C47" s="100">
        <v>2109</v>
      </c>
      <c r="D47" s="100">
        <v>1345</v>
      </c>
      <c r="E47" s="100">
        <v>1278</v>
      </c>
      <c r="F47" s="101">
        <v>3401.9</v>
      </c>
      <c r="G47" s="102">
        <v>0.67</v>
      </c>
      <c r="H47" s="100">
        <v>885</v>
      </c>
      <c r="I47" s="100">
        <v>640</v>
      </c>
      <c r="J47" s="100">
        <v>85</v>
      </c>
      <c r="K47" s="100">
        <v>110</v>
      </c>
      <c r="L47" s="100">
        <v>35</v>
      </c>
      <c r="M47" s="100">
        <v>10</v>
      </c>
      <c r="N47" s="100">
        <v>0</v>
      </c>
    </row>
    <row r="48" spans="1:14" x14ac:dyDescent="0.25">
      <c r="A48" s="99">
        <v>5320102.03</v>
      </c>
      <c r="B48" s="100">
        <v>3053</v>
      </c>
      <c r="C48" s="100">
        <v>3004</v>
      </c>
      <c r="D48" s="100">
        <v>1345</v>
      </c>
      <c r="E48" s="100">
        <v>1304</v>
      </c>
      <c r="F48" s="101">
        <v>2131.1</v>
      </c>
      <c r="G48" s="102">
        <v>1.43</v>
      </c>
      <c r="H48" s="100">
        <v>1460</v>
      </c>
      <c r="I48" s="100">
        <v>1085</v>
      </c>
      <c r="J48" s="100">
        <v>95</v>
      </c>
      <c r="K48" s="100">
        <v>220</v>
      </c>
      <c r="L48" s="100">
        <v>60</v>
      </c>
      <c r="M48" s="100">
        <v>0</v>
      </c>
      <c r="N48" s="100">
        <v>10</v>
      </c>
    </row>
    <row r="49" spans="1:14" x14ac:dyDescent="0.25">
      <c r="A49" s="99">
        <v>5320103</v>
      </c>
      <c r="B49" s="100">
        <v>2544</v>
      </c>
      <c r="C49" s="100">
        <v>2556</v>
      </c>
      <c r="D49" s="100">
        <v>1304</v>
      </c>
      <c r="E49" s="100">
        <v>1243</v>
      </c>
      <c r="F49" s="101">
        <v>2194.4</v>
      </c>
      <c r="G49" s="102">
        <v>1.1599999999999999</v>
      </c>
      <c r="H49" s="100">
        <v>1125</v>
      </c>
      <c r="I49" s="100">
        <v>825</v>
      </c>
      <c r="J49" s="100">
        <v>50</v>
      </c>
      <c r="K49" s="100">
        <v>185</v>
      </c>
      <c r="L49" s="100">
        <v>50</v>
      </c>
      <c r="M49" s="100">
        <v>0</v>
      </c>
      <c r="N49" s="100">
        <v>15</v>
      </c>
    </row>
    <row r="50" spans="1:14" x14ac:dyDescent="0.25">
      <c r="A50" s="99">
        <v>5320104</v>
      </c>
      <c r="B50" s="100">
        <v>4173</v>
      </c>
      <c r="C50" s="100">
        <v>4279</v>
      </c>
      <c r="D50" s="100">
        <v>1692</v>
      </c>
      <c r="E50" s="100">
        <v>1635</v>
      </c>
      <c r="F50" s="101">
        <v>2450.1</v>
      </c>
      <c r="G50" s="102">
        <v>1.7</v>
      </c>
      <c r="H50" s="100">
        <v>2070</v>
      </c>
      <c r="I50" s="100">
        <v>1535</v>
      </c>
      <c r="J50" s="100">
        <v>150</v>
      </c>
      <c r="K50" s="100">
        <v>280</v>
      </c>
      <c r="L50" s="100">
        <v>60</v>
      </c>
      <c r="M50" s="100">
        <v>25</v>
      </c>
      <c r="N50" s="100">
        <v>25</v>
      </c>
    </row>
    <row r="51" spans="1:14" x14ac:dyDescent="0.25">
      <c r="A51" s="99">
        <v>5320105.03</v>
      </c>
      <c r="B51" s="100">
        <v>9594</v>
      </c>
      <c r="C51" s="100">
        <v>8727</v>
      </c>
      <c r="D51" s="100">
        <v>2736</v>
      </c>
      <c r="E51" s="100">
        <v>2729</v>
      </c>
      <c r="F51" s="101">
        <v>1653.3</v>
      </c>
      <c r="G51" s="102">
        <v>5.8</v>
      </c>
      <c r="H51" s="100">
        <v>4470</v>
      </c>
      <c r="I51" s="100">
        <v>3560</v>
      </c>
      <c r="J51" s="100">
        <v>200</v>
      </c>
      <c r="K51" s="100">
        <v>600</v>
      </c>
      <c r="L51" s="100">
        <v>60</v>
      </c>
      <c r="M51" s="100">
        <v>15</v>
      </c>
      <c r="N51" s="100">
        <v>40</v>
      </c>
    </row>
    <row r="52" spans="1:14" x14ac:dyDescent="0.25">
      <c r="A52" s="99">
        <v>5320105.04</v>
      </c>
      <c r="B52" s="100">
        <v>4669</v>
      </c>
      <c r="C52" s="100">
        <v>4616</v>
      </c>
      <c r="D52" s="100">
        <v>1419</v>
      </c>
      <c r="E52" s="100">
        <v>1409</v>
      </c>
      <c r="F52" s="101">
        <v>2742.4</v>
      </c>
      <c r="G52" s="102">
        <v>1.7</v>
      </c>
      <c r="H52" s="100">
        <v>2050</v>
      </c>
      <c r="I52" s="100">
        <v>1575</v>
      </c>
      <c r="J52" s="100">
        <v>90</v>
      </c>
      <c r="K52" s="100">
        <v>280</v>
      </c>
      <c r="L52" s="100">
        <v>55</v>
      </c>
      <c r="M52" s="100">
        <v>0</v>
      </c>
      <c r="N52" s="100">
        <v>30</v>
      </c>
    </row>
    <row r="53" spans="1:14" x14ac:dyDescent="0.25">
      <c r="A53" s="99">
        <v>5320105.05</v>
      </c>
      <c r="B53" s="100">
        <v>4508</v>
      </c>
      <c r="C53" s="100">
        <v>4508</v>
      </c>
      <c r="D53" s="100">
        <v>1507</v>
      </c>
      <c r="E53" s="100">
        <v>1496</v>
      </c>
      <c r="F53" s="101">
        <v>4085.2</v>
      </c>
      <c r="G53" s="102">
        <v>1.1000000000000001</v>
      </c>
      <c r="H53" s="100">
        <v>2340</v>
      </c>
      <c r="I53" s="100">
        <v>1790</v>
      </c>
      <c r="J53" s="100">
        <v>105</v>
      </c>
      <c r="K53" s="100">
        <v>370</v>
      </c>
      <c r="L53" s="100">
        <v>70</v>
      </c>
      <c r="M53" s="100">
        <v>0</v>
      </c>
      <c r="N53" s="100">
        <v>0</v>
      </c>
    </row>
    <row r="54" spans="1:14" x14ac:dyDescent="0.25">
      <c r="A54" s="99">
        <v>5320105.0599999996</v>
      </c>
      <c r="B54" s="100">
        <v>2815</v>
      </c>
      <c r="C54" s="100">
        <v>2698</v>
      </c>
      <c r="D54" s="100">
        <v>1030</v>
      </c>
      <c r="E54" s="100">
        <v>1013</v>
      </c>
      <c r="F54" s="101">
        <v>4539.6000000000004</v>
      </c>
      <c r="G54" s="102">
        <v>0.62</v>
      </c>
      <c r="H54" s="100">
        <v>1390</v>
      </c>
      <c r="I54" s="100">
        <v>1070</v>
      </c>
      <c r="J54" s="100">
        <v>70</v>
      </c>
      <c r="K54" s="100">
        <v>210</v>
      </c>
      <c r="L54" s="100">
        <v>25</v>
      </c>
      <c r="M54" s="100">
        <v>0</v>
      </c>
      <c r="N54" s="100">
        <v>10</v>
      </c>
    </row>
    <row r="55" spans="1:14" x14ac:dyDescent="0.25">
      <c r="A55" s="99">
        <v>5320105.07</v>
      </c>
      <c r="B55" s="100">
        <v>5746</v>
      </c>
      <c r="C55" s="100">
        <v>6059</v>
      </c>
      <c r="D55" s="100">
        <v>1839</v>
      </c>
      <c r="E55" s="100">
        <v>1823</v>
      </c>
      <c r="F55" s="101">
        <v>2927.9</v>
      </c>
      <c r="G55" s="102">
        <v>1.96</v>
      </c>
      <c r="H55" s="100">
        <v>2845</v>
      </c>
      <c r="I55" s="100">
        <v>2230</v>
      </c>
      <c r="J55" s="100">
        <v>150</v>
      </c>
      <c r="K55" s="100">
        <v>360</v>
      </c>
      <c r="L55" s="100">
        <v>85</v>
      </c>
      <c r="M55" s="100">
        <v>15</v>
      </c>
      <c r="N55" s="100">
        <v>10</v>
      </c>
    </row>
    <row r="56" spans="1:14" x14ac:dyDescent="0.25">
      <c r="A56" s="99">
        <v>5320105.08</v>
      </c>
      <c r="B56" s="100">
        <v>3171</v>
      </c>
      <c r="C56" s="100">
        <v>3024</v>
      </c>
      <c r="D56" s="100">
        <v>898</v>
      </c>
      <c r="E56" s="100">
        <v>885</v>
      </c>
      <c r="F56" s="101">
        <v>2185.5</v>
      </c>
      <c r="G56" s="102">
        <v>1.45</v>
      </c>
      <c r="H56" s="100">
        <v>1430</v>
      </c>
      <c r="I56" s="100">
        <v>1155</v>
      </c>
      <c r="J56" s="100">
        <v>75</v>
      </c>
      <c r="K56" s="100">
        <v>155</v>
      </c>
      <c r="L56" s="100">
        <v>35</v>
      </c>
      <c r="M56" s="100">
        <v>0</v>
      </c>
      <c r="N56" s="100">
        <v>0</v>
      </c>
    </row>
    <row r="57" spans="1:14" x14ac:dyDescent="0.25">
      <c r="A57" s="99">
        <v>5320105.09</v>
      </c>
      <c r="B57" s="100">
        <v>4722</v>
      </c>
      <c r="C57" s="100">
        <v>4645</v>
      </c>
      <c r="D57" s="100">
        <v>1574</v>
      </c>
      <c r="E57" s="100">
        <v>1558</v>
      </c>
      <c r="F57" s="101">
        <v>4539.5</v>
      </c>
      <c r="G57" s="102">
        <v>1.04</v>
      </c>
      <c r="H57" s="100">
        <v>2395</v>
      </c>
      <c r="I57" s="100">
        <v>1830</v>
      </c>
      <c r="J57" s="100">
        <v>150</v>
      </c>
      <c r="K57" s="100">
        <v>345</v>
      </c>
      <c r="L57" s="100">
        <v>55</v>
      </c>
      <c r="M57" s="100">
        <v>0</v>
      </c>
      <c r="N57" s="100">
        <v>15</v>
      </c>
    </row>
    <row r="58" spans="1:14" x14ac:dyDescent="0.25">
      <c r="A58" s="99">
        <v>5320105.0999999996</v>
      </c>
      <c r="B58" s="100">
        <v>6796</v>
      </c>
      <c r="C58" s="100">
        <v>6837</v>
      </c>
      <c r="D58" s="100">
        <v>2068</v>
      </c>
      <c r="E58" s="100">
        <v>2052</v>
      </c>
      <c r="F58" s="101">
        <v>4645.6000000000004</v>
      </c>
      <c r="G58" s="102">
        <v>1.46</v>
      </c>
      <c r="H58" s="100">
        <v>3180</v>
      </c>
      <c r="I58" s="100">
        <v>2480</v>
      </c>
      <c r="J58" s="100">
        <v>185</v>
      </c>
      <c r="K58" s="100">
        <v>425</v>
      </c>
      <c r="L58" s="100">
        <v>45</v>
      </c>
      <c r="M58" s="100">
        <v>20</v>
      </c>
      <c r="N58" s="100">
        <v>35</v>
      </c>
    </row>
    <row r="59" spans="1:14" x14ac:dyDescent="0.25">
      <c r="A59" s="99">
        <v>5320105.12</v>
      </c>
      <c r="B59" s="100">
        <v>10743</v>
      </c>
      <c r="C59" s="100">
        <v>9489</v>
      </c>
      <c r="D59" s="100">
        <v>3260</v>
      </c>
      <c r="E59" s="100">
        <v>3210</v>
      </c>
      <c r="F59" s="101">
        <v>2853</v>
      </c>
      <c r="G59" s="102">
        <v>3.77</v>
      </c>
      <c r="H59" s="100">
        <v>4970</v>
      </c>
      <c r="I59" s="100">
        <v>4120</v>
      </c>
      <c r="J59" s="100">
        <v>250</v>
      </c>
      <c r="K59" s="100">
        <v>440</v>
      </c>
      <c r="L59" s="100">
        <v>105</v>
      </c>
      <c r="M59" s="100">
        <v>10</v>
      </c>
      <c r="N59" s="100">
        <v>50</v>
      </c>
    </row>
    <row r="60" spans="1:14" x14ac:dyDescent="0.25">
      <c r="A60" s="99">
        <v>5320105.1399999997</v>
      </c>
      <c r="B60" s="100">
        <v>3329</v>
      </c>
      <c r="C60" s="100">
        <v>3222</v>
      </c>
      <c r="D60" s="100">
        <v>1061</v>
      </c>
      <c r="E60" s="100">
        <v>1044</v>
      </c>
      <c r="F60" s="101">
        <v>209.3</v>
      </c>
      <c r="G60" s="102">
        <v>15.91</v>
      </c>
      <c r="H60" s="100">
        <v>1535</v>
      </c>
      <c r="I60" s="100">
        <v>1240</v>
      </c>
      <c r="J60" s="100">
        <v>60</v>
      </c>
      <c r="K60" s="100">
        <v>170</v>
      </c>
      <c r="L60" s="100">
        <v>45</v>
      </c>
      <c r="M60" s="100">
        <v>0</v>
      </c>
      <c r="N60" s="100">
        <v>20</v>
      </c>
    </row>
    <row r="61" spans="1:14" x14ac:dyDescent="0.25">
      <c r="A61" s="99">
        <v>5320105.1500000004</v>
      </c>
      <c r="B61" s="100">
        <v>7395</v>
      </c>
      <c r="C61" s="100">
        <v>5720</v>
      </c>
      <c r="D61" s="100">
        <v>2328</v>
      </c>
      <c r="E61" s="100">
        <v>2307</v>
      </c>
      <c r="F61" s="101">
        <v>517</v>
      </c>
      <c r="G61" s="102">
        <v>14.3</v>
      </c>
      <c r="H61" s="100">
        <v>3485</v>
      </c>
      <c r="I61" s="100">
        <v>2810</v>
      </c>
      <c r="J61" s="100">
        <v>165</v>
      </c>
      <c r="K61" s="100">
        <v>395</v>
      </c>
      <c r="L61" s="100">
        <v>70</v>
      </c>
      <c r="M61" s="100">
        <v>10</v>
      </c>
      <c r="N61" s="100">
        <v>40</v>
      </c>
    </row>
    <row r="62" spans="1:14" x14ac:dyDescent="0.25">
      <c r="A62" s="99">
        <v>5320105.16</v>
      </c>
      <c r="B62" s="100">
        <v>8148</v>
      </c>
      <c r="C62" s="100">
        <v>6994</v>
      </c>
      <c r="D62" s="100">
        <v>2565</v>
      </c>
      <c r="E62" s="100">
        <v>2546</v>
      </c>
      <c r="F62" s="101">
        <v>2713</v>
      </c>
      <c r="G62" s="102">
        <v>3</v>
      </c>
      <c r="H62" s="100">
        <v>3570</v>
      </c>
      <c r="I62" s="100">
        <v>3050</v>
      </c>
      <c r="J62" s="100">
        <v>135</v>
      </c>
      <c r="K62" s="100">
        <v>275</v>
      </c>
      <c r="L62" s="100">
        <v>80</v>
      </c>
      <c r="M62" s="100">
        <v>10</v>
      </c>
      <c r="N62" s="100">
        <v>25</v>
      </c>
    </row>
    <row r="63" spans="1:14" x14ac:dyDescent="0.25">
      <c r="A63" s="99">
        <v>5320105.17</v>
      </c>
      <c r="B63" s="100">
        <v>1738</v>
      </c>
      <c r="C63" s="100">
        <v>1669</v>
      </c>
      <c r="D63" s="100">
        <v>594</v>
      </c>
      <c r="E63" s="100">
        <v>576</v>
      </c>
      <c r="F63" s="101">
        <v>33.4</v>
      </c>
      <c r="G63" s="102">
        <v>52.03</v>
      </c>
      <c r="H63" s="100">
        <v>740</v>
      </c>
      <c r="I63" s="100">
        <v>685</v>
      </c>
      <c r="J63" s="100">
        <v>0</v>
      </c>
      <c r="K63" s="100">
        <v>15</v>
      </c>
      <c r="L63" s="100">
        <v>30</v>
      </c>
      <c r="M63" s="100">
        <v>10</v>
      </c>
      <c r="N63" s="100">
        <v>10</v>
      </c>
    </row>
    <row r="64" spans="1:14" x14ac:dyDescent="0.25">
      <c r="A64" s="99">
        <v>5320200</v>
      </c>
      <c r="B64" s="100">
        <v>5999</v>
      </c>
      <c r="C64" s="100">
        <v>6034</v>
      </c>
      <c r="D64" s="100">
        <v>2316</v>
      </c>
      <c r="E64" s="100">
        <v>2231</v>
      </c>
      <c r="F64" s="101">
        <v>22.4</v>
      </c>
      <c r="G64" s="102">
        <v>267.73</v>
      </c>
      <c r="H64" s="100">
        <v>2805</v>
      </c>
      <c r="I64" s="100">
        <v>2525</v>
      </c>
      <c r="J64" s="100">
        <v>135</v>
      </c>
      <c r="K64" s="100">
        <v>70</v>
      </c>
      <c r="L64" s="100">
        <v>50</v>
      </c>
      <c r="M64" s="100">
        <v>10</v>
      </c>
      <c r="N64" s="100">
        <v>20</v>
      </c>
    </row>
    <row r="65" spans="1:14" x14ac:dyDescent="0.25">
      <c r="A65" s="99">
        <v>5320201.01</v>
      </c>
      <c r="B65" s="100">
        <v>6448</v>
      </c>
      <c r="C65" s="100">
        <v>5475</v>
      </c>
      <c r="D65" s="100">
        <v>2525</v>
      </c>
      <c r="E65" s="100">
        <v>2477</v>
      </c>
      <c r="F65" s="101">
        <v>534.9</v>
      </c>
      <c r="G65" s="102">
        <v>12.06</v>
      </c>
      <c r="H65" s="100">
        <v>2760</v>
      </c>
      <c r="I65" s="100">
        <v>2345</v>
      </c>
      <c r="J65" s="100">
        <v>165</v>
      </c>
      <c r="K65" s="100">
        <v>165</v>
      </c>
      <c r="L65" s="100">
        <v>50</v>
      </c>
      <c r="M65" s="100">
        <v>10</v>
      </c>
      <c r="N65" s="100">
        <v>30</v>
      </c>
    </row>
    <row r="66" spans="1:14" x14ac:dyDescent="0.25">
      <c r="A66" s="99">
        <v>5320201.0199999996</v>
      </c>
      <c r="B66" s="100">
        <v>3845</v>
      </c>
      <c r="C66" s="100">
        <v>3845</v>
      </c>
      <c r="D66" s="100">
        <v>1383</v>
      </c>
      <c r="E66" s="100">
        <v>1361</v>
      </c>
      <c r="F66" s="101">
        <v>152.4</v>
      </c>
      <c r="G66" s="102">
        <v>25.23</v>
      </c>
      <c r="H66" s="100">
        <v>1885</v>
      </c>
      <c r="I66" s="100">
        <v>1565</v>
      </c>
      <c r="J66" s="100">
        <v>85</v>
      </c>
      <c r="K66" s="100">
        <v>130</v>
      </c>
      <c r="L66" s="100">
        <v>100</v>
      </c>
      <c r="M66" s="100">
        <v>0</v>
      </c>
      <c r="N66" s="100">
        <v>10</v>
      </c>
    </row>
    <row r="67" spans="1:14" x14ac:dyDescent="0.25">
      <c r="A67" s="99">
        <v>5320202.04</v>
      </c>
      <c r="B67" s="100">
        <v>5830</v>
      </c>
      <c r="C67" s="100">
        <v>5703</v>
      </c>
      <c r="D67" s="100">
        <v>1902</v>
      </c>
      <c r="E67" s="100">
        <v>1888</v>
      </c>
      <c r="F67" s="101">
        <v>2644.8</v>
      </c>
      <c r="G67" s="102">
        <v>2.2000000000000002</v>
      </c>
      <c r="H67" s="100">
        <v>2930</v>
      </c>
      <c r="I67" s="100">
        <v>2465</v>
      </c>
      <c r="J67" s="100">
        <v>160</v>
      </c>
      <c r="K67" s="100">
        <v>195</v>
      </c>
      <c r="L67" s="100">
        <v>60</v>
      </c>
      <c r="M67" s="100">
        <v>10</v>
      </c>
      <c r="N67" s="100">
        <v>40</v>
      </c>
    </row>
    <row r="68" spans="1:14" x14ac:dyDescent="0.25">
      <c r="A68" s="99">
        <v>5320202.05</v>
      </c>
      <c r="B68" s="100">
        <v>5444</v>
      </c>
      <c r="C68" s="100">
        <v>4529</v>
      </c>
      <c r="D68" s="100">
        <v>1822</v>
      </c>
      <c r="E68" s="100">
        <v>1819</v>
      </c>
      <c r="F68" s="101">
        <v>3176.2</v>
      </c>
      <c r="G68" s="102">
        <v>1.71</v>
      </c>
      <c r="H68" s="100">
        <v>3045</v>
      </c>
      <c r="I68" s="100">
        <v>2590</v>
      </c>
      <c r="J68" s="100">
        <v>160</v>
      </c>
      <c r="K68" s="100">
        <v>225</v>
      </c>
      <c r="L68" s="100">
        <v>45</v>
      </c>
      <c r="M68" s="100">
        <v>0</v>
      </c>
      <c r="N68" s="100">
        <v>35</v>
      </c>
    </row>
    <row r="69" spans="1:14" x14ac:dyDescent="0.25">
      <c r="A69" s="99">
        <v>5320202.08</v>
      </c>
      <c r="B69" s="100">
        <v>3009</v>
      </c>
      <c r="C69" s="100">
        <v>3099</v>
      </c>
      <c r="D69" s="100">
        <v>1074</v>
      </c>
      <c r="E69" s="100">
        <v>1043</v>
      </c>
      <c r="F69" s="101">
        <v>996</v>
      </c>
      <c r="G69" s="102">
        <v>3.02</v>
      </c>
      <c r="H69" s="100">
        <v>1355</v>
      </c>
      <c r="I69" s="100">
        <v>1170</v>
      </c>
      <c r="J69" s="100">
        <v>85</v>
      </c>
      <c r="K69" s="100">
        <v>65</v>
      </c>
      <c r="L69" s="100">
        <v>25</v>
      </c>
      <c r="M69" s="100">
        <v>0</v>
      </c>
      <c r="N69" s="100">
        <v>10</v>
      </c>
    </row>
    <row r="70" spans="1:14" x14ac:dyDescent="0.25">
      <c r="A70" s="99">
        <v>5320202.09</v>
      </c>
      <c r="B70" s="100">
        <v>3205</v>
      </c>
      <c r="C70" s="100">
        <v>3144</v>
      </c>
      <c r="D70" s="100">
        <v>1145</v>
      </c>
      <c r="E70" s="100">
        <v>1129</v>
      </c>
      <c r="F70" s="101">
        <v>1606.1</v>
      </c>
      <c r="G70" s="102">
        <v>2</v>
      </c>
      <c r="H70" s="100">
        <v>1550</v>
      </c>
      <c r="I70" s="100">
        <v>1320</v>
      </c>
      <c r="J70" s="100">
        <v>90</v>
      </c>
      <c r="K70" s="100">
        <v>110</v>
      </c>
      <c r="L70" s="100">
        <v>0</v>
      </c>
      <c r="M70" s="100">
        <v>0</v>
      </c>
      <c r="N70" s="100">
        <v>20</v>
      </c>
    </row>
    <row r="71" spans="1:14" x14ac:dyDescent="0.25">
      <c r="A71" s="99">
        <v>5320202.1100000003</v>
      </c>
      <c r="B71" s="100">
        <v>6822</v>
      </c>
      <c r="C71" s="100">
        <v>5975</v>
      </c>
      <c r="D71" s="100">
        <v>2495</v>
      </c>
      <c r="E71" s="100">
        <v>2454</v>
      </c>
      <c r="F71" s="101">
        <v>2297.4</v>
      </c>
      <c r="G71" s="102">
        <v>2.97</v>
      </c>
      <c r="H71" s="100">
        <v>3535</v>
      </c>
      <c r="I71" s="100">
        <v>3040</v>
      </c>
      <c r="J71" s="100">
        <v>175</v>
      </c>
      <c r="K71" s="100">
        <v>185</v>
      </c>
      <c r="L71" s="100">
        <v>85</v>
      </c>
      <c r="M71" s="100">
        <v>10</v>
      </c>
      <c r="N71" s="100">
        <v>40</v>
      </c>
    </row>
    <row r="72" spans="1:14" x14ac:dyDescent="0.25">
      <c r="A72" s="99">
        <v>5320202.12</v>
      </c>
      <c r="B72" s="100">
        <v>2525</v>
      </c>
      <c r="C72" s="100">
        <v>2547</v>
      </c>
      <c r="D72" s="100">
        <v>841</v>
      </c>
      <c r="E72" s="100">
        <v>836</v>
      </c>
      <c r="F72" s="101">
        <v>1743.7</v>
      </c>
      <c r="G72" s="102">
        <v>1.45</v>
      </c>
      <c r="H72" s="100">
        <v>1300</v>
      </c>
      <c r="I72" s="100">
        <v>1085</v>
      </c>
      <c r="J72" s="100">
        <v>75</v>
      </c>
      <c r="K72" s="100">
        <v>95</v>
      </c>
      <c r="L72" s="100">
        <v>15</v>
      </c>
      <c r="M72" s="100">
        <v>10</v>
      </c>
      <c r="N72" s="100">
        <v>15</v>
      </c>
    </row>
    <row r="73" spans="1:14" x14ac:dyDescent="0.25">
      <c r="A73" s="99">
        <v>5320202.13</v>
      </c>
      <c r="B73" s="100">
        <v>2854</v>
      </c>
      <c r="C73" s="100">
        <v>2390</v>
      </c>
      <c r="D73" s="100">
        <v>942</v>
      </c>
      <c r="E73" s="100">
        <v>941</v>
      </c>
      <c r="F73" s="101">
        <v>1594.9</v>
      </c>
      <c r="G73" s="102">
        <v>1.79</v>
      </c>
      <c r="H73" s="100">
        <v>1495</v>
      </c>
      <c r="I73" s="100">
        <v>1245</v>
      </c>
      <c r="J73" s="100">
        <v>65</v>
      </c>
      <c r="K73" s="100">
        <v>165</v>
      </c>
      <c r="L73" s="100">
        <v>15</v>
      </c>
      <c r="M73" s="100">
        <v>0</v>
      </c>
      <c r="N73" s="100">
        <v>0</v>
      </c>
    </row>
    <row r="74" spans="1:14" x14ac:dyDescent="0.25">
      <c r="A74" s="99">
        <v>5320202.1399999997</v>
      </c>
      <c r="B74" s="100">
        <v>742</v>
      </c>
      <c r="C74" s="100">
        <v>718</v>
      </c>
      <c r="D74" s="100">
        <v>294</v>
      </c>
      <c r="E74" s="100">
        <v>284</v>
      </c>
      <c r="F74" s="101">
        <v>22.7</v>
      </c>
      <c r="G74" s="102">
        <v>32.619999999999997</v>
      </c>
      <c r="H74" s="100">
        <v>220</v>
      </c>
      <c r="I74" s="100">
        <v>180</v>
      </c>
      <c r="J74" s="100">
        <v>10</v>
      </c>
      <c r="K74" s="100">
        <v>15</v>
      </c>
      <c r="L74" s="100">
        <v>10</v>
      </c>
      <c r="M74" s="100">
        <v>0</v>
      </c>
      <c r="N74" s="100">
        <v>10</v>
      </c>
    </row>
    <row r="75" spans="1:14" x14ac:dyDescent="0.25">
      <c r="A75" s="99">
        <v>5320202.1500000004</v>
      </c>
      <c r="B75" s="100">
        <v>902</v>
      </c>
      <c r="C75" s="100">
        <v>875</v>
      </c>
      <c r="D75" s="100">
        <v>530</v>
      </c>
      <c r="E75" s="100">
        <v>527</v>
      </c>
      <c r="F75" s="101">
        <v>408.5</v>
      </c>
      <c r="G75" s="102">
        <v>2.21</v>
      </c>
      <c r="H75" s="100">
        <v>85</v>
      </c>
      <c r="I75" s="100">
        <v>70</v>
      </c>
      <c r="J75" s="100">
        <v>10</v>
      </c>
      <c r="K75" s="100">
        <v>10</v>
      </c>
      <c r="L75" s="100">
        <v>0</v>
      </c>
      <c r="M75" s="100">
        <v>0</v>
      </c>
      <c r="N75" s="100">
        <v>0</v>
      </c>
    </row>
    <row r="76" spans="1:14" x14ac:dyDescent="0.25">
      <c r="A76" s="99">
        <v>5320202.16</v>
      </c>
      <c r="B76" s="100">
        <v>4236</v>
      </c>
      <c r="C76" s="100">
        <v>2428</v>
      </c>
      <c r="D76" s="100">
        <v>1500</v>
      </c>
      <c r="E76" s="100">
        <v>1444</v>
      </c>
      <c r="F76" s="101">
        <v>69.7</v>
      </c>
      <c r="G76" s="102">
        <v>60.74</v>
      </c>
      <c r="H76" s="100">
        <v>2100</v>
      </c>
      <c r="I76" s="100">
        <v>1780</v>
      </c>
      <c r="J76" s="100">
        <v>115</v>
      </c>
      <c r="K76" s="100">
        <v>105</v>
      </c>
      <c r="L76" s="100">
        <v>70</v>
      </c>
      <c r="M76" s="100">
        <v>0</v>
      </c>
      <c r="N76" s="100">
        <v>30</v>
      </c>
    </row>
    <row r="77" spans="1:14" x14ac:dyDescent="0.25">
      <c r="A77" s="99">
        <v>5320202.17</v>
      </c>
      <c r="B77" s="100">
        <v>2239</v>
      </c>
      <c r="C77" s="100">
        <v>2093</v>
      </c>
      <c r="D77" s="100">
        <v>907</v>
      </c>
      <c r="E77" s="100">
        <v>896</v>
      </c>
      <c r="F77" s="101">
        <v>1054.9000000000001</v>
      </c>
      <c r="G77" s="102">
        <v>2.12</v>
      </c>
      <c r="H77" s="100">
        <v>1205</v>
      </c>
      <c r="I77" s="100">
        <v>1065</v>
      </c>
      <c r="J77" s="100">
        <v>65</v>
      </c>
      <c r="K77" s="100">
        <v>65</v>
      </c>
      <c r="L77" s="100">
        <v>10</v>
      </c>
      <c r="M77" s="100">
        <v>0</v>
      </c>
      <c r="N77" s="100">
        <v>10</v>
      </c>
    </row>
    <row r="78" spans="1:14" x14ac:dyDescent="0.25">
      <c r="A78" s="99">
        <v>5320202.18</v>
      </c>
      <c r="B78" s="100">
        <v>2488</v>
      </c>
      <c r="C78" s="100">
        <v>1956</v>
      </c>
      <c r="D78" s="100">
        <v>881</v>
      </c>
      <c r="E78" s="100">
        <v>871</v>
      </c>
      <c r="F78" s="101">
        <v>182.6</v>
      </c>
      <c r="G78" s="102">
        <v>13.62</v>
      </c>
      <c r="H78" s="100">
        <v>1205</v>
      </c>
      <c r="I78" s="100">
        <v>1065</v>
      </c>
      <c r="J78" s="100">
        <v>60</v>
      </c>
      <c r="K78" s="100">
        <v>60</v>
      </c>
      <c r="L78" s="100">
        <v>15</v>
      </c>
      <c r="M78" s="100">
        <v>0</v>
      </c>
      <c r="N78" s="100">
        <v>0</v>
      </c>
    </row>
    <row r="79" spans="1:14" x14ac:dyDescent="0.25">
      <c r="A79" s="99">
        <v>5320203.01</v>
      </c>
      <c r="B79" s="100">
        <v>4859</v>
      </c>
      <c r="C79" s="100">
        <v>4438</v>
      </c>
      <c r="D79" s="100">
        <v>1656</v>
      </c>
      <c r="E79" s="100">
        <v>1649</v>
      </c>
      <c r="F79" s="101">
        <v>2678.8</v>
      </c>
      <c r="G79" s="102">
        <v>1.81</v>
      </c>
      <c r="H79" s="100">
        <v>2345</v>
      </c>
      <c r="I79" s="100">
        <v>2000</v>
      </c>
      <c r="J79" s="100">
        <v>155</v>
      </c>
      <c r="K79" s="100">
        <v>125</v>
      </c>
      <c r="L79" s="100">
        <v>25</v>
      </c>
      <c r="M79" s="100">
        <v>10</v>
      </c>
      <c r="N79" s="100">
        <v>25</v>
      </c>
    </row>
    <row r="80" spans="1:14" x14ac:dyDescent="0.25">
      <c r="A80" s="99">
        <v>5320203.0199999996</v>
      </c>
      <c r="B80" s="100">
        <v>5088</v>
      </c>
      <c r="C80" s="100">
        <v>5100</v>
      </c>
      <c r="D80" s="100">
        <v>1661</v>
      </c>
      <c r="E80" s="100">
        <v>1645</v>
      </c>
      <c r="F80" s="101">
        <v>1945.6</v>
      </c>
      <c r="G80" s="102">
        <v>2.62</v>
      </c>
      <c r="H80" s="100">
        <v>2585</v>
      </c>
      <c r="I80" s="100">
        <v>2235</v>
      </c>
      <c r="J80" s="100">
        <v>150</v>
      </c>
      <c r="K80" s="100">
        <v>125</v>
      </c>
      <c r="L80" s="100">
        <v>50</v>
      </c>
      <c r="M80" s="100">
        <v>10</v>
      </c>
      <c r="N80" s="100">
        <v>25</v>
      </c>
    </row>
    <row r="81" spans="1:14" x14ac:dyDescent="0.25">
      <c r="A81" s="99">
        <v>5320203.03</v>
      </c>
      <c r="B81" s="100">
        <v>4228</v>
      </c>
      <c r="C81" s="100">
        <v>4212</v>
      </c>
      <c r="D81" s="100">
        <v>1650</v>
      </c>
      <c r="E81" s="100">
        <v>1613</v>
      </c>
      <c r="F81" s="101">
        <v>2806.9</v>
      </c>
      <c r="G81" s="102">
        <v>1.51</v>
      </c>
      <c r="H81" s="100">
        <v>1820</v>
      </c>
      <c r="I81" s="100">
        <v>1410</v>
      </c>
      <c r="J81" s="100">
        <v>120</v>
      </c>
      <c r="K81" s="100">
        <v>105</v>
      </c>
      <c r="L81" s="100">
        <v>155</v>
      </c>
      <c r="M81" s="100">
        <v>10</v>
      </c>
      <c r="N81" s="100">
        <v>30</v>
      </c>
    </row>
    <row r="82" spans="1:14" x14ac:dyDescent="0.25">
      <c r="A82" s="99">
        <v>5320203.04</v>
      </c>
      <c r="B82" s="100">
        <v>7960</v>
      </c>
      <c r="C82" s="100">
        <v>6790</v>
      </c>
      <c r="D82" s="100">
        <v>2737</v>
      </c>
      <c r="E82" s="100">
        <v>2702</v>
      </c>
      <c r="F82" s="101">
        <v>2270.8000000000002</v>
      </c>
      <c r="G82" s="102">
        <v>3.51</v>
      </c>
      <c r="H82" s="100">
        <v>4025</v>
      </c>
      <c r="I82" s="100">
        <v>3510</v>
      </c>
      <c r="J82" s="100">
        <v>250</v>
      </c>
      <c r="K82" s="100">
        <v>130</v>
      </c>
      <c r="L82" s="100">
        <v>100</v>
      </c>
      <c r="M82" s="100">
        <v>0</v>
      </c>
      <c r="N82" s="100">
        <v>35</v>
      </c>
    </row>
    <row r="83" spans="1:14" x14ac:dyDescent="0.25">
      <c r="A83" s="99">
        <v>5320204</v>
      </c>
      <c r="B83" s="100">
        <v>3830</v>
      </c>
      <c r="C83" s="100">
        <v>3779</v>
      </c>
      <c r="D83" s="100">
        <v>1721</v>
      </c>
      <c r="E83" s="100">
        <v>1687</v>
      </c>
      <c r="F83" s="101">
        <v>753.7</v>
      </c>
      <c r="G83" s="102">
        <v>5.08</v>
      </c>
      <c r="H83" s="100">
        <v>1635</v>
      </c>
      <c r="I83" s="100">
        <v>1350</v>
      </c>
      <c r="J83" s="100">
        <v>110</v>
      </c>
      <c r="K83" s="100">
        <v>75</v>
      </c>
      <c r="L83" s="100">
        <v>75</v>
      </c>
      <c r="M83" s="100">
        <v>10</v>
      </c>
      <c r="N83" s="100">
        <v>15</v>
      </c>
    </row>
    <row r="84" spans="1:14" x14ac:dyDescent="0.25">
      <c r="A84" s="99">
        <v>5320205.01</v>
      </c>
      <c r="B84" s="100">
        <v>698</v>
      </c>
      <c r="C84" s="100">
        <v>722</v>
      </c>
      <c r="D84" s="100">
        <v>251</v>
      </c>
      <c r="E84" s="100">
        <v>251</v>
      </c>
      <c r="F84" s="101">
        <v>3339.7</v>
      </c>
      <c r="G84" s="102">
        <v>0.21</v>
      </c>
      <c r="H84" s="100">
        <v>330</v>
      </c>
      <c r="I84" s="100">
        <v>295</v>
      </c>
      <c r="J84" s="100">
        <v>10</v>
      </c>
      <c r="K84" s="100">
        <v>0</v>
      </c>
      <c r="L84" s="100">
        <v>20</v>
      </c>
      <c r="M84" s="100">
        <v>0</v>
      </c>
      <c r="N84" s="100">
        <v>0</v>
      </c>
    </row>
    <row r="85" spans="1:14" x14ac:dyDescent="0.25">
      <c r="A85" s="99">
        <v>5320205.0199999996</v>
      </c>
      <c r="B85" s="100">
        <v>3852</v>
      </c>
      <c r="C85" s="100">
        <v>3887</v>
      </c>
      <c r="D85" s="100">
        <v>1409</v>
      </c>
      <c r="E85" s="100">
        <v>1394</v>
      </c>
      <c r="F85" s="101">
        <v>1110.0999999999999</v>
      </c>
      <c r="G85" s="102">
        <v>3.47</v>
      </c>
      <c r="H85" s="100">
        <v>2035</v>
      </c>
      <c r="I85" s="100">
        <v>1710</v>
      </c>
      <c r="J85" s="100">
        <v>130</v>
      </c>
      <c r="K85" s="100">
        <v>100</v>
      </c>
      <c r="L85" s="100">
        <v>80</v>
      </c>
      <c r="M85" s="100">
        <v>0</v>
      </c>
      <c r="N85" s="100">
        <v>10</v>
      </c>
    </row>
    <row r="86" spans="1:14" x14ac:dyDescent="0.25">
      <c r="A86" s="99">
        <v>5320206</v>
      </c>
      <c r="B86" s="100">
        <v>4910</v>
      </c>
      <c r="C86" s="100">
        <v>4809</v>
      </c>
      <c r="D86" s="100">
        <v>1742</v>
      </c>
      <c r="E86" s="100">
        <v>1696</v>
      </c>
      <c r="F86" s="101">
        <v>30.4</v>
      </c>
      <c r="G86" s="102">
        <v>161.72</v>
      </c>
      <c r="H86" s="100">
        <v>2380</v>
      </c>
      <c r="I86" s="100">
        <v>1985</v>
      </c>
      <c r="J86" s="100">
        <v>260</v>
      </c>
      <c r="K86" s="100">
        <v>60</v>
      </c>
      <c r="L86" s="100">
        <v>60</v>
      </c>
      <c r="M86" s="100">
        <v>0</v>
      </c>
      <c r="N86" s="100">
        <v>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98"/>
  <sheetViews>
    <sheetView zoomScaleNormal="100" workbookViewId="0">
      <pane ySplit="1" topLeftCell="A2" activePane="bottomLeft" state="frozen"/>
      <selection pane="bottomLeft" activeCell="C18" sqref="C18"/>
    </sheetView>
  </sheetViews>
  <sheetFormatPr defaultColWidth="11.7109375" defaultRowHeight="12.75" x14ac:dyDescent="0.2"/>
  <cols>
    <col min="1" max="1" width="11.7109375" style="137"/>
    <col min="2" max="2" width="11.7109375" style="147"/>
    <col min="3" max="3" width="11.7109375" style="139"/>
    <col min="4" max="4" width="11.7109375" style="140"/>
    <col min="5" max="6" width="11.7109375" style="141"/>
    <col min="7" max="7" width="11.7109375" style="4"/>
    <col min="8" max="8" width="11.7109375" style="209"/>
    <col min="9" max="9" width="11.7109375" style="202"/>
    <col min="10" max="10" width="11.7109375" style="4"/>
    <col min="11" max="11" width="11.7109375" style="217"/>
    <col min="12" max="14" width="11.7109375" style="141"/>
    <col min="15" max="15" width="11.7109375" style="148"/>
    <col min="16" max="16" width="11.7109375" style="222"/>
    <col min="17" max="17" width="11.7109375" style="149"/>
    <col min="18" max="18" width="11.7109375" style="141"/>
    <col min="19" max="19" width="11.7109375" style="149"/>
    <col min="20" max="20" width="11.7109375" style="223"/>
    <col min="21" max="21" width="11.7109375" style="217"/>
    <col min="22" max="23" width="11.7109375" style="141"/>
    <col min="24" max="24" width="11.7109375" style="229"/>
    <col min="25" max="25" width="11.7109375" style="150"/>
    <col min="26" max="26" width="11.7109375" style="235"/>
    <col min="27" max="29" width="11.7109375" style="141"/>
    <col min="30" max="30" width="11.7109375" style="148"/>
    <col min="31" max="31" width="11.7109375" style="151"/>
    <col min="32" max="32" width="11.7109375" style="152"/>
    <col min="33" max="33" width="11.7109375" style="148"/>
    <col min="34" max="34" width="11.7109375" style="151"/>
    <col min="35" max="35" width="11.7109375" style="152"/>
    <col min="36" max="37" width="11.7109375" style="141"/>
    <col min="38" max="38" width="11.7109375" style="148"/>
    <col min="39" max="39" width="11.7109375" style="151"/>
    <col min="40" max="40" width="11.7109375" style="152"/>
    <col min="41" max="41" width="11.7109375" style="136"/>
    <col min="42" max="42" width="11.7109375" style="153"/>
    <col min="43" max="43" width="11.7109375" style="136"/>
    <col min="44" max="44" width="11.7109375" style="43"/>
    <col min="45" max="16384" width="11.7109375" style="145"/>
  </cols>
  <sheetData>
    <row r="1" spans="1:50" s="296" customFormat="1" ht="78" customHeight="1" thickTop="1" thickBot="1" x14ac:dyDescent="0.3">
      <c r="A1" s="293" t="s">
        <v>161</v>
      </c>
      <c r="B1" s="203" t="s">
        <v>208</v>
      </c>
      <c r="C1" s="92" t="s">
        <v>209</v>
      </c>
      <c r="D1" s="91" t="s">
        <v>210</v>
      </c>
      <c r="E1" s="46" t="s">
        <v>211</v>
      </c>
      <c r="F1" s="46" t="s">
        <v>212</v>
      </c>
      <c r="G1" s="46" t="s">
        <v>213</v>
      </c>
      <c r="H1" s="203" t="s">
        <v>214</v>
      </c>
      <c r="I1" s="294" t="s">
        <v>215</v>
      </c>
      <c r="J1" s="3" t="s">
        <v>216</v>
      </c>
      <c r="K1" s="201" t="s">
        <v>39</v>
      </c>
      <c r="L1" s="201" t="s">
        <v>217</v>
      </c>
      <c r="M1" s="201" t="s">
        <v>37</v>
      </c>
      <c r="N1" s="46" t="s">
        <v>218</v>
      </c>
      <c r="O1" s="201" t="s">
        <v>219</v>
      </c>
      <c r="P1" s="46" t="s">
        <v>220</v>
      </c>
      <c r="Q1" s="295" t="s">
        <v>46</v>
      </c>
      <c r="R1" s="201" t="s">
        <v>44</v>
      </c>
      <c r="S1" s="46" t="s">
        <v>221</v>
      </c>
      <c r="T1" s="201" t="s">
        <v>222</v>
      </c>
      <c r="U1" s="295" t="s">
        <v>53</v>
      </c>
      <c r="V1" s="201" t="s">
        <v>223</v>
      </c>
      <c r="W1" s="46" t="s">
        <v>224</v>
      </c>
      <c r="X1" s="91" t="s">
        <v>225</v>
      </c>
      <c r="Y1" s="50" t="s">
        <v>226</v>
      </c>
      <c r="Z1" s="46" t="s">
        <v>227</v>
      </c>
      <c r="AA1" s="47" t="s">
        <v>228</v>
      </c>
      <c r="AB1" s="46" t="s">
        <v>229</v>
      </c>
      <c r="AC1" s="46" t="s">
        <v>230</v>
      </c>
      <c r="AD1" s="91" t="s">
        <v>231</v>
      </c>
      <c r="AE1" s="51" t="s">
        <v>232</v>
      </c>
      <c r="AF1" s="47" t="s">
        <v>233</v>
      </c>
      <c r="AG1" s="91" t="s">
        <v>234</v>
      </c>
      <c r="AH1" s="51" t="s">
        <v>235</v>
      </c>
      <c r="AI1" s="46" t="s">
        <v>236</v>
      </c>
      <c r="AJ1" s="46" t="s">
        <v>237</v>
      </c>
      <c r="AK1" s="46" t="s">
        <v>238</v>
      </c>
      <c r="AL1" s="91" t="s">
        <v>239</v>
      </c>
      <c r="AM1" s="91" t="s">
        <v>240</v>
      </c>
      <c r="AN1" s="49" t="s">
        <v>241</v>
      </c>
      <c r="AO1" s="48" t="s">
        <v>242</v>
      </c>
      <c r="AP1" s="41" t="s">
        <v>243</v>
      </c>
      <c r="AQ1" s="293" t="s">
        <v>8</v>
      </c>
    </row>
    <row r="2" spans="1:50" s="44" customFormat="1" ht="13.5" thickTop="1" x14ac:dyDescent="0.2">
      <c r="A2" s="159"/>
      <c r="B2" s="160">
        <v>5320000</v>
      </c>
      <c r="C2" s="161"/>
      <c r="D2" s="162"/>
      <c r="E2" s="163"/>
      <c r="F2" s="163"/>
      <c r="G2" s="164"/>
      <c r="H2" s="206"/>
      <c r="I2" s="165">
        <v>903.69</v>
      </c>
      <c r="J2" s="164">
        <f t="shared" ref="J2:J33" si="0">I2*100</f>
        <v>90369</v>
      </c>
      <c r="K2" s="215">
        <v>379848</v>
      </c>
      <c r="L2" s="163">
        <v>356177</v>
      </c>
      <c r="M2" s="167">
        <v>330594</v>
      </c>
      <c r="N2" s="163">
        <f t="shared" ref="N2:N33" si="1">K2-M2</f>
        <v>49254</v>
      </c>
      <c r="O2" s="168">
        <f t="shared" ref="O2:O33" si="2">N2/M2</f>
        <v>0.14898636998856604</v>
      </c>
      <c r="P2" s="216">
        <v>420.3</v>
      </c>
      <c r="Q2" s="166">
        <v>142462</v>
      </c>
      <c r="R2" s="167">
        <v>123351</v>
      </c>
      <c r="S2" s="163">
        <f t="shared" ref="S2:S33" si="3">Q2-R2</f>
        <v>19111</v>
      </c>
      <c r="T2" s="168">
        <f t="shared" ref="T2:T33" si="4">S2/R2</f>
        <v>0.1549318611117867</v>
      </c>
      <c r="U2" s="215">
        <v>138962</v>
      </c>
      <c r="V2" s="167">
        <v>119101</v>
      </c>
      <c r="W2" s="163">
        <f t="shared" ref="W2:W33" si="5">U2-V2</f>
        <v>19861</v>
      </c>
      <c r="X2" s="226">
        <f t="shared" ref="X2:X33" si="6">W2/V2</f>
        <v>0.16675762588055515</v>
      </c>
      <c r="Y2" s="169">
        <f t="shared" ref="Y2:Y33" si="7">U2/J2</f>
        <v>1.5377175801436334</v>
      </c>
      <c r="Z2" s="232">
        <v>174195</v>
      </c>
      <c r="AA2" s="166">
        <v>139200</v>
      </c>
      <c r="AB2" s="166">
        <v>10775</v>
      </c>
      <c r="AC2" s="163">
        <f t="shared" ref="AC2:AC33" si="8">AA2+AB2</f>
        <v>149975</v>
      </c>
      <c r="AD2" s="168">
        <f t="shared" ref="AD2:AD33" si="9">AC2/Z2</f>
        <v>0.86096041792244327</v>
      </c>
      <c r="AE2" s="170">
        <f t="shared" ref="AE2:AE33" si="10">AD2/0.861</f>
        <v>0.99995402778448694</v>
      </c>
      <c r="AF2" s="166">
        <v>16635</v>
      </c>
      <c r="AG2" s="171">
        <f t="shared" ref="AG2:AG33" si="11">AF2/Z2</f>
        <v>9.5496426418668734E-2</v>
      </c>
      <c r="AH2" s="170">
        <f t="shared" ref="AH2:AH33" si="12">AG2/0.0955</f>
        <v>0.99996258030019614</v>
      </c>
      <c r="AI2" s="166">
        <v>5450</v>
      </c>
      <c r="AJ2" s="166">
        <v>500</v>
      </c>
      <c r="AK2" s="163">
        <f t="shared" ref="AK2:AK33" si="13">AI2+AJ2</f>
        <v>5950</v>
      </c>
      <c r="AL2" s="171">
        <f t="shared" ref="AL2:AL33" si="14">AK2/Z2</f>
        <v>3.4157122764717704E-2</v>
      </c>
      <c r="AM2" s="170">
        <f t="shared" ref="AM2:AM33" si="15">AL2/0.0342</f>
        <v>0.99874627967010832</v>
      </c>
      <c r="AN2" s="166">
        <v>1635</v>
      </c>
      <c r="AO2" s="172" t="s">
        <v>135</v>
      </c>
      <c r="AP2" s="173" t="s">
        <v>135</v>
      </c>
      <c r="AQ2" s="154"/>
      <c r="AR2" s="155"/>
    </row>
    <row r="3" spans="1:50" x14ac:dyDescent="0.2">
      <c r="A3" s="182"/>
      <c r="B3" s="158">
        <v>5320001</v>
      </c>
      <c r="C3" s="183"/>
      <c r="D3" s="184"/>
      <c r="E3" s="185"/>
      <c r="F3" s="185"/>
      <c r="G3" s="186"/>
      <c r="H3" s="205" t="s">
        <v>61</v>
      </c>
      <c r="I3" s="187">
        <v>6.66</v>
      </c>
      <c r="J3" s="111">
        <f t="shared" si="0"/>
        <v>666</v>
      </c>
      <c r="K3" s="213">
        <v>3389</v>
      </c>
      <c r="L3" s="185">
        <v>3107</v>
      </c>
      <c r="M3" s="118">
        <v>3316</v>
      </c>
      <c r="N3" s="112">
        <f t="shared" si="1"/>
        <v>73</v>
      </c>
      <c r="O3" s="113">
        <f t="shared" si="2"/>
        <v>2.201447527141134E-2</v>
      </c>
      <c r="P3" s="214">
        <v>508.7</v>
      </c>
      <c r="Q3" s="188">
        <v>1606</v>
      </c>
      <c r="R3" s="109">
        <v>1528</v>
      </c>
      <c r="S3" s="112">
        <f t="shared" si="3"/>
        <v>78</v>
      </c>
      <c r="T3" s="113">
        <f t="shared" si="4"/>
        <v>5.1047120418848166E-2</v>
      </c>
      <c r="U3" s="213">
        <v>1517</v>
      </c>
      <c r="V3" s="118">
        <v>1444</v>
      </c>
      <c r="W3" s="112">
        <f t="shared" si="5"/>
        <v>73</v>
      </c>
      <c r="X3" s="225">
        <f t="shared" si="6"/>
        <v>5.0554016620498618E-2</v>
      </c>
      <c r="Y3" s="115">
        <f t="shared" si="7"/>
        <v>2.2777777777777777</v>
      </c>
      <c r="Z3" s="231">
        <v>1635</v>
      </c>
      <c r="AA3" s="188">
        <v>1235</v>
      </c>
      <c r="AB3" s="188">
        <v>140</v>
      </c>
      <c r="AC3" s="112">
        <f t="shared" si="8"/>
        <v>1375</v>
      </c>
      <c r="AD3" s="113">
        <f t="shared" si="9"/>
        <v>0.84097859327217128</v>
      </c>
      <c r="AE3" s="116">
        <f t="shared" si="10"/>
        <v>0.97674633364944397</v>
      </c>
      <c r="AF3" s="188">
        <v>150</v>
      </c>
      <c r="AG3" s="117">
        <f t="shared" si="11"/>
        <v>9.1743119266055051E-2</v>
      </c>
      <c r="AH3" s="116">
        <f t="shared" si="12"/>
        <v>0.96066093472308955</v>
      </c>
      <c r="AI3" s="188">
        <v>95</v>
      </c>
      <c r="AJ3" s="188">
        <v>0</v>
      </c>
      <c r="AK3" s="112">
        <f t="shared" si="13"/>
        <v>95</v>
      </c>
      <c r="AL3" s="117">
        <f t="shared" si="14"/>
        <v>5.8103975535168197E-2</v>
      </c>
      <c r="AM3" s="116">
        <f t="shared" si="15"/>
        <v>1.6989466530750934</v>
      </c>
      <c r="AN3" s="188">
        <v>20</v>
      </c>
      <c r="AO3" s="189" t="s">
        <v>6</v>
      </c>
      <c r="AP3" s="265" t="s">
        <v>6</v>
      </c>
      <c r="AR3" s="144"/>
      <c r="AS3" s="44"/>
      <c r="AT3" s="44"/>
      <c r="AU3" s="44"/>
      <c r="AV3" s="44"/>
      <c r="AW3" s="44"/>
      <c r="AX3" s="44"/>
    </row>
    <row r="4" spans="1:50" x14ac:dyDescent="0.2">
      <c r="A4" s="182"/>
      <c r="B4" s="158">
        <v>5320002.01</v>
      </c>
      <c r="C4" s="183"/>
      <c r="D4" s="184"/>
      <c r="E4" s="185"/>
      <c r="F4" s="185"/>
      <c r="G4" s="186"/>
      <c r="H4" s="205" t="s">
        <v>62</v>
      </c>
      <c r="I4" s="187">
        <v>2.27</v>
      </c>
      <c r="J4" s="111">
        <f t="shared" si="0"/>
        <v>227</v>
      </c>
      <c r="K4" s="213">
        <v>4132</v>
      </c>
      <c r="L4" s="185">
        <v>4125</v>
      </c>
      <c r="M4" s="118">
        <v>4200</v>
      </c>
      <c r="N4" s="112">
        <f t="shared" si="1"/>
        <v>-68</v>
      </c>
      <c r="O4" s="113">
        <f t="shared" si="2"/>
        <v>-1.6190476190476189E-2</v>
      </c>
      <c r="P4" s="214">
        <v>1821.7</v>
      </c>
      <c r="Q4" s="188">
        <v>1687</v>
      </c>
      <c r="R4" s="109">
        <v>1643</v>
      </c>
      <c r="S4" s="112">
        <f t="shared" si="3"/>
        <v>44</v>
      </c>
      <c r="T4" s="113">
        <f t="shared" si="4"/>
        <v>2.6780279975654291E-2</v>
      </c>
      <c r="U4" s="213">
        <v>1637</v>
      </c>
      <c r="V4" s="118">
        <v>1563</v>
      </c>
      <c r="W4" s="112">
        <f t="shared" si="5"/>
        <v>74</v>
      </c>
      <c r="X4" s="225">
        <f t="shared" si="6"/>
        <v>4.7344849648112607E-2</v>
      </c>
      <c r="Y4" s="115">
        <f t="shared" si="7"/>
        <v>7.2114537444933919</v>
      </c>
      <c r="Z4" s="231">
        <v>1675</v>
      </c>
      <c r="AA4" s="188">
        <v>1305</v>
      </c>
      <c r="AB4" s="188">
        <v>130</v>
      </c>
      <c r="AC4" s="112">
        <f t="shared" si="8"/>
        <v>1435</v>
      </c>
      <c r="AD4" s="113">
        <f t="shared" si="9"/>
        <v>0.85671641791044773</v>
      </c>
      <c r="AE4" s="116">
        <f t="shared" si="10"/>
        <v>0.99502487562189057</v>
      </c>
      <c r="AF4" s="188">
        <v>175</v>
      </c>
      <c r="AG4" s="117">
        <f t="shared" si="11"/>
        <v>0.1044776119402985</v>
      </c>
      <c r="AH4" s="116">
        <f t="shared" si="12"/>
        <v>1.0940064077518168</v>
      </c>
      <c r="AI4" s="188">
        <v>55</v>
      </c>
      <c r="AJ4" s="188">
        <v>10</v>
      </c>
      <c r="AK4" s="112">
        <f t="shared" si="13"/>
        <v>65</v>
      </c>
      <c r="AL4" s="117">
        <f t="shared" si="14"/>
        <v>3.880597014925373E-2</v>
      </c>
      <c r="AM4" s="116">
        <f t="shared" si="15"/>
        <v>1.1346774897442611</v>
      </c>
      <c r="AN4" s="188">
        <v>10</v>
      </c>
      <c r="AO4" s="189" t="s">
        <v>6</v>
      </c>
      <c r="AP4" s="265" t="s">
        <v>6</v>
      </c>
      <c r="AR4" s="144"/>
    </row>
    <row r="5" spans="1:50" x14ac:dyDescent="0.2">
      <c r="A5" s="193" t="s">
        <v>136</v>
      </c>
      <c r="B5" s="157">
        <v>5320002.0199999996</v>
      </c>
      <c r="C5" s="194"/>
      <c r="D5" s="195"/>
      <c r="E5" s="196"/>
      <c r="F5" s="196"/>
      <c r="G5" s="197"/>
      <c r="H5" s="208" t="s">
        <v>63</v>
      </c>
      <c r="I5" s="198">
        <v>1.1399999999999999</v>
      </c>
      <c r="J5" s="119">
        <f t="shared" si="0"/>
        <v>113.99999999999999</v>
      </c>
      <c r="K5" s="219">
        <v>4521</v>
      </c>
      <c r="L5" s="196">
        <v>4243</v>
      </c>
      <c r="M5" s="220">
        <v>4418</v>
      </c>
      <c r="N5" s="121">
        <f t="shared" si="1"/>
        <v>103</v>
      </c>
      <c r="O5" s="122">
        <f t="shared" si="2"/>
        <v>2.3313716613852422E-2</v>
      </c>
      <c r="P5" s="221">
        <v>3964.1</v>
      </c>
      <c r="Q5" s="199">
        <v>2035</v>
      </c>
      <c r="R5" s="120">
        <v>2035</v>
      </c>
      <c r="S5" s="121">
        <f t="shared" si="3"/>
        <v>0</v>
      </c>
      <c r="T5" s="122">
        <f t="shared" si="4"/>
        <v>0</v>
      </c>
      <c r="U5" s="219">
        <v>1920</v>
      </c>
      <c r="V5" s="220">
        <v>1795</v>
      </c>
      <c r="W5" s="121">
        <f t="shared" si="5"/>
        <v>125</v>
      </c>
      <c r="X5" s="228">
        <f t="shared" si="6"/>
        <v>6.9637883008356549E-2</v>
      </c>
      <c r="Y5" s="123">
        <f t="shared" si="7"/>
        <v>16.842105263157897</v>
      </c>
      <c r="Z5" s="234">
        <v>1455</v>
      </c>
      <c r="AA5" s="199">
        <v>930</v>
      </c>
      <c r="AB5" s="199">
        <v>170</v>
      </c>
      <c r="AC5" s="121">
        <f t="shared" si="8"/>
        <v>1100</v>
      </c>
      <c r="AD5" s="122">
        <f t="shared" si="9"/>
        <v>0.75601374570446733</v>
      </c>
      <c r="AE5" s="124">
        <f t="shared" si="10"/>
        <v>0.87806474530135581</v>
      </c>
      <c r="AF5" s="199">
        <v>220</v>
      </c>
      <c r="AG5" s="125">
        <f t="shared" si="11"/>
        <v>0.15120274914089346</v>
      </c>
      <c r="AH5" s="124">
        <f t="shared" si="12"/>
        <v>1.5832748601140676</v>
      </c>
      <c r="AI5" s="199">
        <v>115</v>
      </c>
      <c r="AJ5" s="199">
        <v>10</v>
      </c>
      <c r="AK5" s="121">
        <f t="shared" si="13"/>
        <v>125</v>
      </c>
      <c r="AL5" s="125">
        <f t="shared" si="14"/>
        <v>8.5910652920962199E-2</v>
      </c>
      <c r="AM5" s="124">
        <f t="shared" si="15"/>
        <v>2.5120073953497717</v>
      </c>
      <c r="AN5" s="199">
        <v>15</v>
      </c>
      <c r="AO5" s="200" t="s">
        <v>5</v>
      </c>
      <c r="AP5" s="266" t="s">
        <v>4</v>
      </c>
      <c r="AR5" s="144"/>
    </row>
    <row r="6" spans="1:50" x14ac:dyDescent="0.2">
      <c r="A6" s="182"/>
      <c r="B6" s="158">
        <v>5320002.03</v>
      </c>
      <c r="C6" s="183"/>
      <c r="D6" s="184"/>
      <c r="E6" s="185"/>
      <c r="F6" s="185"/>
      <c r="G6" s="186"/>
      <c r="H6" s="205" t="s">
        <v>64</v>
      </c>
      <c r="I6" s="187">
        <v>7.08</v>
      </c>
      <c r="J6" s="111">
        <f t="shared" si="0"/>
        <v>708</v>
      </c>
      <c r="K6" s="213">
        <v>6075</v>
      </c>
      <c r="L6" s="185">
        <v>6325</v>
      </c>
      <c r="M6" s="118">
        <v>6536</v>
      </c>
      <c r="N6" s="112">
        <f t="shared" si="1"/>
        <v>-461</v>
      </c>
      <c r="O6" s="113">
        <f t="shared" si="2"/>
        <v>-7.0532435740514071E-2</v>
      </c>
      <c r="P6" s="214">
        <v>858.4</v>
      </c>
      <c r="Q6" s="188">
        <v>2379</v>
      </c>
      <c r="R6" s="109">
        <v>2315</v>
      </c>
      <c r="S6" s="112">
        <f t="shared" si="3"/>
        <v>64</v>
      </c>
      <c r="T6" s="113">
        <f t="shared" si="4"/>
        <v>2.7645788336933045E-2</v>
      </c>
      <c r="U6" s="213">
        <v>2274</v>
      </c>
      <c r="V6" s="118">
        <v>2264</v>
      </c>
      <c r="W6" s="112">
        <f t="shared" si="5"/>
        <v>10</v>
      </c>
      <c r="X6" s="225">
        <f t="shared" si="6"/>
        <v>4.4169611307420496E-3</v>
      </c>
      <c r="Y6" s="115">
        <f t="shared" si="7"/>
        <v>3.2118644067796609</v>
      </c>
      <c r="Z6" s="231">
        <v>2830</v>
      </c>
      <c r="AA6" s="188">
        <v>2145</v>
      </c>
      <c r="AB6" s="188">
        <v>260</v>
      </c>
      <c r="AC6" s="112">
        <f t="shared" si="8"/>
        <v>2405</v>
      </c>
      <c r="AD6" s="113">
        <f t="shared" si="9"/>
        <v>0.84982332155477036</v>
      </c>
      <c r="AE6" s="116">
        <f t="shared" si="10"/>
        <v>0.98701895650960558</v>
      </c>
      <c r="AF6" s="188">
        <v>265</v>
      </c>
      <c r="AG6" s="117">
        <f t="shared" si="11"/>
        <v>9.3639575971731448E-2</v>
      </c>
      <c r="AH6" s="116">
        <f t="shared" si="12"/>
        <v>0.98051912012284237</v>
      </c>
      <c r="AI6" s="188">
        <v>100</v>
      </c>
      <c r="AJ6" s="188">
        <v>25</v>
      </c>
      <c r="AK6" s="112">
        <f t="shared" si="13"/>
        <v>125</v>
      </c>
      <c r="AL6" s="117">
        <f t="shared" si="14"/>
        <v>4.4169611307420496E-2</v>
      </c>
      <c r="AM6" s="116">
        <f t="shared" si="15"/>
        <v>1.2915091025561549</v>
      </c>
      <c r="AN6" s="188">
        <v>30</v>
      </c>
      <c r="AO6" s="189" t="s">
        <v>6</v>
      </c>
      <c r="AP6" s="265" t="s">
        <v>6</v>
      </c>
      <c r="AR6" s="144"/>
    </row>
    <row r="7" spans="1:50" x14ac:dyDescent="0.2">
      <c r="A7" s="182"/>
      <c r="B7" s="158">
        <v>5320003.01</v>
      </c>
      <c r="C7" s="183"/>
      <c r="D7" s="184"/>
      <c r="E7" s="185"/>
      <c r="F7" s="185"/>
      <c r="G7" s="186"/>
      <c r="H7" s="205" t="s">
        <v>65</v>
      </c>
      <c r="I7" s="187">
        <v>2.48</v>
      </c>
      <c r="J7" s="111">
        <f t="shared" si="0"/>
        <v>248</v>
      </c>
      <c r="K7" s="213">
        <v>4321</v>
      </c>
      <c r="L7" s="185">
        <v>4672</v>
      </c>
      <c r="M7" s="118">
        <v>4653</v>
      </c>
      <c r="N7" s="112">
        <f t="shared" si="1"/>
        <v>-332</v>
      </c>
      <c r="O7" s="113">
        <f t="shared" si="2"/>
        <v>-7.135181603266709E-2</v>
      </c>
      <c r="P7" s="214">
        <v>1744.6</v>
      </c>
      <c r="Q7" s="188">
        <v>1667</v>
      </c>
      <c r="R7" s="109">
        <v>1638</v>
      </c>
      <c r="S7" s="112">
        <f t="shared" si="3"/>
        <v>29</v>
      </c>
      <c r="T7" s="113">
        <f t="shared" si="4"/>
        <v>1.7704517704517704E-2</v>
      </c>
      <c r="U7" s="213">
        <v>1599</v>
      </c>
      <c r="V7" s="118">
        <v>1586</v>
      </c>
      <c r="W7" s="112">
        <f t="shared" si="5"/>
        <v>13</v>
      </c>
      <c r="X7" s="225">
        <f t="shared" si="6"/>
        <v>8.1967213114754103E-3</v>
      </c>
      <c r="Y7" s="115">
        <f t="shared" si="7"/>
        <v>6.44758064516129</v>
      </c>
      <c r="Z7" s="231">
        <v>2010</v>
      </c>
      <c r="AA7" s="188">
        <v>1420</v>
      </c>
      <c r="AB7" s="188">
        <v>185</v>
      </c>
      <c r="AC7" s="112">
        <f t="shared" si="8"/>
        <v>1605</v>
      </c>
      <c r="AD7" s="113">
        <f t="shared" si="9"/>
        <v>0.79850746268656714</v>
      </c>
      <c r="AE7" s="116">
        <f t="shared" si="10"/>
        <v>0.92741865584967154</v>
      </c>
      <c r="AF7" s="188">
        <v>265</v>
      </c>
      <c r="AG7" s="117">
        <f t="shared" si="11"/>
        <v>0.13184079601990051</v>
      </c>
      <c r="AH7" s="116">
        <f t="shared" si="12"/>
        <v>1.3805318954963404</v>
      </c>
      <c r="AI7" s="188">
        <v>115</v>
      </c>
      <c r="AJ7" s="188">
        <v>15</v>
      </c>
      <c r="AK7" s="112">
        <f t="shared" si="13"/>
        <v>130</v>
      </c>
      <c r="AL7" s="117">
        <f t="shared" si="14"/>
        <v>6.4676616915422883E-2</v>
      </c>
      <c r="AM7" s="116">
        <f t="shared" si="15"/>
        <v>1.8911291495737683</v>
      </c>
      <c r="AN7" s="188">
        <v>20</v>
      </c>
      <c r="AO7" s="189" t="s">
        <v>6</v>
      </c>
      <c r="AP7" s="265" t="s">
        <v>6</v>
      </c>
      <c r="AR7" s="144"/>
    </row>
    <row r="8" spans="1:50" x14ac:dyDescent="0.2">
      <c r="A8" s="182"/>
      <c r="B8" s="158">
        <v>5320003.0199999996</v>
      </c>
      <c r="C8" s="183"/>
      <c r="D8" s="190"/>
      <c r="E8" s="191"/>
      <c r="F8" s="185"/>
      <c r="G8" s="186"/>
      <c r="H8" s="205" t="s">
        <v>66</v>
      </c>
      <c r="I8" s="187">
        <v>2.5099999999999998</v>
      </c>
      <c r="J8" s="111">
        <f t="shared" si="0"/>
        <v>250.99999999999997</v>
      </c>
      <c r="K8" s="213">
        <v>6313</v>
      </c>
      <c r="L8" s="185">
        <v>6432</v>
      </c>
      <c r="M8" s="118">
        <v>6547</v>
      </c>
      <c r="N8" s="112">
        <f t="shared" si="1"/>
        <v>-234</v>
      </c>
      <c r="O8" s="113">
        <f t="shared" si="2"/>
        <v>-3.5741561020314651E-2</v>
      </c>
      <c r="P8" s="214">
        <v>2515.4</v>
      </c>
      <c r="Q8" s="188">
        <v>2383</v>
      </c>
      <c r="R8" s="109">
        <v>2356</v>
      </c>
      <c r="S8" s="112">
        <f t="shared" si="3"/>
        <v>27</v>
      </c>
      <c r="T8" s="113">
        <f t="shared" si="4"/>
        <v>1.1460101867572157E-2</v>
      </c>
      <c r="U8" s="213">
        <v>2363</v>
      </c>
      <c r="V8" s="118">
        <v>2311</v>
      </c>
      <c r="W8" s="112">
        <f t="shared" si="5"/>
        <v>52</v>
      </c>
      <c r="X8" s="225">
        <f t="shared" si="6"/>
        <v>2.2501081782778019E-2</v>
      </c>
      <c r="Y8" s="115">
        <f t="shared" si="7"/>
        <v>9.4143426294820731</v>
      </c>
      <c r="Z8" s="231">
        <v>2970</v>
      </c>
      <c r="AA8" s="188">
        <v>2455</v>
      </c>
      <c r="AB8" s="188">
        <v>160</v>
      </c>
      <c r="AC8" s="112">
        <f t="shared" si="8"/>
        <v>2615</v>
      </c>
      <c r="AD8" s="113">
        <f t="shared" si="9"/>
        <v>0.88047138047138052</v>
      </c>
      <c r="AE8" s="116">
        <f t="shared" si="10"/>
        <v>1.0226148437530551</v>
      </c>
      <c r="AF8" s="188">
        <v>245</v>
      </c>
      <c r="AG8" s="117">
        <f t="shared" si="11"/>
        <v>8.2491582491582491E-2</v>
      </c>
      <c r="AH8" s="116">
        <f t="shared" si="12"/>
        <v>0.86378620410034024</v>
      </c>
      <c r="AI8" s="188">
        <v>75</v>
      </c>
      <c r="AJ8" s="188">
        <v>15</v>
      </c>
      <c r="AK8" s="112">
        <f t="shared" si="13"/>
        <v>90</v>
      </c>
      <c r="AL8" s="117">
        <f t="shared" si="14"/>
        <v>3.0303030303030304E-2</v>
      </c>
      <c r="AM8" s="116">
        <f t="shared" si="15"/>
        <v>0.88605351763246498</v>
      </c>
      <c r="AN8" s="188">
        <v>25</v>
      </c>
      <c r="AO8" s="189" t="s">
        <v>6</v>
      </c>
      <c r="AP8" s="265" t="s">
        <v>6</v>
      </c>
      <c r="AR8" s="144"/>
    </row>
    <row r="9" spans="1:50" s="44" customFormat="1" x14ac:dyDescent="0.2">
      <c r="A9" s="182"/>
      <c r="B9" s="158">
        <v>5320004.01</v>
      </c>
      <c r="C9" s="183"/>
      <c r="D9" s="184"/>
      <c r="E9" s="185"/>
      <c r="F9" s="185"/>
      <c r="G9" s="186"/>
      <c r="H9" s="205" t="s">
        <v>67</v>
      </c>
      <c r="I9" s="187">
        <v>0.94</v>
      </c>
      <c r="J9" s="111">
        <f t="shared" si="0"/>
        <v>94</v>
      </c>
      <c r="K9" s="213">
        <v>2963</v>
      </c>
      <c r="L9" s="185">
        <v>2992</v>
      </c>
      <c r="M9" s="118">
        <v>3065</v>
      </c>
      <c r="N9" s="112">
        <f t="shared" si="1"/>
        <v>-102</v>
      </c>
      <c r="O9" s="113">
        <f t="shared" si="2"/>
        <v>-3.3278955954323002E-2</v>
      </c>
      <c r="P9" s="214">
        <v>3137.4</v>
      </c>
      <c r="Q9" s="188">
        <v>1243</v>
      </c>
      <c r="R9" s="109">
        <v>1204</v>
      </c>
      <c r="S9" s="112">
        <f t="shared" si="3"/>
        <v>39</v>
      </c>
      <c r="T9" s="113">
        <f t="shared" si="4"/>
        <v>3.2392026578073087E-2</v>
      </c>
      <c r="U9" s="213">
        <v>1197</v>
      </c>
      <c r="V9" s="118">
        <v>1163</v>
      </c>
      <c r="W9" s="112">
        <f t="shared" si="5"/>
        <v>34</v>
      </c>
      <c r="X9" s="225">
        <f t="shared" si="6"/>
        <v>2.9234737747205503E-2</v>
      </c>
      <c r="Y9" s="115">
        <f t="shared" si="7"/>
        <v>12.73404255319149</v>
      </c>
      <c r="Z9" s="231">
        <v>1480</v>
      </c>
      <c r="AA9" s="188">
        <v>1085</v>
      </c>
      <c r="AB9" s="188">
        <v>185</v>
      </c>
      <c r="AC9" s="112">
        <f t="shared" si="8"/>
        <v>1270</v>
      </c>
      <c r="AD9" s="113">
        <f t="shared" si="9"/>
        <v>0.85810810810810811</v>
      </c>
      <c r="AE9" s="116">
        <f t="shared" si="10"/>
        <v>0.99664124054367964</v>
      </c>
      <c r="AF9" s="188">
        <v>110</v>
      </c>
      <c r="AG9" s="117">
        <f t="shared" si="11"/>
        <v>7.4324324324324328E-2</v>
      </c>
      <c r="AH9" s="116">
        <f t="shared" si="12"/>
        <v>0.77826517617093538</v>
      </c>
      <c r="AI9" s="188">
        <v>85</v>
      </c>
      <c r="AJ9" s="188">
        <v>0</v>
      </c>
      <c r="AK9" s="112">
        <f t="shared" si="13"/>
        <v>85</v>
      </c>
      <c r="AL9" s="117">
        <f t="shared" si="14"/>
        <v>5.7432432432432436E-2</v>
      </c>
      <c r="AM9" s="116">
        <f t="shared" si="15"/>
        <v>1.6793108898372056</v>
      </c>
      <c r="AN9" s="188">
        <v>15</v>
      </c>
      <c r="AO9" s="189" t="s">
        <v>6</v>
      </c>
      <c r="AP9" s="265" t="s">
        <v>6</v>
      </c>
      <c r="AQ9" s="136"/>
      <c r="AR9" s="144"/>
      <c r="AS9" s="145"/>
      <c r="AT9" s="145"/>
      <c r="AU9" s="145"/>
      <c r="AV9" s="145"/>
      <c r="AW9" s="145"/>
      <c r="AX9" s="145"/>
    </row>
    <row r="10" spans="1:50" x14ac:dyDescent="0.2">
      <c r="A10" s="182"/>
      <c r="B10" s="158">
        <v>5320004.0199999996</v>
      </c>
      <c r="C10" s="183"/>
      <c r="D10" s="184"/>
      <c r="E10" s="185"/>
      <c r="F10" s="185"/>
      <c r="G10" s="186"/>
      <c r="H10" s="205" t="s">
        <v>68</v>
      </c>
      <c r="I10" s="187">
        <v>1.55</v>
      </c>
      <c r="J10" s="111">
        <f t="shared" si="0"/>
        <v>155</v>
      </c>
      <c r="K10" s="213">
        <v>4081</v>
      </c>
      <c r="L10" s="185">
        <v>3998</v>
      </c>
      <c r="M10" s="118">
        <v>4075</v>
      </c>
      <c r="N10" s="112">
        <f t="shared" si="1"/>
        <v>6</v>
      </c>
      <c r="O10" s="113">
        <f t="shared" si="2"/>
        <v>1.4723926380368099E-3</v>
      </c>
      <c r="P10" s="214">
        <v>2624.9</v>
      </c>
      <c r="Q10" s="188">
        <v>2212</v>
      </c>
      <c r="R10" s="109">
        <v>2149</v>
      </c>
      <c r="S10" s="112">
        <f t="shared" si="3"/>
        <v>63</v>
      </c>
      <c r="T10" s="113">
        <f t="shared" si="4"/>
        <v>2.9315960912052116E-2</v>
      </c>
      <c r="U10" s="213">
        <v>2126</v>
      </c>
      <c r="V10" s="118">
        <v>2049</v>
      </c>
      <c r="W10" s="112">
        <f t="shared" si="5"/>
        <v>77</v>
      </c>
      <c r="X10" s="225">
        <f t="shared" si="6"/>
        <v>3.7579306979014154E-2</v>
      </c>
      <c r="Y10" s="115">
        <f t="shared" si="7"/>
        <v>13.716129032258065</v>
      </c>
      <c r="Z10" s="231">
        <v>1890</v>
      </c>
      <c r="AA10" s="188">
        <v>1275</v>
      </c>
      <c r="AB10" s="188">
        <v>200</v>
      </c>
      <c r="AC10" s="112">
        <f t="shared" si="8"/>
        <v>1475</v>
      </c>
      <c r="AD10" s="113">
        <f t="shared" si="9"/>
        <v>0.78042328042328046</v>
      </c>
      <c r="AE10" s="116">
        <f t="shared" si="10"/>
        <v>0.90641495984120846</v>
      </c>
      <c r="AF10" s="188">
        <v>225</v>
      </c>
      <c r="AG10" s="117">
        <f t="shared" si="11"/>
        <v>0.11904761904761904</v>
      </c>
      <c r="AH10" s="116">
        <f t="shared" si="12"/>
        <v>1.2465719272001994</v>
      </c>
      <c r="AI10" s="188">
        <v>170</v>
      </c>
      <c r="AJ10" s="188">
        <v>10</v>
      </c>
      <c r="AK10" s="112">
        <f t="shared" si="13"/>
        <v>180</v>
      </c>
      <c r="AL10" s="117">
        <f t="shared" si="14"/>
        <v>9.5238095238095233E-2</v>
      </c>
      <c r="AM10" s="116">
        <f t="shared" si="15"/>
        <v>2.7847396268448898</v>
      </c>
      <c r="AN10" s="188">
        <v>15</v>
      </c>
      <c r="AO10" s="189" t="s">
        <v>6</v>
      </c>
      <c r="AP10" s="265" t="s">
        <v>6</v>
      </c>
      <c r="AR10" s="144"/>
    </row>
    <row r="11" spans="1:50" x14ac:dyDescent="0.2">
      <c r="A11" s="193" t="s">
        <v>137</v>
      </c>
      <c r="B11" s="157">
        <v>5320005</v>
      </c>
      <c r="C11" s="194"/>
      <c r="D11" s="195"/>
      <c r="E11" s="196"/>
      <c r="F11" s="196"/>
      <c r="G11" s="197"/>
      <c r="H11" s="208" t="s">
        <v>69</v>
      </c>
      <c r="I11" s="198">
        <v>1.1200000000000001</v>
      </c>
      <c r="J11" s="119">
        <f t="shared" si="0"/>
        <v>112.00000000000001</v>
      </c>
      <c r="K11" s="219">
        <v>3833</v>
      </c>
      <c r="L11" s="196">
        <v>3705</v>
      </c>
      <c r="M11" s="220">
        <v>4113</v>
      </c>
      <c r="N11" s="121">
        <f t="shared" si="1"/>
        <v>-280</v>
      </c>
      <c r="O11" s="122">
        <f t="shared" si="2"/>
        <v>-6.807682956479455E-2</v>
      </c>
      <c r="P11" s="221">
        <v>3424.5</v>
      </c>
      <c r="Q11" s="199">
        <v>1962</v>
      </c>
      <c r="R11" s="120">
        <v>1997</v>
      </c>
      <c r="S11" s="121">
        <f t="shared" si="3"/>
        <v>-35</v>
      </c>
      <c r="T11" s="122">
        <f t="shared" si="4"/>
        <v>-1.7526289434151226E-2</v>
      </c>
      <c r="U11" s="219">
        <v>1817</v>
      </c>
      <c r="V11" s="220">
        <v>1874</v>
      </c>
      <c r="W11" s="121">
        <f t="shared" si="5"/>
        <v>-57</v>
      </c>
      <c r="X11" s="228">
        <f t="shared" si="6"/>
        <v>-3.0416221985058698E-2</v>
      </c>
      <c r="Y11" s="123">
        <f t="shared" si="7"/>
        <v>16.223214285714285</v>
      </c>
      <c r="Z11" s="234">
        <v>1335</v>
      </c>
      <c r="AA11" s="199">
        <v>855</v>
      </c>
      <c r="AB11" s="199">
        <v>125</v>
      </c>
      <c r="AC11" s="121">
        <f t="shared" si="8"/>
        <v>980</v>
      </c>
      <c r="AD11" s="122">
        <f t="shared" si="9"/>
        <v>0.73408239700374533</v>
      </c>
      <c r="AE11" s="124">
        <f t="shared" si="10"/>
        <v>0.85259279559087731</v>
      </c>
      <c r="AF11" s="199">
        <v>220</v>
      </c>
      <c r="AG11" s="125">
        <f t="shared" si="11"/>
        <v>0.16479400749063669</v>
      </c>
      <c r="AH11" s="124">
        <f t="shared" si="12"/>
        <v>1.7255917014726354</v>
      </c>
      <c r="AI11" s="199">
        <v>100</v>
      </c>
      <c r="AJ11" s="199">
        <v>10</v>
      </c>
      <c r="AK11" s="121">
        <f t="shared" si="13"/>
        <v>110</v>
      </c>
      <c r="AL11" s="125">
        <f t="shared" si="14"/>
        <v>8.2397003745318345E-2</v>
      </c>
      <c r="AM11" s="124">
        <f t="shared" si="15"/>
        <v>2.4092691153601855</v>
      </c>
      <c r="AN11" s="199">
        <v>25</v>
      </c>
      <c r="AO11" s="200" t="s">
        <v>5</v>
      </c>
      <c r="AP11" s="266" t="s">
        <v>4</v>
      </c>
      <c r="AR11" s="144"/>
    </row>
    <row r="12" spans="1:50" x14ac:dyDescent="0.2">
      <c r="A12" s="182"/>
      <c r="B12" s="158">
        <v>5320006</v>
      </c>
      <c r="C12" s="183"/>
      <c r="D12" s="184"/>
      <c r="E12" s="185"/>
      <c r="F12" s="185"/>
      <c r="G12" s="186"/>
      <c r="H12" s="205" t="s">
        <v>70</v>
      </c>
      <c r="I12" s="187">
        <v>1.44</v>
      </c>
      <c r="J12" s="111">
        <f t="shared" si="0"/>
        <v>144</v>
      </c>
      <c r="K12" s="213">
        <v>3524</v>
      </c>
      <c r="L12" s="185">
        <v>3442</v>
      </c>
      <c r="M12" s="118">
        <v>3585</v>
      </c>
      <c r="N12" s="112">
        <f t="shared" si="1"/>
        <v>-61</v>
      </c>
      <c r="O12" s="113">
        <f t="shared" si="2"/>
        <v>-1.7015341701534171E-2</v>
      </c>
      <c r="P12" s="214">
        <v>2449.3000000000002</v>
      </c>
      <c r="Q12" s="188">
        <v>1706</v>
      </c>
      <c r="R12" s="109">
        <v>1653</v>
      </c>
      <c r="S12" s="112">
        <f t="shared" si="3"/>
        <v>53</v>
      </c>
      <c r="T12" s="113">
        <f t="shared" si="4"/>
        <v>3.2062915910465818E-2</v>
      </c>
      <c r="U12" s="213">
        <v>1562</v>
      </c>
      <c r="V12" s="118">
        <v>1569</v>
      </c>
      <c r="W12" s="112">
        <f t="shared" si="5"/>
        <v>-7</v>
      </c>
      <c r="X12" s="225">
        <f t="shared" si="6"/>
        <v>-4.4614404079031233E-3</v>
      </c>
      <c r="Y12" s="115">
        <f t="shared" si="7"/>
        <v>10.847222222222221</v>
      </c>
      <c r="Z12" s="231">
        <v>1285</v>
      </c>
      <c r="AA12" s="188">
        <v>935</v>
      </c>
      <c r="AB12" s="188">
        <v>90</v>
      </c>
      <c r="AC12" s="112">
        <f t="shared" si="8"/>
        <v>1025</v>
      </c>
      <c r="AD12" s="113">
        <f t="shared" si="9"/>
        <v>0.7976653696498055</v>
      </c>
      <c r="AE12" s="116">
        <f t="shared" si="10"/>
        <v>0.9264406151565685</v>
      </c>
      <c r="AF12" s="188">
        <v>170</v>
      </c>
      <c r="AG12" s="117">
        <f t="shared" si="11"/>
        <v>0.13229571984435798</v>
      </c>
      <c r="AH12" s="116">
        <f t="shared" si="12"/>
        <v>1.3852954957524395</v>
      </c>
      <c r="AI12" s="188">
        <v>70</v>
      </c>
      <c r="AJ12" s="188">
        <v>0</v>
      </c>
      <c r="AK12" s="112">
        <f t="shared" si="13"/>
        <v>70</v>
      </c>
      <c r="AL12" s="117">
        <f t="shared" si="14"/>
        <v>5.4474708171206226E-2</v>
      </c>
      <c r="AM12" s="116">
        <f t="shared" si="15"/>
        <v>1.5928277243042757</v>
      </c>
      <c r="AN12" s="188">
        <v>30</v>
      </c>
      <c r="AO12" s="189" t="s">
        <v>6</v>
      </c>
      <c r="AP12" s="265" t="s">
        <v>6</v>
      </c>
      <c r="AQ12" s="137"/>
      <c r="AR12" s="145"/>
    </row>
    <row r="13" spans="1:50" s="44" customFormat="1" x14ac:dyDescent="0.2">
      <c r="A13" s="182"/>
      <c r="B13" s="158">
        <v>5320007</v>
      </c>
      <c r="C13" s="183"/>
      <c r="D13" s="184"/>
      <c r="E13" s="185"/>
      <c r="F13" s="185"/>
      <c r="G13" s="186"/>
      <c r="H13" s="205" t="s">
        <v>71</v>
      </c>
      <c r="I13" s="187">
        <v>1.59</v>
      </c>
      <c r="J13" s="111">
        <f t="shared" si="0"/>
        <v>159</v>
      </c>
      <c r="K13" s="213">
        <v>5170</v>
      </c>
      <c r="L13" s="185">
        <v>5251</v>
      </c>
      <c r="M13" s="118">
        <v>5384</v>
      </c>
      <c r="N13" s="112">
        <f t="shared" si="1"/>
        <v>-214</v>
      </c>
      <c r="O13" s="113">
        <f t="shared" si="2"/>
        <v>-3.9747399702823177E-2</v>
      </c>
      <c r="P13" s="214">
        <v>3261.6</v>
      </c>
      <c r="Q13" s="188">
        <v>2403</v>
      </c>
      <c r="R13" s="109">
        <v>2341</v>
      </c>
      <c r="S13" s="112">
        <f t="shared" si="3"/>
        <v>62</v>
      </c>
      <c r="T13" s="113">
        <f t="shared" si="4"/>
        <v>2.648440837249039E-2</v>
      </c>
      <c r="U13" s="213">
        <v>2282</v>
      </c>
      <c r="V13" s="118">
        <v>2263</v>
      </c>
      <c r="W13" s="112">
        <f t="shared" si="5"/>
        <v>19</v>
      </c>
      <c r="X13" s="225">
        <f t="shared" si="6"/>
        <v>8.395934600088379E-3</v>
      </c>
      <c r="Y13" s="115">
        <f t="shared" si="7"/>
        <v>14.352201257861635</v>
      </c>
      <c r="Z13" s="231">
        <v>2265</v>
      </c>
      <c r="AA13" s="188">
        <v>1735</v>
      </c>
      <c r="AB13" s="188">
        <v>165</v>
      </c>
      <c r="AC13" s="112">
        <f t="shared" si="8"/>
        <v>1900</v>
      </c>
      <c r="AD13" s="113">
        <f t="shared" si="9"/>
        <v>0.83885209713024278</v>
      </c>
      <c r="AE13" s="116">
        <f t="shared" si="10"/>
        <v>0.97427653557519489</v>
      </c>
      <c r="AF13" s="188">
        <v>255</v>
      </c>
      <c r="AG13" s="117">
        <f t="shared" si="11"/>
        <v>0.11258278145695365</v>
      </c>
      <c r="AH13" s="116">
        <f t="shared" si="12"/>
        <v>1.17887729274297</v>
      </c>
      <c r="AI13" s="188">
        <v>85</v>
      </c>
      <c r="AJ13" s="188">
        <v>0</v>
      </c>
      <c r="AK13" s="112">
        <f t="shared" si="13"/>
        <v>85</v>
      </c>
      <c r="AL13" s="117">
        <f t="shared" si="14"/>
        <v>3.7527593818984545E-2</v>
      </c>
      <c r="AM13" s="116">
        <f t="shared" si="15"/>
        <v>1.097298064882589</v>
      </c>
      <c r="AN13" s="188">
        <v>25</v>
      </c>
      <c r="AO13" s="189" t="s">
        <v>6</v>
      </c>
      <c r="AP13" s="265" t="s">
        <v>6</v>
      </c>
      <c r="AQ13" s="136"/>
      <c r="AR13" s="144"/>
      <c r="AS13" s="145"/>
      <c r="AT13" s="145"/>
      <c r="AU13" s="145"/>
      <c r="AV13" s="145"/>
      <c r="AW13" s="145"/>
      <c r="AX13" s="145"/>
    </row>
    <row r="14" spans="1:50" x14ac:dyDescent="0.2">
      <c r="A14" s="182"/>
      <c r="B14" s="158">
        <v>5320008.01</v>
      </c>
      <c r="C14" s="183"/>
      <c r="D14" s="184"/>
      <c r="E14" s="185"/>
      <c r="F14" s="185"/>
      <c r="G14" s="186"/>
      <c r="H14" s="205" t="s">
        <v>72</v>
      </c>
      <c r="I14" s="187">
        <v>1.77</v>
      </c>
      <c r="J14" s="111">
        <f t="shared" si="0"/>
        <v>177</v>
      </c>
      <c r="K14" s="213">
        <v>3824</v>
      </c>
      <c r="L14" s="185">
        <v>3766</v>
      </c>
      <c r="M14" s="118">
        <v>3573</v>
      </c>
      <c r="N14" s="112">
        <f t="shared" si="1"/>
        <v>251</v>
      </c>
      <c r="O14" s="113">
        <f t="shared" si="2"/>
        <v>7.0249090400223896E-2</v>
      </c>
      <c r="P14" s="214">
        <v>2156.1</v>
      </c>
      <c r="Q14" s="188">
        <v>1380</v>
      </c>
      <c r="R14" s="109">
        <v>1277</v>
      </c>
      <c r="S14" s="112">
        <f t="shared" si="3"/>
        <v>103</v>
      </c>
      <c r="T14" s="113">
        <f t="shared" si="4"/>
        <v>8.0657791699295225E-2</v>
      </c>
      <c r="U14" s="213">
        <v>1369</v>
      </c>
      <c r="V14" s="118">
        <v>1249</v>
      </c>
      <c r="W14" s="112">
        <f t="shared" si="5"/>
        <v>120</v>
      </c>
      <c r="X14" s="225">
        <f t="shared" si="6"/>
        <v>9.6076861489191354E-2</v>
      </c>
      <c r="Y14" s="115">
        <f t="shared" si="7"/>
        <v>7.7344632768361583</v>
      </c>
      <c r="Z14" s="231">
        <v>1715</v>
      </c>
      <c r="AA14" s="188">
        <v>1510</v>
      </c>
      <c r="AB14" s="188">
        <v>75</v>
      </c>
      <c r="AC14" s="112">
        <f t="shared" si="8"/>
        <v>1585</v>
      </c>
      <c r="AD14" s="113">
        <f t="shared" si="9"/>
        <v>0.92419825072886297</v>
      </c>
      <c r="AE14" s="116">
        <f t="shared" si="10"/>
        <v>1.0734009880706887</v>
      </c>
      <c r="AF14" s="188">
        <v>120</v>
      </c>
      <c r="AG14" s="117">
        <f t="shared" si="11"/>
        <v>6.9970845481049565E-2</v>
      </c>
      <c r="AH14" s="116">
        <f t="shared" si="12"/>
        <v>0.73267901027277027</v>
      </c>
      <c r="AI14" s="188">
        <v>0</v>
      </c>
      <c r="AJ14" s="188">
        <v>0</v>
      </c>
      <c r="AK14" s="112">
        <f t="shared" si="13"/>
        <v>0</v>
      </c>
      <c r="AL14" s="117">
        <f t="shared" si="14"/>
        <v>0</v>
      </c>
      <c r="AM14" s="116">
        <f t="shared" si="15"/>
        <v>0</v>
      </c>
      <c r="AN14" s="188">
        <v>10</v>
      </c>
      <c r="AO14" s="189" t="s">
        <v>6</v>
      </c>
      <c r="AP14" s="265" t="s">
        <v>6</v>
      </c>
      <c r="AR14" s="144"/>
      <c r="AS14" s="44"/>
      <c r="AT14" s="44"/>
      <c r="AU14" s="44"/>
      <c r="AV14" s="44"/>
      <c r="AW14" s="44"/>
      <c r="AX14" s="44"/>
    </row>
    <row r="15" spans="1:50" x14ac:dyDescent="0.2">
      <c r="A15" s="182"/>
      <c r="B15" s="158">
        <v>5320008.0199999996</v>
      </c>
      <c r="C15" s="183"/>
      <c r="D15" s="184"/>
      <c r="E15" s="185"/>
      <c r="F15" s="185"/>
      <c r="G15" s="186"/>
      <c r="H15" s="205" t="s">
        <v>73</v>
      </c>
      <c r="I15" s="187">
        <v>1.25</v>
      </c>
      <c r="J15" s="111">
        <f t="shared" si="0"/>
        <v>125</v>
      </c>
      <c r="K15" s="213">
        <v>2531</v>
      </c>
      <c r="L15" s="185">
        <v>2583</v>
      </c>
      <c r="M15" s="118">
        <v>2632</v>
      </c>
      <c r="N15" s="112">
        <f t="shared" si="1"/>
        <v>-101</v>
      </c>
      <c r="O15" s="113">
        <f t="shared" si="2"/>
        <v>-3.8373860182370823E-2</v>
      </c>
      <c r="P15" s="214">
        <v>2022.9</v>
      </c>
      <c r="Q15" s="188">
        <v>1053</v>
      </c>
      <c r="R15" s="109">
        <v>1026</v>
      </c>
      <c r="S15" s="112">
        <f t="shared" si="3"/>
        <v>27</v>
      </c>
      <c r="T15" s="113">
        <f t="shared" si="4"/>
        <v>2.6315789473684209E-2</v>
      </c>
      <c r="U15" s="213">
        <v>1021</v>
      </c>
      <c r="V15" s="118">
        <v>999</v>
      </c>
      <c r="W15" s="112">
        <f t="shared" si="5"/>
        <v>22</v>
      </c>
      <c r="X15" s="225">
        <f t="shared" si="6"/>
        <v>2.2022022022022022E-2</v>
      </c>
      <c r="Y15" s="115">
        <f t="shared" si="7"/>
        <v>8.1679999999999993</v>
      </c>
      <c r="Z15" s="231">
        <v>1165</v>
      </c>
      <c r="AA15" s="188">
        <v>905</v>
      </c>
      <c r="AB15" s="188">
        <v>105</v>
      </c>
      <c r="AC15" s="112">
        <f t="shared" si="8"/>
        <v>1010</v>
      </c>
      <c r="AD15" s="113">
        <f t="shared" si="9"/>
        <v>0.86695278969957079</v>
      </c>
      <c r="AE15" s="116">
        <f t="shared" si="10"/>
        <v>1.006913809174879</v>
      </c>
      <c r="AF15" s="188">
        <v>125</v>
      </c>
      <c r="AG15" s="117">
        <f t="shared" si="11"/>
        <v>0.1072961373390558</v>
      </c>
      <c r="AH15" s="116">
        <f t="shared" si="12"/>
        <v>1.1235197627126261</v>
      </c>
      <c r="AI15" s="188">
        <v>10</v>
      </c>
      <c r="AJ15" s="188">
        <v>15</v>
      </c>
      <c r="AK15" s="112">
        <f t="shared" si="13"/>
        <v>25</v>
      </c>
      <c r="AL15" s="117">
        <f t="shared" si="14"/>
        <v>2.1459227467811159E-2</v>
      </c>
      <c r="AM15" s="116">
        <f t="shared" si="15"/>
        <v>0.62746279145646666</v>
      </c>
      <c r="AN15" s="188">
        <v>0</v>
      </c>
      <c r="AO15" s="189" t="s">
        <v>6</v>
      </c>
      <c r="AP15" s="265" t="s">
        <v>6</v>
      </c>
      <c r="AR15" s="144"/>
    </row>
    <row r="16" spans="1:50" x14ac:dyDescent="0.2">
      <c r="A16" s="182"/>
      <c r="B16" s="158">
        <v>5320008.03</v>
      </c>
      <c r="C16" s="183"/>
      <c r="D16" s="184"/>
      <c r="E16" s="185"/>
      <c r="F16" s="185"/>
      <c r="G16" s="186"/>
      <c r="H16" s="205" t="s">
        <v>74</v>
      </c>
      <c r="I16" s="187">
        <v>1.89</v>
      </c>
      <c r="J16" s="111">
        <f t="shared" si="0"/>
        <v>189</v>
      </c>
      <c r="K16" s="213">
        <v>4393</v>
      </c>
      <c r="L16" s="185">
        <v>4439</v>
      </c>
      <c r="M16" s="118">
        <v>4588</v>
      </c>
      <c r="N16" s="112">
        <f t="shared" si="1"/>
        <v>-195</v>
      </c>
      <c r="O16" s="113">
        <f t="shared" si="2"/>
        <v>-4.250217959895379E-2</v>
      </c>
      <c r="P16" s="214">
        <v>2318.3000000000002</v>
      </c>
      <c r="Q16" s="188">
        <v>1751</v>
      </c>
      <c r="R16" s="109">
        <v>1713</v>
      </c>
      <c r="S16" s="112">
        <f t="shared" si="3"/>
        <v>38</v>
      </c>
      <c r="T16" s="113">
        <f t="shared" si="4"/>
        <v>2.2183304144775248E-2</v>
      </c>
      <c r="U16" s="213">
        <v>1730</v>
      </c>
      <c r="V16" s="118">
        <v>1689</v>
      </c>
      <c r="W16" s="112">
        <f t="shared" si="5"/>
        <v>41</v>
      </c>
      <c r="X16" s="225">
        <f t="shared" si="6"/>
        <v>2.4274718768502072E-2</v>
      </c>
      <c r="Y16" s="115">
        <f t="shared" si="7"/>
        <v>9.1534391534391535</v>
      </c>
      <c r="Z16" s="231">
        <v>1825</v>
      </c>
      <c r="AA16" s="188">
        <v>1520</v>
      </c>
      <c r="AB16" s="188">
        <v>85</v>
      </c>
      <c r="AC16" s="112">
        <f t="shared" si="8"/>
        <v>1605</v>
      </c>
      <c r="AD16" s="113">
        <f t="shared" si="9"/>
        <v>0.8794520547945206</v>
      </c>
      <c r="AE16" s="116">
        <f t="shared" si="10"/>
        <v>1.0214309579495013</v>
      </c>
      <c r="AF16" s="188">
        <v>145</v>
      </c>
      <c r="AG16" s="117">
        <f t="shared" si="11"/>
        <v>7.9452054794520555E-2</v>
      </c>
      <c r="AH16" s="116">
        <f t="shared" si="12"/>
        <v>0.83195868894785918</v>
      </c>
      <c r="AI16" s="188">
        <v>40</v>
      </c>
      <c r="AJ16" s="188">
        <v>0</v>
      </c>
      <c r="AK16" s="112">
        <f t="shared" si="13"/>
        <v>40</v>
      </c>
      <c r="AL16" s="117">
        <f t="shared" si="14"/>
        <v>2.1917808219178082E-2</v>
      </c>
      <c r="AM16" s="116">
        <f t="shared" si="15"/>
        <v>0.64087158535608424</v>
      </c>
      <c r="AN16" s="188">
        <v>35</v>
      </c>
      <c r="AO16" s="189" t="s">
        <v>6</v>
      </c>
      <c r="AP16" s="265" t="s">
        <v>6</v>
      </c>
      <c r="AR16" s="144"/>
    </row>
    <row r="17" spans="1:44" x14ac:dyDescent="0.2">
      <c r="A17" s="182"/>
      <c r="B17" s="158">
        <v>5320008.05</v>
      </c>
      <c r="C17" s="183"/>
      <c r="D17" s="184"/>
      <c r="E17" s="185"/>
      <c r="F17" s="185"/>
      <c r="G17" s="186"/>
      <c r="H17" s="205" t="s">
        <v>75</v>
      </c>
      <c r="I17" s="187">
        <v>2.0499999999999998</v>
      </c>
      <c r="J17" s="111">
        <f t="shared" si="0"/>
        <v>204.99999999999997</v>
      </c>
      <c r="K17" s="213">
        <v>3196</v>
      </c>
      <c r="L17" s="185">
        <v>3236</v>
      </c>
      <c r="M17" s="118">
        <v>3339</v>
      </c>
      <c r="N17" s="112">
        <f t="shared" si="1"/>
        <v>-143</v>
      </c>
      <c r="O17" s="113">
        <f t="shared" si="2"/>
        <v>-4.2827193770589994E-2</v>
      </c>
      <c r="P17" s="214">
        <v>1557.4</v>
      </c>
      <c r="Q17" s="188">
        <v>1282</v>
      </c>
      <c r="R17" s="109">
        <v>1317</v>
      </c>
      <c r="S17" s="112">
        <f t="shared" si="3"/>
        <v>-35</v>
      </c>
      <c r="T17" s="113">
        <f t="shared" si="4"/>
        <v>-2.6575550493545937E-2</v>
      </c>
      <c r="U17" s="213">
        <v>1261</v>
      </c>
      <c r="V17" s="118">
        <v>1290</v>
      </c>
      <c r="W17" s="112">
        <f t="shared" si="5"/>
        <v>-29</v>
      </c>
      <c r="X17" s="225">
        <f t="shared" si="6"/>
        <v>-2.2480620155038759E-2</v>
      </c>
      <c r="Y17" s="115">
        <f t="shared" si="7"/>
        <v>6.151219512195123</v>
      </c>
      <c r="Z17" s="231">
        <v>1385</v>
      </c>
      <c r="AA17" s="188">
        <v>1165</v>
      </c>
      <c r="AB17" s="188">
        <v>70</v>
      </c>
      <c r="AC17" s="112">
        <f t="shared" si="8"/>
        <v>1235</v>
      </c>
      <c r="AD17" s="113">
        <f t="shared" si="9"/>
        <v>0.89169675090252709</v>
      </c>
      <c r="AE17" s="116">
        <f t="shared" si="10"/>
        <v>1.0356524400726215</v>
      </c>
      <c r="AF17" s="188">
        <v>75</v>
      </c>
      <c r="AG17" s="117">
        <f t="shared" si="11"/>
        <v>5.4151624548736461E-2</v>
      </c>
      <c r="AH17" s="116">
        <f t="shared" si="12"/>
        <v>0.56703271778781639</v>
      </c>
      <c r="AI17" s="188">
        <v>40</v>
      </c>
      <c r="AJ17" s="188">
        <v>0</v>
      </c>
      <c r="AK17" s="112">
        <f t="shared" si="13"/>
        <v>40</v>
      </c>
      <c r="AL17" s="117">
        <f t="shared" si="14"/>
        <v>2.8880866425992781E-2</v>
      </c>
      <c r="AM17" s="116">
        <f t="shared" si="15"/>
        <v>0.84446977853780059</v>
      </c>
      <c r="AN17" s="188">
        <v>35</v>
      </c>
      <c r="AO17" s="189" t="s">
        <v>6</v>
      </c>
      <c r="AP17" s="265" t="s">
        <v>6</v>
      </c>
      <c r="AR17" s="144"/>
    </row>
    <row r="18" spans="1:44" x14ac:dyDescent="0.2">
      <c r="A18" s="182"/>
      <c r="B18" s="158">
        <v>5320008.0599999996</v>
      </c>
      <c r="C18" s="183"/>
      <c r="D18" s="184"/>
      <c r="E18" s="185"/>
      <c r="F18" s="185"/>
      <c r="G18" s="186"/>
      <c r="H18" s="205" t="s">
        <v>76</v>
      </c>
      <c r="I18" s="187">
        <v>1.89</v>
      </c>
      <c r="J18" s="111">
        <f t="shared" si="0"/>
        <v>189</v>
      </c>
      <c r="K18" s="213">
        <v>5462</v>
      </c>
      <c r="L18" s="185">
        <v>5272</v>
      </c>
      <c r="M18" s="118">
        <v>4418</v>
      </c>
      <c r="N18" s="112">
        <f t="shared" si="1"/>
        <v>1044</v>
      </c>
      <c r="O18" s="113">
        <f t="shared" si="2"/>
        <v>0.23630602082390223</v>
      </c>
      <c r="P18" s="214">
        <v>2889.9</v>
      </c>
      <c r="Q18" s="188">
        <v>1819</v>
      </c>
      <c r="R18" s="109">
        <v>1428</v>
      </c>
      <c r="S18" s="112">
        <f t="shared" si="3"/>
        <v>391</v>
      </c>
      <c r="T18" s="113">
        <f t="shared" si="4"/>
        <v>0.27380952380952384</v>
      </c>
      <c r="U18" s="213">
        <v>1802</v>
      </c>
      <c r="V18" s="118">
        <v>1400</v>
      </c>
      <c r="W18" s="112">
        <f t="shared" si="5"/>
        <v>402</v>
      </c>
      <c r="X18" s="225">
        <f t="shared" si="6"/>
        <v>0.28714285714285714</v>
      </c>
      <c r="Y18" s="115">
        <f t="shared" si="7"/>
        <v>9.5343915343915349</v>
      </c>
      <c r="Z18" s="231">
        <v>2660</v>
      </c>
      <c r="AA18" s="188">
        <v>2205</v>
      </c>
      <c r="AB18" s="188">
        <v>185</v>
      </c>
      <c r="AC18" s="112">
        <f t="shared" si="8"/>
        <v>2390</v>
      </c>
      <c r="AD18" s="113">
        <f t="shared" si="9"/>
        <v>0.89849624060150379</v>
      </c>
      <c r="AE18" s="116">
        <f t="shared" si="10"/>
        <v>1.0435496406521532</v>
      </c>
      <c r="AF18" s="188">
        <v>210</v>
      </c>
      <c r="AG18" s="117">
        <f t="shared" si="11"/>
        <v>7.8947368421052627E-2</v>
      </c>
      <c r="AH18" s="116">
        <f t="shared" si="12"/>
        <v>0.82667401488013226</v>
      </c>
      <c r="AI18" s="188">
        <v>35</v>
      </c>
      <c r="AJ18" s="188">
        <v>0</v>
      </c>
      <c r="AK18" s="112">
        <f t="shared" si="13"/>
        <v>35</v>
      </c>
      <c r="AL18" s="117">
        <f t="shared" si="14"/>
        <v>1.3157894736842105E-2</v>
      </c>
      <c r="AM18" s="116">
        <f t="shared" si="15"/>
        <v>0.38473376423514927</v>
      </c>
      <c r="AN18" s="188">
        <v>15</v>
      </c>
      <c r="AO18" s="189" t="s">
        <v>6</v>
      </c>
      <c r="AP18" s="265" t="s">
        <v>6</v>
      </c>
      <c r="AR18" s="144"/>
    </row>
    <row r="19" spans="1:44" x14ac:dyDescent="0.2">
      <c r="A19" s="182" t="s">
        <v>159</v>
      </c>
      <c r="B19" s="158">
        <v>5320008.07</v>
      </c>
      <c r="C19" s="183"/>
      <c r="D19" s="184"/>
      <c r="E19" s="185"/>
      <c r="F19" s="185"/>
      <c r="G19" s="186"/>
      <c r="H19" s="205" t="s">
        <v>77</v>
      </c>
      <c r="I19" s="187">
        <v>3.4</v>
      </c>
      <c r="J19" s="111">
        <f t="shared" si="0"/>
        <v>340</v>
      </c>
      <c r="K19" s="213">
        <v>7933</v>
      </c>
      <c r="L19" s="185">
        <v>7043</v>
      </c>
      <c r="M19" s="118">
        <v>5313</v>
      </c>
      <c r="N19" s="112">
        <f t="shared" si="1"/>
        <v>2620</v>
      </c>
      <c r="O19" s="113">
        <f t="shared" si="2"/>
        <v>0.49313005834744966</v>
      </c>
      <c r="P19" s="214">
        <v>2334.9</v>
      </c>
      <c r="Q19" s="188">
        <v>2682</v>
      </c>
      <c r="R19" s="109">
        <v>1680</v>
      </c>
      <c r="S19" s="112">
        <f t="shared" si="3"/>
        <v>1002</v>
      </c>
      <c r="T19" s="113">
        <f t="shared" si="4"/>
        <v>0.59642857142857142</v>
      </c>
      <c r="U19" s="213">
        <v>2663</v>
      </c>
      <c r="V19" s="118">
        <v>1647</v>
      </c>
      <c r="W19" s="112">
        <f t="shared" si="5"/>
        <v>1016</v>
      </c>
      <c r="X19" s="225">
        <f t="shared" si="6"/>
        <v>0.61687917425622341</v>
      </c>
      <c r="Y19" s="115">
        <f t="shared" si="7"/>
        <v>7.8323529411764703</v>
      </c>
      <c r="Z19" s="231">
        <v>3690</v>
      </c>
      <c r="AA19" s="188">
        <v>3030</v>
      </c>
      <c r="AB19" s="188">
        <v>205</v>
      </c>
      <c r="AC19" s="112">
        <f t="shared" si="8"/>
        <v>3235</v>
      </c>
      <c r="AD19" s="113">
        <f t="shared" si="9"/>
        <v>0.87669376693766943</v>
      </c>
      <c r="AE19" s="116">
        <f t="shared" si="10"/>
        <v>1.0182273715884662</v>
      </c>
      <c r="AF19" s="188">
        <v>345</v>
      </c>
      <c r="AG19" s="117">
        <f t="shared" si="11"/>
        <v>9.3495934959349589E-2</v>
      </c>
      <c r="AH19" s="116">
        <f t="shared" si="12"/>
        <v>0.97901502575235166</v>
      </c>
      <c r="AI19" s="188">
        <v>70</v>
      </c>
      <c r="AJ19" s="188">
        <v>0</v>
      </c>
      <c r="AK19" s="112">
        <f t="shared" si="13"/>
        <v>70</v>
      </c>
      <c r="AL19" s="117">
        <f t="shared" si="14"/>
        <v>1.8970189701897018E-2</v>
      </c>
      <c r="AM19" s="116">
        <f t="shared" si="15"/>
        <v>0.55468390941219348</v>
      </c>
      <c r="AN19" s="188">
        <v>30</v>
      </c>
      <c r="AO19" s="189" t="s">
        <v>6</v>
      </c>
      <c r="AP19" s="265" t="s">
        <v>6</v>
      </c>
      <c r="AR19" s="144"/>
    </row>
    <row r="20" spans="1:44" x14ac:dyDescent="0.2">
      <c r="A20" s="182"/>
      <c r="B20" s="158">
        <v>5320009.01</v>
      </c>
      <c r="C20" s="183"/>
      <c r="D20" s="190"/>
      <c r="E20" s="118"/>
      <c r="F20" s="118"/>
      <c r="G20" s="110"/>
      <c r="H20" s="205" t="s">
        <v>78</v>
      </c>
      <c r="I20" s="187">
        <v>1.02</v>
      </c>
      <c r="J20" s="111">
        <f t="shared" si="0"/>
        <v>102</v>
      </c>
      <c r="K20" s="213">
        <v>2657</v>
      </c>
      <c r="L20" s="185">
        <v>2622</v>
      </c>
      <c r="M20" s="118">
        <v>2603</v>
      </c>
      <c r="N20" s="112">
        <f t="shared" si="1"/>
        <v>54</v>
      </c>
      <c r="O20" s="113">
        <f t="shared" si="2"/>
        <v>2.0745293891663467E-2</v>
      </c>
      <c r="P20" s="214">
        <v>2593.1999999999998</v>
      </c>
      <c r="Q20" s="188">
        <v>1238</v>
      </c>
      <c r="R20" s="109">
        <v>1213</v>
      </c>
      <c r="S20" s="112">
        <f t="shared" si="3"/>
        <v>25</v>
      </c>
      <c r="T20" s="113">
        <f t="shared" si="4"/>
        <v>2.0610057708161583E-2</v>
      </c>
      <c r="U20" s="213">
        <v>1201</v>
      </c>
      <c r="V20" s="118">
        <v>1165</v>
      </c>
      <c r="W20" s="112">
        <f t="shared" si="5"/>
        <v>36</v>
      </c>
      <c r="X20" s="225">
        <f t="shared" si="6"/>
        <v>3.0901287553648068E-2</v>
      </c>
      <c r="Y20" s="115">
        <f t="shared" si="7"/>
        <v>11.774509803921569</v>
      </c>
      <c r="Z20" s="231">
        <v>1345</v>
      </c>
      <c r="AA20" s="188">
        <v>1030</v>
      </c>
      <c r="AB20" s="188">
        <v>70</v>
      </c>
      <c r="AC20" s="112">
        <f t="shared" si="8"/>
        <v>1100</v>
      </c>
      <c r="AD20" s="113">
        <f t="shared" si="9"/>
        <v>0.81784386617100369</v>
      </c>
      <c r="AE20" s="116">
        <f t="shared" si="10"/>
        <v>0.94987673190592758</v>
      </c>
      <c r="AF20" s="188">
        <v>155</v>
      </c>
      <c r="AG20" s="117">
        <f t="shared" si="11"/>
        <v>0.11524163568773234</v>
      </c>
      <c r="AH20" s="116">
        <f t="shared" si="12"/>
        <v>1.2067186983008622</v>
      </c>
      <c r="AI20" s="188">
        <v>75</v>
      </c>
      <c r="AJ20" s="188">
        <v>0</v>
      </c>
      <c r="AK20" s="112">
        <f t="shared" si="13"/>
        <v>75</v>
      </c>
      <c r="AL20" s="117">
        <f t="shared" si="14"/>
        <v>5.5762081784386616E-2</v>
      </c>
      <c r="AM20" s="116">
        <f t="shared" si="15"/>
        <v>1.6304702276136438</v>
      </c>
      <c r="AN20" s="188">
        <v>15</v>
      </c>
      <c r="AO20" s="189" t="s">
        <v>6</v>
      </c>
      <c r="AP20" s="265" t="s">
        <v>6</v>
      </c>
      <c r="AR20" s="144"/>
    </row>
    <row r="21" spans="1:44" x14ac:dyDescent="0.2">
      <c r="A21" s="182"/>
      <c r="B21" s="158">
        <v>5320009.0199999996</v>
      </c>
      <c r="C21" s="183"/>
      <c r="D21" s="190"/>
      <c r="E21" s="118"/>
      <c r="F21" s="118"/>
      <c r="G21" s="110"/>
      <c r="H21" s="205" t="s">
        <v>79</v>
      </c>
      <c r="I21" s="187">
        <v>0.97</v>
      </c>
      <c r="J21" s="111">
        <f t="shared" si="0"/>
        <v>97</v>
      </c>
      <c r="K21" s="213">
        <v>3263</v>
      </c>
      <c r="L21" s="185">
        <v>3388</v>
      </c>
      <c r="M21" s="118">
        <v>3482</v>
      </c>
      <c r="N21" s="112">
        <f t="shared" si="1"/>
        <v>-219</v>
      </c>
      <c r="O21" s="113">
        <f t="shared" si="2"/>
        <v>-6.2894887995404936E-2</v>
      </c>
      <c r="P21" s="214">
        <v>3377.8</v>
      </c>
      <c r="Q21" s="188">
        <v>1237</v>
      </c>
      <c r="R21" s="109">
        <v>1219</v>
      </c>
      <c r="S21" s="112">
        <f t="shared" si="3"/>
        <v>18</v>
      </c>
      <c r="T21" s="113">
        <f t="shared" si="4"/>
        <v>1.4766201804757998E-2</v>
      </c>
      <c r="U21" s="213">
        <v>1226</v>
      </c>
      <c r="V21" s="118">
        <v>1191</v>
      </c>
      <c r="W21" s="112">
        <f t="shared" si="5"/>
        <v>35</v>
      </c>
      <c r="X21" s="225">
        <f t="shared" si="6"/>
        <v>2.938706968933669E-2</v>
      </c>
      <c r="Y21" s="115">
        <f t="shared" si="7"/>
        <v>12.639175257731958</v>
      </c>
      <c r="Z21" s="231">
        <v>1645</v>
      </c>
      <c r="AA21" s="188">
        <v>1325</v>
      </c>
      <c r="AB21" s="188">
        <v>120</v>
      </c>
      <c r="AC21" s="112">
        <f t="shared" si="8"/>
        <v>1445</v>
      </c>
      <c r="AD21" s="113">
        <f t="shared" si="9"/>
        <v>0.87841945288753798</v>
      </c>
      <c r="AE21" s="116">
        <f t="shared" si="10"/>
        <v>1.0202316525987665</v>
      </c>
      <c r="AF21" s="188">
        <v>150</v>
      </c>
      <c r="AG21" s="117">
        <f t="shared" si="11"/>
        <v>9.1185410334346503E-2</v>
      </c>
      <c r="AH21" s="116">
        <f t="shared" si="12"/>
        <v>0.9548210506214293</v>
      </c>
      <c r="AI21" s="188">
        <v>30</v>
      </c>
      <c r="AJ21" s="188">
        <v>10</v>
      </c>
      <c r="AK21" s="112">
        <f t="shared" si="13"/>
        <v>40</v>
      </c>
      <c r="AL21" s="117">
        <f t="shared" si="14"/>
        <v>2.4316109422492401E-2</v>
      </c>
      <c r="AM21" s="116">
        <f t="shared" si="15"/>
        <v>0.71099735153486554</v>
      </c>
      <c r="AN21" s="188">
        <v>0</v>
      </c>
      <c r="AO21" s="189" t="s">
        <v>6</v>
      </c>
      <c r="AP21" s="265" t="s">
        <v>6</v>
      </c>
      <c r="AR21" s="144"/>
    </row>
    <row r="22" spans="1:44" x14ac:dyDescent="0.2">
      <c r="A22" s="182"/>
      <c r="B22" s="158">
        <v>5320009.03</v>
      </c>
      <c r="C22" s="183"/>
      <c r="D22" s="190"/>
      <c r="E22" s="118"/>
      <c r="F22" s="118"/>
      <c r="G22" s="110"/>
      <c r="H22" s="205" t="s">
        <v>80</v>
      </c>
      <c r="I22" s="187">
        <v>1.7</v>
      </c>
      <c r="J22" s="111">
        <f t="shared" si="0"/>
        <v>170</v>
      </c>
      <c r="K22" s="213">
        <v>5999</v>
      </c>
      <c r="L22" s="185">
        <v>5909</v>
      </c>
      <c r="M22" s="118">
        <v>5448</v>
      </c>
      <c r="N22" s="112">
        <f t="shared" si="1"/>
        <v>551</v>
      </c>
      <c r="O22" s="113">
        <f t="shared" si="2"/>
        <v>0.10113803230543318</v>
      </c>
      <c r="P22" s="214">
        <v>3534.2</v>
      </c>
      <c r="Q22" s="188">
        <v>2221</v>
      </c>
      <c r="R22" s="109">
        <v>1997</v>
      </c>
      <c r="S22" s="112">
        <f t="shared" si="3"/>
        <v>224</v>
      </c>
      <c r="T22" s="113">
        <f t="shared" si="4"/>
        <v>0.11216825237856785</v>
      </c>
      <c r="U22" s="213">
        <v>2201</v>
      </c>
      <c r="V22" s="118">
        <v>1950</v>
      </c>
      <c r="W22" s="112">
        <f t="shared" si="5"/>
        <v>251</v>
      </c>
      <c r="X22" s="225">
        <f t="shared" si="6"/>
        <v>0.12871794871794873</v>
      </c>
      <c r="Y22" s="115">
        <f t="shared" si="7"/>
        <v>12.947058823529412</v>
      </c>
      <c r="Z22" s="231">
        <v>2775</v>
      </c>
      <c r="AA22" s="188">
        <v>2310</v>
      </c>
      <c r="AB22" s="188">
        <v>180</v>
      </c>
      <c r="AC22" s="112">
        <f t="shared" si="8"/>
        <v>2490</v>
      </c>
      <c r="AD22" s="113">
        <f t="shared" si="9"/>
        <v>0.89729729729729735</v>
      </c>
      <c r="AE22" s="116">
        <f t="shared" si="10"/>
        <v>1.0421571397181153</v>
      </c>
      <c r="AF22" s="188">
        <v>210</v>
      </c>
      <c r="AG22" s="117">
        <f t="shared" si="11"/>
        <v>7.567567567567568E-2</v>
      </c>
      <c r="AH22" s="116">
        <f t="shared" si="12"/>
        <v>0.79241545210131603</v>
      </c>
      <c r="AI22" s="188">
        <v>55</v>
      </c>
      <c r="AJ22" s="188">
        <v>10</v>
      </c>
      <c r="AK22" s="112">
        <f t="shared" si="13"/>
        <v>65</v>
      </c>
      <c r="AL22" s="117">
        <f t="shared" si="14"/>
        <v>2.3423423423423424E-2</v>
      </c>
      <c r="AM22" s="116">
        <f t="shared" si="15"/>
        <v>0.68489542173752693</v>
      </c>
      <c r="AN22" s="188">
        <v>15</v>
      </c>
      <c r="AO22" s="189" t="s">
        <v>6</v>
      </c>
      <c r="AP22" s="265" t="s">
        <v>6</v>
      </c>
      <c r="AR22" s="144"/>
    </row>
    <row r="23" spans="1:44" x14ac:dyDescent="0.2">
      <c r="A23" s="182"/>
      <c r="B23" s="158">
        <v>5320009.04</v>
      </c>
      <c r="C23" s="183"/>
      <c r="D23" s="190"/>
      <c r="E23" s="118"/>
      <c r="F23" s="118"/>
      <c r="G23" s="110"/>
      <c r="H23" s="205" t="s">
        <v>81</v>
      </c>
      <c r="I23" s="187">
        <v>1.03</v>
      </c>
      <c r="J23" s="111">
        <f t="shared" si="0"/>
        <v>103</v>
      </c>
      <c r="K23" s="213">
        <v>2667</v>
      </c>
      <c r="L23" s="185">
        <v>2717</v>
      </c>
      <c r="M23" s="118">
        <v>2745</v>
      </c>
      <c r="N23" s="112">
        <f t="shared" si="1"/>
        <v>-78</v>
      </c>
      <c r="O23" s="113">
        <f t="shared" si="2"/>
        <v>-2.8415300546448089E-2</v>
      </c>
      <c r="P23" s="214">
        <v>2595.6</v>
      </c>
      <c r="Q23" s="188">
        <v>1101</v>
      </c>
      <c r="R23" s="109">
        <v>1095</v>
      </c>
      <c r="S23" s="112">
        <f t="shared" si="3"/>
        <v>6</v>
      </c>
      <c r="T23" s="113">
        <f t="shared" si="4"/>
        <v>5.4794520547945206E-3</v>
      </c>
      <c r="U23" s="213">
        <v>1079</v>
      </c>
      <c r="V23" s="118">
        <v>1060</v>
      </c>
      <c r="W23" s="112">
        <f t="shared" si="5"/>
        <v>19</v>
      </c>
      <c r="X23" s="225">
        <f t="shared" si="6"/>
        <v>1.7924528301886792E-2</v>
      </c>
      <c r="Y23" s="115">
        <f t="shared" si="7"/>
        <v>10.475728155339805</v>
      </c>
      <c r="Z23" s="231">
        <v>1160</v>
      </c>
      <c r="AA23" s="188">
        <v>1010</v>
      </c>
      <c r="AB23" s="188">
        <v>60</v>
      </c>
      <c r="AC23" s="112">
        <f t="shared" si="8"/>
        <v>1070</v>
      </c>
      <c r="AD23" s="113">
        <f t="shared" si="9"/>
        <v>0.92241379310344829</v>
      </c>
      <c r="AE23" s="116">
        <f t="shared" si="10"/>
        <v>1.0713284472746205</v>
      </c>
      <c r="AF23" s="188">
        <v>70</v>
      </c>
      <c r="AG23" s="117">
        <f t="shared" si="11"/>
        <v>6.0344827586206899E-2</v>
      </c>
      <c r="AH23" s="116">
        <f t="shared" si="12"/>
        <v>0.63188301137389424</v>
      </c>
      <c r="AI23" s="188">
        <v>15</v>
      </c>
      <c r="AJ23" s="188">
        <v>10</v>
      </c>
      <c r="AK23" s="112">
        <f t="shared" si="13"/>
        <v>25</v>
      </c>
      <c r="AL23" s="117">
        <f t="shared" si="14"/>
        <v>2.1551724137931036E-2</v>
      </c>
      <c r="AM23" s="116">
        <f t="shared" si="15"/>
        <v>0.6301673724541238</v>
      </c>
      <c r="AN23" s="188">
        <v>0</v>
      </c>
      <c r="AO23" s="189" t="s">
        <v>6</v>
      </c>
      <c r="AP23" s="265" t="s">
        <v>6</v>
      </c>
      <c r="AR23" s="144"/>
    </row>
    <row r="24" spans="1:44" x14ac:dyDescent="0.2">
      <c r="A24" s="182"/>
      <c r="B24" s="158">
        <v>5320009.05</v>
      </c>
      <c r="C24" s="183"/>
      <c r="D24" s="184"/>
      <c r="E24" s="185"/>
      <c r="F24" s="185"/>
      <c r="G24" s="186"/>
      <c r="H24" s="205" t="s">
        <v>82</v>
      </c>
      <c r="I24" s="187">
        <v>1.72</v>
      </c>
      <c r="J24" s="111">
        <f t="shared" si="0"/>
        <v>172</v>
      </c>
      <c r="K24" s="213">
        <v>5399</v>
      </c>
      <c r="L24" s="185">
        <v>5436</v>
      </c>
      <c r="M24" s="118">
        <v>5650</v>
      </c>
      <c r="N24" s="112">
        <f t="shared" si="1"/>
        <v>-251</v>
      </c>
      <c r="O24" s="113">
        <f t="shared" si="2"/>
        <v>-4.4424778761061948E-2</v>
      </c>
      <c r="P24" s="214">
        <v>3137.5</v>
      </c>
      <c r="Q24" s="188">
        <v>2519</v>
      </c>
      <c r="R24" s="109">
        <v>2490</v>
      </c>
      <c r="S24" s="112">
        <f t="shared" si="3"/>
        <v>29</v>
      </c>
      <c r="T24" s="113">
        <f t="shared" si="4"/>
        <v>1.1646586345381526E-2</v>
      </c>
      <c r="U24" s="213">
        <v>2510</v>
      </c>
      <c r="V24" s="118">
        <v>2452</v>
      </c>
      <c r="W24" s="112">
        <f t="shared" si="5"/>
        <v>58</v>
      </c>
      <c r="X24" s="225">
        <f t="shared" si="6"/>
        <v>2.365415986949429E-2</v>
      </c>
      <c r="Y24" s="115">
        <f t="shared" si="7"/>
        <v>14.593023255813954</v>
      </c>
      <c r="Z24" s="231">
        <v>1980</v>
      </c>
      <c r="AA24" s="188">
        <v>1570</v>
      </c>
      <c r="AB24" s="188">
        <v>165</v>
      </c>
      <c r="AC24" s="112">
        <f t="shared" si="8"/>
        <v>1735</v>
      </c>
      <c r="AD24" s="113">
        <f t="shared" si="9"/>
        <v>0.8762626262626263</v>
      </c>
      <c r="AE24" s="116">
        <f t="shared" si="10"/>
        <v>1.017726627482725</v>
      </c>
      <c r="AF24" s="188">
        <v>170</v>
      </c>
      <c r="AG24" s="117">
        <f t="shared" si="11"/>
        <v>8.5858585858585856E-2</v>
      </c>
      <c r="AH24" s="116">
        <f t="shared" si="12"/>
        <v>0.89904278385953773</v>
      </c>
      <c r="AI24" s="188">
        <v>55</v>
      </c>
      <c r="AJ24" s="188">
        <v>0</v>
      </c>
      <c r="AK24" s="112">
        <f t="shared" si="13"/>
        <v>55</v>
      </c>
      <c r="AL24" s="117">
        <f t="shared" si="14"/>
        <v>2.7777777777777776E-2</v>
      </c>
      <c r="AM24" s="116">
        <f t="shared" si="15"/>
        <v>0.81221572449642621</v>
      </c>
      <c r="AN24" s="188">
        <v>20</v>
      </c>
      <c r="AO24" s="189" t="s">
        <v>6</v>
      </c>
      <c r="AP24" s="265" t="s">
        <v>6</v>
      </c>
      <c r="AR24" s="144"/>
    </row>
    <row r="25" spans="1:44" x14ac:dyDescent="0.2">
      <c r="A25" s="174"/>
      <c r="B25" s="156">
        <v>5320010</v>
      </c>
      <c r="C25" s="175"/>
      <c r="D25" s="176"/>
      <c r="E25" s="177"/>
      <c r="F25" s="177"/>
      <c r="G25" s="178"/>
      <c r="H25" s="204" t="s">
        <v>83</v>
      </c>
      <c r="I25" s="179">
        <v>1.3</v>
      </c>
      <c r="J25" s="126">
        <f t="shared" si="0"/>
        <v>130</v>
      </c>
      <c r="K25" s="210">
        <v>4524</v>
      </c>
      <c r="L25" s="177">
        <v>4469</v>
      </c>
      <c r="M25" s="211">
        <v>4325</v>
      </c>
      <c r="N25" s="128">
        <f t="shared" si="1"/>
        <v>199</v>
      </c>
      <c r="O25" s="129">
        <f t="shared" si="2"/>
        <v>4.6011560693641616E-2</v>
      </c>
      <c r="P25" s="212">
        <v>3486.4</v>
      </c>
      <c r="Q25" s="180">
        <v>2842</v>
      </c>
      <c r="R25" s="127">
        <v>2564</v>
      </c>
      <c r="S25" s="128">
        <f t="shared" si="3"/>
        <v>278</v>
      </c>
      <c r="T25" s="129">
        <f t="shared" si="4"/>
        <v>0.10842433697347893</v>
      </c>
      <c r="U25" s="210">
        <v>2569</v>
      </c>
      <c r="V25" s="211">
        <v>2274</v>
      </c>
      <c r="W25" s="128">
        <f t="shared" si="5"/>
        <v>295</v>
      </c>
      <c r="X25" s="224">
        <f t="shared" si="6"/>
        <v>0.1297273526824978</v>
      </c>
      <c r="Y25" s="130">
        <f t="shared" si="7"/>
        <v>19.761538461538461</v>
      </c>
      <c r="Z25" s="230">
        <v>1680</v>
      </c>
      <c r="AA25" s="180">
        <v>915</v>
      </c>
      <c r="AB25" s="180">
        <v>150</v>
      </c>
      <c r="AC25" s="128">
        <f t="shared" si="8"/>
        <v>1065</v>
      </c>
      <c r="AD25" s="129">
        <f t="shared" si="9"/>
        <v>0.6339285714285714</v>
      </c>
      <c r="AE25" s="131">
        <f t="shared" si="10"/>
        <v>0.73627011780321883</v>
      </c>
      <c r="AF25" s="180">
        <v>335</v>
      </c>
      <c r="AG25" s="132">
        <f t="shared" si="11"/>
        <v>0.19940476190476192</v>
      </c>
      <c r="AH25" s="131">
        <f t="shared" si="12"/>
        <v>2.0880079780603342</v>
      </c>
      <c r="AI25" s="180">
        <v>235</v>
      </c>
      <c r="AJ25" s="180">
        <v>15</v>
      </c>
      <c r="AK25" s="128">
        <f t="shared" si="13"/>
        <v>250</v>
      </c>
      <c r="AL25" s="132">
        <f t="shared" si="14"/>
        <v>0.14880952380952381</v>
      </c>
      <c r="AM25" s="131">
        <f t="shared" si="15"/>
        <v>4.3511556669451403</v>
      </c>
      <c r="AN25" s="180">
        <v>25</v>
      </c>
      <c r="AO25" s="181" t="s">
        <v>4</v>
      </c>
      <c r="AP25" s="266" t="s">
        <v>4</v>
      </c>
      <c r="AR25" s="144"/>
    </row>
    <row r="26" spans="1:44" x14ac:dyDescent="0.2">
      <c r="A26" s="182"/>
      <c r="B26" s="158">
        <v>5320011</v>
      </c>
      <c r="C26" s="183"/>
      <c r="D26" s="190"/>
      <c r="E26" s="191"/>
      <c r="F26" s="185"/>
      <c r="G26" s="186"/>
      <c r="H26" s="205" t="s">
        <v>84</v>
      </c>
      <c r="I26" s="187">
        <v>1.96</v>
      </c>
      <c r="J26" s="111">
        <f t="shared" si="0"/>
        <v>196</v>
      </c>
      <c r="K26" s="213">
        <v>5284</v>
      </c>
      <c r="L26" s="185">
        <v>5318</v>
      </c>
      <c r="M26" s="118">
        <v>5301</v>
      </c>
      <c r="N26" s="112">
        <f t="shared" si="1"/>
        <v>-17</v>
      </c>
      <c r="O26" s="113">
        <f t="shared" si="2"/>
        <v>-3.2069420863987926E-3</v>
      </c>
      <c r="P26" s="214">
        <v>2694.7</v>
      </c>
      <c r="Q26" s="188">
        <v>2257</v>
      </c>
      <c r="R26" s="109">
        <v>2296</v>
      </c>
      <c r="S26" s="112">
        <f t="shared" si="3"/>
        <v>-39</v>
      </c>
      <c r="T26" s="113">
        <f t="shared" si="4"/>
        <v>-1.6986062717770034E-2</v>
      </c>
      <c r="U26" s="213">
        <v>2191</v>
      </c>
      <c r="V26" s="118">
        <v>2176</v>
      </c>
      <c r="W26" s="112">
        <f t="shared" si="5"/>
        <v>15</v>
      </c>
      <c r="X26" s="225">
        <f t="shared" si="6"/>
        <v>6.8933823529411763E-3</v>
      </c>
      <c r="Y26" s="115">
        <f t="shared" si="7"/>
        <v>11.178571428571429</v>
      </c>
      <c r="Z26" s="231">
        <v>2235</v>
      </c>
      <c r="AA26" s="188">
        <v>1705</v>
      </c>
      <c r="AB26" s="188">
        <v>105</v>
      </c>
      <c r="AC26" s="112">
        <f t="shared" si="8"/>
        <v>1810</v>
      </c>
      <c r="AD26" s="113">
        <f t="shared" si="9"/>
        <v>0.80984340044742731</v>
      </c>
      <c r="AE26" s="116">
        <f t="shared" si="10"/>
        <v>0.94058466950920716</v>
      </c>
      <c r="AF26" s="188">
        <v>220</v>
      </c>
      <c r="AG26" s="117">
        <f t="shared" si="11"/>
        <v>9.8434004474272932E-2</v>
      </c>
      <c r="AH26" s="116">
        <f t="shared" si="12"/>
        <v>1.0307225599400307</v>
      </c>
      <c r="AI26" s="188">
        <v>175</v>
      </c>
      <c r="AJ26" s="188">
        <v>0</v>
      </c>
      <c r="AK26" s="112">
        <f t="shared" si="13"/>
        <v>175</v>
      </c>
      <c r="AL26" s="117">
        <f t="shared" si="14"/>
        <v>7.829977628635347E-2</v>
      </c>
      <c r="AM26" s="116">
        <f t="shared" si="15"/>
        <v>2.2894671428758322</v>
      </c>
      <c r="AN26" s="188">
        <v>20</v>
      </c>
      <c r="AO26" s="189" t="s">
        <v>6</v>
      </c>
      <c r="AP26" s="265" t="s">
        <v>6</v>
      </c>
      <c r="AR26" s="144"/>
    </row>
    <row r="27" spans="1:44" x14ac:dyDescent="0.2">
      <c r="A27" s="182" t="s">
        <v>155</v>
      </c>
      <c r="B27" s="158">
        <v>5320012.01</v>
      </c>
      <c r="C27" s="183">
        <v>5320012</v>
      </c>
      <c r="D27" s="192">
        <v>0.54524635799999999</v>
      </c>
      <c r="E27" s="118">
        <v>5896</v>
      </c>
      <c r="F27" s="118">
        <v>2629</v>
      </c>
      <c r="G27" s="110">
        <v>2479</v>
      </c>
      <c r="H27" s="205"/>
      <c r="I27" s="187">
        <v>0.82</v>
      </c>
      <c r="J27" s="111">
        <f t="shared" si="0"/>
        <v>82</v>
      </c>
      <c r="K27" s="213">
        <v>3266</v>
      </c>
      <c r="L27" s="185">
        <v>3286</v>
      </c>
      <c r="M27" s="118">
        <f>D27*E27</f>
        <v>3214.7725267679998</v>
      </c>
      <c r="N27" s="112">
        <f t="shared" si="1"/>
        <v>51.227473232000193</v>
      </c>
      <c r="O27" s="113">
        <f t="shared" si="2"/>
        <v>1.5935022713256228E-2</v>
      </c>
      <c r="P27" s="214">
        <v>3993.6</v>
      </c>
      <c r="Q27" s="188">
        <v>1460</v>
      </c>
      <c r="R27" s="114">
        <f>F27*D27</f>
        <v>1433.4526751819999</v>
      </c>
      <c r="S27" s="112">
        <f t="shared" si="3"/>
        <v>26.547324818000106</v>
      </c>
      <c r="T27" s="113">
        <f t="shared" si="4"/>
        <v>1.8519847412911274E-2</v>
      </c>
      <c r="U27" s="213">
        <v>1398</v>
      </c>
      <c r="V27" s="118">
        <f>D27*G27</f>
        <v>1351.665721482</v>
      </c>
      <c r="W27" s="112">
        <f t="shared" si="5"/>
        <v>46.334278518000019</v>
      </c>
      <c r="X27" s="225">
        <f t="shared" si="6"/>
        <v>3.4279391554886782E-2</v>
      </c>
      <c r="Y27" s="115">
        <f t="shared" si="7"/>
        <v>17.048780487804876</v>
      </c>
      <c r="Z27" s="231">
        <v>1170</v>
      </c>
      <c r="AA27" s="188">
        <v>805</v>
      </c>
      <c r="AB27" s="188">
        <v>100</v>
      </c>
      <c r="AC27" s="112">
        <f t="shared" si="8"/>
        <v>905</v>
      </c>
      <c r="AD27" s="113">
        <f t="shared" si="9"/>
        <v>0.77350427350427353</v>
      </c>
      <c r="AE27" s="116">
        <f t="shared" si="10"/>
        <v>0.898378947159435</v>
      </c>
      <c r="AF27" s="188">
        <v>165</v>
      </c>
      <c r="AG27" s="117">
        <f t="shared" si="11"/>
        <v>0.14102564102564102</v>
      </c>
      <c r="AH27" s="116">
        <f t="shared" si="12"/>
        <v>1.4767082829910054</v>
      </c>
      <c r="AI27" s="188">
        <v>90</v>
      </c>
      <c r="AJ27" s="188">
        <v>0</v>
      </c>
      <c r="AK27" s="112">
        <f t="shared" si="13"/>
        <v>90</v>
      </c>
      <c r="AL27" s="117">
        <f t="shared" si="14"/>
        <v>7.6923076923076927E-2</v>
      </c>
      <c r="AM27" s="116">
        <f t="shared" si="15"/>
        <v>2.2492127755285649</v>
      </c>
      <c r="AN27" s="188">
        <v>15</v>
      </c>
      <c r="AO27" s="189" t="s">
        <v>6</v>
      </c>
      <c r="AP27" s="265" t="s">
        <v>6</v>
      </c>
      <c r="AQ27" s="136" t="s">
        <v>134</v>
      </c>
      <c r="AR27" s="144"/>
    </row>
    <row r="28" spans="1:44" x14ac:dyDescent="0.2">
      <c r="A28" s="182"/>
      <c r="B28" s="158">
        <v>5320012.0199999996</v>
      </c>
      <c r="C28" s="183">
        <v>5320012</v>
      </c>
      <c r="D28" s="190">
        <v>0.45475364200000001</v>
      </c>
      <c r="E28" s="118">
        <v>5896</v>
      </c>
      <c r="F28" s="118">
        <v>2629</v>
      </c>
      <c r="G28" s="110">
        <v>2479</v>
      </c>
      <c r="H28" s="205"/>
      <c r="I28" s="187">
        <v>1.33</v>
      </c>
      <c r="J28" s="111">
        <f t="shared" si="0"/>
        <v>133</v>
      </c>
      <c r="K28" s="213">
        <v>2613</v>
      </c>
      <c r="L28" s="185">
        <v>2651</v>
      </c>
      <c r="M28" s="118">
        <f>D28*E28</f>
        <v>2681.2274732320002</v>
      </c>
      <c r="N28" s="112">
        <f t="shared" si="1"/>
        <v>-68.227473232000193</v>
      </c>
      <c r="O28" s="113">
        <f t="shared" si="2"/>
        <v>-2.5446357652660317E-2</v>
      </c>
      <c r="P28" s="214">
        <v>1967.9</v>
      </c>
      <c r="Q28" s="188">
        <v>1203</v>
      </c>
      <c r="R28" s="114">
        <f>F28*D28</f>
        <v>1195.5473248180001</v>
      </c>
      <c r="S28" s="112">
        <f t="shared" si="3"/>
        <v>7.4526751819998935</v>
      </c>
      <c r="T28" s="113">
        <f t="shared" si="4"/>
        <v>6.2336931606905861E-3</v>
      </c>
      <c r="U28" s="213">
        <v>1172</v>
      </c>
      <c r="V28" s="118">
        <f>D28*G28</f>
        <v>1127.334278518</v>
      </c>
      <c r="W28" s="112">
        <f t="shared" si="5"/>
        <v>44.665721481999981</v>
      </c>
      <c r="X28" s="225">
        <f t="shared" si="6"/>
        <v>3.9620654080276693E-2</v>
      </c>
      <c r="Y28" s="115">
        <f t="shared" si="7"/>
        <v>8.8120300751879697</v>
      </c>
      <c r="Z28" s="231">
        <v>1150</v>
      </c>
      <c r="AA28" s="188">
        <v>910</v>
      </c>
      <c r="AB28" s="188">
        <v>100</v>
      </c>
      <c r="AC28" s="112">
        <f t="shared" si="8"/>
        <v>1010</v>
      </c>
      <c r="AD28" s="113">
        <f t="shared" si="9"/>
        <v>0.87826086956521743</v>
      </c>
      <c r="AE28" s="116">
        <f t="shared" si="10"/>
        <v>1.020047467555421</v>
      </c>
      <c r="AF28" s="188">
        <v>90</v>
      </c>
      <c r="AG28" s="117">
        <f t="shared" si="11"/>
        <v>7.8260869565217397E-2</v>
      </c>
      <c r="AH28" s="116">
        <f t="shared" si="12"/>
        <v>0.81948554518552252</v>
      </c>
      <c r="AI28" s="188">
        <v>25</v>
      </c>
      <c r="AJ28" s="188">
        <v>10</v>
      </c>
      <c r="AK28" s="112">
        <f t="shared" si="13"/>
        <v>35</v>
      </c>
      <c r="AL28" s="117">
        <f t="shared" si="14"/>
        <v>3.0434782608695653E-2</v>
      </c>
      <c r="AM28" s="116">
        <f t="shared" si="15"/>
        <v>0.88990592423086701</v>
      </c>
      <c r="AN28" s="188">
        <v>30</v>
      </c>
      <c r="AO28" s="189" t="s">
        <v>6</v>
      </c>
      <c r="AP28" s="265" t="s">
        <v>6</v>
      </c>
      <c r="AQ28" s="136" t="s">
        <v>134</v>
      </c>
    </row>
    <row r="29" spans="1:44" x14ac:dyDescent="0.2">
      <c r="A29" s="182" t="s">
        <v>138</v>
      </c>
      <c r="B29" s="158">
        <v>5320013</v>
      </c>
      <c r="C29" s="183"/>
      <c r="D29" s="184"/>
      <c r="E29" s="185"/>
      <c r="F29" s="185"/>
      <c r="G29" s="186"/>
      <c r="H29" s="205" t="s">
        <v>86</v>
      </c>
      <c r="I29" s="187">
        <v>5.21</v>
      </c>
      <c r="J29" s="111">
        <f t="shared" si="0"/>
        <v>521</v>
      </c>
      <c r="K29" s="213">
        <v>6369</v>
      </c>
      <c r="L29" s="185">
        <v>6323</v>
      </c>
      <c r="M29" s="118">
        <v>6207</v>
      </c>
      <c r="N29" s="112">
        <f t="shared" si="1"/>
        <v>162</v>
      </c>
      <c r="O29" s="113">
        <f t="shared" si="2"/>
        <v>2.6099565007249879E-2</v>
      </c>
      <c r="P29" s="214">
        <v>1223.3</v>
      </c>
      <c r="Q29" s="188">
        <v>2489</v>
      </c>
      <c r="R29" s="109">
        <v>2336</v>
      </c>
      <c r="S29" s="112">
        <f t="shared" si="3"/>
        <v>153</v>
      </c>
      <c r="T29" s="113">
        <f t="shared" si="4"/>
        <v>6.5496575342465752E-2</v>
      </c>
      <c r="U29" s="213">
        <v>2462</v>
      </c>
      <c r="V29" s="118">
        <v>2290</v>
      </c>
      <c r="W29" s="112">
        <f t="shared" si="5"/>
        <v>172</v>
      </c>
      <c r="X29" s="225">
        <f t="shared" si="6"/>
        <v>7.5109170305676862E-2</v>
      </c>
      <c r="Y29" s="115">
        <f t="shared" si="7"/>
        <v>4.7255278310940501</v>
      </c>
      <c r="Z29" s="231">
        <v>2850</v>
      </c>
      <c r="AA29" s="188">
        <v>2430</v>
      </c>
      <c r="AB29" s="188">
        <v>120</v>
      </c>
      <c r="AC29" s="112">
        <f t="shared" si="8"/>
        <v>2550</v>
      </c>
      <c r="AD29" s="113">
        <f t="shared" si="9"/>
        <v>0.89473684210526316</v>
      </c>
      <c r="AE29" s="116">
        <f t="shared" si="10"/>
        <v>1.0391833241640687</v>
      </c>
      <c r="AF29" s="188">
        <v>225</v>
      </c>
      <c r="AG29" s="117">
        <f t="shared" si="11"/>
        <v>7.8947368421052627E-2</v>
      </c>
      <c r="AH29" s="116">
        <f t="shared" si="12"/>
        <v>0.82667401488013226</v>
      </c>
      <c r="AI29" s="188">
        <v>35</v>
      </c>
      <c r="AJ29" s="188">
        <v>10</v>
      </c>
      <c r="AK29" s="112">
        <f t="shared" si="13"/>
        <v>45</v>
      </c>
      <c r="AL29" s="117">
        <f t="shared" si="14"/>
        <v>1.5789473684210527E-2</v>
      </c>
      <c r="AM29" s="116">
        <f t="shared" si="15"/>
        <v>0.46168051708217911</v>
      </c>
      <c r="AN29" s="188">
        <v>35</v>
      </c>
      <c r="AO29" s="189" t="s">
        <v>6</v>
      </c>
      <c r="AP29" s="265" t="s">
        <v>6</v>
      </c>
    </row>
    <row r="30" spans="1:44" x14ac:dyDescent="0.2">
      <c r="A30" s="182" t="s">
        <v>139</v>
      </c>
      <c r="B30" s="158">
        <v>5320014.01</v>
      </c>
      <c r="C30" s="183"/>
      <c r="D30" s="184"/>
      <c r="E30" s="185"/>
      <c r="F30" s="185"/>
      <c r="G30" s="186"/>
      <c r="H30" s="205" t="s">
        <v>87</v>
      </c>
      <c r="I30" s="187">
        <v>1.1299999999999999</v>
      </c>
      <c r="J30" s="111">
        <f t="shared" si="0"/>
        <v>112.99999999999999</v>
      </c>
      <c r="K30" s="213">
        <v>2469</v>
      </c>
      <c r="L30" s="185">
        <v>2467</v>
      </c>
      <c r="M30" s="118">
        <v>2456</v>
      </c>
      <c r="N30" s="112">
        <f t="shared" si="1"/>
        <v>13</v>
      </c>
      <c r="O30" s="113">
        <f t="shared" si="2"/>
        <v>5.2931596091205209E-3</v>
      </c>
      <c r="P30" s="214">
        <v>2181.9</v>
      </c>
      <c r="Q30" s="188">
        <v>1058</v>
      </c>
      <c r="R30" s="109">
        <v>1041</v>
      </c>
      <c r="S30" s="112">
        <f t="shared" si="3"/>
        <v>17</v>
      </c>
      <c r="T30" s="113">
        <f t="shared" si="4"/>
        <v>1.633045148895293E-2</v>
      </c>
      <c r="U30" s="213">
        <v>1030</v>
      </c>
      <c r="V30" s="118">
        <v>1005</v>
      </c>
      <c r="W30" s="112">
        <f t="shared" si="5"/>
        <v>25</v>
      </c>
      <c r="X30" s="225">
        <f t="shared" si="6"/>
        <v>2.4875621890547265E-2</v>
      </c>
      <c r="Y30" s="115">
        <f t="shared" si="7"/>
        <v>9.1150442477876119</v>
      </c>
      <c r="Z30" s="231">
        <v>1185</v>
      </c>
      <c r="AA30" s="188">
        <v>935</v>
      </c>
      <c r="AB30" s="188">
        <v>105</v>
      </c>
      <c r="AC30" s="112">
        <f t="shared" si="8"/>
        <v>1040</v>
      </c>
      <c r="AD30" s="113">
        <f t="shared" si="9"/>
        <v>0.87763713080168781</v>
      </c>
      <c r="AE30" s="116">
        <f t="shared" si="10"/>
        <v>1.0193230322899975</v>
      </c>
      <c r="AF30" s="188">
        <v>75</v>
      </c>
      <c r="AG30" s="117">
        <f t="shared" si="11"/>
        <v>6.3291139240506333E-2</v>
      </c>
      <c r="AH30" s="116">
        <f t="shared" si="12"/>
        <v>0.66273444230896683</v>
      </c>
      <c r="AI30" s="188">
        <v>50</v>
      </c>
      <c r="AJ30" s="188">
        <v>10</v>
      </c>
      <c r="AK30" s="112">
        <f t="shared" si="13"/>
        <v>60</v>
      </c>
      <c r="AL30" s="117">
        <f t="shared" si="14"/>
        <v>5.0632911392405063E-2</v>
      </c>
      <c r="AM30" s="116">
        <f t="shared" si="15"/>
        <v>1.4804944851580426</v>
      </c>
      <c r="AN30" s="188">
        <v>15</v>
      </c>
      <c r="AO30" s="189" t="s">
        <v>6</v>
      </c>
      <c r="AP30" s="267" t="s">
        <v>5</v>
      </c>
    </row>
    <row r="31" spans="1:44" x14ac:dyDescent="0.2">
      <c r="A31" s="174"/>
      <c r="B31" s="156">
        <v>5320014.0199999996</v>
      </c>
      <c r="C31" s="175"/>
      <c r="D31" s="176"/>
      <c r="E31" s="177"/>
      <c r="F31" s="177"/>
      <c r="G31" s="178"/>
      <c r="H31" s="204" t="s">
        <v>88</v>
      </c>
      <c r="I31" s="179">
        <v>0.59</v>
      </c>
      <c r="J31" s="126">
        <f t="shared" si="0"/>
        <v>59</v>
      </c>
      <c r="K31" s="210">
        <v>5072</v>
      </c>
      <c r="L31" s="177">
        <v>5014</v>
      </c>
      <c r="M31" s="211">
        <v>4911</v>
      </c>
      <c r="N31" s="128">
        <f t="shared" si="1"/>
        <v>161</v>
      </c>
      <c r="O31" s="129">
        <f t="shared" si="2"/>
        <v>3.2783547139075546E-2</v>
      </c>
      <c r="P31" s="212">
        <v>8653.7999999999993</v>
      </c>
      <c r="Q31" s="180">
        <v>2580</v>
      </c>
      <c r="R31" s="127">
        <v>2582</v>
      </c>
      <c r="S31" s="128">
        <f t="shared" si="3"/>
        <v>-2</v>
      </c>
      <c r="T31" s="129">
        <f t="shared" si="4"/>
        <v>-7.7459333849728897E-4</v>
      </c>
      <c r="U31" s="210">
        <v>2514</v>
      </c>
      <c r="V31" s="211">
        <v>2429</v>
      </c>
      <c r="W31" s="128">
        <f t="shared" si="5"/>
        <v>85</v>
      </c>
      <c r="X31" s="224">
        <f t="shared" si="6"/>
        <v>3.4993824619184849E-2</v>
      </c>
      <c r="Y31" s="130">
        <f t="shared" si="7"/>
        <v>42.610169491525426</v>
      </c>
      <c r="Z31" s="230">
        <v>1660</v>
      </c>
      <c r="AA31" s="180">
        <v>970</v>
      </c>
      <c r="AB31" s="180">
        <v>155</v>
      </c>
      <c r="AC31" s="128">
        <f t="shared" si="8"/>
        <v>1125</v>
      </c>
      <c r="AD31" s="129">
        <f t="shared" si="9"/>
        <v>0.67771084337349397</v>
      </c>
      <c r="AE31" s="131">
        <f t="shared" si="10"/>
        <v>0.7871206078670081</v>
      </c>
      <c r="AF31" s="180">
        <v>330</v>
      </c>
      <c r="AG31" s="132">
        <f t="shared" si="11"/>
        <v>0.19879518072289157</v>
      </c>
      <c r="AH31" s="131">
        <f t="shared" si="12"/>
        <v>2.0816249290355135</v>
      </c>
      <c r="AI31" s="180">
        <v>175</v>
      </c>
      <c r="AJ31" s="180">
        <v>10</v>
      </c>
      <c r="AK31" s="128">
        <f t="shared" si="13"/>
        <v>185</v>
      </c>
      <c r="AL31" s="132">
        <f t="shared" si="14"/>
        <v>0.11144578313253012</v>
      </c>
      <c r="AM31" s="131">
        <f t="shared" si="15"/>
        <v>3.2586486296061437</v>
      </c>
      <c r="AN31" s="180">
        <v>10</v>
      </c>
      <c r="AO31" s="181" t="s">
        <v>4</v>
      </c>
      <c r="AP31" s="267" t="s">
        <v>5</v>
      </c>
    </row>
    <row r="32" spans="1:44" x14ac:dyDescent="0.2">
      <c r="A32" s="182"/>
      <c r="B32" s="158">
        <v>5320015.0199999996</v>
      </c>
      <c r="C32" s="183"/>
      <c r="D32" s="184"/>
      <c r="E32" s="185"/>
      <c r="F32" s="185"/>
      <c r="G32" s="186"/>
      <c r="H32" s="205" t="s">
        <v>90</v>
      </c>
      <c r="I32" s="187">
        <v>2.21</v>
      </c>
      <c r="J32" s="111">
        <f t="shared" si="0"/>
        <v>221</v>
      </c>
      <c r="K32" s="213">
        <v>4075</v>
      </c>
      <c r="L32" s="185">
        <v>4010</v>
      </c>
      <c r="M32" s="118">
        <v>4267</v>
      </c>
      <c r="N32" s="112">
        <f t="shared" si="1"/>
        <v>-192</v>
      </c>
      <c r="O32" s="113">
        <f t="shared" si="2"/>
        <v>-4.499648464963675E-2</v>
      </c>
      <c r="P32" s="214">
        <v>1846.6</v>
      </c>
      <c r="Q32" s="188">
        <v>1547</v>
      </c>
      <c r="R32" s="109">
        <v>1537</v>
      </c>
      <c r="S32" s="112">
        <f t="shared" si="3"/>
        <v>10</v>
      </c>
      <c r="T32" s="113">
        <f t="shared" si="4"/>
        <v>6.5061808718282366E-3</v>
      </c>
      <c r="U32" s="213">
        <v>1494</v>
      </c>
      <c r="V32" s="118">
        <v>1485</v>
      </c>
      <c r="W32" s="112">
        <f t="shared" si="5"/>
        <v>9</v>
      </c>
      <c r="X32" s="225">
        <f t="shared" si="6"/>
        <v>6.0606060606060606E-3</v>
      </c>
      <c r="Y32" s="115">
        <f t="shared" si="7"/>
        <v>6.7601809954751131</v>
      </c>
      <c r="Z32" s="231">
        <v>1865</v>
      </c>
      <c r="AA32" s="188">
        <v>1460</v>
      </c>
      <c r="AB32" s="188">
        <v>125</v>
      </c>
      <c r="AC32" s="112">
        <f t="shared" si="8"/>
        <v>1585</v>
      </c>
      <c r="AD32" s="113">
        <f t="shared" si="9"/>
        <v>0.84986595174262736</v>
      </c>
      <c r="AE32" s="116">
        <f t="shared" si="10"/>
        <v>0.98706846892291211</v>
      </c>
      <c r="AF32" s="188">
        <v>165</v>
      </c>
      <c r="AG32" s="117">
        <f t="shared" si="11"/>
        <v>8.8471849865951746E-2</v>
      </c>
      <c r="AH32" s="116">
        <f t="shared" si="12"/>
        <v>0.9264068048790759</v>
      </c>
      <c r="AI32" s="188">
        <v>100</v>
      </c>
      <c r="AJ32" s="188">
        <v>10</v>
      </c>
      <c r="AK32" s="112">
        <f t="shared" si="13"/>
        <v>110</v>
      </c>
      <c r="AL32" s="117">
        <f t="shared" si="14"/>
        <v>5.8981233243967826E-2</v>
      </c>
      <c r="AM32" s="116">
        <f t="shared" si="15"/>
        <v>1.7245974632739129</v>
      </c>
      <c r="AN32" s="188">
        <v>15</v>
      </c>
      <c r="AO32" s="189" t="s">
        <v>6</v>
      </c>
      <c r="AP32" s="265" t="s">
        <v>6</v>
      </c>
    </row>
    <row r="33" spans="1:43" x14ac:dyDescent="0.2">
      <c r="A33" s="182"/>
      <c r="B33" s="158">
        <v>5320015.03</v>
      </c>
      <c r="C33" s="183">
        <v>5320015.01</v>
      </c>
      <c r="D33" s="190">
        <v>0.43140992</v>
      </c>
      <c r="E33" s="118">
        <v>4317</v>
      </c>
      <c r="F33" s="118">
        <v>1656</v>
      </c>
      <c r="G33" s="110">
        <v>1589</v>
      </c>
      <c r="H33" s="205"/>
      <c r="I33" s="187">
        <v>0.82</v>
      </c>
      <c r="J33" s="111">
        <f t="shared" si="0"/>
        <v>82</v>
      </c>
      <c r="K33" s="213">
        <v>1694</v>
      </c>
      <c r="L33" s="185">
        <v>1712</v>
      </c>
      <c r="M33" s="118">
        <f>D33*E33</f>
        <v>1862.39662464</v>
      </c>
      <c r="N33" s="112">
        <f t="shared" si="1"/>
        <v>-168.39662464000003</v>
      </c>
      <c r="O33" s="113">
        <f t="shared" si="2"/>
        <v>-9.0419313701532819E-2</v>
      </c>
      <c r="P33" s="214">
        <v>2059.1</v>
      </c>
      <c r="Q33" s="188">
        <v>754</v>
      </c>
      <c r="R33" s="114">
        <f>F33*D33</f>
        <v>714.41482752000002</v>
      </c>
      <c r="S33" s="112">
        <f t="shared" si="3"/>
        <v>39.585172479999983</v>
      </c>
      <c r="T33" s="113">
        <f t="shared" si="4"/>
        <v>5.5409225781910015E-2</v>
      </c>
      <c r="U33" s="213">
        <v>720</v>
      </c>
      <c r="V33" s="118">
        <f>D33*G33</f>
        <v>685.51036288</v>
      </c>
      <c r="W33" s="112">
        <f t="shared" si="5"/>
        <v>34.489637119999998</v>
      </c>
      <c r="X33" s="225">
        <f t="shared" si="6"/>
        <v>5.0312349728894583E-2</v>
      </c>
      <c r="Y33" s="115">
        <f t="shared" si="7"/>
        <v>8.7804878048780495</v>
      </c>
      <c r="Z33" s="231">
        <v>775</v>
      </c>
      <c r="AA33" s="188">
        <v>600</v>
      </c>
      <c r="AB33" s="188">
        <v>40</v>
      </c>
      <c r="AC33" s="112">
        <f t="shared" si="8"/>
        <v>640</v>
      </c>
      <c r="AD33" s="113">
        <f t="shared" si="9"/>
        <v>0.82580645161290323</v>
      </c>
      <c r="AE33" s="116">
        <f t="shared" si="10"/>
        <v>0.9591247986212581</v>
      </c>
      <c r="AF33" s="188">
        <v>90</v>
      </c>
      <c r="AG33" s="117">
        <f t="shared" si="11"/>
        <v>0.11612903225806452</v>
      </c>
      <c r="AH33" s="116">
        <f t="shared" si="12"/>
        <v>1.2160108089849688</v>
      </c>
      <c r="AI33" s="188">
        <v>30</v>
      </c>
      <c r="AJ33" s="188">
        <v>10</v>
      </c>
      <c r="AK33" s="112">
        <f t="shared" si="13"/>
        <v>40</v>
      </c>
      <c r="AL33" s="117">
        <f t="shared" si="14"/>
        <v>5.1612903225806452E-2</v>
      </c>
      <c r="AM33" s="116">
        <f t="shared" si="15"/>
        <v>1.5091492171288436</v>
      </c>
      <c r="AN33" s="188">
        <v>0</v>
      </c>
      <c r="AO33" s="189" t="s">
        <v>6</v>
      </c>
      <c r="AP33" s="265" t="s">
        <v>6</v>
      </c>
      <c r="AQ33" s="136" t="s">
        <v>134</v>
      </c>
    </row>
    <row r="34" spans="1:43" x14ac:dyDescent="0.2">
      <c r="A34" s="182" t="s">
        <v>157</v>
      </c>
      <c r="B34" s="158">
        <v>5320015.04</v>
      </c>
      <c r="C34" s="183">
        <v>5320015.01</v>
      </c>
      <c r="D34" s="190">
        <v>0.56859008</v>
      </c>
      <c r="E34" s="118">
        <v>4317</v>
      </c>
      <c r="F34" s="118">
        <v>1656</v>
      </c>
      <c r="G34" s="110">
        <v>1589</v>
      </c>
      <c r="H34" s="205"/>
      <c r="I34" s="187">
        <v>5.28</v>
      </c>
      <c r="J34" s="111">
        <f t="shared" ref="J34:J65" si="16">I34*100</f>
        <v>528</v>
      </c>
      <c r="K34" s="213">
        <v>2245</v>
      </c>
      <c r="L34" s="185">
        <v>2204</v>
      </c>
      <c r="M34" s="118">
        <f>D34*E34</f>
        <v>2454.60337536</v>
      </c>
      <c r="N34" s="112">
        <f t="shared" ref="N34:N65" si="17">K34-M34</f>
        <v>-209.60337535999997</v>
      </c>
      <c r="O34" s="113">
        <f t="shared" ref="O34:O65" si="18">N34/M34</f>
        <v>-8.5391952713850916E-2</v>
      </c>
      <c r="P34" s="214">
        <v>425.6</v>
      </c>
      <c r="Q34" s="188">
        <v>952</v>
      </c>
      <c r="R34" s="114">
        <f>F34*D34</f>
        <v>941.58517247999998</v>
      </c>
      <c r="S34" s="112">
        <f t="shared" ref="S34:S65" si="19">Q34-R34</f>
        <v>10.414827520000017</v>
      </c>
      <c r="T34" s="113">
        <f t="shared" ref="T34:T65" si="20">S34/R34</f>
        <v>1.1060951068896782E-2</v>
      </c>
      <c r="U34" s="213">
        <v>808</v>
      </c>
      <c r="V34" s="118">
        <f>D34*G34</f>
        <v>903.48963712</v>
      </c>
      <c r="W34" s="112">
        <f t="shared" ref="W34:W65" si="21">U34-V34</f>
        <v>-95.489637119999998</v>
      </c>
      <c r="X34" s="225">
        <f t="shared" ref="X34:X65" si="22">W34/V34</f>
        <v>-0.10568979786462922</v>
      </c>
      <c r="Y34" s="115">
        <f t="shared" ref="Y34:Y65" si="23">U34/J34</f>
        <v>1.5303030303030303</v>
      </c>
      <c r="Z34" s="231">
        <v>1045</v>
      </c>
      <c r="AA34" s="188">
        <v>840</v>
      </c>
      <c r="AB34" s="188">
        <v>60</v>
      </c>
      <c r="AC34" s="112">
        <f t="shared" ref="AC34:AC65" si="24">AA34+AB34</f>
        <v>900</v>
      </c>
      <c r="AD34" s="113">
        <f t="shared" ref="AD34:AD65" si="25">AC34/Z34</f>
        <v>0.86124401913875603</v>
      </c>
      <c r="AE34" s="116">
        <f t="shared" ref="AE34:AE65" si="26">AD34/0.861</f>
        <v>1.000283413633863</v>
      </c>
      <c r="AF34" s="188">
        <v>80</v>
      </c>
      <c r="AG34" s="117">
        <f t="shared" ref="AG34:AG65" si="27">AF34/Z34</f>
        <v>7.6555023923444973E-2</v>
      </c>
      <c r="AH34" s="116">
        <f t="shared" ref="AH34:AH65" si="28">AG34/0.0955</f>
        <v>0.80162328715649189</v>
      </c>
      <c r="AI34" s="188">
        <v>25</v>
      </c>
      <c r="AJ34" s="188">
        <v>10</v>
      </c>
      <c r="AK34" s="112">
        <f t="shared" ref="AK34:AK65" si="29">AI34+AJ34</f>
        <v>35</v>
      </c>
      <c r="AL34" s="117">
        <f t="shared" ref="AL34:AL65" si="30">AK34/Z34</f>
        <v>3.3492822966507178E-2</v>
      </c>
      <c r="AM34" s="116">
        <f t="shared" ref="AM34:AM65" si="31">AL34/0.0342</f>
        <v>0.97932230896219818</v>
      </c>
      <c r="AN34" s="188">
        <v>25</v>
      </c>
      <c r="AO34" s="189" t="s">
        <v>6</v>
      </c>
      <c r="AP34" s="265" t="s">
        <v>6</v>
      </c>
      <c r="AQ34" s="136" t="s">
        <v>134</v>
      </c>
    </row>
    <row r="35" spans="1:43" x14ac:dyDescent="0.2">
      <c r="A35" s="182" t="s">
        <v>149</v>
      </c>
      <c r="B35" s="158">
        <v>5320016.01</v>
      </c>
      <c r="C35" s="183"/>
      <c r="D35" s="184"/>
      <c r="E35" s="185"/>
      <c r="F35" s="185"/>
      <c r="G35" s="186"/>
      <c r="H35" s="205" t="s">
        <v>91</v>
      </c>
      <c r="I35" s="187">
        <v>3.3</v>
      </c>
      <c r="J35" s="111">
        <f t="shared" si="16"/>
        <v>330</v>
      </c>
      <c r="K35" s="213">
        <v>11248</v>
      </c>
      <c r="L35" s="185">
        <v>8420</v>
      </c>
      <c r="M35" s="118">
        <v>4664</v>
      </c>
      <c r="N35" s="112">
        <f t="shared" si="17"/>
        <v>6584</v>
      </c>
      <c r="O35" s="113">
        <f t="shared" si="18"/>
        <v>1.4116638078902231</v>
      </c>
      <c r="P35" s="214">
        <v>3409.7</v>
      </c>
      <c r="Q35" s="188">
        <v>3527</v>
      </c>
      <c r="R35" s="109">
        <v>1527</v>
      </c>
      <c r="S35" s="112">
        <f t="shared" si="19"/>
        <v>2000</v>
      </c>
      <c r="T35" s="113">
        <f t="shared" si="20"/>
        <v>1.3097576948264571</v>
      </c>
      <c r="U35" s="213">
        <v>3498</v>
      </c>
      <c r="V35" s="118">
        <v>1488</v>
      </c>
      <c r="W35" s="112">
        <f t="shared" si="21"/>
        <v>2010</v>
      </c>
      <c r="X35" s="225">
        <f t="shared" si="22"/>
        <v>1.3508064516129032</v>
      </c>
      <c r="Y35" s="115">
        <f t="shared" si="23"/>
        <v>10.6</v>
      </c>
      <c r="Z35" s="231">
        <v>4965</v>
      </c>
      <c r="AA35" s="188">
        <v>4040</v>
      </c>
      <c r="AB35" s="188">
        <v>315</v>
      </c>
      <c r="AC35" s="112">
        <f t="shared" si="24"/>
        <v>4355</v>
      </c>
      <c r="AD35" s="113">
        <f t="shared" si="25"/>
        <v>0.87713997985901304</v>
      </c>
      <c r="AE35" s="116">
        <f t="shared" si="26"/>
        <v>1.0187456212067516</v>
      </c>
      <c r="AF35" s="188">
        <v>385</v>
      </c>
      <c r="AG35" s="117">
        <f t="shared" si="27"/>
        <v>7.7542799597180259E-2</v>
      </c>
      <c r="AH35" s="116">
        <f t="shared" si="28"/>
        <v>0.81196648792858905</v>
      </c>
      <c r="AI35" s="188">
        <v>190</v>
      </c>
      <c r="AJ35" s="188">
        <v>10</v>
      </c>
      <c r="AK35" s="112">
        <f t="shared" si="29"/>
        <v>200</v>
      </c>
      <c r="AL35" s="117">
        <f t="shared" si="30"/>
        <v>4.0281973816717019E-2</v>
      </c>
      <c r="AM35" s="116">
        <f t="shared" si="31"/>
        <v>1.1778354917168719</v>
      </c>
      <c r="AN35" s="188">
        <v>25</v>
      </c>
      <c r="AO35" s="189" t="s">
        <v>6</v>
      </c>
      <c r="AP35" s="265" t="s">
        <v>6</v>
      </c>
    </row>
    <row r="36" spans="1:43" x14ac:dyDescent="0.2">
      <c r="A36" s="182" t="s">
        <v>140</v>
      </c>
      <c r="B36" s="158">
        <v>5320016.03</v>
      </c>
      <c r="C36" s="183">
        <v>5320016.0199999996</v>
      </c>
      <c r="D36" s="190">
        <v>0.43040339399999999</v>
      </c>
      <c r="E36" s="118">
        <v>5563</v>
      </c>
      <c r="F36" s="118">
        <v>1987</v>
      </c>
      <c r="G36" s="110">
        <v>1767</v>
      </c>
      <c r="H36" s="205"/>
      <c r="I36" s="187">
        <v>3.32</v>
      </c>
      <c r="J36" s="111">
        <f t="shared" si="16"/>
        <v>332</v>
      </c>
      <c r="K36" s="213">
        <v>7557</v>
      </c>
      <c r="L36" s="185">
        <v>4327</v>
      </c>
      <c r="M36" s="118">
        <f>D36*E36</f>
        <v>2394.334080822</v>
      </c>
      <c r="N36" s="112">
        <f t="shared" si="17"/>
        <v>5162.665919178</v>
      </c>
      <c r="O36" s="113">
        <f t="shared" si="18"/>
        <v>2.1562011586142575</v>
      </c>
      <c r="P36" s="214">
        <v>2273.1</v>
      </c>
      <c r="Q36" s="188">
        <v>2005</v>
      </c>
      <c r="R36" s="114">
        <f>F36*D36</f>
        <v>855.21154387800004</v>
      </c>
      <c r="S36" s="112">
        <f t="shared" si="19"/>
        <v>1149.7884561219998</v>
      </c>
      <c r="T36" s="113">
        <f t="shared" si="20"/>
        <v>1.3444491767595019</v>
      </c>
      <c r="U36" s="213">
        <v>1980</v>
      </c>
      <c r="V36" s="118">
        <f>D36*G36</f>
        <v>760.52279719800003</v>
      </c>
      <c r="W36" s="112">
        <f t="shared" si="21"/>
        <v>1219.477202802</v>
      </c>
      <c r="X36" s="225">
        <f t="shared" si="22"/>
        <v>1.603472252633227</v>
      </c>
      <c r="Y36" s="115">
        <f t="shared" si="23"/>
        <v>5.9638554216867474</v>
      </c>
      <c r="Z36" s="231">
        <v>3390</v>
      </c>
      <c r="AA36" s="188">
        <v>2715</v>
      </c>
      <c r="AB36" s="188">
        <v>240</v>
      </c>
      <c r="AC36" s="112">
        <f t="shared" si="24"/>
        <v>2955</v>
      </c>
      <c r="AD36" s="113">
        <f t="shared" si="25"/>
        <v>0.87168141592920356</v>
      </c>
      <c r="AE36" s="116">
        <f t="shared" si="26"/>
        <v>1.0124058257017463</v>
      </c>
      <c r="AF36" s="188">
        <v>280</v>
      </c>
      <c r="AG36" s="117">
        <f t="shared" si="27"/>
        <v>8.2595870206489674E-2</v>
      </c>
      <c r="AH36" s="116">
        <f t="shared" si="28"/>
        <v>0.86487822205748344</v>
      </c>
      <c r="AI36" s="188">
        <v>110</v>
      </c>
      <c r="AJ36" s="188">
        <v>10</v>
      </c>
      <c r="AK36" s="112">
        <f t="shared" si="29"/>
        <v>120</v>
      </c>
      <c r="AL36" s="117">
        <f t="shared" si="30"/>
        <v>3.5398230088495575E-2</v>
      </c>
      <c r="AM36" s="116">
        <f t="shared" si="31"/>
        <v>1.0350359674998706</v>
      </c>
      <c r="AN36" s="188">
        <v>40</v>
      </c>
      <c r="AO36" s="189" t="s">
        <v>6</v>
      </c>
      <c r="AP36" s="52" t="s">
        <v>2</v>
      </c>
      <c r="AQ36" s="136" t="s">
        <v>134</v>
      </c>
    </row>
    <row r="37" spans="1:43" x14ac:dyDescent="0.2">
      <c r="A37" s="137" t="s">
        <v>153</v>
      </c>
      <c r="B37" s="138">
        <v>5320016.04</v>
      </c>
      <c r="C37" s="139">
        <v>5320016.0199999996</v>
      </c>
      <c r="D37" s="146">
        <v>0.56959660599999995</v>
      </c>
      <c r="E37" s="134">
        <v>5563</v>
      </c>
      <c r="F37" s="134">
        <v>1987</v>
      </c>
      <c r="G37" s="135">
        <v>1767</v>
      </c>
      <c r="H37" s="207"/>
      <c r="I37" s="142">
        <v>70.91</v>
      </c>
      <c r="J37" s="88">
        <f t="shared" si="16"/>
        <v>7091</v>
      </c>
      <c r="K37" s="217">
        <v>7396</v>
      </c>
      <c r="L37" s="141">
        <v>4703</v>
      </c>
      <c r="M37" s="134">
        <f>D37*E37</f>
        <v>3168.6659191779995</v>
      </c>
      <c r="N37" s="89">
        <f t="shared" si="17"/>
        <v>4227.334080822</v>
      </c>
      <c r="O37" s="5">
        <f t="shared" si="18"/>
        <v>1.334105326546585</v>
      </c>
      <c r="P37" s="218">
        <v>104.3</v>
      </c>
      <c r="Q37" s="143">
        <v>2643</v>
      </c>
      <c r="R37" s="108">
        <f>F37*D37</f>
        <v>1131.7884561219998</v>
      </c>
      <c r="S37" s="89">
        <f t="shared" si="19"/>
        <v>1511.2115438780002</v>
      </c>
      <c r="T37" s="5">
        <f t="shared" si="20"/>
        <v>1.3352420549119834</v>
      </c>
      <c r="U37" s="217">
        <v>2402</v>
      </c>
      <c r="V37" s="134">
        <f>D37*G37</f>
        <v>1006.477202802</v>
      </c>
      <c r="W37" s="89">
        <f t="shared" si="21"/>
        <v>1395.522797198</v>
      </c>
      <c r="X37" s="227">
        <f t="shared" si="22"/>
        <v>1.3865418842204371</v>
      </c>
      <c r="Y37" s="2">
        <f t="shared" si="23"/>
        <v>0.33873924693273161</v>
      </c>
      <c r="Z37" s="233">
        <v>3395</v>
      </c>
      <c r="AA37" s="143">
        <v>2825</v>
      </c>
      <c r="AB37" s="143">
        <v>215</v>
      </c>
      <c r="AC37" s="89">
        <f t="shared" si="24"/>
        <v>3040</v>
      </c>
      <c r="AD37" s="5">
        <f t="shared" si="25"/>
        <v>0.89543446244477176</v>
      </c>
      <c r="AE37" s="90">
        <f t="shared" si="26"/>
        <v>1.0399935684608266</v>
      </c>
      <c r="AF37" s="143">
        <v>260</v>
      </c>
      <c r="AG37" s="93">
        <f t="shared" si="27"/>
        <v>7.6583210603829166E-2</v>
      </c>
      <c r="AH37" s="90">
        <f t="shared" si="28"/>
        <v>0.80191843564219023</v>
      </c>
      <c r="AI37" s="143">
        <v>50</v>
      </c>
      <c r="AJ37" s="143">
        <v>0</v>
      </c>
      <c r="AK37" s="89">
        <f t="shared" si="29"/>
        <v>50</v>
      </c>
      <c r="AL37" s="93">
        <f t="shared" si="30"/>
        <v>1.4727540500736377E-2</v>
      </c>
      <c r="AM37" s="90">
        <f t="shared" si="31"/>
        <v>0.430629839202818</v>
      </c>
      <c r="AN37" s="143">
        <v>50</v>
      </c>
      <c r="AO37" s="136" t="s">
        <v>2</v>
      </c>
      <c r="AP37" s="52" t="s">
        <v>2</v>
      </c>
      <c r="AQ37" s="136" t="s">
        <v>154</v>
      </c>
    </row>
    <row r="38" spans="1:43" x14ac:dyDescent="0.2">
      <c r="A38" s="193" t="s">
        <v>158</v>
      </c>
      <c r="B38" s="157">
        <v>5320100.01</v>
      </c>
      <c r="C38" s="194"/>
      <c r="D38" s="195"/>
      <c r="E38" s="196"/>
      <c r="F38" s="196"/>
      <c r="G38" s="197"/>
      <c r="H38" s="208" t="s">
        <v>93</v>
      </c>
      <c r="I38" s="198">
        <v>16.21</v>
      </c>
      <c r="J38" s="119">
        <f t="shared" si="16"/>
        <v>1621</v>
      </c>
      <c r="K38" s="219">
        <v>6584</v>
      </c>
      <c r="L38" s="196">
        <v>5887</v>
      </c>
      <c r="M38" s="220">
        <v>4902</v>
      </c>
      <c r="N38" s="121">
        <f t="shared" si="17"/>
        <v>1682</v>
      </c>
      <c r="O38" s="122">
        <f t="shared" si="18"/>
        <v>0.34312525499796004</v>
      </c>
      <c r="P38" s="221">
        <v>406.1</v>
      </c>
      <c r="Q38" s="199">
        <v>2512</v>
      </c>
      <c r="R38" s="120">
        <v>1861</v>
      </c>
      <c r="S38" s="121">
        <f t="shared" si="19"/>
        <v>651</v>
      </c>
      <c r="T38" s="122">
        <f t="shared" si="20"/>
        <v>0.34981192907039227</v>
      </c>
      <c r="U38" s="219">
        <v>2476</v>
      </c>
      <c r="V38" s="220">
        <v>1808</v>
      </c>
      <c r="W38" s="121">
        <f t="shared" si="21"/>
        <v>668</v>
      </c>
      <c r="X38" s="228">
        <f t="shared" si="22"/>
        <v>0.36946902654867259</v>
      </c>
      <c r="Y38" s="123">
        <f t="shared" si="23"/>
        <v>1.5274521900061691</v>
      </c>
      <c r="Z38" s="234">
        <v>3050</v>
      </c>
      <c r="AA38" s="199">
        <v>2110</v>
      </c>
      <c r="AB38" s="199">
        <v>135</v>
      </c>
      <c r="AC38" s="121">
        <f t="shared" si="24"/>
        <v>2245</v>
      </c>
      <c r="AD38" s="122">
        <f t="shared" si="25"/>
        <v>0.73606557377049175</v>
      </c>
      <c r="AE38" s="124">
        <f t="shared" si="26"/>
        <v>0.85489613678338183</v>
      </c>
      <c r="AF38" s="199">
        <v>695</v>
      </c>
      <c r="AG38" s="125">
        <f t="shared" si="27"/>
        <v>0.22786885245901639</v>
      </c>
      <c r="AH38" s="124">
        <f t="shared" si="28"/>
        <v>2.3860612822933653</v>
      </c>
      <c r="AI38" s="199">
        <v>90</v>
      </c>
      <c r="AJ38" s="199">
        <v>0</v>
      </c>
      <c r="AK38" s="121">
        <f t="shared" si="29"/>
        <v>90</v>
      </c>
      <c r="AL38" s="125">
        <f t="shared" si="30"/>
        <v>2.9508196721311476E-2</v>
      </c>
      <c r="AM38" s="124">
        <f t="shared" si="31"/>
        <v>0.86281276962899045</v>
      </c>
      <c r="AN38" s="199">
        <v>20</v>
      </c>
      <c r="AO38" s="200" t="s">
        <v>5</v>
      </c>
      <c r="AP38" s="267" t="s">
        <v>5</v>
      </c>
    </row>
    <row r="39" spans="1:43" x14ac:dyDescent="0.2">
      <c r="A39" s="182" t="s">
        <v>141</v>
      </c>
      <c r="B39" s="158">
        <v>5320100.0199999996</v>
      </c>
      <c r="C39" s="183"/>
      <c r="D39" s="184"/>
      <c r="E39" s="185"/>
      <c r="F39" s="185"/>
      <c r="G39" s="186"/>
      <c r="H39" s="205" t="s">
        <v>94</v>
      </c>
      <c r="I39" s="187">
        <v>2.67</v>
      </c>
      <c r="J39" s="111">
        <f t="shared" si="16"/>
        <v>267</v>
      </c>
      <c r="K39" s="213">
        <v>5638</v>
      </c>
      <c r="L39" s="185">
        <v>5453</v>
      </c>
      <c r="M39" s="118">
        <v>5729</v>
      </c>
      <c r="N39" s="112">
        <f t="shared" si="17"/>
        <v>-91</v>
      </c>
      <c r="O39" s="113">
        <f t="shared" si="18"/>
        <v>-1.5884098446500263E-2</v>
      </c>
      <c r="P39" s="214">
        <v>2114.5</v>
      </c>
      <c r="Q39" s="188">
        <v>2093</v>
      </c>
      <c r="R39" s="109">
        <v>2064</v>
      </c>
      <c r="S39" s="112">
        <f t="shared" si="19"/>
        <v>29</v>
      </c>
      <c r="T39" s="113">
        <f t="shared" si="20"/>
        <v>1.4050387596899225E-2</v>
      </c>
      <c r="U39" s="213">
        <v>2079</v>
      </c>
      <c r="V39" s="118">
        <v>1995</v>
      </c>
      <c r="W39" s="112">
        <f t="shared" si="21"/>
        <v>84</v>
      </c>
      <c r="X39" s="225">
        <f t="shared" si="22"/>
        <v>4.2105263157894736E-2</v>
      </c>
      <c r="Y39" s="115">
        <f t="shared" si="23"/>
        <v>7.786516853932584</v>
      </c>
      <c r="Z39" s="231">
        <v>2400</v>
      </c>
      <c r="AA39" s="188">
        <v>1800</v>
      </c>
      <c r="AB39" s="188">
        <v>150</v>
      </c>
      <c r="AC39" s="112">
        <f t="shared" si="24"/>
        <v>1950</v>
      </c>
      <c r="AD39" s="113">
        <f t="shared" si="25"/>
        <v>0.8125</v>
      </c>
      <c r="AE39" s="116">
        <f t="shared" si="26"/>
        <v>0.94367015098722418</v>
      </c>
      <c r="AF39" s="188">
        <v>340</v>
      </c>
      <c r="AG39" s="117">
        <f t="shared" si="27"/>
        <v>0.14166666666666666</v>
      </c>
      <c r="AH39" s="116">
        <f t="shared" si="28"/>
        <v>1.4834205933682374</v>
      </c>
      <c r="AI39" s="188">
        <v>95</v>
      </c>
      <c r="AJ39" s="188">
        <v>0</v>
      </c>
      <c r="AK39" s="112">
        <f t="shared" si="29"/>
        <v>95</v>
      </c>
      <c r="AL39" s="117">
        <f t="shared" si="30"/>
        <v>3.9583333333333331E-2</v>
      </c>
      <c r="AM39" s="116">
        <f t="shared" si="31"/>
        <v>1.1574074074074072</v>
      </c>
      <c r="AN39" s="188">
        <v>15</v>
      </c>
      <c r="AO39" s="189" t="s">
        <v>6</v>
      </c>
      <c r="AP39" s="267" t="s">
        <v>5</v>
      </c>
    </row>
    <row r="40" spans="1:43" x14ac:dyDescent="0.2">
      <c r="A40" s="182"/>
      <c r="B40" s="158">
        <v>5320100.03</v>
      </c>
      <c r="C40" s="183"/>
      <c r="D40" s="184"/>
      <c r="E40" s="185"/>
      <c r="F40" s="185"/>
      <c r="G40" s="186"/>
      <c r="H40" s="205" t="s">
        <v>95</v>
      </c>
      <c r="I40" s="187">
        <v>5.93</v>
      </c>
      <c r="J40" s="111">
        <f t="shared" si="16"/>
        <v>593</v>
      </c>
      <c r="K40" s="213">
        <v>6316</v>
      </c>
      <c r="L40" s="185">
        <v>6421</v>
      </c>
      <c r="M40" s="118">
        <v>6539</v>
      </c>
      <c r="N40" s="112">
        <f t="shared" si="17"/>
        <v>-223</v>
      </c>
      <c r="O40" s="113">
        <f t="shared" si="18"/>
        <v>-3.4103073864505278E-2</v>
      </c>
      <c r="P40" s="214">
        <v>1064.5999999999999</v>
      </c>
      <c r="Q40" s="188">
        <v>2151</v>
      </c>
      <c r="R40" s="109">
        <v>2088</v>
      </c>
      <c r="S40" s="112">
        <f t="shared" si="19"/>
        <v>63</v>
      </c>
      <c r="T40" s="113">
        <f t="shared" si="20"/>
        <v>3.017241379310345E-2</v>
      </c>
      <c r="U40" s="213">
        <v>2141</v>
      </c>
      <c r="V40" s="118">
        <v>2069</v>
      </c>
      <c r="W40" s="112">
        <f t="shared" si="21"/>
        <v>72</v>
      </c>
      <c r="X40" s="225">
        <f t="shared" si="22"/>
        <v>3.4799420009666508E-2</v>
      </c>
      <c r="Y40" s="115">
        <f t="shared" si="23"/>
        <v>3.6104553119730185</v>
      </c>
      <c r="Z40" s="231">
        <v>2910</v>
      </c>
      <c r="AA40" s="188">
        <v>2330</v>
      </c>
      <c r="AB40" s="188">
        <v>145</v>
      </c>
      <c r="AC40" s="112">
        <f t="shared" si="24"/>
        <v>2475</v>
      </c>
      <c r="AD40" s="113">
        <f t="shared" si="25"/>
        <v>0.85051546391752575</v>
      </c>
      <c r="AE40" s="116">
        <f t="shared" si="26"/>
        <v>0.9878228384640253</v>
      </c>
      <c r="AF40" s="188">
        <v>355</v>
      </c>
      <c r="AG40" s="117">
        <f t="shared" si="27"/>
        <v>0.12199312714776632</v>
      </c>
      <c r="AH40" s="116">
        <f t="shared" si="28"/>
        <v>1.2774149439556683</v>
      </c>
      <c r="AI40" s="188">
        <v>50</v>
      </c>
      <c r="AJ40" s="188">
        <v>10</v>
      </c>
      <c r="AK40" s="112">
        <f t="shared" si="29"/>
        <v>60</v>
      </c>
      <c r="AL40" s="117">
        <f t="shared" si="30"/>
        <v>2.0618556701030927E-2</v>
      </c>
      <c r="AM40" s="116">
        <f t="shared" si="31"/>
        <v>0.60288177488394523</v>
      </c>
      <c r="AN40" s="188">
        <v>15</v>
      </c>
      <c r="AO40" s="189" t="s">
        <v>6</v>
      </c>
      <c r="AP40" s="265" t="s">
        <v>6</v>
      </c>
    </row>
    <row r="41" spans="1:43" x14ac:dyDescent="0.2">
      <c r="A41" s="182"/>
      <c r="B41" s="158">
        <v>5320101.0199999996</v>
      </c>
      <c r="C41" s="183"/>
      <c r="D41" s="184"/>
      <c r="E41" s="185"/>
      <c r="F41" s="185"/>
      <c r="G41" s="186"/>
      <c r="H41" s="205" t="s">
        <v>96</v>
      </c>
      <c r="I41" s="187">
        <v>2.5499999999999998</v>
      </c>
      <c r="J41" s="111">
        <f t="shared" si="16"/>
        <v>254.99999999999997</v>
      </c>
      <c r="K41" s="213">
        <v>4114</v>
      </c>
      <c r="L41" s="185">
        <v>4143</v>
      </c>
      <c r="M41" s="118">
        <v>4355</v>
      </c>
      <c r="N41" s="112">
        <f t="shared" si="17"/>
        <v>-241</v>
      </c>
      <c r="O41" s="113">
        <f t="shared" si="18"/>
        <v>-5.533869115958668E-2</v>
      </c>
      <c r="P41" s="214">
        <v>1615.3</v>
      </c>
      <c r="Q41" s="188">
        <v>1546</v>
      </c>
      <c r="R41" s="109">
        <v>1537</v>
      </c>
      <c r="S41" s="112">
        <f t="shared" si="19"/>
        <v>9</v>
      </c>
      <c r="T41" s="113">
        <f t="shared" si="20"/>
        <v>5.8555627846454128E-3</v>
      </c>
      <c r="U41" s="213">
        <v>1531</v>
      </c>
      <c r="V41" s="118">
        <v>1518</v>
      </c>
      <c r="W41" s="112">
        <f t="shared" si="21"/>
        <v>13</v>
      </c>
      <c r="X41" s="225">
        <f t="shared" si="22"/>
        <v>8.563899868247694E-3</v>
      </c>
      <c r="Y41" s="115">
        <f t="shared" si="23"/>
        <v>6.0039215686274519</v>
      </c>
      <c r="Z41" s="231">
        <v>1980</v>
      </c>
      <c r="AA41" s="188">
        <v>1645</v>
      </c>
      <c r="AB41" s="188">
        <v>105</v>
      </c>
      <c r="AC41" s="112">
        <f t="shared" si="24"/>
        <v>1750</v>
      </c>
      <c r="AD41" s="113">
        <f t="shared" si="25"/>
        <v>0.88383838383838387</v>
      </c>
      <c r="AE41" s="116">
        <f t="shared" si="26"/>
        <v>1.0265254167693192</v>
      </c>
      <c r="AF41" s="188">
        <v>155</v>
      </c>
      <c r="AG41" s="117">
        <f t="shared" si="27"/>
        <v>7.8282828282828287E-2</v>
      </c>
      <c r="AH41" s="116">
        <f t="shared" si="28"/>
        <v>0.81971547940134326</v>
      </c>
      <c r="AI41" s="188">
        <v>50</v>
      </c>
      <c r="AJ41" s="188">
        <v>0</v>
      </c>
      <c r="AK41" s="112">
        <f t="shared" si="29"/>
        <v>50</v>
      </c>
      <c r="AL41" s="117">
        <f t="shared" si="30"/>
        <v>2.5252525252525252E-2</v>
      </c>
      <c r="AM41" s="116">
        <f t="shared" si="31"/>
        <v>0.73837793136038743</v>
      </c>
      <c r="AN41" s="188">
        <v>25</v>
      </c>
      <c r="AO41" s="189" t="s">
        <v>6</v>
      </c>
      <c r="AP41" s="265" t="s">
        <v>6</v>
      </c>
    </row>
    <row r="42" spans="1:43" x14ac:dyDescent="0.2">
      <c r="A42" s="182"/>
      <c r="B42" s="158">
        <v>5320101.03</v>
      </c>
      <c r="C42" s="183"/>
      <c r="D42" s="184"/>
      <c r="E42" s="185"/>
      <c r="F42" s="185"/>
      <c r="G42" s="186"/>
      <c r="H42" s="205" t="s">
        <v>97</v>
      </c>
      <c r="I42" s="187">
        <v>1.69</v>
      </c>
      <c r="J42" s="111">
        <f t="shared" si="16"/>
        <v>169</v>
      </c>
      <c r="K42" s="213">
        <v>4063</v>
      </c>
      <c r="L42" s="185">
        <v>4199</v>
      </c>
      <c r="M42" s="118">
        <v>4341</v>
      </c>
      <c r="N42" s="112">
        <f t="shared" si="17"/>
        <v>-278</v>
      </c>
      <c r="O42" s="113">
        <f t="shared" si="18"/>
        <v>-6.404054365353605E-2</v>
      </c>
      <c r="P42" s="214">
        <v>2400.4</v>
      </c>
      <c r="Q42" s="188">
        <v>1382</v>
      </c>
      <c r="R42" s="109">
        <v>1351</v>
      </c>
      <c r="S42" s="112">
        <f t="shared" si="19"/>
        <v>31</v>
      </c>
      <c r="T42" s="113">
        <f t="shared" si="20"/>
        <v>2.2945965951147299E-2</v>
      </c>
      <c r="U42" s="213">
        <v>1367</v>
      </c>
      <c r="V42" s="118">
        <v>1334</v>
      </c>
      <c r="W42" s="112">
        <f t="shared" si="21"/>
        <v>33</v>
      </c>
      <c r="X42" s="225">
        <f t="shared" si="22"/>
        <v>2.4737631184407798E-2</v>
      </c>
      <c r="Y42" s="115">
        <f t="shared" si="23"/>
        <v>8.0887573964497044</v>
      </c>
      <c r="Z42" s="231">
        <v>1975</v>
      </c>
      <c r="AA42" s="188">
        <v>1585</v>
      </c>
      <c r="AB42" s="188">
        <v>125</v>
      </c>
      <c r="AC42" s="112">
        <f t="shared" si="24"/>
        <v>1710</v>
      </c>
      <c r="AD42" s="113">
        <f t="shared" si="25"/>
        <v>0.86582278481012653</v>
      </c>
      <c r="AE42" s="116">
        <f t="shared" si="26"/>
        <v>1.0056013760860936</v>
      </c>
      <c r="AF42" s="188">
        <v>175</v>
      </c>
      <c r="AG42" s="117">
        <f t="shared" si="27"/>
        <v>8.8607594936708861E-2</v>
      </c>
      <c r="AH42" s="116">
        <f t="shared" si="28"/>
        <v>0.92782821923255354</v>
      </c>
      <c r="AI42" s="188">
        <v>50</v>
      </c>
      <c r="AJ42" s="188">
        <v>15</v>
      </c>
      <c r="AK42" s="112">
        <f t="shared" si="29"/>
        <v>65</v>
      </c>
      <c r="AL42" s="117">
        <f t="shared" si="30"/>
        <v>3.2911392405063293E-2</v>
      </c>
      <c r="AM42" s="116">
        <f t="shared" si="31"/>
        <v>0.96232141535272786</v>
      </c>
      <c r="AN42" s="188">
        <v>25</v>
      </c>
      <c r="AO42" s="189" t="s">
        <v>6</v>
      </c>
      <c r="AP42" s="265" t="s">
        <v>6</v>
      </c>
    </row>
    <row r="43" spans="1:43" x14ac:dyDescent="0.2">
      <c r="A43" s="182"/>
      <c r="B43" s="158">
        <v>5320101.04</v>
      </c>
      <c r="C43" s="183"/>
      <c r="D43" s="184"/>
      <c r="E43" s="185"/>
      <c r="F43" s="185"/>
      <c r="G43" s="186"/>
      <c r="H43" s="205" t="s">
        <v>98</v>
      </c>
      <c r="I43" s="187">
        <v>1.7</v>
      </c>
      <c r="J43" s="111">
        <f t="shared" si="16"/>
        <v>170</v>
      </c>
      <c r="K43" s="213">
        <v>4607</v>
      </c>
      <c r="L43" s="185">
        <v>4723</v>
      </c>
      <c r="M43" s="118">
        <v>5055</v>
      </c>
      <c r="N43" s="112">
        <f t="shared" si="17"/>
        <v>-448</v>
      </c>
      <c r="O43" s="113">
        <f t="shared" si="18"/>
        <v>-8.8625123639960432E-2</v>
      </c>
      <c r="P43" s="214">
        <v>2710.8</v>
      </c>
      <c r="Q43" s="188">
        <v>1704</v>
      </c>
      <c r="R43" s="109">
        <v>1765</v>
      </c>
      <c r="S43" s="112">
        <f t="shared" si="19"/>
        <v>-61</v>
      </c>
      <c r="T43" s="113">
        <f t="shared" si="20"/>
        <v>-3.4560906515580733E-2</v>
      </c>
      <c r="U43" s="213">
        <v>1692</v>
      </c>
      <c r="V43" s="118">
        <v>1744</v>
      </c>
      <c r="W43" s="112">
        <f t="shared" si="21"/>
        <v>-52</v>
      </c>
      <c r="X43" s="225">
        <f t="shared" si="22"/>
        <v>-2.9816513761467892E-2</v>
      </c>
      <c r="Y43" s="115">
        <f t="shared" si="23"/>
        <v>9.9529411764705884</v>
      </c>
      <c r="Z43" s="231">
        <v>2225</v>
      </c>
      <c r="AA43" s="188">
        <v>1665</v>
      </c>
      <c r="AB43" s="188">
        <v>150</v>
      </c>
      <c r="AC43" s="112">
        <f t="shared" si="24"/>
        <v>1815</v>
      </c>
      <c r="AD43" s="113">
        <f t="shared" si="25"/>
        <v>0.81573033707865172</v>
      </c>
      <c r="AE43" s="116">
        <f t="shared" si="26"/>
        <v>0.94742199428414831</v>
      </c>
      <c r="AF43" s="188">
        <v>285</v>
      </c>
      <c r="AG43" s="117">
        <f t="shared" si="27"/>
        <v>0.12808988764044943</v>
      </c>
      <c r="AH43" s="116">
        <f t="shared" si="28"/>
        <v>1.3412553679628212</v>
      </c>
      <c r="AI43" s="188">
        <v>95</v>
      </c>
      <c r="AJ43" s="188">
        <v>15</v>
      </c>
      <c r="AK43" s="112">
        <f t="shared" si="29"/>
        <v>110</v>
      </c>
      <c r="AL43" s="117">
        <f t="shared" si="30"/>
        <v>4.9438202247191011E-2</v>
      </c>
      <c r="AM43" s="116">
        <f t="shared" si="31"/>
        <v>1.4455614692161114</v>
      </c>
      <c r="AN43" s="188">
        <v>15</v>
      </c>
      <c r="AO43" s="189" t="s">
        <v>6</v>
      </c>
      <c r="AP43" s="265" t="s">
        <v>6</v>
      </c>
    </row>
    <row r="44" spans="1:43" x14ac:dyDescent="0.2">
      <c r="A44" s="182"/>
      <c r="B44" s="158">
        <v>5320101.05</v>
      </c>
      <c r="C44" s="183"/>
      <c r="D44" s="184"/>
      <c r="E44" s="185"/>
      <c r="F44" s="185"/>
      <c r="G44" s="186"/>
      <c r="H44" s="205" t="s">
        <v>99</v>
      </c>
      <c r="I44" s="187">
        <v>3.4</v>
      </c>
      <c r="J44" s="111">
        <f t="shared" si="16"/>
        <v>340</v>
      </c>
      <c r="K44" s="213">
        <v>3840</v>
      </c>
      <c r="L44" s="185">
        <v>3339</v>
      </c>
      <c r="M44" s="118">
        <v>3391</v>
      </c>
      <c r="N44" s="112">
        <f t="shared" si="17"/>
        <v>449</v>
      </c>
      <c r="O44" s="113">
        <f t="shared" si="18"/>
        <v>0.13240931878501916</v>
      </c>
      <c r="P44" s="214">
        <v>1128.3</v>
      </c>
      <c r="Q44" s="188">
        <v>1685</v>
      </c>
      <c r="R44" s="109">
        <v>1388</v>
      </c>
      <c r="S44" s="112">
        <f t="shared" si="19"/>
        <v>297</v>
      </c>
      <c r="T44" s="113">
        <f t="shared" si="20"/>
        <v>0.21397694524495678</v>
      </c>
      <c r="U44" s="213">
        <v>1597</v>
      </c>
      <c r="V44" s="118">
        <v>1360</v>
      </c>
      <c r="W44" s="112">
        <f t="shared" si="21"/>
        <v>237</v>
      </c>
      <c r="X44" s="225">
        <f t="shared" si="22"/>
        <v>0.17426470588235293</v>
      </c>
      <c r="Y44" s="115">
        <f t="shared" si="23"/>
        <v>4.697058823529412</v>
      </c>
      <c r="Z44" s="231">
        <v>1755</v>
      </c>
      <c r="AA44" s="188">
        <v>1335</v>
      </c>
      <c r="AB44" s="188">
        <v>110</v>
      </c>
      <c r="AC44" s="112">
        <f t="shared" si="24"/>
        <v>1445</v>
      </c>
      <c r="AD44" s="113">
        <f t="shared" si="25"/>
        <v>0.8233618233618234</v>
      </c>
      <c r="AE44" s="116">
        <f t="shared" si="26"/>
        <v>0.9562855091310376</v>
      </c>
      <c r="AF44" s="188">
        <v>220</v>
      </c>
      <c r="AG44" s="117">
        <f t="shared" si="27"/>
        <v>0.12535612535612536</v>
      </c>
      <c r="AH44" s="116">
        <f t="shared" si="28"/>
        <v>1.3126295848808938</v>
      </c>
      <c r="AI44" s="188">
        <v>70</v>
      </c>
      <c r="AJ44" s="188">
        <v>0</v>
      </c>
      <c r="AK44" s="112">
        <f t="shared" si="29"/>
        <v>70</v>
      </c>
      <c r="AL44" s="117">
        <f t="shared" si="30"/>
        <v>3.9886039886039885E-2</v>
      </c>
      <c r="AM44" s="116">
        <f t="shared" si="31"/>
        <v>1.1662584761999966</v>
      </c>
      <c r="AN44" s="188">
        <v>25</v>
      </c>
      <c r="AO44" s="189" t="s">
        <v>6</v>
      </c>
      <c r="AP44" s="265" t="s">
        <v>6</v>
      </c>
    </row>
    <row r="45" spans="1:43" x14ac:dyDescent="0.2">
      <c r="A45" s="182"/>
      <c r="B45" s="158">
        <v>5320101.0599999996</v>
      </c>
      <c r="C45" s="183"/>
      <c r="D45" s="184"/>
      <c r="E45" s="185"/>
      <c r="F45" s="185"/>
      <c r="G45" s="186"/>
      <c r="H45" s="205" t="s">
        <v>100</v>
      </c>
      <c r="I45" s="187">
        <v>2.35</v>
      </c>
      <c r="J45" s="111">
        <f t="shared" si="16"/>
        <v>235</v>
      </c>
      <c r="K45" s="213">
        <v>4566</v>
      </c>
      <c r="L45" s="185">
        <v>4488</v>
      </c>
      <c r="M45" s="118">
        <v>3903</v>
      </c>
      <c r="N45" s="112">
        <f t="shared" si="17"/>
        <v>663</v>
      </c>
      <c r="O45" s="113">
        <f t="shared" si="18"/>
        <v>0.16986933128362797</v>
      </c>
      <c r="P45" s="214">
        <v>1940.3</v>
      </c>
      <c r="Q45" s="188">
        <v>1442</v>
      </c>
      <c r="R45" s="109">
        <v>1189</v>
      </c>
      <c r="S45" s="112">
        <f t="shared" si="19"/>
        <v>253</v>
      </c>
      <c r="T45" s="113">
        <f t="shared" si="20"/>
        <v>0.21278385197645081</v>
      </c>
      <c r="U45" s="213">
        <v>1428</v>
      </c>
      <c r="V45" s="118">
        <v>1172</v>
      </c>
      <c r="W45" s="112">
        <f t="shared" si="21"/>
        <v>256</v>
      </c>
      <c r="X45" s="225">
        <f t="shared" si="22"/>
        <v>0.21843003412969283</v>
      </c>
      <c r="Y45" s="115">
        <f t="shared" si="23"/>
        <v>6.0765957446808514</v>
      </c>
      <c r="Z45" s="231">
        <v>2135</v>
      </c>
      <c r="AA45" s="188">
        <v>1665</v>
      </c>
      <c r="AB45" s="188">
        <v>125</v>
      </c>
      <c r="AC45" s="112">
        <f t="shared" si="24"/>
        <v>1790</v>
      </c>
      <c r="AD45" s="113">
        <f t="shared" si="25"/>
        <v>0.83840749414519911</v>
      </c>
      <c r="AE45" s="116">
        <f t="shared" si="26"/>
        <v>0.973760155801625</v>
      </c>
      <c r="AF45" s="188">
        <v>255</v>
      </c>
      <c r="AG45" s="117">
        <f t="shared" si="27"/>
        <v>0.11943793911007025</v>
      </c>
      <c r="AH45" s="116">
        <f t="shared" si="28"/>
        <v>1.2506590482729869</v>
      </c>
      <c r="AI45" s="188">
        <v>50</v>
      </c>
      <c r="AJ45" s="188">
        <v>10</v>
      </c>
      <c r="AK45" s="112">
        <f t="shared" si="29"/>
        <v>60</v>
      </c>
      <c r="AL45" s="117">
        <f t="shared" si="30"/>
        <v>2.8103044496487119E-2</v>
      </c>
      <c r="AM45" s="116">
        <f t="shared" si="31"/>
        <v>0.82172644726570521</v>
      </c>
      <c r="AN45" s="188">
        <v>25</v>
      </c>
      <c r="AO45" s="189" t="s">
        <v>6</v>
      </c>
      <c r="AP45" s="265" t="s">
        <v>6</v>
      </c>
    </row>
    <row r="46" spans="1:43" x14ac:dyDescent="0.2">
      <c r="A46" s="182"/>
      <c r="B46" s="158">
        <v>5320102.01</v>
      </c>
      <c r="C46" s="183"/>
      <c r="D46" s="184"/>
      <c r="E46" s="185"/>
      <c r="F46" s="185"/>
      <c r="G46" s="186"/>
      <c r="H46" s="205" t="s">
        <v>101</v>
      </c>
      <c r="I46" s="187">
        <v>1.03</v>
      </c>
      <c r="J46" s="111">
        <f t="shared" si="16"/>
        <v>103</v>
      </c>
      <c r="K46" s="213">
        <v>3240</v>
      </c>
      <c r="L46" s="185">
        <v>3213</v>
      </c>
      <c r="M46" s="118">
        <v>3081</v>
      </c>
      <c r="N46" s="112">
        <f t="shared" si="17"/>
        <v>159</v>
      </c>
      <c r="O46" s="113">
        <f t="shared" si="18"/>
        <v>5.1606621226874393E-2</v>
      </c>
      <c r="P46" s="214">
        <v>3148.1</v>
      </c>
      <c r="Q46" s="188">
        <v>1115</v>
      </c>
      <c r="R46" s="109">
        <v>1015</v>
      </c>
      <c r="S46" s="112">
        <f t="shared" si="19"/>
        <v>100</v>
      </c>
      <c r="T46" s="113">
        <f t="shared" si="20"/>
        <v>9.8522167487684734E-2</v>
      </c>
      <c r="U46" s="213">
        <v>1110</v>
      </c>
      <c r="V46" s="118">
        <v>998</v>
      </c>
      <c r="W46" s="112">
        <f t="shared" si="21"/>
        <v>112</v>
      </c>
      <c r="X46" s="225">
        <f t="shared" si="22"/>
        <v>0.11222444889779559</v>
      </c>
      <c r="Y46" s="115">
        <f t="shared" si="23"/>
        <v>10.776699029126213</v>
      </c>
      <c r="Z46" s="231">
        <v>1685</v>
      </c>
      <c r="AA46" s="188">
        <v>1265</v>
      </c>
      <c r="AB46" s="188">
        <v>150</v>
      </c>
      <c r="AC46" s="112">
        <f t="shared" si="24"/>
        <v>1415</v>
      </c>
      <c r="AD46" s="113">
        <f t="shared" si="25"/>
        <v>0.83976261127596441</v>
      </c>
      <c r="AE46" s="116">
        <f t="shared" si="26"/>
        <v>0.97533404329380302</v>
      </c>
      <c r="AF46" s="188">
        <v>190</v>
      </c>
      <c r="AG46" s="117">
        <f t="shared" si="27"/>
        <v>0.11275964391691394</v>
      </c>
      <c r="AH46" s="116">
        <f t="shared" si="28"/>
        <v>1.1807292556744915</v>
      </c>
      <c r="AI46" s="188">
        <v>50</v>
      </c>
      <c r="AJ46" s="188">
        <v>0</v>
      </c>
      <c r="AK46" s="112">
        <f t="shared" si="29"/>
        <v>50</v>
      </c>
      <c r="AL46" s="117">
        <f t="shared" si="30"/>
        <v>2.967359050445104E-2</v>
      </c>
      <c r="AM46" s="116">
        <f t="shared" si="31"/>
        <v>0.86764884515938712</v>
      </c>
      <c r="AN46" s="188">
        <v>30</v>
      </c>
      <c r="AO46" s="189" t="s">
        <v>6</v>
      </c>
      <c r="AP46" s="265" t="s">
        <v>6</v>
      </c>
    </row>
    <row r="47" spans="1:43" x14ac:dyDescent="0.2">
      <c r="A47" s="182"/>
      <c r="B47" s="158">
        <v>5320102.0199999996</v>
      </c>
      <c r="C47" s="183"/>
      <c r="D47" s="184"/>
      <c r="E47" s="185"/>
      <c r="F47" s="185"/>
      <c r="G47" s="186"/>
      <c r="H47" s="205" t="s">
        <v>102</v>
      </c>
      <c r="I47" s="187">
        <v>0.67</v>
      </c>
      <c r="J47" s="111">
        <f t="shared" si="16"/>
        <v>67</v>
      </c>
      <c r="K47" s="213">
        <v>2265</v>
      </c>
      <c r="L47" s="185">
        <v>2109</v>
      </c>
      <c r="M47" s="118">
        <v>2174</v>
      </c>
      <c r="N47" s="112">
        <f t="shared" si="17"/>
        <v>91</v>
      </c>
      <c r="O47" s="113">
        <f t="shared" si="18"/>
        <v>4.1858325666973319E-2</v>
      </c>
      <c r="P47" s="214">
        <v>3401.9</v>
      </c>
      <c r="Q47" s="188">
        <v>1345</v>
      </c>
      <c r="R47" s="109">
        <v>1168</v>
      </c>
      <c r="S47" s="112">
        <f t="shared" si="19"/>
        <v>177</v>
      </c>
      <c r="T47" s="113">
        <f t="shared" si="20"/>
        <v>0.15154109589041095</v>
      </c>
      <c r="U47" s="213">
        <v>1278</v>
      </c>
      <c r="V47" s="118">
        <v>1123</v>
      </c>
      <c r="W47" s="112">
        <f t="shared" si="21"/>
        <v>155</v>
      </c>
      <c r="X47" s="225">
        <f t="shared" si="22"/>
        <v>0.13802315227070347</v>
      </c>
      <c r="Y47" s="115">
        <f t="shared" si="23"/>
        <v>19.074626865671643</v>
      </c>
      <c r="Z47" s="231">
        <v>885</v>
      </c>
      <c r="AA47" s="188">
        <v>640</v>
      </c>
      <c r="AB47" s="188">
        <v>85</v>
      </c>
      <c r="AC47" s="112">
        <f t="shared" si="24"/>
        <v>725</v>
      </c>
      <c r="AD47" s="113">
        <f t="shared" si="25"/>
        <v>0.8192090395480226</v>
      </c>
      <c r="AE47" s="116">
        <f t="shared" si="26"/>
        <v>0.95146229912662328</v>
      </c>
      <c r="AF47" s="188">
        <v>110</v>
      </c>
      <c r="AG47" s="117">
        <f t="shared" si="27"/>
        <v>0.12429378531073447</v>
      </c>
      <c r="AH47" s="116">
        <f t="shared" si="28"/>
        <v>1.301505605348005</v>
      </c>
      <c r="AI47" s="188">
        <v>35</v>
      </c>
      <c r="AJ47" s="188">
        <v>10</v>
      </c>
      <c r="AK47" s="112">
        <f t="shared" si="29"/>
        <v>45</v>
      </c>
      <c r="AL47" s="117">
        <f t="shared" si="30"/>
        <v>5.0847457627118647E-2</v>
      </c>
      <c r="AM47" s="116">
        <f t="shared" si="31"/>
        <v>1.4867677668748143</v>
      </c>
      <c r="AN47" s="188">
        <v>0</v>
      </c>
      <c r="AO47" s="189" t="s">
        <v>6</v>
      </c>
      <c r="AP47" s="265" t="s">
        <v>6</v>
      </c>
    </row>
    <row r="48" spans="1:43" x14ac:dyDescent="0.2">
      <c r="A48" s="193"/>
      <c r="B48" s="157">
        <v>5320102.03</v>
      </c>
      <c r="C48" s="194"/>
      <c r="D48" s="195"/>
      <c r="E48" s="196"/>
      <c r="F48" s="196"/>
      <c r="G48" s="197"/>
      <c r="H48" s="208" t="s">
        <v>103</v>
      </c>
      <c r="I48" s="198">
        <v>1.43</v>
      </c>
      <c r="J48" s="119">
        <f t="shared" si="16"/>
        <v>143</v>
      </c>
      <c r="K48" s="219">
        <v>3053</v>
      </c>
      <c r="L48" s="196">
        <v>3004</v>
      </c>
      <c r="M48" s="220">
        <v>3117</v>
      </c>
      <c r="N48" s="121">
        <f t="shared" si="17"/>
        <v>-64</v>
      </c>
      <c r="O48" s="122">
        <f t="shared" si="18"/>
        <v>-2.0532563362207251E-2</v>
      </c>
      <c r="P48" s="221">
        <v>2131.1</v>
      </c>
      <c r="Q48" s="199">
        <v>1345</v>
      </c>
      <c r="R48" s="120">
        <v>1335</v>
      </c>
      <c r="S48" s="121">
        <f t="shared" si="19"/>
        <v>10</v>
      </c>
      <c r="T48" s="122">
        <f t="shared" si="20"/>
        <v>7.4906367041198503E-3</v>
      </c>
      <c r="U48" s="219">
        <v>1304</v>
      </c>
      <c r="V48" s="220">
        <v>1284</v>
      </c>
      <c r="W48" s="121">
        <f t="shared" si="21"/>
        <v>20</v>
      </c>
      <c r="X48" s="228">
        <f t="shared" si="22"/>
        <v>1.5576323987538941E-2</v>
      </c>
      <c r="Y48" s="123">
        <f t="shared" si="23"/>
        <v>9.1188811188811183</v>
      </c>
      <c r="Z48" s="234">
        <v>1460</v>
      </c>
      <c r="AA48" s="199">
        <v>1085</v>
      </c>
      <c r="AB48" s="199">
        <v>95</v>
      </c>
      <c r="AC48" s="121">
        <f t="shared" si="24"/>
        <v>1180</v>
      </c>
      <c r="AD48" s="122">
        <f t="shared" si="25"/>
        <v>0.80821917808219179</v>
      </c>
      <c r="AE48" s="124">
        <f t="shared" si="26"/>
        <v>0.93869823238349803</v>
      </c>
      <c r="AF48" s="199">
        <v>220</v>
      </c>
      <c r="AG48" s="125">
        <f t="shared" si="27"/>
        <v>0.15068493150684931</v>
      </c>
      <c r="AH48" s="124">
        <f t="shared" si="28"/>
        <v>1.5778526859355948</v>
      </c>
      <c r="AI48" s="199">
        <v>60</v>
      </c>
      <c r="AJ48" s="199">
        <v>0</v>
      </c>
      <c r="AK48" s="121">
        <f t="shared" si="29"/>
        <v>60</v>
      </c>
      <c r="AL48" s="125">
        <f t="shared" si="30"/>
        <v>4.1095890410958902E-2</v>
      </c>
      <c r="AM48" s="124">
        <f t="shared" si="31"/>
        <v>1.2016342225426579</v>
      </c>
      <c r="AN48" s="199">
        <v>10</v>
      </c>
      <c r="AO48" s="200" t="s">
        <v>5</v>
      </c>
      <c r="AP48" s="267" t="s">
        <v>5</v>
      </c>
    </row>
    <row r="49" spans="1:43" x14ac:dyDescent="0.2">
      <c r="A49" s="193" t="s">
        <v>142</v>
      </c>
      <c r="B49" s="157">
        <v>5320103</v>
      </c>
      <c r="C49" s="194"/>
      <c r="D49" s="195"/>
      <c r="E49" s="196"/>
      <c r="F49" s="196"/>
      <c r="G49" s="197"/>
      <c r="H49" s="208" t="s">
        <v>104</v>
      </c>
      <c r="I49" s="198">
        <v>1.1599999999999999</v>
      </c>
      <c r="J49" s="119">
        <f t="shared" si="16"/>
        <v>115.99999999999999</v>
      </c>
      <c r="K49" s="219">
        <v>2544</v>
      </c>
      <c r="L49" s="196">
        <v>2556</v>
      </c>
      <c r="M49" s="220">
        <v>2705</v>
      </c>
      <c r="N49" s="121">
        <f t="shared" si="17"/>
        <v>-161</v>
      </c>
      <c r="O49" s="122">
        <f t="shared" si="18"/>
        <v>-5.9519408502772646E-2</v>
      </c>
      <c r="P49" s="221">
        <v>2194.4</v>
      </c>
      <c r="Q49" s="199">
        <v>1304</v>
      </c>
      <c r="R49" s="120">
        <v>1273</v>
      </c>
      <c r="S49" s="121">
        <f t="shared" si="19"/>
        <v>31</v>
      </c>
      <c r="T49" s="122">
        <f t="shared" si="20"/>
        <v>2.4351924587588374E-2</v>
      </c>
      <c r="U49" s="219">
        <v>1243</v>
      </c>
      <c r="V49" s="220">
        <v>1225</v>
      </c>
      <c r="W49" s="121">
        <f t="shared" si="21"/>
        <v>18</v>
      </c>
      <c r="X49" s="228">
        <f t="shared" si="22"/>
        <v>1.4693877551020407E-2</v>
      </c>
      <c r="Y49" s="123">
        <f t="shared" si="23"/>
        <v>10.715517241379311</v>
      </c>
      <c r="Z49" s="234">
        <v>1125</v>
      </c>
      <c r="AA49" s="199">
        <v>825</v>
      </c>
      <c r="AB49" s="199">
        <v>50</v>
      </c>
      <c r="AC49" s="121">
        <f t="shared" si="24"/>
        <v>875</v>
      </c>
      <c r="AD49" s="122">
        <f t="shared" si="25"/>
        <v>0.77777777777777779</v>
      </c>
      <c r="AE49" s="124">
        <f t="shared" si="26"/>
        <v>0.90334236675700097</v>
      </c>
      <c r="AF49" s="199">
        <v>185</v>
      </c>
      <c r="AG49" s="125">
        <f t="shared" si="27"/>
        <v>0.16444444444444445</v>
      </c>
      <c r="AH49" s="124">
        <f t="shared" si="28"/>
        <v>1.7219313554392088</v>
      </c>
      <c r="AI49" s="199">
        <v>50</v>
      </c>
      <c r="AJ49" s="199">
        <v>0</v>
      </c>
      <c r="AK49" s="121">
        <f t="shared" si="29"/>
        <v>50</v>
      </c>
      <c r="AL49" s="125">
        <f t="shared" si="30"/>
        <v>4.4444444444444446E-2</v>
      </c>
      <c r="AM49" s="124">
        <f t="shared" si="31"/>
        <v>1.2995451591942819</v>
      </c>
      <c r="AN49" s="199">
        <v>15</v>
      </c>
      <c r="AO49" s="200" t="s">
        <v>5</v>
      </c>
      <c r="AP49" s="265" t="s">
        <v>6</v>
      </c>
    </row>
    <row r="50" spans="1:43" x14ac:dyDescent="0.2">
      <c r="A50" s="182"/>
      <c r="B50" s="158">
        <v>5320104</v>
      </c>
      <c r="C50" s="183"/>
      <c r="D50" s="184"/>
      <c r="E50" s="185"/>
      <c r="F50" s="185"/>
      <c r="G50" s="186"/>
      <c r="H50" s="205" t="s">
        <v>105</v>
      </c>
      <c r="I50" s="187">
        <v>1.7</v>
      </c>
      <c r="J50" s="111">
        <f t="shared" si="16"/>
        <v>170</v>
      </c>
      <c r="K50" s="213">
        <v>4173</v>
      </c>
      <c r="L50" s="185">
        <v>4279</v>
      </c>
      <c r="M50" s="118">
        <v>4426</v>
      </c>
      <c r="N50" s="112">
        <f t="shared" si="17"/>
        <v>-253</v>
      </c>
      <c r="O50" s="113">
        <f t="shared" si="18"/>
        <v>-5.7162223226389516E-2</v>
      </c>
      <c r="P50" s="214">
        <v>2450.1</v>
      </c>
      <c r="Q50" s="188">
        <v>1692</v>
      </c>
      <c r="R50" s="109">
        <v>1655</v>
      </c>
      <c r="S50" s="112">
        <f t="shared" si="19"/>
        <v>37</v>
      </c>
      <c r="T50" s="113">
        <f t="shared" si="20"/>
        <v>2.2356495468277945E-2</v>
      </c>
      <c r="U50" s="213">
        <v>1635</v>
      </c>
      <c r="V50" s="118">
        <v>1614</v>
      </c>
      <c r="W50" s="112">
        <f t="shared" si="21"/>
        <v>21</v>
      </c>
      <c r="X50" s="225">
        <f t="shared" si="22"/>
        <v>1.3011152416356878E-2</v>
      </c>
      <c r="Y50" s="115">
        <f t="shared" si="23"/>
        <v>9.617647058823529</v>
      </c>
      <c r="Z50" s="231">
        <v>2070</v>
      </c>
      <c r="AA50" s="188">
        <v>1535</v>
      </c>
      <c r="AB50" s="188">
        <v>150</v>
      </c>
      <c r="AC50" s="112">
        <f t="shared" si="24"/>
        <v>1685</v>
      </c>
      <c r="AD50" s="113">
        <f t="shared" si="25"/>
        <v>0.81400966183574874</v>
      </c>
      <c r="AE50" s="116">
        <f t="shared" si="26"/>
        <v>0.94542353291027725</v>
      </c>
      <c r="AF50" s="188">
        <v>280</v>
      </c>
      <c r="AG50" s="117">
        <f t="shared" si="27"/>
        <v>0.13526570048309178</v>
      </c>
      <c r="AH50" s="116">
        <f t="shared" si="28"/>
        <v>1.4163947694564585</v>
      </c>
      <c r="AI50" s="188">
        <v>60</v>
      </c>
      <c r="AJ50" s="188">
        <v>25</v>
      </c>
      <c r="AK50" s="112">
        <f t="shared" si="29"/>
        <v>85</v>
      </c>
      <c r="AL50" s="117">
        <f t="shared" si="30"/>
        <v>4.1062801932367152E-2</v>
      </c>
      <c r="AM50" s="116">
        <f t="shared" si="31"/>
        <v>1.2006667231686301</v>
      </c>
      <c r="AN50" s="188">
        <v>25</v>
      </c>
      <c r="AO50" s="189" t="s">
        <v>6</v>
      </c>
      <c r="AP50" s="265" t="s">
        <v>6</v>
      </c>
    </row>
    <row r="51" spans="1:43" x14ac:dyDescent="0.2">
      <c r="A51" s="182" t="s">
        <v>143</v>
      </c>
      <c r="B51" s="158">
        <v>5320105.03</v>
      </c>
      <c r="C51" s="183"/>
      <c r="D51" s="184"/>
      <c r="E51" s="185"/>
      <c r="F51" s="185"/>
      <c r="G51" s="186"/>
      <c r="H51" s="205" t="s">
        <v>106</v>
      </c>
      <c r="I51" s="187">
        <v>5.8</v>
      </c>
      <c r="J51" s="111">
        <f t="shared" si="16"/>
        <v>580</v>
      </c>
      <c r="K51" s="213">
        <v>9594</v>
      </c>
      <c r="L51" s="185">
        <v>8727</v>
      </c>
      <c r="M51" s="118">
        <v>7384</v>
      </c>
      <c r="N51" s="112">
        <f t="shared" si="17"/>
        <v>2210</v>
      </c>
      <c r="O51" s="113">
        <f t="shared" si="18"/>
        <v>0.29929577464788731</v>
      </c>
      <c r="P51" s="214">
        <v>1653.3</v>
      </c>
      <c r="Q51" s="188">
        <v>2736</v>
      </c>
      <c r="R51" s="109">
        <v>2243</v>
      </c>
      <c r="S51" s="112">
        <f t="shared" si="19"/>
        <v>493</v>
      </c>
      <c r="T51" s="113">
        <f t="shared" si="20"/>
        <v>0.219794917521177</v>
      </c>
      <c r="U51" s="213">
        <v>2729</v>
      </c>
      <c r="V51" s="118">
        <v>2209</v>
      </c>
      <c r="W51" s="112">
        <f t="shared" si="21"/>
        <v>520</v>
      </c>
      <c r="X51" s="225">
        <f t="shared" si="22"/>
        <v>0.23540063377093706</v>
      </c>
      <c r="Y51" s="115">
        <f t="shared" si="23"/>
        <v>4.705172413793103</v>
      </c>
      <c r="Z51" s="231">
        <v>4470</v>
      </c>
      <c r="AA51" s="188">
        <v>3560</v>
      </c>
      <c r="AB51" s="188">
        <v>200</v>
      </c>
      <c r="AC51" s="112">
        <f t="shared" si="24"/>
        <v>3760</v>
      </c>
      <c r="AD51" s="113">
        <f t="shared" si="25"/>
        <v>0.84116331096196872</v>
      </c>
      <c r="AE51" s="116">
        <f t="shared" si="26"/>
        <v>0.97696087219740857</v>
      </c>
      <c r="AF51" s="188">
        <v>600</v>
      </c>
      <c r="AG51" s="117">
        <f t="shared" si="27"/>
        <v>0.13422818791946309</v>
      </c>
      <c r="AH51" s="116">
        <f t="shared" si="28"/>
        <v>1.4055307635545873</v>
      </c>
      <c r="AI51" s="188">
        <v>60</v>
      </c>
      <c r="AJ51" s="188">
        <v>15</v>
      </c>
      <c r="AK51" s="112">
        <f t="shared" si="29"/>
        <v>75</v>
      </c>
      <c r="AL51" s="117">
        <f t="shared" si="30"/>
        <v>1.6778523489932886E-2</v>
      </c>
      <c r="AM51" s="116">
        <f t="shared" si="31"/>
        <v>0.49060010204482118</v>
      </c>
      <c r="AN51" s="188">
        <v>40</v>
      </c>
      <c r="AO51" s="189" t="s">
        <v>6</v>
      </c>
      <c r="AP51" s="267" t="s">
        <v>5</v>
      </c>
    </row>
    <row r="52" spans="1:43" x14ac:dyDescent="0.2">
      <c r="A52" s="182" t="s">
        <v>144</v>
      </c>
      <c r="B52" s="158">
        <v>5320105.04</v>
      </c>
      <c r="C52" s="183"/>
      <c r="D52" s="184"/>
      <c r="E52" s="185"/>
      <c r="F52" s="185"/>
      <c r="G52" s="186"/>
      <c r="H52" s="205" t="s">
        <v>107</v>
      </c>
      <c r="I52" s="187">
        <v>1.7</v>
      </c>
      <c r="J52" s="111">
        <f t="shared" si="16"/>
        <v>170</v>
      </c>
      <c r="K52" s="213">
        <v>4669</v>
      </c>
      <c r="L52" s="185">
        <v>4616</v>
      </c>
      <c r="M52" s="118">
        <v>4280</v>
      </c>
      <c r="N52" s="112">
        <f t="shared" si="17"/>
        <v>389</v>
      </c>
      <c r="O52" s="113">
        <f t="shared" si="18"/>
        <v>9.0887850467289713E-2</v>
      </c>
      <c r="P52" s="214">
        <v>2742.4</v>
      </c>
      <c r="Q52" s="188">
        <v>1419</v>
      </c>
      <c r="R52" s="109">
        <v>1354</v>
      </c>
      <c r="S52" s="112">
        <f t="shared" si="19"/>
        <v>65</v>
      </c>
      <c r="T52" s="113">
        <f t="shared" si="20"/>
        <v>4.8005908419497784E-2</v>
      </c>
      <c r="U52" s="213">
        <v>1409</v>
      </c>
      <c r="V52" s="118">
        <v>1332</v>
      </c>
      <c r="W52" s="112">
        <f t="shared" si="21"/>
        <v>77</v>
      </c>
      <c r="X52" s="225">
        <f t="shared" si="22"/>
        <v>5.7807807807807809E-2</v>
      </c>
      <c r="Y52" s="115">
        <f t="shared" si="23"/>
        <v>8.2882352941176478</v>
      </c>
      <c r="Z52" s="231">
        <v>2050</v>
      </c>
      <c r="AA52" s="188">
        <v>1575</v>
      </c>
      <c r="AB52" s="188">
        <v>90</v>
      </c>
      <c r="AC52" s="112">
        <f t="shared" si="24"/>
        <v>1665</v>
      </c>
      <c r="AD52" s="113">
        <f t="shared" si="25"/>
        <v>0.81219512195121957</v>
      </c>
      <c r="AE52" s="116">
        <f t="shared" si="26"/>
        <v>0.94331605336959301</v>
      </c>
      <c r="AF52" s="188">
        <v>280</v>
      </c>
      <c r="AG52" s="117">
        <f t="shared" si="27"/>
        <v>0.13658536585365855</v>
      </c>
      <c r="AH52" s="116">
        <f t="shared" si="28"/>
        <v>1.4302132550121314</v>
      </c>
      <c r="AI52" s="188">
        <v>55</v>
      </c>
      <c r="AJ52" s="188">
        <v>0</v>
      </c>
      <c r="AK52" s="112">
        <f t="shared" si="29"/>
        <v>55</v>
      </c>
      <c r="AL52" s="117">
        <f t="shared" si="30"/>
        <v>2.6829268292682926E-2</v>
      </c>
      <c r="AM52" s="116">
        <f t="shared" si="31"/>
        <v>0.78448152902581658</v>
      </c>
      <c r="AN52" s="188">
        <v>30</v>
      </c>
      <c r="AO52" s="189" t="s">
        <v>6</v>
      </c>
      <c r="AP52" s="267" t="s">
        <v>5</v>
      </c>
    </row>
    <row r="53" spans="1:43" x14ac:dyDescent="0.2">
      <c r="A53" s="193"/>
      <c r="B53" s="157">
        <v>5320105.05</v>
      </c>
      <c r="C53" s="194"/>
      <c r="D53" s="195"/>
      <c r="E53" s="196"/>
      <c r="F53" s="196"/>
      <c r="G53" s="197"/>
      <c r="H53" s="208" t="s">
        <v>108</v>
      </c>
      <c r="I53" s="198">
        <v>1.1000000000000001</v>
      </c>
      <c r="J53" s="119">
        <f t="shared" si="16"/>
        <v>110.00000000000001</v>
      </c>
      <c r="K53" s="219">
        <v>4508</v>
      </c>
      <c r="L53" s="196">
        <v>4508</v>
      </c>
      <c r="M53" s="220">
        <v>4223</v>
      </c>
      <c r="N53" s="121">
        <f t="shared" si="17"/>
        <v>285</v>
      </c>
      <c r="O53" s="122">
        <f t="shared" si="18"/>
        <v>6.7487568079564297E-2</v>
      </c>
      <c r="P53" s="221">
        <v>4085.2</v>
      </c>
      <c r="Q53" s="199">
        <v>1507</v>
      </c>
      <c r="R53" s="120">
        <v>1488</v>
      </c>
      <c r="S53" s="121">
        <f t="shared" si="19"/>
        <v>19</v>
      </c>
      <c r="T53" s="122">
        <f t="shared" si="20"/>
        <v>1.2768817204301076E-2</v>
      </c>
      <c r="U53" s="219">
        <v>1496</v>
      </c>
      <c r="V53" s="220">
        <v>1395</v>
      </c>
      <c r="W53" s="121">
        <f t="shared" si="21"/>
        <v>101</v>
      </c>
      <c r="X53" s="228">
        <f t="shared" si="22"/>
        <v>7.2401433691756278E-2</v>
      </c>
      <c r="Y53" s="123">
        <f t="shared" si="23"/>
        <v>13.599999999999998</v>
      </c>
      <c r="Z53" s="234">
        <v>2340</v>
      </c>
      <c r="AA53" s="199">
        <v>1790</v>
      </c>
      <c r="AB53" s="199">
        <v>105</v>
      </c>
      <c r="AC53" s="121">
        <f t="shared" si="24"/>
        <v>1895</v>
      </c>
      <c r="AD53" s="122">
        <f t="shared" si="25"/>
        <v>0.80982905982905984</v>
      </c>
      <c r="AE53" s="124">
        <f t="shared" si="26"/>
        <v>0.94056801373874543</v>
      </c>
      <c r="AF53" s="199">
        <v>370</v>
      </c>
      <c r="AG53" s="125">
        <f t="shared" si="27"/>
        <v>0.15811965811965811</v>
      </c>
      <c r="AH53" s="124">
        <f t="shared" si="28"/>
        <v>1.6557032263838545</v>
      </c>
      <c r="AI53" s="199">
        <v>70</v>
      </c>
      <c r="AJ53" s="199">
        <v>0</v>
      </c>
      <c r="AK53" s="121">
        <f t="shared" si="29"/>
        <v>70</v>
      </c>
      <c r="AL53" s="125">
        <f t="shared" si="30"/>
        <v>2.9914529914529916E-2</v>
      </c>
      <c r="AM53" s="124">
        <f t="shared" si="31"/>
        <v>0.87469385714999748</v>
      </c>
      <c r="AN53" s="199">
        <v>0</v>
      </c>
      <c r="AO53" s="200" t="s">
        <v>5</v>
      </c>
      <c r="AP53" s="267" t="s">
        <v>5</v>
      </c>
    </row>
    <row r="54" spans="1:43" x14ac:dyDescent="0.2">
      <c r="A54" s="193" t="s">
        <v>144</v>
      </c>
      <c r="B54" s="157">
        <v>5320105.0599999996</v>
      </c>
      <c r="C54" s="194"/>
      <c r="D54" s="195"/>
      <c r="E54" s="196"/>
      <c r="F54" s="196"/>
      <c r="G54" s="197"/>
      <c r="H54" s="208" t="s">
        <v>109</v>
      </c>
      <c r="I54" s="198">
        <v>0.62</v>
      </c>
      <c r="J54" s="119">
        <f t="shared" si="16"/>
        <v>62</v>
      </c>
      <c r="K54" s="219">
        <v>2815</v>
      </c>
      <c r="L54" s="196">
        <v>2698</v>
      </c>
      <c r="M54" s="220">
        <v>2223</v>
      </c>
      <c r="N54" s="121">
        <f t="shared" si="17"/>
        <v>592</v>
      </c>
      <c r="O54" s="122">
        <f t="shared" si="18"/>
        <v>0.26630679262258211</v>
      </c>
      <c r="P54" s="221">
        <v>4539.6000000000004</v>
      </c>
      <c r="Q54" s="199">
        <v>1030</v>
      </c>
      <c r="R54" s="120">
        <v>650</v>
      </c>
      <c r="S54" s="121">
        <f t="shared" si="19"/>
        <v>380</v>
      </c>
      <c r="T54" s="122">
        <f t="shared" si="20"/>
        <v>0.58461538461538465</v>
      </c>
      <c r="U54" s="219">
        <v>1013</v>
      </c>
      <c r="V54" s="220">
        <v>643</v>
      </c>
      <c r="W54" s="121">
        <f t="shared" si="21"/>
        <v>370</v>
      </c>
      <c r="X54" s="228">
        <f t="shared" si="22"/>
        <v>0.57542768273716949</v>
      </c>
      <c r="Y54" s="123">
        <f t="shared" si="23"/>
        <v>16.338709677419356</v>
      </c>
      <c r="Z54" s="234">
        <v>1390</v>
      </c>
      <c r="AA54" s="199">
        <v>1070</v>
      </c>
      <c r="AB54" s="199">
        <v>70</v>
      </c>
      <c r="AC54" s="121">
        <f t="shared" si="24"/>
        <v>1140</v>
      </c>
      <c r="AD54" s="122">
        <f t="shared" si="25"/>
        <v>0.82014388489208634</v>
      </c>
      <c r="AE54" s="124">
        <f t="shared" si="26"/>
        <v>0.95254806607675535</v>
      </c>
      <c r="AF54" s="199">
        <v>210</v>
      </c>
      <c r="AG54" s="125">
        <f t="shared" si="27"/>
        <v>0.15107913669064749</v>
      </c>
      <c r="AH54" s="124">
        <f t="shared" si="28"/>
        <v>1.5819804889073035</v>
      </c>
      <c r="AI54" s="199">
        <v>25</v>
      </c>
      <c r="AJ54" s="199">
        <v>0</v>
      </c>
      <c r="AK54" s="121">
        <f t="shared" si="29"/>
        <v>25</v>
      </c>
      <c r="AL54" s="125">
        <f t="shared" si="30"/>
        <v>1.7985611510791366E-2</v>
      </c>
      <c r="AM54" s="124">
        <f t="shared" si="31"/>
        <v>0.52589507341495223</v>
      </c>
      <c r="AN54" s="199">
        <v>10</v>
      </c>
      <c r="AO54" s="200" t="s">
        <v>5</v>
      </c>
      <c r="AP54" s="265" t="s">
        <v>6</v>
      </c>
    </row>
    <row r="55" spans="1:43" x14ac:dyDescent="0.2">
      <c r="A55" s="182"/>
      <c r="B55" s="158">
        <v>5320105.07</v>
      </c>
      <c r="C55" s="183"/>
      <c r="D55" s="184"/>
      <c r="E55" s="185"/>
      <c r="F55" s="185"/>
      <c r="G55" s="186"/>
      <c r="H55" s="205" t="s">
        <v>110</v>
      </c>
      <c r="I55" s="187">
        <v>1.96</v>
      </c>
      <c r="J55" s="111">
        <f t="shared" si="16"/>
        <v>196</v>
      </c>
      <c r="K55" s="213">
        <v>5746</v>
      </c>
      <c r="L55" s="185">
        <v>6059</v>
      </c>
      <c r="M55" s="118">
        <v>6267</v>
      </c>
      <c r="N55" s="112">
        <f t="shared" si="17"/>
        <v>-521</v>
      </c>
      <c r="O55" s="113">
        <f t="shared" si="18"/>
        <v>-8.3133875857667142E-2</v>
      </c>
      <c r="P55" s="214">
        <v>2927.9</v>
      </c>
      <c r="Q55" s="188">
        <v>1839</v>
      </c>
      <c r="R55" s="109">
        <v>1825</v>
      </c>
      <c r="S55" s="112">
        <f t="shared" si="19"/>
        <v>14</v>
      </c>
      <c r="T55" s="113">
        <f t="shared" si="20"/>
        <v>7.6712328767123287E-3</v>
      </c>
      <c r="U55" s="213">
        <v>1823</v>
      </c>
      <c r="V55" s="118">
        <v>1806</v>
      </c>
      <c r="W55" s="112">
        <f t="shared" si="21"/>
        <v>17</v>
      </c>
      <c r="X55" s="225">
        <f t="shared" si="22"/>
        <v>9.4130675526024367E-3</v>
      </c>
      <c r="Y55" s="115">
        <f t="shared" si="23"/>
        <v>9.3010204081632661</v>
      </c>
      <c r="Z55" s="231">
        <v>2845</v>
      </c>
      <c r="AA55" s="188">
        <v>2230</v>
      </c>
      <c r="AB55" s="188">
        <v>150</v>
      </c>
      <c r="AC55" s="112">
        <f t="shared" si="24"/>
        <v>2380</v>
      </c>
      <c r="AD55" s="113">
        <f t="shared" si="25"/>
        <v>0.83655536028119504</v>
      </c>
      <c r="AE55" s="116">
        <f t="shared" si="26"/>
        <v>0.97160901310243331</v>
      </c>
      <c r="AF55" s="188">
        <v>360</v>
      </c>
      <c r="AG55" s="117">
        <f t="shared" si="27"/>
        <v>0.1265377855887522</v>
      </c>
      <c r="AH55" s="116">
        <f t="shared" si="28"/>
        <v>1.3250029904581382</v>
      </c>
      <c r="AI55" s="188">
        <v>85</v>
      </c>
      <c r="AJ55" s="188">
        <v>15</v>
      </c>
      <c r="AK55" s="112">
        <f t="shared" si="29"/>
        <v>100</v>
      </c>
      <c r="AL55" s="117">
        <f t="shared" si="30"/>
        <v>3.5149384885764502E-2</v>
      </c>
      <c r="AM55" s="116">
        <f t="shared" si="31"/>
        <v>1.0277597919814181</v>
      </c>
      <c r="AN55" s="188">
        <v>10</v>
      </c>
      <c r="AO55" s="189" t="s">
        <v>6</v>
      </c>
      <c r="AP55" s="265" t="s">
        <v>6</v>
      </c>
    </row>
    <row r="56" spans="1:43" x14ac:dyDescent="0.2">
      <c r="A56" s="182"/>
      <c r="B56" s="158">
        <v>5320105.08</v>
      </c>
      <c r="C56" s="183"/>
      <c r="D56" s="184"/>
      <c r="E56" s="185"/>
      <c r="F56" s="185"/>
      <c r="G56" s="186"/>
      <c r="H56" s="205" t="s">
        <v>111</v>
      </c>
      <c r="I56" s="187">
        <v>1.45</v>
      </c>
      <c r="J56" s="111">
        <f t="shared" si="16"/>
        <v>145</v>
      </c>
      <c r="K56" s="213">
        <v>3171</v>
      </c>
      <c r="L56" s="185">
        <v>3024</v>
      </c>
      <c r="M56" s="118">
        <v>1969</v>
      </c>
      <c r="N56" s="112">
        <f t="shared" si="17"/>
        <v>1202</v>
      </c>
      <c r="O56" s="113">
        <f t="shared" si="18"/>
        <v>0.61046216353478922</v>
      </c>
      <c r="P56" s="214">
        <v>2185.5</v>
      </c>
      <c r="Q56" s="188">
        <v>898</v>
      </c>
      <c r="R56" s="109">
        <v>641</v>
      </c>
      <c r="S56" s="112">
        <f t="shared" si="19"/>
        <v>257</v>
      </c>
      <c r="T56" s="113">
        <f t="shared" si="20"/>
        <v>0.40093603744149764</v>
      </c>
      <c r="U56" s="213">
        <v>885</v>
      </c>
      <c r="V56" s="118">
        <v>637</v>
      </c>
      <c r="W56" s="112">
        <f t="shared" si="21"/>
        <v>248</v>
      </c>
      <c r="X56" s="225">
        <f t="shared" si="22"/>
        <v>0.38932496075353218</v>
      </c>
      <c r="Y56" s="115">
        <f t="shared" si="23"/>
        <v>6.1034482758620694</v>
      </c>
      <c r="Z56" s="231">
        <v>1430</v>
      </c>
      <c r="AA56" s="188">
        <v>1155</v>
      </c>
      <c r="AB56" s="188">
        <v>75</v>
      </c>
      <c r="AC56" s="112">
        <f t="shared" si="24"/>
        <v>1230</v>
      </c>
      <c r="AD56" s="113">
        <f t="shared" si="25"/>
        <v>0.8601398601398601</v>
      </c>
      <c r="AE56" s="116">
        <f t="shared" si="26"/>
        <v>0.99900099900099892</v>
      </c>
      <c r="AF56" s="188">
        <v>155</v>
      </c>
      <c r="AG56" s="117">
        <f t="shared" si="27"/>
        <v>0.10839160839160839</v>
      </c>
      <c r="AH56" s="116">
        <f t="shared" si="28"/>
        <v>1.1349906637864753</v>
      </c>
      <c r="AI56" s="188">
        <v>35</v>
      </c>
      <c r="AJ56" s="188">
        <v>0</v>
      </c>
      <c r="AK56" s="112">
        <f t="shared" si="29"/>
        <v>35</v>
      </c>
      <c r="AL56" s="117">
        <f t="shared" si="30"/>
        <v>2.4475524475524476E-2</v>
      </c>
      <c r="AM56" s="116">
        <f t="shared" si="31"/>
        <v>0.71565861039545253</v>
      </c>
      <c r="AN56" s="188">
        <v>0</v>
      </c>
      <c r="AO56" s="189" t="s">
        <v>6</v>
      </c>
      <c r="AP56" s="265" t="s">
        <v>6</v>
      </c>
    </row>
    <row r="57" spans="1:43" x14ac:dyDescent="0.2">
      <c r="A57" s="193" t="s">
        <v>145</v>
      </c>
      <c r="B57" s="157">
        <v>5320105.09</v>
      </c>
      <c r="C57" s="194"/>
      <c r="D57" s="195"/>
      <c r="E57" s="196"/>
      <c r="F57" s="196"/>
      <c r="G57" s="197"/>
      <c r="H57" s="208" t="s">
        <v>112</v>
      </c>
      <c r="I57" s="198">
        <v>1.04</v>
      </c>
      <c r="J57" s="119">
        <f t="shared" si="16"/>
        <v>104</v>
      </c>
      <c r="K57" s="219">
        <v>4722</v>
      </c>
      <c r="L57" s="196">
        <v>4645</v>
      </c>
      <c r="M57" s="220">
        <v>4337</v>
      </c>
      <c r="N57" s="121">
        <f t="shared" si="17"/>
        <v>385</v>
      </c>
      <c r="O57" s="122">
        <f t="shared" si="18"/>
        <v>8.8771039889324416E-2</v>
      </c>
      <c r="P57" s="221">
        <v>4539.5</v>
      </c>
      <c r="Q57" s="199">
        <v>1574</v>
      </c>
      <c r="R57" s="120">
        <v>1457</v>
      </c>
      <c r="S57" s="121">
        <f t="shared" si="19"/>
        <v>117</v>
      </c>
      <c r="T57" s="122">
        <f t="shared" si="20"/>
        <v>8.0301990391214828E-2</v>
      </c>
      <c r="U57" s="219">
        <v>1558</v>
      </c>
      <c r="V57" s="220">
        <v>1418</v>
      </c>
      <c r="W57" s="121">
        <f t="shared" si="21"/>
        <v>140</v>
      </c>
      <c r="X57" s="228">
        <f t="shared" si="22"/>
        <v>9.8730606488011283E-2</v>
      </c>
      <c r="Y57" s="123">
        <f t="shared" si="23"/>
        <v>14.98076923076923</v>
      </c>
      <c r="Z57" s="234">
        <v>2395</v>
      </c>
      <c r="AA57" s="199">
        <v>1830</v>
      </c>
      <c r="AB57" s="199">
        <v>150</v>
      </c>
      <c r="AC57" s="121">
        <f t="shared" si="24"/>
        <v>1980</v>
      </c>
      <c r="AD57" s="122">
        <f t="shared" si="25"/>
        <v>0.82672233820459295</v>
      </c>
      <c r="AE57" s="124">
        <f t="shared" si="26"/>
        <v>0.96018854611450988</v>
      </c>
      <c r="AF57" s="199">
        <v>345</v>
      </c>
      <c r="AG57" s="125">
        <f t="shared" si="27"/>
        <v>0.1440501043841336</v>
      </c>
      <c r="AH57" s="124">
        <f t="shared" si="28"/>
        <v>1.5083780563783622</v>
      </c>
      <c r="AI57" s="199">
        <v>55</v>
      </c>
      <c r="AJ57" s="199">
        <v>0</v>
      </c>
      <c r="AK57" s="121">
        <f t="shared" si="29"/>
        <v>55</v>
      </c>
      <c r="AL57" s="125">
        <f t="shared" si="30"/>
        <v>2.2964509394572025E-2</v>
      </c>
      <c r="AM57" s="124">
        <f t="shared" si="31"/>
        <v>0.67147688288222296</v>
      </c>
      <c r="AN57" s="199">
        <v>15</v>
      </c>
      <c r="AO57" s="200" t="s">
        <v>5</v>
      </c>
      <c r="AP57" s="265" t="s">
        <v>6</v>
      </c>
    </row>
    <row r="58" spans="1:43" x14ac:dyDescent="0.2">
      <c r="A58" s="182"/>
      <c r="B58" s="158">
        <v>5320105.0999999996</v>
      </c>
      <c r="C58" s="183"/>
      <c r="D58" s="184"/>
      <c r="E58" s="185"/>
      <c r="F58" s="185"/>
      <c r="G58" s="186"/>
      <c r="H58" s="205" t="s">
        <v>113</v>
      </c>
      <c r="I58" s="187">
        <v>1.46</v>
      </c>
      <c r="J58" s="111">
        <f t="shared" si="16"/>
        <v>146</v>
      </c>
      <c r="K58" s="213">
        <v>6796</v>
      </c>
      <c r="L58" s="185">
        <v>6837</v>
      </c>
      <c r="M58" s="118">
        <v>6103</v>
      </c>
      <c r="N58" s="112">
        <f t="shared" si="17"/>
        <v>693</v>
      </c>
      <c r="O58" s="113">
        <f t="shared" si="18"/>
        <v>0.11355071276421431</v>
      </c>
      <c r="P58" s="214">
        <v>4645.6000000000004</v>
      </c>
      <c r="Q58" s="188">
        <v>2068</v>
      </c>
      <c r="R58" s="109">
        <v>1810</v>
      </c>
      <c r="S58" s="112">
        <f t="shared" si="19"/>
        <v>258</v>
      </c>
      <c r="T58" s="113">
        <f t="shared" si="20"/>
        <v>0.1425414364640884</v>
      </c>
      <c r="U58" s="213">
        <v>2052</v>
      </c>
      <c r="V58" s="118">
        <v>1787</v>
      </c>
      <c r="W58" s="112">
        <f t="shared" si="21"/>
        <v>265</v>
      </c>
      <c r="X58" s="225">
        <f t="shared" si="22"/>
        <v>0.14829322887520985</v>
      </c>
      <c r="Y58" s="115">
        <f t="shared" si="23"/>
        <v>14.054794520547945</v>
      </c>
      <c r="Z58" s="231">
        <v>3180</v>
      </c>
      <c r="AA58" s="188">
        <v>2480</v>
      </c>
      <c r="AB58" s="188">
        <v>185</v>
      </c>
      <c r="AC58" s="112">
        <f t="shared" si="24"/>
        <v>2665</v>
      </c>
      <c r="AD58" s="113">
        <f t="shared" si="25"/>
        <v>0.83805031446540879</v>
      </c>
      <c r="AE58" s="116">
        <f t="shared" si="26"/>
        <v>0.97334531296795446</v>
      </c>
      <c r="AF58" s="188">
        <v>425</v>
      </c>
      <c r="AG58" s="117">
        <f t="shared" si="27"/>
        <v>0.13364779874213836</v>
      </c>
      <c r="AH58" s="116">
        <f t="shared" si="28"/>
        <v>1.3994533899700352</v>
      </c>
      <c r="AI58" s="188">
        <v>45</v>
      </c>
      <c r="AJ58" s="188">
        <v>20</v>
      </c>
      <c r="AK58" s="112">
        <f t="shared" si="29"/>
        <v>65</v>
      </c>
      <c r="AL58" s="117">
        <f t="shared" si="30"/>
        <v>2.0440251572327043E-2</v>
      </c>
      <c r="AM58" s="116">
        <f t="shared" si="31"/>
        <v>0.59766817462944566</v>
      </c>
      <c r="AN58" s="188">
        <v>35</v>
      </c>
      <c r="AO58" s="189" t="s">
        <v>6</v>
      </c>
      <c r="AP58" s="267" t="s">
        <v>5</v>
      </c>
    </row>
    <row r="59" spans="1:43" x14ac:dyDescent="0.2">
      <c r="A59" s="182" t="s">
        <v>150</v>
      </c>
      <c r="B59" s="158">
        <v>5320105.12</v>
      </c>
      <c r="C59" s="183"/>
      <c r="D59" s="184"/>
      <c r="E59" s="185"/>
      <c r="F59" s="185"/>
      <c r="G59" s="186"/>
      <c r="H59" s="205" t="s">
        <v>115</v>
      </c>
      <c r="I59" s="187">
        <v>3.77</v>
      </c>
      <c r="J59" s="111">
        <f t="shared" si="16"/>
        <v>377</v>
      </c>
      <c r="K59" s="213">
        <v>10743</v>
      </c>
      <c r="L59" s="185">
        <v>9489</v>
      </c>
      <c r="M59" s="118">
        <v>7254</v>
      </c>
      <c r="N59" s="112">
        <f t="shared" si="17"/>
        <v>3489</v>
      </c>
      <c r="O59" s="113">
        <f t="shared" si="18"/>
        <v>0.48097601323407774</v>
      </c>
      <c r="P59" s="214">
        <v>2853</v>
      </c>
      <c r="Q59" s="188">
        <v>3260</v>
      </c>
      <c r="R59" s="109">
        <v>2320</v>
      </c>
      <c r="S59" s="112">
        <f t="shared" si="19"/>
        <v>940</v>
      </c>
      <c r="T59" s="113">
        <f t="shared" si="20"/>
        <v>0.40517241379310343</v>
      </c>
      <c r="U59" s="213">
        <v>3210</v>
      </c>
      <c r="V59" s="118">
        <v>2270</v>
      </c>
      <c r="W59" s="112">
        <f t="shared" si="21"/>
        <v>940</v>
      </c>
      <c r="X59" s="225">
        <f t="shared" si="22"/>
        <v>0.41409691629955947</v>
      </c>
      <c r="Y59" s="115">
        <f t="shared" si="23"/>
        <v>8.5145888594164454</v>
      </c>
      <c r="Z59" s="231">
        <v>4970</v>
      </c>
      <c r="AA59" s="188">
        <v>4120</v>
      </c>
      <c r="AB59" s="188">
        <v>250</v>
      </c>
      <c r="AC59" s="112">
        <f t="shared" si="24"/>
        <v>4370</v>
      </c>
      <c r="AD59" s="113">
        <f t="shared" si="25"/>
        <v>0.87927565392354123</v>
      </c>
      <c r="AE59" s="116">
        <f t="shared" si="26"/>
        <v>1.0212260788891303</v>
      </c>
      <c r="AF59" s="188">
        <v>440</v>
      </c>
      <c r="AG59" s="117">
        <f t="shared" si="27"/>
        <v>8.8531187122736416E-2</v>
      </c>
      <c r="AH59" s="116">
        <f t="shared" si="28"/>
        <v>0.92702813741085255</v>
      </c>
      <c r="AI59" s="188">
        <v>105</v>
      </c>
      <c r="AJ59" s="188">
        <v>10</v>
      </c>
      <c r="AK59" s="112">
        <f t="shared" si="29"/>
        <v>115</v>
      </c>
      <c r="AL59" s="117">
        <f t="shared" si="30"/>
        <v>2.3138832997987926E-2</v>
      </c>
      <c r="AM59" s="116">
        <f t="shared" si="31"/>
        <v>0.67657406426865274</v>
      </c>
      <c r="AN59" s="188">
        <v>50</v>
      </c>
      <c r="AO59" s="189" t="s">
        <v>6</v>
      </c>
      <c r="AP59" s="265" t="s">
        <v>6</v>
      </c>
    </row>
    <row r="60" spans="1:43" x14ac:dyDescent="0.2">
      <c r="A60" s="182"/>
      <c r="B60" s="158">
        <v>5320105.1399999997</v>
      </c>
      <c r="C60" s="183">
        <v>5320105.13</v>
      </c>
      <c r="D60" s="190">
        <v>0.28937543399999999</v>
      </c>
      <c r="E60" s="118">
        <v>7017</v>
      </c>
      <c r="F60" s="118">
        <v>2454</v>
      </c>
      <c r="G60" s="110">
        <v>2372</v>
      </c>
      <c r="H60" s="205"/>
      <c r="I60" s="187">
        <v>15.91</v>
      </c>
      <c r="J60" s="111">
        <f t="shared" si="16"/>
        <v>1591</v>
      </c>
      <c r="K60" s="213">
        <v>3329</v>
      </c>
      <c r="L60" s="185">
        <v>3222</v>
      </c>
      <c r="M60" s="118">
        <f>D60*E60</f>
        <v>2030.547420378</v>
      </c>
      <c r="N60" s="112">
        <f t="shared" si="17"/>
        <v>1298.452579622</v>
      </c>
      <c r="O60" s="113">
        <f t="shared" si="18"/>
        <v>0.63945937267512054</v>
      </c>
      <c r="P60" s="214">
        <v>209.3</v>
      </c>
      <c r="Q60" s="188">
        <v>1061</v>
      </c>
      <c r="R60" s="114">
        <f>F60*D60</f>
        <v>710.12731503599991</v>
      </c>
      <c r="S60" s="112">
        <f t="shared" si="19"/>
        <v>350.87268496400009</v>
      </c>
      <c r="T60" s="113">
        <f t="shared" si="20"/>
        <v>0.49409828003336642</v>
      </c>
      <c r="U60" s="213">
        <v>1044</v>
      </c>
      <c r="V60" s="118">
        <f>D60*G60</f>
        <v>686.39852944799998</v>
      </c>
      <c r="W60" s="112">
        <f t="shared" si="21"/>
        <v>357.60147055200002</v>
      </c>
      <c r="X60" s="225">
        <f t="shared" si="22"/>
        <v>0.52098227955060195</v>
      </c>
      <c r="Y60" s="115">
        <f t="shared" si="23"/>
        <v>0.65619107479572591</v>
      </c>
      <c r="Z60" s="231">
        <v>1535</v>
      </c>
      <c r="AA60" s="188">
        <v>1240</v>
      </c>
      <c r="AB60" s="188">
        <v>60</v>
      </c>
      <c r="AC60" s="112">
        <f t="shared" si="24"/>
        <v>1300</v>
      </c>
      <c r="AD60" s="113">
        <f t="shared" si="25"/>
        <v>0.84690553745928343</v>
      </c>
      <c r="AE60" s="116">
        <f t="shared" si="26"/>
        <v>0.98363012480753009</v>
      </c>
      <c r="AF60" s="188">
        <v>170</v>
      </c>
      <c r="AG60" s="117">
        <f t="shared" si="27"/>
        <v>0.11074918566775244</v>
      </c>
      <c r="AH60" s="116">
        <f t="shared" si="28"/>
        <v>1.1596773368351041</v>
      </c>
      <c r="AI60" s="188">
        <v>45</v>
      </c>
      <c r="AJ60" s="188">
        <v>0</v>
      </c>
      <c r="AK60" s="112">
        <f t="shared" si="29"/>
        <v>45</v>
      </c>
      <c r="AL60" s="117">
        <f t="shared" si="30"/>
        <v>2.9315960912052116E-2</v>
      </c>
      <c r="AM60" s="116">
        <f t="shared" si="31"/>
        <v>0.85719183953368761</v>
      </c>
      <c r="AN60" s="188">
        <v>20</v>
      </c>
      <c r="AO60" s="189" t="s">
        <v>6</v>
      </c>
      <c r="AP60" s="265" t="s">
        <v>6</v>
      </c>
      <c r="AQ60" s="136" t="s">
        <v>134</v>
      </c>
    </row>
    <row r="61" spans="1:43" x14ac:dyDescent="0.2">
      <c r="A61" s="182"/>
      <c r="B61" s="158">
        <v>5320105.1500000004</v>
      </c>
      <c r="C61" s="183">
        <v>5320105.13</v>
      </c>
      <c r="D61" s="190">
        <v>0.71062456600000001</v>
      </c>
      <c r="E61" s="118">
        <v>7017</v>
      </c>
      <c r="F61" s="118">
        <v>2454</v>
      </c>
      <c r="G61" s="110">
        <v>2372</v>
      </c>
      <c r="H61" s="205"/>
      <c r="I61" s="187">
        <v>14.3</v>
      </c>
      <c r="J61" s="111">
        <f t="shared" si="16"/>
        <v>1430</v>
      </c>
      <c r="K61" s="213">
        <v>7395</v>
      </c>
      <c r="L61" s="185">
        <v>5720</v>
      </c>
      <c r="M61" s="118">
        <f>D61*E61</f>
        <v>4986.4525796220005</v>
      </c>
      <c r="N61" s="112">
        <f t="shared" si="17"/>
        <v>2408.5474203779995</v>
      </c>
      <c r="O61" s="113">
        <f t="shared" si="18"/>
        <v>0.48301821423529512</v>
      </c>
      <c r="P61" s="214">
        <v>517</v>
      </c>
      <c r="Q61" s="188">
        <v>2328</v>
      </c>
      <c r="R61" s="114">
        <f>F61*D61</f>
        <v>1743.872684964</v>
      </c>
      <c r="S61" s="112">
        <f t="shared" si="19"/>
        <v>584.12731503600003</v>
      </c>
      <c r="T61" s="113">
        <f t="shared" si="20"/>
        <v>0.33495983971333237</v>
      </c>
      <c r="U61" s="213">
        <v>2307</v>
      </c>
      <c r="V61" s="118">
        <f>D61*G61</f>
        <v>1685.6014705520001</v>
      </c>
      <c r="W61" s="112">
        <f t="shared" si="21"/>
        <v>621.39852944799986</v>
      </c>
      <c r="X61" s="225">
        <f t="shared" si="22"/>
        <v>0.36865091796847121</v>
      </c>
      <c r="Y61" s="115">
        <f t="shared" si="23"/>
        <v>1.6132867132867132</v>
      </c>
      <c r="Z61" s="231">
        <v>3485</v>
      </c>
      <c r="AA61" s="188">
        <v>2810</v>
      </c>
      <c r="AB61" s="188">
        <v>165</v>
      </c>
      <c r="AC61" s="112">
        <f t="shared" si="24"/>
        <v>2975</v>
      </c>
      <c r="AD61" s="113">
        <f t="shared" si="25"/>
        <v>0.85365853658536583</v>
      </c>
      <c r="AE61" s="116">
        <f t="shared" si="26"/>
        <v>0.99147332936744004</v>
      </c>
      <c r="AF61" s="188">
        <v>395</v>
      </c>
      <c r="AG61" s="117">
        <f t="shared" si="27"/>
        <v>0.1133428981348637</v>
      </c>
      <c r="AH61" s="116">
        <f t="shared" si="28"/>
        <v>1.1868366296844366</v>
      </c>
      <c r="AI61" s="188">
        <v>70</v>
      </c>
      <c r="AJ61" s="188">
        <v>10</v>
      </c>
      <c r="AK61" s="112">
        <f t="shared" si="29"/>
        <v>80</v>
      </c>
      <c r="AL61" s="117">
        <f t="shared" si="30"/>
        <v>2.2955523672883789E-2</v>
      </c>
      <c r="AM61" s="116">
        <f t="shared" si="31"/>
        <v>0.67121414248198208</v>
      </c>
      <c r="AN61" s="188">
        <v>40</v>
      </c>
      <c r="AO61" s="189" t="s">
        <v>6</v>
      </c>
      <c r="AP61" s="265" t="s">
        <v>6</v>
      </c>
      <c r="AQ61" s="136" t="s">
        <v>134</v>
      </c>
    </row>
    <row r="62" spans="1:43" x14ac:dyDescent="0.2">
      <c r="A62" s="182" t="s">
        <v>151</v>
      </c>
      <c r="B62" s="158">
        <v>5320105.16</v>
      </c>
      <c r="C62" s="183">
        <v>5320105.1100000003</v>
      </c>
      <c r="D62" s="190">
        <v>0.72570338999999995</v>
      </c>
      <c r="E62" s="118">
        <v>6409</v>
      </c>
      <c r="F62" s="118">
        <v>2198</v>
      </c>
      <c r="G62" s="110">
        <v>2151</v>
      </c>
      <c r="H62" s="205"/>
      <c r="I62" s="187">
        <v>3</v>
      </c>
      <c r="J62" s="111">
        <f t="shared" si="16"/>
        <v>300</v>
      </c>
      <c r="K62" s="213">
        <v>8148</v>
      </c>
      <c r="L62" s="185">
        <v>6994</v>
      </c>
      <c r="M62" s="118">
        <f>D62*E62</f>
        <v>4651.0330265099992</v>
      </c>
      <c r="N62" s="112">
        <f t="shared" si="17"/>
        <v>3496.9669734900008</v>
      </c>
      <c r="O62" s="113">
        <f t="shared" si="18"/>
        <v>0.75186887591594331</v>
      </c>
      <c r="P62" s="214">
        <v>2713</v>
      </c>
      <c r="Q62" s="188">
        <v>2565</v>
      </c>
      <c r="R62" s="114">
        <f>F62*D62</f>
        <v>1595.0960512199999</v>
      </c>
      <c r="S62" s="112">
        <f t="shared" si="19"/>
        <v>969.90394878000006</v>
      </c>
      <c r="T62" s="113">
        <f t="shared" si="20"/>
        <v>0.60805363290704317</v>
      </c>
      <c r="U62" s="213">
        <v>2546</v>
      </c>
      <c r="V62" s="118">
        <f>D62*G62</f>
        <v>1560.9879918899999</v>
      </c>
      <c r="W62" s="112">
        <f t="shared" si="21"/>
        <v>985.01200811000012</v>
      </c>
      <c r="X62" s="225">
        <f t="shared" si="22"/>
        <v>0.63101831226605121</v>
      </c>
      <c r="Y62" s="115">
        <f t="shared" si="23"/>
        <v>8.4866666666666664</v>
      </c>
      <c r="Z62" s="231">
        <v>3570</v>
      </c>
      <c r="AA62" s="188">
        <v>3050</v>
      </c>
      <c r="AB62" s="188">
        <v>135</v>
      </c>
      <c r="AC62" s="112">
        <f t="shared" si="24"/>
        <v>3185</v>
      </c>
      <c r="AD62" s="113">
        <f t="shared" si="25"/>
        <v>0.89215686274509809</v>
      </c>
      <c r="AE62" s="116">
        <f t="shared" si="26"/>
        <v>1.03618683245656</v>
      </c>
      <c r="AF62" s="188">
        <v>275</v>
      </c>
      <c r="AG62" s="117">
        <f t="shared" si="27"/>
        <v>7.7030812324929976E-2</v>
      </c>
      <c r="AH62" s="116">
        <f t="shared" si="28"/>
        <v>0.80660536465895261</v>
      </c>
      <c r="AI62" s="188">
        <v>80</v>
      </c>
      <c r="AJ62" s="188">
        <v>10</v>
      </c>
      <c r="AK62" s="112">
        <f t="shared" si="29"/>
        <v>90</v>
      </c>
      <c r="AL62" s="117">
        <f t="shared" si="30"/>
        <v>2.5210084033613446E-2</v>
      </c>
      <c r="AM62" s="116">
        <f t="shared" si="31"/>
        <v>0.73713696004717677</v>
      </c>
      <c r="AN62" s="188">
        <v>25</v>
      </c>
      <c r="AO62" s="189" t="s">
        <v>6</v>
      </c>
      <c r="AP62" s="52" t="s">
        <v>2</v>
      </c>
      <c r="AQ62" s="136" t="s">
        <v>134</v>
      </c>
    </row>
    <row r="63" spans="1:43" x14ac:dyDescent="0.2">
      <c r="A63" s="137" t="s">
        <v>146</v>
      </c>
      <c r="B63" s="138">
        <v>5320105.17</v>
      </c>
      <c r="C63" s="139">
        <v>5320105.1100000003</v>
      </c>
      <c r="D63" s="146">
        <v>0.27429661</v>
      </c>
      <c r="E63" s="134">
        <v>6409</v>
      </c>
      <c r="F63" s="134">
        <v>2198</v>
      </c>
      <c r="G63" s="135">
        <v>2151</v>
      </c>
      <c r="H63" s="207"/>
      <c r="I63" s="142">
        <v>52.03</v>
      </c>
      <c r="J63" s="88">
        <f t="shared" si="16"/>
        <v>5203</v>
      </c>
      <c r="K63" s="217">
        <v>1738</v>
      </c>
      <c r="L63" s="141">
        <v>1669</v>
      </c>
      <c r="M63" s="134">
        <f>D63*E63</f>
        <v>1757.9669734899999</v>
      </c>
      <c r="N63" s="89">
        <f t="shared" si="17"/>
        <v>-19.966973489999873</v>
      </c>
      <c r="O63" s="5">
        <f t="shared" si="18"/>
        <v>-1.1357991242782271E-2</v>
      </c>
      <c r="P63" s="218">
        <v>33.4</v>
      </c>
      <c r="Q63" s="143">
        <v>594</v>
      </c>
      <c r="R63" s="108">
        <f>F63*D63</f>
        <v>602.90394877999995</v>
      </c>
      <c r="S63" s="89">
        <f t="shared" si="19"/>
        <v>-8.9039487799999506</v>
      </c>
      <c r="T63" s="5">
        <f t="shared" si="20"/>
        <v>-1.4768436660628022E-2</v>
      </c>
      <c r="U63" s="217">
        <v>576</v>
      </c>
      <c r="V63" s="134">
        <f>D63*G63</f>
        <v>590.01200811000001</v>
      </c>
      <c r="W63" s="89">
        <f t="shared" si="21"/>
        <v>-14.012008110000011</v>
      </c>
      <c r="X63" s="227">
        <f t="shared" si="22"/>
        <v>-2.3748682937632101E-2</v>
      </c>
      <c r="Y63" s="2">
        <f t="shared" si="23"/>
        <v>0.11070536229098597</v>
      </c>
      <c r="Z63" s="233">
        <v>740</v>
      </c>
      <c r="AA63" s="143">
        <v>685</v>
      </c>
      <c r="AB63" s="143">
        <v>0</v>
      </c>
      <c r="AC63" s="89">
        <f t="shared" si="24"/>
        <v>685</v>
      </c>
      <c r="AD63" s="5">
        <f t="shared" si="25"/>
        <v>0.92567567567567566</v>
      </c>
      <c r="AE63" s="90">
        <f t="shared" si="26"/>
        <v>1.0751169287754654</v>
      </c>
      <c r="AF63" s="143">
        <v>15</v>
      </c>
      <c r="AG63" s="93">
        <f t="shared" si="27"/>
        <v>2.0270270270270271E-2</v>
      </c>
      <c r="AH63" s="90">
        <f t="shared" si="28"/>
        <v>0.21225413895570963</v>
      </c>
      <c r="AI63" s="143">
        <v>30</v>
      </c>
      <c r="AJ63" s="143">
        <v>10</v>
      </c>
      <c r="AK63" s="89">
        <f t="shared" si="29"/>
        <v>40</v>
      </c>
      <c r="AL63" s="93">
        <f t="shared" si="30"/>
        <v>5.4054054054054057E-2</v>
      </c>
      <c r="AM63" s="90">
        <f t="shared" si="31"/>
        <v>1.5805278963173701</v>
      </c>
      <c r="AN63" s="143">
        <v>10</v>
      </c>
      <c r="AO63" s="136" t="s">
        <v>2</v>
      </c>
      <c r="AP63" s="52" t="s">
        <v>2</v>
      </c>
      <c r="AQ63" s="136" t="s">
        <v>134</v>
      </c>
    </row>
    <row r="64" spans="1:43" x14ac:dyDescent="0.2">
      <c r="B64" s="138">
        <v>5320200</v>
      </c>
      <c r="H64" s="207" t="s">
        <v>117</v>
      </c>
      <c r="I64" s="142">
        <v>267.73</v>
      </c>
      <c r="J64" s="88">
        <f t="shared" si="16"/>
        <v>26773</v>
      </c>
      <c r="K64" s="217">
        <v>5999</v>
      </c>
      <c r="L64" s="141">
        <v>6034</v>
      </c>
      <c r="M64" s="134">
        <v>6099</v>
      </c>
      <c r="N64" s="89">
        <f t="shared" si="17"/>
        <v>-100</v>
      </c>
      <c r="O64" s="5">
        <f t="shared" si="18"/>
        <v>-1.6396130513198885E-2</v>
      </c>
      <c r="P64" s="218">
        <v>22.4</v>
      </c>
      <c r="Q64" s="143">
        <v>2316</v>
      </c>
      <c r="R64" s="133">
        <v>2227</v>
      </c>
      <c r="S64" s="89">
        <f t="shared" si="19"/>
        <v>89</v>
      </c>
      <c r="T64" s="5">
        <f t="shared" si="20"/>
        <v>3.9964077233947015E-2</v>
      </c>
      <c r="U64" s="217">
        <v>2231</v>
      </c>
      <c r="V64" s="134">
        <v>2157</v>
      </c>
      <c r="W64" s="89">
        <f t="shared" si="21"/>
        <v>74</v>
      </c>
      <c r="X64" s="227">
        <f t="shared" si="22"/>
        <v>3.4306907742234584E-2</v>
      </c>
      <c r="Y64" s="2">
        <f t="shared" si="23"/>
        <v>8.3330220744780192E-2</v>
      </c>
      <c r="Z64" s="233">
        <v>2805</v>
      </c>
      <c r="AA64" s="143">
        <v>2525</v>
      </c>
      <c r="AB64" s="143">
        <v>135</v>
      </c>
      <c r="AC64" s="89">
        <f t="shared" si="24"/>
        <v>2660</v>
      </c>
      <c r="AD64" s="5">
        <f t="shared" si="25"/>
        <v>0.94830659536541895</v>
      </c>
      <c r="AE64" s="90">
        <f t="shared" si="26"/>
        <v>1.1014013883454343</v>
      </c>
      <c r="AF64" s="143">
        <v>70</v>
      </c>
      <c r="AG64" s="93">
        <f t="shared" si="27"/>
        <v>2.4955436720142603E-2</v>
      </c>
      <c r="AH64" s="90">
        <f t="shared" si="28"/>
        <v>0.26131347350934664</v>
      </c>
      <c r="AI64" s="143">
        <v>50</v>
      </c>
      <c r="AJ64" s="143">
        <v>10</v>
      </c>
      <c r="AK64" s="89">
        <f t="shared" si="29"/>
        <v>60</v>
      </c>
      <c r="AL64" s="93">
        <f t="shared" si="30"/>
        <v>2.1390374331550801E-2</v>
      </c>
      <c r="AM64" s="90">
        <f t="shared" si="31"/>
        <v>0.62544954185821056</v>
      </c>
      <c r="AN64" s="143">
        <v>20</v>
      </c>
      <c r="AO64" s="136" t="s">
        <v>2</v>
      </c>
      <c r="AP64" s="52" t="s">
        <v>2</v>
      </c>
    </row>
    <row r="65" spans="1:43" x14ac:dyDescent="0.2">
      <c r="A65" s="182" t="s">
        <v>156</v>
      </c>
      <c r="B65" s="158">
        <v>5320201.01</v>
      </c>
      <c r="C65" s="183">
        <v>5320201</v>
      </c>
      <c r="D65" s="192">
        <v>0.55399419400000005</v>
      </c>
      <c r="E65" s="118">
        <v>8608</v>
      </c>
      <c r="F65" s="118">
        <v>3116</v>
      </c>
      <c r="G65" s="110">
        <v>3039</v>
      </c>
      <c r="H65" s="205"/>
      <c r="I65" s="187">
        <v>12.06</v>
      </c>
      <c r="J65" s="111">
        <f t="shared" si="16"/>
        <v>1206</v>
      </c>
      <c r="K65" s="213">
        <v>6448</v>
      </c>
      <c r="L65" s="185">
        <v>5475</v>
      </c>
      <c r="M65" s="118">
        <f>D65*E65</f>
        <v>4768.7820219520008</v>
      </c>
      <c r="N65" s="112">
        <f t="shared" si="17"/>
        <v>1679.2179780479992</v>
      </c>
      <c r="O65" s="113">
        <f t="shared" si="18"/>
        <v>0.35212722458650908</v>
      </c>
      <c r="P65" s="214">
        <v>534.9</v>
      </c>
      <c r="Q65" s="188">
        <v>2525</v>
      </c>
      <c r="R65" s="114">
        <f>F65*D65</f>
        <v>1726.2459085040002</v>
      </c>
      <c r="S65" s="112">
        <f t="shared" si="19"/>
        <v>798.75409149599977</v>
      </c>
      <c r="T65" s="113">
        <f t="shared" si="20"/>
        <v>0.46271164934329451</v>
      </c>
      <c r="U65" s="213">
        <v>2477</v>
      </c>
      <c r="V65" s="118">
        <f>D65*G65</f>
        <v>1683.5883555660002</v>
      </c>
      <c r="W65" s="112">
        <f t="shared" si="21"/>
        <v>793.41164443399975</v>
      </c>
      <c r="X65" s="225">
        <f t="shared" si="22"/>
        <v>0.47126225470196081</v>
      </c>
      <c r="Y65" s="115">
        <f t="shared" si="23"/>
        <v>2.0538971807628523</v>
      </c>
      <c r="Z65" s="231">
        <v>2760</v>
      </c>
      <c r="AA65" s="188">
        <v>2345</v>
      </c>
      <c r="AB65" s="188">
        <v>165</v>
      </c>
      <c r="AC65" s="112">
        <f t="shared" si="24"/>
        <v>2510</v>
      </c>
      <c r="AD65" s="113">
        <f t="shared" si="25"/>
        <v>0.90942028985507251</v>
      </c>
      <c r="AE65" s="116">
        <f t="shared" si="26"/>
        <v>1.0562372704472387</v>
      </c>
      <c r="AF65" s="188">
        <v>165</v>
      </c>
      <c r="AG65" s="117">
        <f t="shared" si="27"/>
        <v>5.9782608695652176E-2</v>
      </c>
      <c r="AH65" s="116">
        <f t="shared" si="28"/>
        <v>0.62599590257227411</v>
      </c>
      <c r="AI65" s="188">
        <v>50</v>
      </c>
      <c r="AJ65" s="188">
        <v>10</v>
      </c>
      <c r="AK65" s="112">
        <f t="shared" si="29"/>
        <v>60</v>
      </c>
      <c r="AL65" s="117">
        <f t="shared" si="30"/>
        <v>2.1739130434782608E-2</v>
      </c>
      <c r="AM65" s="116">
        <f t="shared" si="31"/>
        <v>0.63564708873633358</v>
      </c>
      <c r="AN65" s="188">
        <v>30</v>
      </c>
      <c r="AO65" s="189" t="s">
        <v>6</v>
      </c>
      <c r="AP65" s="265" t="s">
        <v>6</v>
      </c>
      <c r="AQ65" s="136" t="s">
        <v>134</v>
      </c>
    </row>
    <row r="66" spans="1:43" x14ac:dyDescent="0.2">
      <c r="A66" s="182"/>
      <c r="B66" s="158">
        <v>5320201.0199999996</v>
      </c>
      <c r="C66" s="183">
        <v>5320201</v>
      </c>
      <c r="D66" s="190">
        <v>0.446005806</v>
      </c>
      <c r="E66" s="118">
        <v>8608</v>
      </c>
      <c r="F66" s="118">
        <v>3116</v>
      </c>
      <c r="G66" s="110">
        <v>3039</v>
      </c>
      <c r="H66" s="205"/>
      <c r="I66" s="187">
        <v>25.23</v>
      </c>
      <c r="J66" s="111">
        <f t="shared" ref="J66:J86" si="32">I66*100</f>
        <v>2523</v>
      </c>
      <c r="K66" s="213">
        <v>3845</v>
      </c>
      <c r="L66" s="185">
        <v>3845</v>
      </c>
      <c r="M66" s="118">
        <f>D66*E66</f>
        <v>3839.2179780480001</v>
      </c>
      <c r="N66" s="112">
        <f t="shared" ref="N66:N86" si="33">K66-M66</f>
        <v>5.7820219519999227</v>
      </c>
      <c r="O66" s="113">
        <f t="shared" ref="O66:O86" si="34">N66/M66</f>
        <v>1.5060415910376924E-3</v>
      </c>
      <c r="P66" s="214">
        <v>152.4</v>
      </c>
      <c r="Q66" s="188">
        <v>1383</v>
      </c>
      <c r="R66" s="114">
        <f>F66*D66</f>
        <v>1389.754091496</v>
      </c>
      <c r="S66" s="112">
        <f t="shared" ref="S66:S86" si="35">Q66-R66</f>
        <v>-6.7540914960000009</v>
      </c>
      <c r="T66" s="113">
        <f t="shared" ref="T66:T86" si="36">S66/R66</f>
        <v>-4.8599184109827396E-3</v>
      </c>
      <c r="U66" s="213">
        <v>1361</v>
      </c>
      <c r="V66" s="118">
        <f>D66*G66</f>
        <v>1355.411644434</v>
      </c>
      <c r="W66" s="112">
        <f t="shared" ref="W66:W86" si="37">U66-V66</f>
        <v>5.5883555660000184</v>
      </c>
      <c r="X66" s="225">
        <f t="shared" ref="X66:X86" si="38">W66/V66</f>
        <v>4.1229950981671211E-3</v>
      </c>
      <c r="Y66" s="115">
        <f t="shared" ref="Y66:Y86" si="39">U66/J66</f>
        <v>0.53943717796274282</v>
      </c>
      <c r="Z66" s="231">
        <v>1885</v>
      </c>
      <c r="AA66" s="188">
        <v>1565</v>
      </c>
      <c r="AB66" s="188">
        <v>85</v>
      </c>
      <c r="AC66" s="112">
        <f t="shared" ref="AC66:AC86" si="40">AA66+AB66</f>
        <v>1650</v>
      </c>
      <c r="AD66" s="113">
        <f t="shared" ref="AD66:AD86" si="41">AC66/Z66</f>
        <v>0.87533156498673736</v>
      </c>
      <c r="AE66" s="116">
        <f t="shared" ref="AE66:AE86" si="42">AD66/0.861</f>
        <v>1.0166452555014371</v>
      </c>
      <c r="AF66" s="188">
        <v>130</v>
      </c>
      <c r="AG66" s="117">
        <f t="shared" ref="AG66:AG86" si="43">AF66/Z66</f>
        <v>6.8965517241379309E-2</v>
      </c>
      <c r="AH66" s="116">
        <f t="shared" ref="AH66:AH86" si="44">AG66/0.0955</f>
        <v>0.72215201299873621</v>
      </c>
      <c r="AI66" s="188">
        <v>100</v>
      </c>
      <c r="AJ66" s="188">
        <v>0</v>
      </c>
      <c r="AK66" s="112">
        <f t="shared" ref="AK66:AK86" si="45">AI66+AJ66</f>
        <v>100</v>
      </c>
      <c r="AL66" s="117">
        <f t="shared" ref="AL66:AL86" si="46">AK66/Z66</f>
        <v>5.3050397877984087E-2</v>
      </c>
      <c r="AM66" s="116">
        <f t="shared" ref="AM66:AM86" si="47">AL66/0.0342</f>
        <v>1.5511812245024585</v>
      </c>
      <c r="AN66" s="188">
        <v>10</v>
      </c>
      <c r="AO66" s="189" t="s">
        <v>6</v>
      </c>
      <c r="AP66" s="265" t="s">
        <v>6</v>
      </c>
      <c r="AQ66" s="136" t="s">
        <v>134</v>
      </c>
    </row>
    <row r="67" spans="1:43" x14ac:dyDescent="0.2">
      <c r="A67" s="182"/>
      <c r="B67" s="158">
        <v>5320202.04</v>
      </c>
      <c r="C67" s="183"/>
      <c r="D67" s="184"/>
      <c r="E67" s="185"/>
      <c r="F67" s="185"/>
      <c r="G67" s="186"/>
      <c r="H67" s="205" t="s">
        <v>120</v>
      </c>
      <c r="I67" s="187">
        <v>2.2000000000000002</v>
      </c>
      <c r="J67" s="111">
        <f t="shared" si="32"/>
        <v>220.00000000000003</v>
      </c>
      <c r="K67" s="213">
        <v>5830</v>
      </c>
      <c r="L67" s="185">
        <v>5703</v>
      </c>
      <c r="M67" s="118">
        <v>5423</v>
      </c>
      <c r="N67" s="112">
        <f t="shared" si="33"/>
        <v>407</v>
      </c>
      <c r="O67" s="113">
        <f t="shared" si="34"/>
        <v>7.5050709939148072E-2</v>
      </c>
      <c r="P67" s="214">
        <v>2644.8</v>
      </c>
      <c r="Q67" s="188">
        <v>1902</v>
      </c>
      <c r="R67" s="109">
        <v>1660</v>
      </c>
      <c r="S67" s="112">
        <f t="shared" si="35"/>
        <v>242</v>
      </c>
      <c r="T67" s="113">
        <f t="shared" si="36"/>
        <v>0.14578313253012049</v>
      </c>
      <c r="U67" s="213">
        <v>1888</v>
      </c>
      <c r="V67" s="118">
        <v>1648</v>
      </c>
      <c r="W67" s="112">
        <f t="shared" si="37"/>
        <v>240</v>
      </c>
      <c r="X67" s="225">
        <f t="shared" si="38"/>
        <v>0.14563106796116504</v>
      </c>
      <c r="Y67" s="115">
        <f t="shared" si="39"/>
        <v>8.5818181818181802</v>
      </c>
      <c r="Z67" s="231">
        <v>2930</v>
      </c>
      <c r="AA67" s="188">
        <v>2465</v>
      </c>
      <c r="AB67" s="188">
        <v>160</v>
      </c>
      <c r="AC67" s="112">
        <f t="shared" si="40"/>
        <v>2625</v>
      </c>
      <c r="AD67" s="113">
        <f t="shared" si="41"/>
        <v>0.89590443686006827</v>
      </c>
      <c r="AE67" s="116">
        <f t="shared" si="42"/>
        <v>1.0405394156330643</v>
      </c>
      <c r="AF67" s="188">
        <v>195</v>
      </c>
      <c r="AG67" s="117">
        <f t="shared" si="43"/>
        <v>6.655290102389079E-2</v>
      </c>
      <c r="AH67" s="116">
        <f t="shared" si="44"/>
        <v>0.69688901595697161</v>
      </c>
      <c r="AI67" s="188">
        <v>60</v>
      </c>
      <c r="AJ67" s="188">
        <v>10</v>
      </c>
      <c r="AK67" s="112">
        <f t="shared" si="45"/>
        <v>70</v>
      </c>
      <c r="AL67" s="117">
        <f t="shared" si="46"/>
        <v>2.3890784982935155E-2</v>
      </c>
      <c r="AM67" s="116">
        <f t="shared" si="47"/>
        <v>0.69856096441330862</v>
      </c>
      <c r="AN67" s="188">
        <v>40</v>
      </c>
      <c r="AO67" s="189" t="s">
        <v>6</v>
      </c>
      <c r="AP67" s="265" t="s">
        <v>6</v>
      </c>
    </row>
    <row r="68" spans="1:43" x14ac:dyDescent="0.2">
      <c r="A68" s="182"/>
      <c r="B68" s="158">
        <v>5320202.05</v>
      </c>
      <c r="C68" s="183"/>
      <c r="D68" s="184"/>
      <c r="E68" s="185"/>
      <c r="F68" s="185"/>
      <c r="G68" s="186"/>
      <c r="H68" s="205" t="s">
        <v>121</v>
      </c>
      <c r="I68" s="187">
        <v>1.71</v>
      </c>
      <c r="J68" s="111">
        <f t="shared" si="32"/>
        <v>171</v>
      </c>
      <c r="K68" s="213">
        <v>5444</v>
      </c>
      <c r="L68" s="185">
        <v>4529</v>
      </c>
      <c r="M68" s="118">
        <v>4381</v>
      </c>
      <c r="N68" s="112">
        <f t="shared" si="33"/>
        <v>1063</v>
      </c>
      <c r="O68" s="113">
        <f t="shared" si="34"/>
        <v>0.24263866697101119</v>
      </c>
      <c r="P68" s="214">
        <v>3176.2</v>
      </c>
      <c r="Q68" s="188">
        <v>1822</v>
      </c>
      <c r="R68" s="109">
        <v>1453</v>
      </c>
      <c r="S68" s="112">
        <f t="shared" si="35"/>
        <v>369</v>
      </c>
      <c r="T68" s="113">
        <f t="shared" si="36"/>
        <v>0.25395732966276668</v>
      </c>
      <c r="U68" s="213">
        <v>1819</v>
      </c>
      <c r="V68" s="118">
        <v>1431</v>
      </c>
      <c r="W68" s="112">
        <f t="shared" si="37"/>
        <v>388</v>
      </c>
      <c r="X68" s="225">
        <f t="shared" si="38"/>
        <v>0.27113906359189377</v>
      </c>
      <c r="Y68" s="115">
        <f t="shared" si="39"/>
        <v>10.637426900584796</v>
      </c>
      <c r="Z68" s="231">
        <v>3045</v>
      </c>
      <c r="AA68" s="188">
        <v>2590</v>
      </c>
      <c r="AB68" s="188">
        <v>160</v>
      </c>
      <c r="AC68" s="112">
        <f t="shared" si="40"/>
        <v>2750</v>
      </c>
      <c r="AD68" s="113">
        <f t="shared" si="41"/>
        <v>0.90311986863711002</v>
      </c>
      <c r="AE68" s="116">
        <f t="shared" si="42"/>
        <v>1.0489197080570383</v>
      </c>
      <c r="AF68" s="188">
        <v>225</v>
      </c>
      <c r="AG68" s="117">
        <f t="shared" si="43"/>
        <v>7.3891625615763554E-2</v>
      </c>
      <c r="AH68" s="116">
        <f t="shared" si="44"/>
        <v>0.7737342996415032</v>
      </c>
      <c r="AI68" s="188">
        <v>45</v>
      </c>
      <c r="AJ68" s="188">
        <v>0</v>
      </c>
      <c r="AK68" s="112">
        <f t="shared" si="45"/>
        <v>45</v>
      </c>
      <c r="AL68" s="117">
        <f t="shared" si="46"/>
        <v>1.4778325123152709E-2</v>
      </c>
      <c r="AM68" s="116">
        <f t="shared" si="47"/>
        <v>0.43211476968282775</v>
      </c>
      <c r="AN68" s="188">
        <v>35</v>
      </c>
      <c r="AO68" s="189" t="s">
        <v>6</v>
      </c>
      <c r="AP68" s="265" t="s">
        <v>6</v>
      </c>
    </row>
    <row r="69" spans="1:43" x14ac:dyDescent="0.2">
      <c r="A69" s="182"/>
      <c r="B69" s="158">
        <v>5320202.08</v>
      </c>
      <c r="C69" s="183"/>
      <c r="D69" s="184"/>
      <c r="E69" s="185"/>
      <c r="F69" s="185"/>
      <c r="G69" s="186"/>
      <c r="H69" s="205" t="s">
        <v>123</v>
      </c>
      <c r="I69" s="187">
        <v>3.02</v>
      </c>
      <c r="J69" s="111">
        <f t="shared" si="32"/>
        <v>302</v>
      </c>
      <c r="K69" s="213">
        <v>3009</v>
      </c>
      <c r="L69" s="185">
        <v>3099</v>
      </c>
      <c r="M69" s="118">
        <v>3209</v>
      </c>
      <c r="N69" s="112">
        <f t="shared" si="33"/>
        <v>-200</v>
      </c>
      <c r="O69" s="113">
        <f t="shared" si="34"/>
        <v>-6.2324711748208167E-2</v>
      </c>
      <c r="P69" s="214">
        <v>996</v>
      </c>
      <c r="Q69" s="188">
        <v>1074</v>
      </c>
      <c r="R69" s="109">
        <v>1157</v>
      </c>
      <c r="S69" s="112">
        <f t="shared" si="35"/>
        <v>-83</v>
      </c>
      <c r="T69" s="113">
        <f t="shared" si="36"/>
        <v>-7.1737251512532407E-2</v>
      </c>
      <c r="U69" s="213">
        <v>1043</v>
      </c>
      <c r="V69" s="118">
        <v>1116</v>
      </c>
      <c r="W69" s="112">
        <f t="shared" si="37"/>
        <v>-73</v>
      </c>
      <c r="X69" s="225">
        <f t="shared" si="38"/>
        <v>-6.5412186379928322E-2</v>
      </c>
      <c r="Y69" s="115">
        <f t="shared" si="39"/>
        <v>3.4536423841059603</v>
      </c>
      <c r="Z69" s="231">
        <v>1355</v>
      </c>
      <c r="AA69" s="188">
        <v>1170</v>
      </c>
      <c r="AB69" s="188">
        <v>85</v>
      </c>
      <c r="AC69" s="112">
        <f t="shared" si="40"/>
        <v>1255</v>
      </c>
      <c r="AD69" s="113">
        <f t="shared" si="41"/>
        <v>0.92619926199261993</v>
      </c>
      <c r="AE69" s="116">
        <f t="shared" si="42"/>
        <v>1.0757250429647154</v>
      </c>
      <c r="AF69" s="188">
        <v>65</v>
      </c>
      <c r="AG69" s="117">
        <f t="shared" si="43"/>
        <v>4.797047970479705E-2</v>
      </c>
      <c r="AH69" s="116">
        <f t="shared" si="44"/>
        <v>0.50230868800834605</v>
      </c>
      <c r="AI69" s="188">
        <v>25</v>
      </c>
      <c r="AJ69" s="188">
        <v>0</v>
      </c>
      <c r="AK69" s="112">
        <f t="shared" si="45"/>
        <v>25</v>
      </c>
      <c r="AL69" s="117">
        <f t="shared" si="46"/>
        <v>1.8450184501845018E-2</v>
      </c>
      <c r="AM69" s="116">
        <f t="shared" si="47"/>
        <v>0.53947907900131631</v>
      </c>
      <c r="AN69" s="188">
        <v>10</v>
      </c>
      <c r="AO69" s="189" t="s">
        <v>6</v>
      </c>
      <c r="AP69" s="265" t="s">
        <v>6</v>
      </c>
    </row>
    <row r="70" spans="1:43" x14ac:dyDescent="0.2">
      <c r="A70" s="182"/>
      <c r="B70" s="158">
        <v>5320202.09</v>
      </c>
      <c r="C70" s="183"/>
      <c r="D70" s="184"/>
      <c r="E70" s="185"/>
      <c r="F70" s="185"/>
      <c r="G70" s="186"/>
      <c r="H70" s="205" t="s">
        <v>124</v>
      </c>
      <c r="I70" s="187">
        <v>2</v>
      </c>
      <c r="J70" s="111">
        <f t="shared" si="32"/>
        <v>200</v>
      </c>
      <c r="K70" s="213">
        <v>3205</v>
      </c>
      <c r="L70" s="185">
        <v>3144</v>
      </c>
      <c r="M70" s="118">
        <v>3158</v>
      </c>
      <c r="N70" s="112">
        <f t="shared" si="33"/>
        <v>47</v>
      </c>
      <c r="O70" s="113">
        <f t="shared" si="34"/>
        <v>1.4882837238758708E-2</v>
      </c>
      <c r="P70" s="214">
        <v>1606.1</v>
      </c>
      <c r="Q70" s="188">
        <v>1145</v>
      </c>
      <c r="R70" s="109">
        <v>1025</v>
      </c>
      <c r="S70" s="112">
        <f t="shared" si="35"/>
        <v>120</v>
      </c>
      <c r="T70" s="113">
        <f t="shared" si="36"/>
        <v>0.11707317073170732</v>
      </c>
      <c r="U70" s="213">
        <v>1129</v>
      </c>
      <c r="V70" s="118">
        <v>1003</v>
      </c>
      <c r="W70" s="112">
        <f t="shared" si="37"/>
        <v>126</v>
      </c>
      <c r="X70" s="225">
        <f t="shared" si="38"/>
        <v>0.12562313060817548</v>
      </c>
      <c r="Y70" s="115">
        <f t="shared" si="39"/>
        <v>5.6449999999999996</v>
      </c>
      <c r="Z70" s="231">
        <v>1550</v>
      </c>
      <c r="AA70" s="188">
        <v>1320</v>
      </c>
      <c r="AB70" s="188">
        <v>90</v>
      </c>
      <c r="AC70" s="112">
        <f t="shared" si="40"/>
        <v>1410</v>
      </c>
      <c r="AD70" s="113">
        <f t="shared" si="41"/>
        <v>0.9096774193548387</v>
      </c>
      <c r="AE70" s="116">
        <f t="shared" si="42"/>
        <v>1.0565359109812296</v>
      </c>
      <c r="AF70" s="188">
        <v>110</v>
      </c>
      <c r="AG70" s="117">
        <f t="shared" si="43"/>
        <v>7.0967741935483872E-2</v>
      </c>
      <c r="AH70" s="116">
        <f t="shared" si="44"/>
        <v>0.74311771660192538</v>
      </c>
      <c r="AI70" s="188">
        <v>0</v>
      </c>
      <c r="AJ70" s="188">
        <v>0</v>
      </c>
      <c r="AK70" s="112">
        <f t="shared" si="45"/>
        <v>0</v>
      </c>
      <c r="AL70" s="117">
        <f t="shared" si="46"/>
        <v>0</v>
      </c>
      <c r="AM70" s="116">
        <f t="shared" si="47"/>
        <v>0</v>
      </c>
      <c r="AN70" s="188">
        <v>20</v>
      </c>
      <c r="AO70" s="189" t="s">
        <v>6</v>
      </c>
      <c r="AP70" s="265" t="s">
        <v>6</v>
      </c>
    </row>
    <row r="71" spans="1:43" x14ac:dyDescent="0.2">
      <c r="A71" s="182" t="s">
        <v>160</v>
      </c>
      <c r="B71" s="158">
        <v>5320202.1100000003</v>
      </c>
      <c r="C71" s="183"/>
      <c r="D71" s="184"/>
      <c r="E71" s="185"/>
      <c r="F71" s="185"/>
      <c r="G71" s="186"/>
      <c r="H71" s="205" t="s">
        <v>126</v>
      </c>
      <c r="I71" s="187">
        <v>2.97</v>
      </c>
      <c r="J71" s="111">
        <f t="shared" si="32"/>
        <v>297</v>
      </c>
      <c r="K71" s="213">
        <v>6822</v>
      </c>
      <c r="L71" s="185">
        <v>5975</v>
      </c>
      <c r="M71" s="118">
        <v>4767</v>
      </c>
      <c r="N71" s="112">
        <f t="shared" si="33"/>
        <v>2055</v>
      </c>
      <c r="O71" s="113">
        <f t="shared" si="34"/>
        <v>0.43108873505349277</v>
      </c>
      <c r="P71" s="214">
        <v>2297.4</v>
      </c>
      <c r="Q71" s="188">
        <v>2495</v>
      </c>
      <c r="R71" s="109">
        <v>1704</v>
      </c>
      <c r="S71" s="112">
        <f t="shared" si="35"/>
        <v>791</v>
      </c>
      <c r="T71" s="113">
        <f t="shared" si="36"/>
        <v>0.46420187793427231</v>
      </c>
      <c r="U71" s="213">
        <v>2454</v>
      </c>
      <c r="V71" s="118">
        <v>1646</v>
      </c>
      <c r="W71" s="112">
        <f t="shared" si="37"/>
        <v>808</v>
      </c>
      <c r="X71" s="225">
        <f t="shared" si="38"/>
        <v>0.49088699878493319</v>
      </c>
      <c r="Y71" s="115">
        <f t="shared" si="39"/>
        <v>8.262626262626263</v>
      </c>
      <c r="Z71" s="231">
        <v>3535</v>
      </c>
      <c r="AA71" s="188">
        <v>3040</v>
      </c>
      <c r="AB71" s="188">
        <v>175</v>
      </c>
      <c r="AC71" s="112">
        <f t="shared" si="40"/>
        <v>3215</v>
      </c>
      <c r="AD71" s="113">
        <f t="shared" si="41"/>
        <v>0.90947666195190946</v>
      </c>
      <c r="AE71" s="116">
        <f t="shared" si="42"/>
        <v>1.0563027432658647</v>
      </c>
      <c r="AF71" s="188">
        <v>185</v>
      </c>
      <c r="AG71" s="117">
        <f t="shared" si="43"/>
        <v>5.2333804809052337E-2</v>
      </c>
      <c r="AH71" s="116">
        <f t="shared" si="44"/>
        <v>0.54799795611573121</v>
      </c>
      <c r="AI71" s="188">
        <v>85</v>
      </c>
      <c r="AJ71" s="188">
        <v>10</v>
      </c>
      <c r="AK71" s="112">
        <f t="shared" si="45"/>
        <v>95</v>
      </c>
      <c r="AL71" s="117">
        <f t="shared" si="46"/>
        <v>2.6874115983026876E-2</v>
      </c>
      <c r="AM71" s="116">
        <f t="shared" si="47"/>
        <v>0.78579286500078582</v>
      </c>
      <c r="AN71" s="188">
        <v>40</v>
      </c>
      <c r="AO71" s="189" t="s">
        <v>6</v>
      </c>
      <c r="AP71" s="265" t="s">
        <v>6</v>
      </c>
    </row>
    <row r="72" spans="1:43" x14ac:dyDescent="0.2">
      <c r="A72" s="182"/>
      <c r="B72" s="158">
        <v>5320202.12</v>
      </c>
      <c r="C72" s="183">
        <v>5320202.0999999996</v>
      </c>
      <c r="D72" s="190">
        <v>0.56044342400000002</v>
      </c>
      <c r="E72" s="118">
        <v>4566</v>
      </c>
      <c r="F72" s="118">
        <v>1701</v>
      </c>
      <c r="G72" s="110">
        <v>1526</v>
      </c>
      <c r="H72" s="205"/>
      <c r="I72" s="187">
        <v>1.45</v>
      </c>
      <c r="J72" s="111">
        <f t="shared" si="32"/>
        <v>145</v>
      </c>
      <c r="K72" s="213">
        <v>2525</v>
      </c>
      <c r="L72" s="185">
        <v>2547</v>
      </c>
      <c r="M72" s="118">
        <f t="shared" ref="M72:M78" si="48">D72*E72</f>
        <v>2558.984673984</v>
      </c>
      <c r="N72" s="112">
        <f t="shared" si="33"/>
        <v>-33.984673983999983</v>
      </c>
      <c r="O72" s="113">
        <f t="shared" si="34"/>
        <v>-1.3280530489106194E-2</v>
      </c>
      <c r="P72" s="214">
        <v>1743.7</v>
      </c>
      <c r="Q72" s="188">
        <v>841</v>
      </c>
      <c r="R72" s="114">
        <f t="shared" ref="R72:R78" si="49">F72*D72</f>
        <v>953.314264224</v>
      </c>
      <c r="S72" s="112">
        <f t="shared" si="35"/>
        <v>-112.314264224</v>
      </c>
      <c r="T72" s="113">
        <f t="shared" si="36"/>
        <v>-0.11781452186223614</v>
      </c>
      <c r="U72" s="213">
        <v>836</v>
      </c>
      <c r="V72" s="118">
        <f t="shared" ref="V72:V78" si="50">D72*G72</f>
        <v>855.23666502399999</v>
      </c>
      <c r="W72" s="112">
        <f t="shared" si="37"/>
        <v>-19.23666502399999</v>
      </c>
      <c r="X72" s="225">
        <f t="shared" si="38"/>
        <v>-2.2492797386627669E-2</v>
      </c>
      <c r="Y72" s="115">
        <f t="shared" si="39"/>
        <v>5.7655172413793103</v>
      </c>
      <c r="Z72" s="231">
        <v>1300</v>
      </c>
      <c r="AA72" s="188">
        <v>1085</v>
      </c>
      <c r="AB72" s="188">
        <v>75</v>
      </c>
      <c r="AC72" s="112">
        <f t="shared" si="40"/>
        <v>1160</v>
      </c>
      <c r="AD72" s="113">
        <f t="shared" si="41"/>
        <v>0.89230769230769236</v>
      </c>
      <c r="AE72" s="116">
        <f t="shared" si="42"/>
        <v>1.0363620119717682</v>
      </c>
      <c r="AF72" s="188">
        <v>95</v>
      </c>
      <c r="AG72" s="117">
        <f t="shared" si="43"/>
        <v>7.3076923076923081E-2</v>
      </c>
      <c r="AH72" s="116">
        <f t="shared" si="44"/>
        <v>0.76520338300443014</v>
      </c>
      <c r="AI72" s="188">
        <v>15</v>
      </c>
      <c r="AJ72" s="188">
        <v>10</v>
      </c>
      <c r="AK72" s="112">
        <f t="shared" si="45"/>
        <v>25</v>
      </c>
      <c r="AL72" s="117">
        <f t="shared" si="46"/>
        <v>1.9230769230769232E-2</v>
      </c>
      <c r="AM72" s="116">
        <f t="shared" si="47"/>
        <v>0.56230319388214123</v>
      </c>
      <c r="AN72" s="188">
        <v>15</v>
      </c>
      <c r="AO72" s="189" t="s">
        <v>6</v>
      </c>
      <c r="AP72" s="52" t="s">
        <v>2</v>
      </c>
      <c r="AQ72" s="136" t="s">
        <v>134</v>
      </c>
    </row>
    <row r="73" spans="1:43" x14ac:dyDescent="0.2">
      <c r="A73" s="182"/>
      <c r="B73" s="158">
        <v>5320202.13</v>
      </c>
      <c r="C73" s="183">
        <v>5320202.0999999996</v>
      </c>
      <c r="D73" s="190">
        <v>0.26431062100000002</v>
      </c>
      <c r="E73" s="118">
        <v>4566</v>
      </c>
      <c r="F73" s="118">
        <v>1701</v>
      </c>
      <c r="G73" s="110">
        <v>1526</v>
      </c>
      <c r="H73" s="205"/>
      <c r="I73" s="187">
        <v>1.79</v>
      </c>
      <c r="J73" s="111">
        <f t="shared" si="32"/>
        <v>179</v>
      </c>
      <c r="K73" s="213">
        <v>2854</v>
      </c>
      <c r="L73" s="185">
        <v>2390</v>
      </c>
      <c r="M73" s="118">
        <f t="shared" si="48"/>
        <v>1206.842295486</v>
      </c>
      <c r="N73" s="112">
        <f t="shared" si="33"/>
        <v>1647.157704514</v>
      </c>
      <c r="O73" s="113">
        <f t="shared" si="34"/>
        <v>1.3648491693363161</v>
      </c>
      <c r="P73" s="214">
        <v>1594.9</v>
      </c>
      <c r="Q73" s="188">
        <v>942</v>
      </c>
      <c r="R73" s="114">
        <f t="shared" si="49"/>
        <v>449.59236632100004</v>
      </c>
      <c r="S73" s="112">
        <f t="shared" si="35"/>
        <v>492.40763367899996</v>
      </c>
      <c r="T73" s="113">
        <f t="shared" si="36"/>
        <v>1.0952313040996577</v>
      </c>
      <c r="U73" s="213">
        <v>941</v>
      </c>
      <c r="V73" s="118">
        <f t="shared" si="50"/>
        <v>403.33800764600005</v>
      </c>
      <c r="W73" s="112">
        <f t="shared" si="37"/>
        <v>537.66199235399995</v>
      </c>
      <c r="X73" s="225">
        <f t="shared" si="38"/>
        <v>1.3330308132673994</v>
      </c>
      <c r="Y73" s="115">
        <f t="shared" si="39"/>
        <v>5.2569832402234633</v>
      </c>
      <c r="Z73" s="231">
        <v>1495</v>
      </c>
      <c r="AA73" s="188">
        <v>1245</v>
      </c>
      <c r="AB73" s="188">
        <v>65</v>
      </c>
      <c r="AC73" s="112">
        <f t="shared" si="40"/>
        <v>1310</v>
      </c>
      <c r="AD73" s="113">
        <f t="shared" si="41"/>
        <v>0.87625418060200666</v>
      </c>
      <c r="AE73" s="116">
        <f t="shared" si="42"/>
        <v>1.0177168183530856</v>
      </c>
      <c r="AF73" s="188">
        <v>165</v>
      </c>
      <c r="AG73" s="117">
        <f t="shared" si="43"/>
        <v>0.11036789297658862</v>
      </c>
      <c r="AH73" s="116">
        <f t="shared" si="44"/>
        <v>1.1556847432103521</v>
      </c>
      <c r="AI73" s="188">
        <v>15</v>
      </c>
      <c r="AJ73" s="188">
        <v>0</v>
      </c>
      <c r="AK73" s="112">
        <f t="shared" si="45"/>
        <v>15</v>
      </c>
      <c r="AL73" s="117">
        <f t="shared" si="46"/>
        <v>1.0033444816053512E-2</v>
      </c>
      <c r="AM73" s="116">
        <f t="shared" si="47"/>
        <v>0.29337557941676934</v>
      </c>
      <c r="AN73" s="188">
        <v>0</v>
      </c>
      <c r="AO73" s="189" t="s">
        <v>6</v>
      </c>
      <c r="AP73" s="52" t="s">
        <v>2</v>
      </c>
      <c r="AQ73" s="136" t="s">
        <v>134</v>
      </c>
    </row>
    <row r="74" spans="1:43" x14ac:dyDescent="0.2">
      <c r="A74" s="137" t="s">
        <v>147</v>
      </c>
      <c r="B74" s="138">
        <v>5320202.1399999997</v>
      </c>
      <c r="C74" s="139">
        <v>5320202.0999999996</v>
      </c>
      <c r="D74" s="146">
        <v>0.17524595500000001</v>
      </c>
      <c r="E74" s="134">
        <v>4566</v>
      </c>
      <c r="F74" s="134">
        <v>1701</v>
      </c>
      <c r="G74" s="135">
        <v>1526</v>
      </c>
      <c r="H74" s="207"/>
      <c r="I74" s="142">
        <v>32.619999999999997</v>
      </c>
      <c r="J74" s="88">
        <f t="shared" si="32"/>
        <v>3261.9999999999995</v>
      </c>
      <c r="K74" s="217">
        <v>742</v>
      </c>
      <c r="L74" s="141">
        <v>718</v>
      </c>
      <c r="M74" s="134">
        <f t="shared" si="48"/>
        <v>800.17303053000001</v>
      </c>
      <c r="N74" s="89">
        <f t="shared" si="33"/>
        <v>-58.173030530000005</v>
      </c>
      <c r="O74" s="5">
        <f t="shared" si="34"/>
        <v>-7.2700563891123282E-2</v>
      </c>
      <c r="P74" s="218">
        <v>22.7</v>
      </c>
      <c r="Q74" s="143">
        <v>294</v>
      </c>
      <c r="R74" s="108">
        <f t="shared" si="49"/>
        <v>298.09336945500002</v>
      </c>
      <c r="S74" s="89">
        <f t="shared" si="35"/>
        <v>-4.0933694550000155</v>
      </c>
      <c r="T74" s="5">
        <f t="shared" si="36"/>
        <v>-1.3731836647302374E-2</v>
      </c>
      <c r="U74" s="217">
        <v>284</v>
      </c>
      <c r="V74" s="134">
        <f t="shared" si="50"/>
        <v>267.42532733000002</v>
      </c>
      <c r="W74" s="89">
        <f t="shared" si="37"/>
        <v>16.574672669999984</v>
      </c>
      <c r="X74" s="227">
        <f t="shared" si="38"/>
        <v>6.1978694521880547E-2</v>
      </c>
      <c r="Y74" s="2">
        <f t="shared" si="39"/>
        <v>8.7063151440833861E-2</v>
      </c>
      <c r="Z74" s="233">
        <v>220</v>
      </c>
      <c r="AA74" s="143">
        <v>180</v>
      </c>
      <c r="AB74" s="143">
        <v>10</v>
      </c>
      <c r="AC74" s="89">
        <f t="shared" si="40"/>
        <v>190</v>
      </c>
      <c r="AD74" s="5">
        <f t="shared" si="41"/>
        <v>0.86363636363636365</v>
      </c>
      <c r="AE74" s="90">
        <f t="shared" si="42"/>
        <v>1.0030619786717347</v>
      </c>
      <c r="AF74" s="143">
        <v>15</v>
      </c>
      <c r="AG74" s="93">
        <f t="shared" si="43"/>
        <v>6.8181818181818177E-2</v>
      </c>
      <c r="AH74" s="90">
        <f t="shared" si="44"/>
        <v>0.71394574012375056</v>
      </c>
      <c r="AI74" s="143">
        <v>10</v>
      </c>
      <c r="AJ74" s="143">
        <v>0</v>
      </c>
      <c r="AK74" s="89">
        <f t="shared" si="45"/>
        <v>10</v>
      </c>
      <c r="AL74" s="93">
        <f t="shared" si="46"/>
        <v>4.5454545454545456E-2</v>
      </c>
      <c r="AM74" s="90">
        <f t="shared" si="47"/>
        <v>1.3290802764486975</v>
      </c>
      <c r="AN74" s="143">
        <v>10</v>
      </c>
      <c r="AO74" s="136" t="s">
        <v>2</v>
      </c>
      <c r="AP74" s="52" t="s">
        <v>2</v>
      </c>
      <c r="AQ74" s="136" t="s">
        <v>134</v>
      </c>
    </row>
    <row r="75" spans="1:43" x14ac:dyDescent="0.2">
      <c r="A75" s="182" t="s">
        <v>148</v>
      </c>
      <c r="B75" s="158">
        <v>5320202.1500000004</v>
      </c>
      <c r="C75" s="183">
        <v>5320202.03</v>
      </c>
      <c r="D75" s="190">
        <v>0.23745774</v>
      </c>
      <c r="E75" s="118">
        <v>3272</v>
      </c>
      <c r="F75" s="118">
        <v>1292</v>
      </c>
      <c r="G75" s="110">
        <v>1273</v>
      </c>
      <c r="H75" s="205"/>
      <c r="I75" s="187">
        <v>2.21</v>
      </c>
      <c r="J75" s="111">
        <f t="shared" si="32"/>
        <v>221</v>
      </c>
      <c r="K75" s="213">
        <v>902</v>
      </c>
      <c r="L75" s="185">
        <v>875</v>
      </c>
      <c r="M75" s="118">
        <f t="shared" si="48"/>
        <v>776.96172528</v>
      </c>
      <c r="N75" s="112">
        <f t="shared" si="33"/>
        <v>125.03827472</v>
      </c>
      <c r="O75" s="113">
        <f t="shared" si="34"/>
        <v>0.16093234795438469</v>
      </c>
      <c r="P75" s="214">
        <v>408.5</v>
      </c>
      <c r="Q75" s="188">
        <v>530</v>
      </c>
      <c r="R75" s="114">
        <f t="shared" si="49"/>
        <v>306.79540007999998</v>
      </c>
      <c r="S75" s="112">
        <f t="shared" si="35"/>
        <v>223.20459992000002</v>
      </c>
      <c r="T75" s="113">
        <f t="shared" si="36"/>
        <v>0.72753567968032495</v>
      </c>
      <c r="U75" s="213">
        <v>527</v>
      </c>
      <c r="V75" s="118">
        <f t="shared" si="50"/>
        <v>302.28370302000002</v>
      </c>
      <c r="W75" s="112">
        <f t="shared" si="37"/>
        <v>224.71629697999998</v>
      </c>
      <c r="X75" s="225">
        <f t="shared" si="38"/>
        <v>0.74339534263655638</v>
      </c>
      <c r="Y75" s="115">
        <f t="shared" si="39"/>
        <v>2.3846153846153846</v>
      </c>
      <c r="Z75" s="231">
        <v>85</v>
      </c>
      <c r="AA75" s="188">
        <v>70</v>
      </c>
      <c r="AB75" s="188">
        <v>10</v>
      </c>
      <c r="AC75" s="112">
        <f t="shared" si="40"/>
        <v>80</v>
      </c>
      <c r="AD75" s="113">
        <f t="shared" si="41"/>
        <v>0.94117647058823528</v>
      </c>
      <c r="AE75" s="116">
        <f t="shared" si="42"/>
        <v>1.0931201748992281</v>
      </c>
      <c r="AF75" s="188">
        <v>10</v>
      </c>
      <c r="AG75" s="117">
        <f t="shared" si="43"/>
        <v>0.11764705882352941</v>
      </c>
      <c r="AH75" s="116">
        <f t="shared" si="44"/>
        <v>1.2319063751154913</v>
      </c>
      <c r="AI75" s="188">
        <v>0</v>
      </c>
      <c r="AJ75" s="188">
        <v>0</v>
      </c>
      <c r="AK75" s="112">
        <f t="shared" si="45"/>
        <v>0</v>
      </c>
      <c r="AL75" s="117">
        <f t="shared" si="46"/>
        <v>0</v>
      </c>
      <c r="AM75" s="116">
        <f t="shared" si="47"/>
        <v>0</v>
      </c>
      <c r="AN75" s="188">
        <v>0</v>
      </c>
      <c r="AO75" s="189" t="s">
        <v>6</v>
      </c>
      <c r="AP75" s="52" t="s">
        <v>2</v>
      </c>
      <c r="AQ75" s="136" t="s">
        <v>134</v>
      </c>
    </row>
    <row r="76" spans="1:43" x14ac:dyDescent="0.2">
      <c r="B76" s="138">
        <v>5320202.16</v>
      </c>
      <c r="C76" s="139">
        <v>5320202.03</v>
      </c>
      <c r="D76" s="146">
        <v>0.76254226000000003</v>
      </c>
      <c r="E76" s="134">
        <v>3272</v>
      </c>
      <c r="F76" s="134">
        <v>1292</v>
      </c>
      <c r="G76" s="135">
        <v>1273</v>
      </c>
      <c r="H76" s="207"/>
      <c r="I76" s="142">
        <v>60.74</v>
      </c>
      <c r="J76" s="88">
        <f t="shared" si="32"/>
        <v>6074</v>
      </c>
      <c r="K76" s="217">
        <v>4236</v>
      </c>
      <c r="L76" s="141">
        <v>2428</v>
      </c>
      <c r="M76" s="134">
        <f t="shared" si="48"/>
        <v>2495.0382747200001</v>
      </c>
      <c r="N76" s="89">
        <f t="shared" si="33"/>
        <v>1740.9617252799999</v>
      </c>
      <c r="O76" s="5">
        <f t="shared" si="34"/>
        <v>0.69776954643125677</v>
      </c>
      <c r="P76" s="218">
        <v>69.7</v>
      </c>
      <c r="Q76" s="143">
        <v>1500</v>
      </c>
      <c r="R76" s="108">
        <f t="shared" si="49"/>
        <v>985.20459992000008</v>
      </c>
      <c r="S76" s="89">
        <f t="shared" si="35"/>
        <v>514.79540007999992</v>
      </c>
      <c r="T76" s="5">
        <f t="shared" si="36"/>
        <v>0.52252638702844256</v>
      </c>
      <c r="U76" s="217">
        <v>1444</v>
      </c>
      <c r="V76" s="134">
        <f t="shared" si="50"/>
        <v>970.71629698000004</v>
      </c>
      <c r="W76" s="89">
        <f t="shared" si="37"/>
        <v>473.28370301999996</v>
      </c>
      <c r="X76" s="227">
        <f t="shared" si="38"/>
        <v>0.48756130343379944</v>
      </c>
      <c r="Y76" s="2">
        <f t="shared" si="39"/>
        <v>0.23773460651959169</v>
      </c>
      <c r="Z76" s="233">
        <v>2100</v>
      </c>
      <c r="AA76" s="143">
        <v>1780</v>
      </c>
      <c r="AB76" s="143">
        <v>115</v>
      </c>
      <c r="AC76" s="89">
        <f t="shared" si="40"/>
        <v>1895</v>
      </c>
      <c r="AD76" s="5">
        <f t="shared" si="41"/>
        <v>0.90238095238095239</v>
      </c>
      <c r="AE76" s="90">
        <f t="shared" si="42"/>
        <v>1.0480615010231735</v>
      </c>
      <c r="AF76" s="143">
        <v>105</v>
      </c>
      <c r="AG76" s="93">
        <f t="shared" si="43"/>
        <v>0.05</v>
      </c>
      <c r="AH76" s="90">
        <f t="shared" si="44"/>
        <v>0.52356020942408377</v>
      </c>
      <c r="AI76" s="143">
        <v>70</v>
      </c>
      <c r="AJ76" s="143">
        <v>0</v>
      </c>
      <c r="AK76" s="89">
        <f t="shared" si="45"/>
        <v>70</v>
      </c>
      <c r="AL76" s="93">
        <f t="shared" si="46"/>
        <v>3.3333333333333333E-2</v>
      </c>
      <c r="AM76" s="90">
        <f t="shared" si="47"/>
        <v>0.97465886939571145</v>
      </c>
      <c r="AN76" s="143">
        <v>30</v>
      </c>
      <c r="AO76" s="136" t="s">
        <v>2</v>
      </c>
      <c r="AP76" s="52" t="s">
        <v>2</v>
      </c>
      <c r="AQ76" s="136" t="s">
        <v>134</v>
      </c>
    </row>
    <row r="77" spans="1:43" x14ac:dyDescent="0.2">
      <c r="A77" s="182"/>
      <c r="B77" s="158">
        <v>5320202.17</v>
      </c>
      <c r="C77" s="183">
        <v>5320202.07</v>
      </c>
      <c r="D77" s="190">
        <v>0.49967171900000001</v>
      </c>
      <c r="E77" s="118">
        <v>3582</v>
      </c>
      <c r="F77" s="118">
        <v>1409</v>
      </c>
      <c r="G77" s="110">
        <v>1372</v>
      </c>
      <c r="H77" s="205"/>
      <c r="I77" s="187">
        <v>2.12</v>
      </c>
      <c r="J77" s="111">
        <f t="shared" si="32"/>
        <v>212</v>
      </c>
      <c r="K77" s="213">
        <v>2239</v>
      </c>
      <c r="L77" s="185">
        <v>2093</v>
      </c>
      <c r="M77" s="118">
        <f t="shared" si="48"/>
        <v>1789.8240974580001</v>
      </c>
      <c r="N77" s="112">
        <f t="shared" si="33"/>
        <v>449.1759025419999</v>
      </c>
      <c r="O77" s="113">
        <f t="shared" si="34"/>
        <v>0.25096092022670974</v>
      </c>
      <c r="P77" s="214">
        <v>1054.9000000000001</v>
      </c>
      <c r="Q77" s="188">
        <v>907</v>
      </c>
      <c r="R77" s="114">
        <f t="shared" si="49"/>
        <v>704.03745207100008</v>
      </c>
      <c r="S77" s="112">
        <f t="shared" si="35"/>
        <v>202.96254792899992</v>
      </c>
      <c r="T77" s="113">
        <f t="shared" si="36"/>
        <v>0.28828373736647717</v>
      </c>
      <c r="U77" s="213">
        <v>896</v>
      </c>
      <c r="V77" s="118">
        <f t="shared" si="50"/>
        <v>685.549598468</v>
      </c>
      <c r="W77" s="112">
        <f t="shared" si="37"/>
        <v>210.450401532</v>
      </c>
      <c r="X77" s="225">
        <f t="shared" si="38"/>
        <v>0.30698056275183333</v>
      </c>
      <c r="Y77" s="115">
        <f t="shared" si="39"/>
        <v>4.2264150943396226</v>
      </c>
      <c r="Z77" s="231">
        <v>1205</v>
      </c>
      <c r="AA77" s="188">
        <v>1065</v>
      </c>
      <c r="AB77" s="188">
        <v>65</v>
      </c>
      <c r="AC77" s="112">
        <f t="shared" si="40"/>
        <v>1130</v>
      </c>
      <c r="AD77" s="113">
        <f t="shared" si="41"/>
        <v>0.93775933609958506</v>
      </c>
      <c r="AE77" s="116">
        <f t="shared" si="42"/>
        <v>1.0891513775837225</v>
      </c>
      <c r="AF77" s="188">
        <v>65</v>
      </c>
      <c r="AG77" s="117">
        <f t="shared" si="43"/>
        <v>5.3941908713692949E-2</v>
      </c>
      <c r="AH77" s="116">
        <f t="shared" si="44"/>
        <v>0.56483674045751775</v>
      </c>
      <c r="AI77" s="188">
        <v>10</v>
      </c>
      <c r="AJ77" s="188">
        <v>0</v>
      </c>
      <c r="AK77" s="112">
        <f t="shared" si="45"/>
        <v>10</v>
      </c>
      <c r="AL77" s="117">
        <f t="shared" si="46"/>
        <v>8.2987551867219917E-3</v>
      </c>
      <c r="AM77" s="116">
        <f t="shared" si="47"/>
        <v>0.24265366043046757</v>
      </c>
      <c r="AN77" s="188">
        <v>10</v>
      </c>
      <c r="AO77" s="189" t="s">
        <v>6</v>
      </c>
      <c r="AP77" s="265" t="s">
        <v>6</v>
      </c>
      <c r="AQ77" s="136" t="s">
        <v>134</v>
      </c>
    </row>
    <row r="78" spans="1:43" x14ac:dyDescent="0.2">
      <c r="A78" s="182"/>
      <c r="B78" s="158">
        <v>5320202.18</v>
      </c>
      <c r="C78" s="183">
        <v>5320202.07</v>
      </c>
      <c r="D78" s="190">
        <v>0.50032828100000004</v>
      </c>
      <c r="E78" s="118">
        <v>3582</v>
      </c>
      <c r="F78" s="118">
        <v>1409</v>
      </c>
      <c r="G78" s="110">
        <v>1372</v>
      </c>
      <c r="H78" s="205"/>
      <c r="I78" s="187">
        <v>13.62</v>
      </c>
      <c r="J78" s="111">
        <f t="shared" si="32"/>
        <v>1362</v>
      </c>
      <c r="K78" s="213">
        <v>2488</v>
      </c>
      <c r="L78" s="185">
        <v>1956</v>
      </c>
      <c r="M78" s="118">
        <f t="shared" si="48"/>
        <v>1792.1759025420001</v>
      </c>
      <c r="N78" s="112">
        <f t="shared" si="33"/>
        <v>695.82409745799987</v>
      </c>
      <c r="O78" s="113">
        <f t="shared" si="34"/>
        <v>0.38825658601426988</v>
      </c>
      <c r="P78" s="214">
        <v>182.6</v>
      </c>
      <c r="Q78" s="188">
        <v>881</v>
      </c>
      <c r="R78" s="114">
        <f t="shared" si="49"/>
        <v>704.96254792900004</v>
      </c>
      <c r="S78" s="112">
        <f t="shared" si="35"/>
        <v>176.03745207099996</v>
      </c>
      <c r="T78" s="113">
        <f t="shared" si="36"/>
        <v>0.24971177914082535</v>
      </c>
      <c r="U78" s="213">
        <v>871</v>
      </c>
      <c r="V78" s="118">
        <f t="shared" si="50"/>
        <v>686.450401532</v>
      </c>
      <c r="W78" s="112">
        <f t="shared" si="37"/>
        <v>184.549598468</v>
      </c>
      <c r="X78" s="225">
        <f t="shared" si="38"/>
        <v>0.26884622407697278</v>
      </c>
      <c r="Y78" s="115">
        <f t="shared" si="39"/>
        <v>0.63950073421439058</v>
      </c>
      <c r="Z78" s="231">
        <v>1205</v>
      </c>
      <c r="AA78" s="188">
        <v>1065</v>
      </c>
      <c r="AB78" s="188">
        <v>60</v>
      </c>
      <c r="AC78" s="112">
        <f t="shared" si="40"/>
        <v>1125</v>
      </c>
      <c r="AD78" s="113">
        <f t="shared" si="41"/>
        <v>0.93360995850622408</v>
      </c>
      <c r="AE78" s="116">
        <f t="shared" si="42"/>
        <v>1.0843321237006087</v>
      </c>
      <c r="AF78" s="188">
        <v>60</v>
      </c>
      <c r="AG78" s="117">
        <f t="shared" si="43"/>
        <v>4.9792531120331947E-2</v>
      </c>
      <c r="AH78" s="116">
        <f t="shared" si="44"/>
        <v>0.52138776042232404</v>
      </c>
      <c r="AI78" s="188">
        <v>15</v>
      </c>
      <c r="AJ78" s="188">
        <v>0</v>
      </c>
      <c r="AK78" s="112">
        <f t="shared" si="45"/>
        <v>15</v>
      </c>
      <c r="AL78" s="117">
        <f t="shared" si="46"/>
        <v>1.2448132780082987E-2</v>
      </c>
      <c r="AM78" s="116">
        <f t="shared" si="47"/>
        <v>0.36398049064570137</v>
      </c>
      <c r="AN78" s="188">
        <v>0</v>
      </c>
      <c r="AO78" s="189" t="s">
        <v>6</v>
      </c>
      <c r="AP78" s="265" t="s">
        <v>6</v>
      </c>
      <c r="AQ78" s="136" t="s">
        <v>134</v>
      </c>
    </row>
    <row r="79" spans="1:43" x14ac:dyDescent="0.2">
      <c r="A79" s="182"/>
      <c r="B79" s="158">
        <v>5320203.01</v>
      </c>
      <c r="C79" s="183"/>
      <c r="D79" s="184"/>
      <c r="E79" s="185"/>
      <c r="F79" s="185"/>
      <c r="G79" s="186"/>
      <c r="H79" s="205" t="s">
        <v>127</v>
      </c>
      <c r="I79" s="187">
        <v>1.81</v>
      </c>
      <c r="J79" s="111">
        <f t="shared" si="32"/>
        <v>181</v>
      </c>
      <c r="K79" s="213">
        <v>4859</v>
      </c>
      <c r="L79" s="185">
        <v>4438</v>
      </c>
      <c r="M79" s="118">
        <v>3449</v>
      </c>
      <c r="N79" s="112">
        <f t="shared" si="33"/>
        <v>1410</v>
      </c>
      <c r="O79" s="113">
        <f t="shared" si="34"/>
        <v>0.408814149028704</v>
      </c>
      <c r="P79" s="214">
        <v>2678.8</v>
      </c>
      <c r="Q79" s="188">
        <v>1656</v>
      </c>
      <c r="R79" s="109">
        <v>1186</v>
      </c>
      <c r="S79" s="112">
        <f t="shared" si="35"/>
        <v>470</v>
      </c>
      <c r="T79" s="113">
        <f t="shared" si="36"/>
        <v>0.39629005059021921</v>
      </c>
      <c r="U79" s="213">
        <v>1649</v>
      </c>
      <c r="V79" s="118">
        <v>1165</v>
      </c>
      <c r="W79" s="112">
        <f t="shared" si="37"/>
        <v>484</v>
      </c>
      <c r="X79" s="225">
        <f t="shared" si="38"/>
        <v>0.41545064377682406</v>
      </c>
      <c r="Y79" s="115">
        <f t="shared" si="39"/>
        <v>9.11049723756906</v>
      </c>
      <c r="Z79" s="231">
        <v>2345</v>
      </c>
      <c r="AA79" s="188">
        <v>2000</v>
      </c>
      <c r="AB79" s="188">
        <v>155</v>
      </c>
      <c r="AC79" s="112">
        <f t="shared" si="40"/>
        <v>2155</v>
      </c>
      <c r="AD79" s="113">
        <f t="shared" si="41"/>
        <v>0.91897654584221744</v>
      </c>
      <c r="AE79" s="116">
        <f t="shared" si="42"/>
        <v>1.0673362901767915</v>
      </c>
      <c r="AF79" s="188">
        <v>125</v>
      </c>
      <c r="AG79" s="117">
        <f t="shared" si="43"/>
        <v>5.3304904051172705E-2</v>
      </c>
      <c r="AH79" s="116">
        <f t="shared" si="44"/>
        <v>0.5581665345672534</v>
      </c>
      <c r="AI79" s="188">
        <v>25</v>
      </c>
      <c r="AJ79" s="188">
        <v>10</v>
      </c>
      <c r="AK79" s="112">
        <f t="shared" si="45"/>
        <v>35</v>
      </c>
      <c r="AL79" s="117">
        <f t="shared" si="46"/>
        <v>1.4925373134328358E-2</v>
      </c>
      <c r="AM79" s="116">
        <f t="shared" si="47"/>
        <v>0.43641441913240814</v>
      </c>
      <c r="AN79" s="188">
        <v>25</v>
      </c>
      <c r="AO79" s="189" t="s">
        <v>6</v>
      </c>
      <c r="AP79" s="265" t="s">
        <v>6</v>
      </c>
    </row>
    <row r="80" spans="1:43" x14ac:dyDescent="0.2">
      <c r="A80" s="182"/>
      <c r="B80" s="158">
        <v>5320203.0199999996</v>
      </c>
      <c r="C80" s="183"/>
      <c r="D80" s="184"/>
      <c r="E80" s="185"/>
      <c r="F80" s="185"/>
      <c r="G80" s="186"/>
      <c r="H80" s="205" t="s">
        <v>128</v>
      </c>
      <c r="I80" s="187">
        <v>2.62</v>
      </c>
      <c r="J80" s="111">
        <f t="shared" si="32"/>
        <v>262</v>
      </c>
      <c r="K80" s="213">
        <v>5088</v>
      </c>
      <c r="L80" s="185">
        <v>5100</v>
      </c>
      <c r="M80" s="118">
        <v>5013</v>
      </c>
      <c r="N80" s="112">
        <f t="shared" si="33"/>
        <v>75</v>
      </c>
      <c r="O80" s="113">
        <f t="shared" si="34"/>
        <v>1.4961101137043686E-2</v>
      </c>
      <c r="P80" s="214">
        <v>1945.6</v>
      </c>
      <c r="Q80" s="188">
        <v>1661</v>
      </c>
      <c r="R80" s="109">
        <v>1585</v>
      </c>
      <c r="S80" s="112">
        <f t="shared" si="35"/>
        <v>76</v>
      </c>
      <c r="T80" s="113">
        <f t="shared" si="36"/>
        <v>4.7949526813880129E-2</v>
      </c>
      <c r="U80" s="213">
        <v>1645</v>
      </c>
      <c r="V80" s="118">
        <v>1566</v>
      </c>
      <c r="W80" s="112">
        <f t="shared" si="37"/>
        <v>79</v>
      </c>
      <c r="X80" s="225">
        <f t="shared" si="38"/>
        <v>5.0446998722860792E-2</v>
      </c>
      <c r="Y80" s="115">
        <f t="shared" si="39"/>
        <v>6.278625954198473</v>
      </c>
      <c r="Z80" s="231">
        <v>2585</v>
      </c>
      <c r="AA80" s="188">
        <v>2235</v>
      </c>
      <c r="AB80" s="188">
        <v>150</v>
      </c>
      <c r="AC80" s="112">
        <f t="shared" si="40"/>
        <v>2385</v>
      </c>
      <c r="AD80" s="113">
        <f t="shared" si="41"/>
        <v>0.92263056092843332</v>
      </c>
      <c r="AE80" s="116">
        <f t="shared" si="42"/>
        <v>1.0715802101375533</v>
      </c>
      <c r="AF80" s="188">
        <v>125</v>
      </c>
      <c r="AG80" s="117">
        <f t="shared" si="43"/>
        <v>4.8355899419729204E-2</v>
      </c>
      <c r="AH80" s="116">
        <f t="shared" si="44"/>
        <v>0.50634449654166702</v>
      </c>
      <c r="AI80" s="188">
        <v>50</v>
      </c>
      <c r="AJ80" s="188">
        <v>10</v>
      </c>
      <c r="AK80" s="112">
        <f t="shared" si="45"/>
        <v>60</v>
      </c>
      <c r="AL80" s="117">
        <f t="shared" si="46"/>
        <v>2.321083172147002E-2</v>
      </c>
      <c r="AM80" s="116">
        <f t="shared" si="47"/>
        <v>0.67867929010146255</v>
      </c>
      <c r="AN80" s="188">
        <v>25</v>
      </c>
      <c r="AO80" s="189" t="s">
        <v>6</v>
      </c>
      <c r="AP80" s="265" t="s">
        <v>6</v>
      </c>
    </row>
    <row r="81" spans="1:43" x14ac:dyDescent="0.2">
      <c r="A81" s="182"/>
      <c r="B81" s="158">
        <v>5320203.03</v>
      </c>
      <c r="C81" s="183"/>
      <c r="D81" s="184"/>
      <c r="E81" s="185"/>
      <c r="F81" s="185"/>
      <c r="G81" s="186"/>
      <c r="H81" s="205" t="s">
        <v>129</v>
      </c>
      <c r="I81" s="187">
        <v>1.51</v>
      </c>
      <c r="J81" s="111">
        <f t="shared" si="32"/>
        <v>151</v>
      </c>
      <c r="K81" s="213">
        <v>4228</v>
      </c>
      <c r="L81" s="185">
        <v>4212</v>
      </c>
      <c r="M81" s="118">
        <v>4296</v>
      </c>
      <c r="N81" s="112">
        <f t="shared" si="33"/>
        <v>-68</v>
      </c>
      <c r="O81" s="113">
        <f t="shared" si="34"/>
        <v>-1.5828677839851025E-2</v>
      </c>
      <c r="P81" s="214">
        <v>2806.9</v>
      </c>
      <c r="Q81" s="188">
        <v>1650</v>
      </c>
      <c r="R81" s="109">
        <v>1581</v>
      </c>
      <c r="S81" s="112">
        <f t="shared" si="35"/>
        <v>69</v>
      </c>
      <c r="T81" s="113">
        <f t="shared" si="36"/>
        <v>4.3643263757115747E-2</v>
      </c>
      <c r="U81" s="213">
        <v>1613</v>
      </c>
      <c r="V81" s="118">
        <v>1533</v>
      </c>
      <c r="W81" s="112">
        <f t="shared" si="37"/>
        <v>80</v>
      </c>
      <c r="X81" s="225">
        <f t="shared" si="38"/>
        <v>5.2185257664709717E-2</v>
      </c>
      <c r="Y81" s="115">
        <f t="shared" si="39"/>
        <v>10.682119205298013</v>
      </c>
      <c r="Z81" s="231">
        <v>1820</v>
      </c>
      <c r="AA81" s="188">
        <v>1410</v>
      </c>
      <c r="AB81" s="188">
        <v>120</v>
      </c>
      <c r="AC81" s="112">
        <f t="shared" si="40"/>
        <v>1530</v>
      </c>
      <c r="AD81" s="113">
        <f t="shared" si="41"/>
        <v>0.84065934065934067</v>
      </c>
      <c r="AE81" s="116">
        <f t="shared" si="42"/>
        <v>0.97637554083547118</v>
      </c>
      <c r="AF81" s="188">
        <v>105</v>
      </c>
      <c r="AG81" s="117">
        <f t="shared" si="43"/>
        <v>5.7692307692307696E-2</v>
      </c>
      <c r="AH81" s="116">
        <f t="shared" si="44"/>
        <v>0.60410793395086593</v>
      </c>
      <c r="AI81" s="188">
        <v>155</v>
      </c>
      <c r="AJ81" s="188">
        <v>10</v>
      </c>
      <c r="AK81" s="112">
        <f t="shared" si="45"/>
        <v>165</v>
      </c>
      <c r="AL81" s="117">
        <f t="shared" si="46"/>
        <v>9.0659340659340656E-2</v>
      </c>
      <c r="AM81" s="116">
        <f t="shared" si="47"/>
        <v>2.6508579140158086</v>
      </c>
      <c r="AN81" s="188">
        <v>30</v>
      </c>
      <c r="AO81" s="189" t="s">
        <v>6</v>
      </c>
      <c r="AP81" s="265" t="s">
        <v>6</v>
      </c>
    </row>
    <row r="82" spans="1:43" x14ac:dyDescent="0.2">
      <c r="A82" s="182" t="s">
        <v>152</v>
      </c>
      <c r="B82" s="158">
        <v>5320203.04</v>
      </c>
      <c r="C82" s="183"/>
      <c r="D82" s="184"/>
      <c r="E82" s="185"/>
      <c r="F82" s="185"/>
      <c r="G82" s="186"/>
      <c r="H82" s="205" t="s">
        <v>130</v>
      </c>
      <c r="I82" s="187">
        <v>3.51</v>
      </c>
      <c r="J82" s="111">
        <f t="shared" si="32"/>
        <v>351</v>
      </c>
      <c r="K82" s="213">
        <v>7960</v>
      </c>
      <c r="L82" s="185">
        <v>6790</v>
      </c>
      <c r="M82" s="118">
        <v>4476</v>
      </c>
      <c r="N82" s="112">
        <f t="shared" si="33"/>
        <v>3484</v>
      </c>
      <c r="O82" s="113">
        <f t="shared" si="34"/>
        <v>0.77837354781054513</v>
      </c>
      <c r="P82" s="214">
        <v>2270.8000000000002</v>
      </c>
      <c r="Q82" s="188">
        <v>2737</v>
      </c>
      <c r="R82" s="109">
        <v>1703</v>
      </c>
      <c r="S82" s="112">
        <f t="shared" si="35"/>
        <v>1034</v>
      </c>
      <c r="T82" s="113">
        <f t="shared" si="36"/>
        <v>0.60716382853787432</v>
      </c>
      <c r="U82" s="213">
        <v>2702</v>
      </c>
      <c r="V82" s="118">
        <v>1586</v>
      </c>
      <c r="W82" s="112">
        <f t="shared" si="37"/>
        <v>1116</v>
      </c>
      <c r="X82" s="225">
        <f t="shared" si="38"/>
        <v>0.70365699873896592</v>
      </c>
      <c r="Y82" s="115">
        <f t="shared" si="39"/>
        <v>7.6980056980056979</v>
      </c>
      <c r="Z82" s="231">
        <v>4025</v>
      </c>
      <c r="AA82" s="188">
        <v>3510</v>
      </c>
      <c r="AB82" s="188">
        <v>250</v>
      </c>
      <c r="AC82" s="112">
        <f t="shared" si="40"/>
        <v>3760</v>
      </c>
      <c r="AD82" s="113">
        <f t="shared" si="41"/>
        <v>0.93416149068322984</v>
      </c>
      <c r="AE82" s="116">
        <f t="shared" si="42"/>
        <v>1.0849726953347618</v>
      </c>
      <c r="AF82" s="188">
        <v>130</v>
      </c>
      <c r="AG82" s="117">
        <f t="shared" si="43"/>
        <v>3.2298136645962733E-2</v>
      </c>
      <c r="AH82" s="116">
        <f t="shared" si="44"/>
        <v>0.33820038372735844</v>
      </c>
      <c r="AI82" s="188">
        <v>100</v>
      </c>
      <c r="AJ82" s="188">
        <v>0</v>
      </c>
      <c r="AK82" s="112">
        <f t="shared" si="45"/>
        <v>100</v>
      </c>
      <c r="AL82" s="117">
        <f t="shared" si="46"/>
        <v>2.4844720496894408E-2</v>
      </c>
      <c r="AM82" s="116">
        <f t="shared" si="47"/>
        <v>0.72645381569866685</v>
      </c>
      <c r="AN82" s="188">
        <v>35</v>
      </c>
      <c r="AO82" s="189" t="s">
        <v>6</v>
      </c>
      <c r="AP82" s="265" t="s">
        <v>6</v>
      </c>
    </row>
    <row r="83" spans="1:43" x14ac:dyDescent="0.2">
      <c r="A83" s="182"/>
      <c r="B83" s="158">
        <v>5320204</v>
      </c>
      <c r="C83" s="183"/>
      <c r="D83" s="184"/>
      <c r="E83" s="185"/>
      <c r="F83" s="185"/>
      <c r="G83" s="186"/>
      <c r="H83" s="205" t="s">
        <v>131</v>
      </c>
      <c r="I83" s="187">
        <v>5.08</v>
      </c>
      <c r="J83" s="111">
        <f t="shared" si="32"/>
        <v>508</v>
      </c>
      <c r="K83" s="213">
        <v>3830</v>
      </c>
      <c r="L83" s="185">
        <v>3779</v>
      </c>
      <c r="M83" s="118">
        <v>3622</v>
      </c>
      <c r="N83" s="112">
        <f t="shared" si="33"/>
        <v>208</v>
      </c>
      <c r="O83" s="113">
        <f t="shared" si="34"/>
        <v>5.7426836002208721E-2</v>
      </c>
      <c r="P83" s="214">
        <v>753.7</v>
      </c>
      <c r="Q83" s="188">
        <v>1721</v>
      </c>
      <c r="R83" s="109">
        <v>1607</v>
      </c>
      <c r="S83" s="112">
        <f t="shared" si="35"/>
        <v>114</v>
      </c>
      <c r="T83" s="113">
        <f t="shared" si="36"/>
        <v>7.093963907902924E-2</v>
      </c>
      <c r="U83" s="213">
        <v>1687</v>
      </c>
      <c r="V83" s="118">
        <v>1554</v>
      </c>
      <c r="W83" s="112">
        <f t="shared" si="37"/>
        <v>133</v>
      </c>
      <c r="X83" s="225">
        <f t="shared" si="38"/>
        <v>8.5585585585585586E-2</v>
      </c>
      <c r="Y83" s="115">
        <f t="shared" si="39"/>
        <v>3.3208661417322833</v>
      </c>
      <c r="Z83" s="231">
        <v>1635</v>
      </c>
      <c r="AA83" s="188">
        <v>1350</v>
      </c>
      <c r="AB83" s="188">
        <v>110</v>
      </c>
      <c r="AC83" s="112">
        <f t="shared" si="40"/>
        <v>1460</v>
      </c>
      <c r="AD83" s="113">
        <f t="shared" si="41"/>
        <v>0.89296636085626913</v>
      </c>
      <c r="AE83" s="116">
        <f t="shared" si="42"/>
        <v>1.0371270160932278</v>
      </c>
      <c r="AF83" s="188">
        <v>75</v>
      </c>
      <c r="AG83" s="117">
        <f t="shared" si="43"/>
        <v>4.5871559633027525E-2</v>
      </c>
      <c r="AH83" s="116">
        <f t="shared" si="44"/>
        <v>0.48033046736154478</v>
      </c>
      <c r="AI83" s="188">
        <v>75</v>
      </c>
      <c r="AJ83" s="188">
        <v>10</v>
      </c>
      <c r="AK83" s="112">
        <f t="shared" si="45"/>
        <v>85</v>
      </c>
      <c r="AL83" s="117">
        <f t="shared" si="46"/>
        <v>5.1987767584097858E-2</v>
      </c>
      <c r="AM83" s="116">
        <f t="shared" si="47"/>
        <v>1.520110163277715</v>
      </c>
      <c r="AN83" s="188">
        <v>15</v>
      </c>
      <c r="AO83" s="189" t="s">
        <v>6</v>
      </c>
      <c r="AP83" s="265" t="s">
        <v>6</v>
      </c>
    </row>
    <row r="84" spans="1:43" x14ac:dyDescent="0.2">
      <c r="A84" s="182"/>
      <c r="B84" s="158">
        <v>5320205.01</v>
      </c>
      <c r="C84" s="183">
        <v>5320205</v>
      </c>
      <c r="D84" s="190">
        <v>0.156094976</v>
      </c>
      <c r="E84" s="118">
        <v>4787</v>
      </c>
      <c r="F84" s="118">
        <v>1651</v>
      </c>
      <c r="G84" s="110">
        <v>1611</v>
      </c>
      <c r="H84" s="205"/>
      <c r="I84" s="187">
        <v>0.21</v>
      </c>
      <c r="J84" s="111">
        <f t="shared" si="32"/>
        <v>21</v>
      </c>
      <c r="K84" s="213">
        <v>698</v>
      </c>
      <c r="L84" s="185">
        <v>722</v>
      </c>
      <c r="M84" s="118">
        <f>D84*E84</f>
        <v>747.22665011200002</v>
      </c>
      <c r="N84" s="112">
        <f t="shared" si="33"/>
        <v>-49.226650112000016</v>
      </c>
      <c r="O84" s="113">
        <f t="shared" si="34"/>
        <v>-6.5879141361756238E-2</v>
      </c>
      <c r="P84" s="214">
        <v>3339.7</v>
      </c>
      <c r="Q84" s="188">
        <v>251</v>
      </c>
      <c r="R84" s="114">
        <f>F84*D84</f>
        <v>257.71280537600001</v>
      </c>
      <c r="S84" s="112">
        <f t="shared" si="35"/>
        <v>-6.7128053760000057</v>
      </c>
      <c r="T84" s="113">
        <f t="shared" si="36"/>
        <v>-2.6047620591480119E-2</v>
      </c>
      <c r="U84" s="213">
        <v>251</v>
      </c>
      <c r="V84" s="118">
        <f>D84*G84</f>
        <v>251.46900633600001</v>
      </c>
      <c r="W84" s="112">
        <f t="shared" si="37"/>
        <v>-0.46900633600000674</v>
      </c>
      <c r="X84" s="225">
        <f t="shared" si="38"/>
        <v>-1.865066167929039E-3</v>
      </c>
      <c r="Y84" s="115">
        <f t="shared" si="39"/>
        <v>11.952380952380953</v>
      </c>
      <c r="Z84" s="231">
        <v>330</v>
      </c>
      <c r="AA84" s="188">
        <v>295</v>
      </c>
      <c r="AB84" s="188">
        <v>10</v>
      </c>
      <c r="AC84" s="112">
        <f t="shared" si="40"/>
        <v>305</v>
      </c>
      <c r="AD84" s="113">
        <f t="shared" si="41"/>
        <v>0.9242424242424242</v>
      </c>
      <c r="AE84" s="116">
        <f t="shared" si="42"/>
        <v>1.0734522929644881</v>
      </c>
      <c r="AF84" s="188">
        <v>0</v>
      </c>
      <c r="AG84" s="117">
        <f t="shared" si="43"/>
        <v>0</v>
      </c>
      <c r="AH84" s="116">
        <f t="shared" si="44"/>
        <v>0</v>
      </c>
      <c r="AI84" s="188">
        <v>20</v>
      </c>
      <c r="AJ84" s="188">
        <v>0</v>
      </c>
      <c r="AK84" s="112">
        <f t="shared" si="45"/>
        <v>20</v>
      </c>
      <c r="AL84" s="117">
        <f t="shared" si="46"/>
        <v>6.0606060606060608E-2</v>
      </c>
      <c r="AM84" s="116">
        <f t="shared" si="47"/>
        <v>1.77210703526493</v>
      </c>
      <c r="AN84" s="188">
        <v>0</v>
      </c>
      <c r="AO84" s="189" t="s">
        <v>6</v>
      </c>
      <c r="AP84" s="265" t="s">
        <v>6</v>
      </c>
      <c r="AQ84" s="136" t="s">
        <v>134</v>
      </c>
    </row>
    <row r="85" spans="1:43" x14ac:dyDescent="0.2">
      <c r="A85" s="182"/>
      <c r="B85" s="158">
        <v>5320205.0199999996</v>
      </c>
      <c r="C85" s="183">
        <v>5320205</v>
      </c>
      <c r="D85" s="190">
        <v>0.843905024</v>
      </c>
      <c r="E85" s="118">
        <v>4787</v>
      </c>
      <c r="F85" s="118">
        <v>1651</v>
      </c>
      <c r="G85" s="110">
        <v>1611</v>
      </c>
      <c r="H85" s="205"/>
      <c r="I85" s="187">
        <v>3.47</v>
      </c>
      <c r="J85" s="111">
        <f t="shared" si="32"/>
        <v>347</v>
      </c>
      <c r="K85" s="213">
        <v>3852</v>
      </c>
      <c r="L85" s="185">
        <v>3887</v>
      </c>
      <c r="M85" s="118">
        <f>D85*E85</f>
        <v>4039.7733498880002</v>
      </c>
      <c r="N85" s="112">
        <f t="shared" si="33"/>
        <v>-187.77334988800021</v>
      </c>
      <c r="O85" s="113">
        <f t="shared" si="34"/>
        <v>-4.6481159615849761E-2</v>
      </c>
      <c r="P85" s="214">
        <v>1110.0999999999999</v>
      </c>
      <c r="Q85" s="188">
        <v>1409</v>
      </c>
      <c r="R85" s="114">
        <f>F85*D85</f>
        <v>1393.287194624</v>
      </c>
      <c r="S85" s="112">
        <f t="shared" si="35"/>
        <v>15.712805376000006</v>
      </c>
      <c r="T85" s="113">
        <f t="shared" si="36"/>
        <v>1.1277506487268297E-2</v>
      </c>
      <c r="U85" s="213">
        <v>1394</v>
      </c>
      <c r="V85" s="118">
        <f>D85*G85</f>
        <v>1359.5309936640001</v>
      </c>
      <c r="W85" s="112">
        <f t="shared" si="37"/>
        <v>34.469006335999893</v>
      </c>
      <c r="X85" s="225">
        <f t="shared" si="38"/>
        <v>2.5353600981985924E-2</v>
      </c>
      <c r="Y85" s="115">
        <f t="shared" si="39"/>
        <v>4.0172910662824206</v>
      </c>
      <c r="Z85" s="231">
        <v>2035</v>
      </c>
      <c r="AA85" s="188">
        <v>1710</v>
      </c>
      <c r="AB85" s="188">
        <v>130</v>
      </c>
      <c r="AC85" s="112">
        <f t="shared" si="40"/>
        <v>1840</v>
      </c>
      <c r="AD85" s="113">
        <f t="shared" si="41"/>
        <v>0.90417690417690422</v>
      </c>
      <c r="AE85" s="116">
        <f t="shared" si="42"/>
        <v>1.0501473916108064</v>
      </c>
      <c r="AF85" s="188">
        <v>100</v>
      </c>
      <c r="AG85" s="117">
        <f t="shared" si="43"/>
        <v>4.9140049140049137E-2</v>
      </c>
      <c r="AH85" s="116">
        <f t="shared" si="44"/>
        <v>0.51455548837747789</v>
      </c>
      <c r="AI85" s="188">
        <v>80</v>
      </c>
      <c r="AJ85" s="188">
        <v>0</v>
      </c>
      <c r="AK85" s="112">
        <f t="shared" si="45"/>
        <v>80</v>
      </c>
      <c r="AL85" s="117">
        <f t="shared" si="46"/>
        <v>3.9312039312039311E-2</v>
      </c>
      <c r="AM85" s="116">
        <f t="shared" si="47"/>
        <v>1.14947483368536</v>
      </c>
      <c r="AN85" s="188">
        <v>10</v>
      </c>
      <c r="AO85" s="189" t="s">
        <v>6</v>
      </c>
      <c r="AP85" s="265" t="s">
        <v>6</v>
      </c>
      <c r="AQ85" s="136" t="s">
        <v>134</v>
      </c>
    </row>
    <row r="86" spans="1:43" x14ac:dyDescent="0.2">
      <c r="B86" s="138">
        <v>5320206</v>
      </c>
      <c r="H86" s="207" t="s">
        <v>133</v>
      </c>
      <c r="I86" s="142">
        <v>161.72</v>
      </c>
      <c r="J86" s="88">
        <f t="shared" si="32"/>
        <v>16172</v>
      </c>
      <c r="K86" s="217">
        <v>4910</v>
      </c>
      <c r="L86" s="141">
        <v>4809</v>
      </c>
      <c r="M86" s="134">
        <v>5112</v>
      </c>
      <c r="N86" s="89">
        <f t="shared" si="33"/>
        <v>-202</v>
      </c>
      <c r="O86" s="5">
        <f t="shared" si="34"/>
        <v>-3.9514866979655713E-2</v>
      </c>
      <c r="P86" s="218">
        <v>30.4</v>
      </c>
      <c r="Q86" s="143">
        <v>1742</v>
      </c>
      <c r="R86" s="133">
        <v>1696</v>
      </c>
      <c r="S86" s="89">
        <f t="shared" si="35"/>
        <v>46</v>
      </c>
      <c r="T86" s="5">
        <f t="shared" si="36"/>
        <v>2.7122641509433963E-2</v>
      </c>
      <c r="U86" s="217">
        <v>1696</v>
      </c>
      <c r="V86" s="134">
        <v>1656</v>
      </c>
      <c r="W86" s="89">
        <f t="shared" si="37"/>
        <v>40</v>
      </c>
      <c r="X86" s="227">
        <f t="shared" si="38"/>
        <v>2.4154589371980676E-2</v>
      </c>
      <c r="Y86" s="2">
        <f t="shared" si="39"/>
        <v>0.10487261934207272</v>
      </c>
      <c r="Z86" s="233">
        <v>2380</v>
      </c>
      <c r="AA86" s="143">
        <v>1985</v>
      </c>
      <c r="AB86" s="143">
        <v>260</v>
      </c>
      <c r="AC86" s="89">
        <f t="shared" si="40"/>
        <v>2245</v>
      </c>
      <c r="AD86" s="5">
        <f t="shared" si="41"/>
        <v>0.94327731092436973</v>
      </c>
      <c r="AE86" s="90">
        <f t="shared" si="42"/>
        <v>1.095560175289628</v>
      </c>
      <c r="AF86" s="143">
        <v>60</v>
      </c>
      <c r="AG86" s="93">
        <f t="shared" si="43"/>
        <v>2.5210084033613446E-2</v>
      </c>
      <c r="AH86" s="90">
        <f t="shared" si="44"/>
        <v>0.26397993752474813</v>
      </c>
      <c r="AI86" s="143">
        <v>60</v>
      </c>
      <c r="AJ86" s="143">
        <v>0</v>
      </c>
      <c r="AK86" s="89">
        <f t="shared" si="45"/>
        <v>60</v>
      </c>
      <c r="AL86" s="93">
        <f t="shared" si="46"/>
        <v>2.5210084033613446E-2</v>
      </c>
      <c r="AM86" s="90">
        <f t="shared" si="47"/>
        <v>0.73713696004717677</v>
      </c>
      <c r="AN86" s="143">
        <v>15</v>
      </c>
      <c r="AO86" s="136" t="s">
        <v>2</v>
      </c>
      <c r="AP86" s="52" t="s">
        <v>2</v>
      </c>
    </row>
    <row r="87" spans="1:43" x14ac:dyDescent="0.2">
      <c r="R87" s="143"/>
      <c r="AP87" s="138"/>
    </row>
    <row r="88" spans="1:43" x14ac:dyDescent="0.2">
      <c r="R88" s="143"/>
      <c r="AP88" s="138"/>
    </row>
    <row r="89" spans="1:43" x14ac:dyDescent="0.2">
      <c r="R89" s="143"/>
      <c r="AP89" s="138"/>
    </row>
    <row r="90" spans="1:43" x14ac:dyDescent="0.2">
      <c r="R90" s="143"/>
      <c r="AP90" s="138"/>
    </row>
    <row r="91" spans="1:43" x14ac:dyDescent="0.2">
      <c r="R91" s="143"/>
      <c r="AP91" s="138"/>
    </row>
    <row r="92" spans="1:43" x14ac:dyDescent="0.2">
      <c r="R92" s="143"/>
      <c r="AP92" s="138"/>
    </row>
    <row r="93" spans="1:43" x14ac:dyDescent="0.2">
      <c r="R93" s="143"/>
      <c r="AP93" s="138"/>
    </row>
    <row r="94" spans="1:43" x14ac:dyDescent="0.2">
      <c r="R94" s="143"/>
      <c r="AP94" s="138"/>
    </row>
    <row r="95" spans="1:43" x14ac:dyDescent="0.2">
      <c r="R95" s="143"/>
      <c r="AP95" s="138"/>
    </row>
    <row r="96" spans="1:43" x14ac:dyDescent="0.2">
      <c r="R96" s="143"/>
      <c r="AP96" s="138"/>
    </row>
    <row r="97" spans="18:42" x14ac:dyDescent="0.2">
      <c r="R97" s="143"/>
      <c r="AP97" s="138"/>
    </row>
    <row r="98" spans="18:42" x14ac:dyDescent="0.2">
      <c r="R98" s="143"/>
    </row>
  </sheetData>
  <sortState ref="A2:AX111">
    <sortCondition ref="B2:B11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C27" sqref="C27"/>
    </sheetView>
  </sheetViews>
  <sheetFormatPr defaultRowHeight="15" x14ac:dyDescent="0.25"/>
  <cols>
    <col min="1" max="1" width="38.285156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16" ht="15.75" x14ac:dyDescent="0.25">
      <c r="A1" s="6"/>
      <c r="B1" s="7" t="s">
        <v>2</v>
      </c>
      <c r="C1" s="268" t="s">
        <v>0</v>
      </c>
      <c r="D1" s="269"/>
      <c r="E1" s="270" t="s">
        <v>31</v>
      </c>
      <c r="F1" s="271"/>
      <c r="G1" s="8"/>
    </row>
    <row r="2" spans="1:16" ht="45.75" thickBot="1" x14ac:dyDescent="0.3">
      <c r="A2" s="9"/>
      <c r="B2" s="10" t="s">
        <v>1</v>
      </c>
      <c r="C2" s="11" t="s">
        <v>15</v>
      </c>
      <c r="D2" s="42" t="s">
        <v>58</v>
      </c>
      <c r="E2" s="11" t="s">
        <v>15</v>
      </c>
      <c r="F2" s="12" t="s">
        <v>58</v>
      </c>
      <c r="G2" s="13"/>
    </row>
    <row r="3" spans="1:16" x14ac:dyDescent="0.25">
      <c r="A3" s="14" t="s">
        <v>32</v>
      </c>
      <c r="B3" s="15"/>
      <c r="C3" s="16">
        <v>3.4200000000000001E-2</v>
      </c>
      <c r="D3" s="17">
        <v>6.8900000000000003E-2</v>
      </c>
      <c r="E3" s="18">
        <v>9.5500000000000002E-2</v>
      </c>
      <c r="F3" s="19">
        <v>0.16250000000000001</v>
      </c>
      <c r="G3" s="20"/>
    </row>
    <row r="4" spans="1:16" ht="17.25" x14ac:dyDescent="0.25">
      <c r="A4" s="21" t="s">
        <v>33</v>
      </c>
      <c r="B4" s="22" t="s">
        <v>34</v>
      </c>
      <c r="C4" s="23"/>
      <c r="D4" s="24"/>
      <c r="E4" s="25"/>
      <c r="F4" s="26"/>
      <c r="G4" s="27"/>
    </row>
    <row r="5" spans="1:16" ht="15.75" x14ac:dyDescent="0.25">
      <c r="A5" s="21" t="s">
        <v>35</v>
      </c>
      <c r="B5" s="28"/>
      <c r="C5" s="29">
        <f>C3*1.5</f>
        <v>5.1299999999999998E-2</v>
      </c>
      <c r="D5" s="30">
        <f>D3*1.5</f>
        <v>0.10335</v>
      </c>
      <c r="E5" s="31"/>
      <c r="F5" s="32"/>
      <c r="G5" s="33"/>
    </row>
    <row r="6" spans="1:16" ht="16.5" thickBot="1" x14ac:dyDescent="0.3">
      <c r="A6" s="34" t="s">
        <v>36</v>
      </c>
      <c r="B6" s="35"/>
      <c r="C6" s="36"/>
      <c r="D6" s="37"/>
      <c r="E6" s="38">
        <f>E3*1.5</f>
        <v>0.14324999999999999</v>
      </c>
      <c r="F6" s="39">
        <f>F3*0.5</f>
        <v>8.1250000000000003E-2</v>
      </c>
      <c r="G6" s="20"/>
    </row>
    <row r="7" spans="1:16" x14ac:dyDescent="0.25">
      <c r="B7" s="8"/>
      <c r="C7" s="20"/>
      <c r="D7" s="20"/>
      <c r="E7" s="20"/>
      <c r="F7" s="20"/>
      <c r="G7" s="8"/>
    </row>
    <row r="8" spans="1:16" x14ac:dyDescent="0.25">
      <c r="A8" s="1" t="s">
        <v>14</v>
      </c>
      <c r="G8" s="8"/>
    </row>
    <row r="9" spans="1:16" x14ac:dyDescent="0.25">
      <c r="A9" s="40"/>
      <c r="B9" s="40"/>
      <c r="C9" s="40"/>
      <c r="D9" s="40"/>
      <c r="E9" s="40"/>
      <c r="F9" s="40"/>
      <c r="G9" s="8"/>
      <c r="H9" s="40"/>
      <c r="I9" s="40"/>
      <c r="J9" s="40"/>
      <c r="K9" s="40"/>
      <c r="L9" s="40"/>
      <c r="M9" s="40"/>
      <c r="N9" s="40"/>
      <c r="O9" s="40"/>
      <c r="P9" s="40"/>
    </row>
    <row r="10" spans="1:16" x14ac:dyDescent="0.25">
      <c r="A10" s="285" t="s">
        <v>244</v>
      </c>
      <c r="B10" s="40"/>
      <c r="C10" s="40"/>
      <c r="D10" s="40"/>
      <c r="E10" s="40"/>
      <c r="F10" s="40"/>
      <c r="G10" s="8"/>
      <c r="H10" s="40"/>
      <c r="I10" s="40"/>
      <c r="J10" s="40"/>
      <c r="K10" s="40"/>
      <c r="L10" s="40"/>
      <c r="M10" s="40"/>
      <c r="N10" s="40"/>
      <c r="O10" s="40"/>
      <c r="P10" s="40"/>
    </row>
    <row r="11" spans="1:16" x14ac:dyDescent="0.25">
      <c r="A11" s="297" t="s">
        <v>245</v>
      </c>
      <c r="B11" s="40"/>
      <c r="C11" s="40"/>
      <c r="D11" s="40"/>
      <c r="E11" s="40"/>
      <c r="F11" s="40"/>
      <c r="G11" s="8"/>
      <c r="H11" s="40"/>
      <c r="I11" s="40"/>
      <c r="J11" s="40"/>
      <c r="K11" s="40"/>
      <c r="L11" s="40"/>
      <c r="M11" s="40"/>
      <c r="N11" s="40"/>
      <c r="O11" s="40"/>
      <c r="P11" s="40"/>
    </row>
    <row r="12" spans="1:16" x14ac:dyDescent="0.25">
      <c r="A12" s="297" t="s">
        <v>246</v>
      </c>
      <c r="B12" s="40"/>
      <c r="C12" s="40"/>
      <c r="D12" s="40"/>
      <c r="E12" s="40"/>
      <c r="F12" s="40"/>
      <c r="G12" s="8"/>
      <c r="H12" s="40"/>
      <c r="I12" s="40"/>
      <c r="J12" s="40"/>
      <c r="K12" s="40"/>
      <c r="L12" s="40"/>
      <c r="M12" s="40"/>
      <c r="N12" s="40"/>
      <c r="O12" s="40"/>
      <c r="P12" s="40"/>
    </row>
    <row r="13" spans="1:16" x14ac:dyDescent="0.25">
      <c r="A13" s="298" t="s">
        <v>247</v>
      </c>
      <c r="B13" s="40"/>
      <c r="C13" s="40"/>
      <c r="D13" s="40"/>
      <c r="E13" s="40"/>
      <c r="F13" s="40"/>
      <c r="G13" s="8"/>
      <c r="H13" s="40"/>
      <c r="I13" s="40"/>
      <c r="J13" s="40"/>
      <c r="K13" s="40"/>
      <c r="L13" s="40"/>
      <c r="M13" s="40"/>
      <c r="N13" s="40"/>
      <c r="O13" s="40"/>
      <c r="P13" s="40"/>
    </row>
    <row r="14" spans="1:16" x14ac:dyDescent="0.25">
      <c r="A14" s="297" t="s">
        <v>248</v>
      </c>
      <c r="B14" s="40"/>
      <c r="C14" s="40"/>
      <c r="D14" s="40"/>
      <c r="E14" s="40"/>
      <c r="F14" s="40"/>
      <c r="G14" s="8"/>
      <c r="H14" s="40"/>
      <c r="I14" s="40"/>
      <c r="J14" s="40"/>
      <c r="K14" s="40"/>
      <c r="L14" s="40"/>
      <c r="M14" s="40"/>
      <c r="N14" s="40"/>
      <c r="O14" s="40"/>
      <c r="P14" s="40"/>
    </row>
    <row r="15" spans="1:16" x14ac:dyDescent="0.25">
      <c r="G15" s="8"/>
    </row>
    <row r="16" spans="1:16" x14ac:dyDescent="0.25">
      <c r="G16" s="8"/>
    </row>
    <row r="17" spans="7:7" x14ac:dyDescent="0.25">
      <c r="G17" s="8"/>
    </row>
    <row r="18" spans="7:7" x14ac:dyDescent="0.25">
      <c r="G18" s="8"/>
    </row>
    <row r="19" spans="7:7" x14ac:dyDescent="0.25">
      <c r="G19" s="8"/>
    </row>
    <row r="20" spans="7:7" x14ac:dyDescent="0.25">
      <c r="G20" s="8"/>
    </row>
    <row r="21" spans="7:7" x14ac:dyDescent="0.25">
      <c r="G21" s="8"/>
    </row>
    <row r="22" spans="7:7" x14ac:dyDescent="0.25">
      <c r="G22" s="8"/>
    </row>
    <row r="23" spans="7:7" x14ac:dyDescent="0.25">
      <c r="G23" s="8"/>
    </row>
    <row r="24" spans="7:7" x14ac:dyDescent="0.25">
      <c r="G24" s="8"/>
    </row>
    <row r="25" spans="7:7" x14ac:dyDescent="0.25">
      <c r="G25" s="8"/>
    </row>
    <row r="26" spans="7:7" x14ac:dyDescent="0.25">
      <c r="G26" s="8"/>
    </row>
    <row r="27" spans="7:7" x14ac:dyDescent="0.25">
      <c r="G27" s="8"/>
    </row>
  </sheetData>
  <mergeCells count="2">
    <mergeCell ref="C1:D1"/>
    <mergeCell ref="E1:F1"/>
  </mergeCells>
  <hyperlinks>
    <hyperlink ref="A13" r:id="rId1" display="“T9” updates this method to calculate floors using total raw count sums to arrive at CMA thresholds. This method matches that used by Statistics Canada. " xr:uid="{63871E0E-37ED-4E46-82E4-F710372730EF}"/>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E046-37D5-4A3B-878B-6FA1B4092AEB}">
  <dimension ref="A1:Q25"/>
  <sheetViews>
    <sheetView tabSelected="1" workbookViewId="0">
      <selection activeCell="I2" sqref="I2"/>
    </sheetView>
  </sheetViews>
  <sheetFormatPr defaultRowHeight="15" x14ac:dyDescent="0.25"/>
  <cols>
    <col min="1" max="1" width="12.7109375" style="87" customWidth="1"/>
    <col min="2" max="8" width="10.7109375" style="87" customWidth="1"/>
    <col min="9" max="9" width="12" style="87" customWidth="1"/>
    <col min="10" max="16384" width="9.140625" style="87"/>
  </cols>
  <sheetData>
    <row r="1" spans="1:17" ht="67.5" customHeight="1" thickBot="1" x14ac:dyDescent="0.3">
      <c r="B1" s="283" t="s">
        <v>162</v>
      </c>
      <c r="C1" s="284"/>
      <c r="D1" s="281" t="s">
        <v>59</v>
      </c>
      <c r="E1" s="282"/>
      <c r="F1" s="52"/>
      <c r="G1" s="52"/>
      <c r="H1" s="52"/>
      <c r="J1" s="272" t="s">
        <v>249</v>
      </c>
      <c r="K1" s="273"/>
      <c r="L1" s="273"/>
      <c r="M1" s="273"/>
      <c r="N1" s="273"/>
      <c r="O1" s="273"/>
      <c r="P1" s="273"/>
      <c r="Q1" s="274"/>
    </row>
    <row r="2" spans="1:17" ht="51.75" thickBot="1" x14ac:dyDescent="0.3">
      <c r="A2" s="243" t="s">
        <v>60</v>
      </c>
      <c r="B2" s="53" t="s">
        <v>37</v>
      </c>
      <c r="C2" s="54" t="s">
        <v>38</v>
      </c>
      <c r="D2" s="53" t="s">
        <v>39</v>
      </c>
      <c r="E2" s="54" t="s">
        <v>40</v>
      </c>
      <c r="F2" s="53" t="s">
        <v>41</v>
      </c>
      <c r="G2" s="54" t="s">
        <v>42</v>
      </c>
      <c r="H2" s="55" t="s">
        <v>43</v>
      </c>
      <c r="J2" s="275"/>
      <c r="K2" s="276"/>
      <c r="L2" s="276"/>
      <c r="M2" s="276"/>
      <c r="N2" s="276"/>
      <c r="O2" s="276"/>
      <c r="P2" s="276"/>
      <c r="Q2" s="277"/>
    </row>
    <row r="3" spans="1:17" x14ac:dyDescent="0.25">
      <c r="A3" s="56" t="s">
        <v>4</v>
      </c>
      <c r="B3" s="57">
        <v>9236</v>
      </c>
      <c r="C3" s="58">
        <f>B3/B8</f>
        <v>2.7937591123855843E-2</v>
      </c>
      <c r="D3" s="57">
        <v>9596</v>
      </c>
      <c r="E3" s="59">
        <f>D3/D8</f>
        <v>2.5262736673616816E-2</v>
      </c>
      <c r="F3" s="60">
        <f>D3-B3</f>
        <v>360</v>
      </c>
      <c r="G3" s="59">
        <f>F3/B3</f>
        <v>3.8977912516240797E-2</v>
      </c>
      <c r="H3" s="61">
        <f>F3/F8</f>
        <v>7.3090510415397825E-3</v>
      </c>
      <c r="J3" s="278"/>
      <c r="K3" s="279"/>
      <c r="L3" s="279"/>
      <c r="M3" s="279"/>
      <c r="N3" s="279"/>
      <c r="O3" s="279"/>
      <c r="P3" s="279"/>
      <c r="Q3" s="280"/>
    </row>
    <row r="4" spans="1:17" x14ac:dyDescent="0.25">
      <c r="A4" s="62" t="s">
        <v>5</v>
      </c>
      <c r="B4" s="63">
        <v>30038</v>
      </c>
      <c r="C4" s="64">
        <f>B4/B8</f>
        <v>9.0860693176524662E-2</v>
      </c>
      <c r="D4" s="63">
        <v>32580</v>
      </c>
      <c r="E4" s="65">
        <f>D4/D8</f>
        <v>8.5771150565489354E-2</v>
      </c>
      <c r="F4" s="66">
        <f>D4-B4</f>
        <v>2542</v>
      </c>
      <c r="G4" s="65">
        <f>F4/B4</f>
        <v>8.4626140222384974E-2</v>
      </c>
      <c r="H4" s="67">
        <f>F4/F8</f>
        <v>5.1610021521094791E-2</v>
      </c>
    </row>
    <row r="5" spans="1:17" x14ac:dyDescent="0.25">
      <c r="A5" s="68" t="s">
        <v>6</v>
      </c>
      <c r="B5" s="69">
        <v>271887.15580208204</v>
      </c>
      <c r="C5" s="70">
        <f>B5/B8</f>
        <v>0.82242011591886721</v>
      </c>
      <c r="D5" s="69">
        <v>312651</v>
      </c>
      <c r="E5" s="71">
        <f>D5/D8</f>
        <v>0.82309502748467811</v>
      </c>
      <c r="F5" s="72">
        <f>D5-B5</f>
        <v>40763.844197917962</v>
      </c>
      <c r="G5" s="71">
        <f>F5/B5</f>
        <v>0.14992927517176155</v>
      </c>
      <c r="H5" s="73">
        <f>F5/F8</f>
        <v>0.82762504969988249</v>
      </c>
    </row>
    <row r="6" spans="1:17" x14ac:dyDescent="0.25">
      <c r="A6" s="74" t="s">
        <v>2</v>
      </c>
      <c r="B6" s="75">
        <v>19432.844197917999</v>
      </c>
      <c r="C6" s="76">
        <f>B6/B8</f>
        <v>5.878159978075221E-2</v>
      </c>
      <c r="D6" s="75">
        <v>25021</v>
      </c>
      <c r="E6" s="77">
        <f>D6/D8</f>
        <v>6.5871085276215754E-2</v>
      </c>
      <c r="F6" s="78">
        <f>D6-B6</f>
        <v>5588.1558020820012</v>
      </c>
      <c r="G6" s="77">
        <f>F6/B6</f>
        <v>0.28756242499390317</v>
      </c>
      <c r="H6" s="79">
        <f>F6/F8</f>
        <v>0.1134558777374834</v>
      </c>
    </row>
    <row r="7" spans="1:17" ht="15.75" thickBot="1" x14ac:dyDescent="0.3">
      <c r="A7" s="244" t="s">
        <v>163</v>
      </c>
      <c r="B7" s="245"/>
      <c r="C7" s="246"/>
      <c r="D7" s="245"/>
      <c r="E7" s="247"/>
      <c r="F7" s="248"/>
      <c r="G7" s="247"/>
      <c r="H7" s="249"/>
      <c r="I7" s="250"/>
    </row>
    <row r="8" spans="1:17" ht="15.75" customHeight="1" thickBot="1" x14ac:dyDescent="0.3">
      <c r="A8" s="80" t="s">
        <v>7</v>
      </c>
      <c r="B8" s="81">
        <f>SUM(B3:B6)</f>
        <v>330594.00000000006</v>
      </c>
      <c r="C8" s="82"/>
      <c r="D8" s="81">
        <f>SUM(D3:D6)</f>
        <v>379848</v>
      </c>
      <c r="E8" s="83"/>
      <c r="F8" s="84">
        <f>D8-B8</f>
        <v>49253.999999999942</v>
      </c>
      <c r="G8" s="85">
        <f>F8/B8</f>
        <v>0.14898636998856582</v>
      </c>
      <c r="H8" s="86"/>
      <c r="I8" s="45"/>
    </row>
    <row r="9" spans="1:17" ht="15.75" thickBot="1" x14ac:dyDescent="0.3">
      <c r="A9" s="236"/>
      <c r="B9" s="237"/>
      <c r="C9" s="238"/>
      <c r="D9" s="237"/>
      <c r="E9" s="239"/>
      <c r="F9" s="240"/>
      <c r="G9" s="241"/>
      <c r="H9" s="242"/>
    </row>
    <row r="10" spans="1:17" ht="51.75" thickBot="1" x14ac:dyDescent="0.3">
      <c r="A10" s="243" t="s">
        <v>60</v>
      </c>
      <c r="B10" s="53" t="s">
        <v>44</v>
      </c>
      <c r="C10" s="54" t="s">
        <v>45</v>
      </c>
      <c r="D10" s="53" t="s">
        <v>46</v>
      </c>
      <c r="E10" s="54" t="s">
        <v>47</v>
      </c>
      <c r="F10" s="53" t="s">
        <v>48</v>
      </c>
      <c r="G10" s="54" t="s">
        <v>49</v>
      </c>
      <c r="H10" s="55" t="s">
        <v>50</v>
      </c>
    </row>
    <row r="11" spans="1:17" x14ac:dyDescent="0.25">
      <c r="A11" s="56" t="s">
        <v>4</v>
      </c>
      <c r="B11" s="57">
        <v>5146</v>
      </c>
      <c r="C11" s="58">
        <f>B11/B16</f>
        <v>4.1718348452789197E-2</v>
      </c>
      <c r="D11" s="57">
        <v>5422</v>
      </c>
      <c r="E11" s="59">
        <f>D11/D16</f>
        <v>3.8059271946203198E-2</v>
      </c>
      <c r="F11" s="60">
        <f>D11-B11</f>
        <v>276</v>
      </c>
      <c r="G11" s="59">
        <f>F11/B11</f>
        <v>5.363389040031092E-2</v>
      </c>
      <c r="H11" s="61">
        <f>F11/F16</f>
        <v>1.4441944429909466E-2</v>
      </c>
    </row>
    <row r="12" spans="1:17" x14ac:dyDescent="0.25">
      <c r="A12" s="62" t="s">
        <v>5</v>
      </c>
      <c r="B12" s="63">
        <v>12096</v>
      </c>
      <c r="C12" s="64">
        <f>B12/B16</f>
        <v>9.8061629009898593E-2</v>
      </c>
      <c r="D12" s="63">
        <v>13269</v>
      </c>
      <c r="E12" s="65">
        <f>D12/D16</f>
        <v>9.3140626974210661E-2</v>
      </c>
      <c r="F12" s="66">
        <f>D12-B12</f>
        <v>1173</v>
      </c>
      <c r="G12" s="65">
        <f>F12/B12</f>
        <v>9.6974206349206352E-2</v>
      </c>
      <c r="H12" s="67">
        <f>F12/F16</f>
        <v>6.1378263827115226E-2</v>
      </c>
    </row>
    <row r="13" spans="1:17" x14ac:dyDescent="0.25">
      <c r="A13" s="68" t="s">
        <v>6</v>
      </c>
      <c r="B13" s="69">
        <v>99168.009625722989</v>
      </c>
      <c r="C13" s="70">
        <f>B13/B16</f>
        <v>0.80394978253701233</v>
      </c>
      <c r="D13" s="69">
        <v>114682</v>
      </c>
      <c r="E13" s="71">
        <f>D13/D16</f>
        <v>0.80500063174741332</v>
      </c>
      <c r="F13" s="72">
        <f>D13-B13</f>
        <v>15513.990374277011</v>
      </c>
      <c r="G13" s="71">
        <f>F13/B13</f>
        <v>0.15644148181282916</v>
      </c>
      <c r="H13" s="73">
        <f>F13/F16</f>
        <v>0.81178328576615555</v>
      </c>
    </row>
    <row r="14" spans="1:17" x14ac:dyDescent="0.25">
      <c r="A14" s="74" t="s">
        <v>2</v>
      </c>
      <c r="B14" s="75">
        <v>6940.9903742770002</v>
      </c>
      <c r="C14" s="76">
        <f>B14/B16</f>
        <v>5.6270240000299968E-2</v>
      </c>
      <c r="D14" s="75">
        <v>9089</v>
      </c>
      <c r="E14" s="77">
        <f>D14/D16</f>
        <v>6.3799469332172787E-2</v>
      </c>
      <c r="F14" s="78">
        <f>D14-B14</f>
        <v>2148.0096257229998</v>
      </c>
      <c r="G14" s="77">
        <f>F14/B14</f>
        <v>0.30946731084420276</v>
      </c>
      <c r="H14" s="79">
        <f>F14/F16</f>
        <v>0.11239650597681954</v>
      </c>
    </row>
    <row r="15" spans="1:17" ht="15.75" thickBot="1" x14ac:dyDescent="0.3">
      <c r="A15" s="244" t="s">
        <v>163</v>
      </c>
      <c r="B15" s="245"/>
      <c r="C15" s="246"/>
      <c r="D15" s="245"/>
      <c r="E15" s="247"/>
      <c r="F15" s="248"/>
      <c r="G15" s="247"/>
      <c r="H15" s="249"/>
      <c r="I15" s="250"/>
    </row>
    <row r="16" spans="1:17" ht="15.75" thickBot="1" x14ac:dyDescent="0.3">
      <c r="A16" s="80" t="s">
        <v>7</v>
      </c>
      <c r="B16" s="81">
        <f>SUM(B11:B14)</f>
        <v>123350.99999999999</v>
      </c>
      <c r="C16" s="82"/>
      <c r="D16" s="81">
        <f>SUM(D11:D14)</f>
        <v>142462</v>
      </c>
      <c r="E16" s="83"/>
      <c r="F16" s="84">
        <f>D16-B16</f>
        <v>19111.000000000015</v>
      </c>
      <c r="G16" s="85">
        <f>F16/B16</f>
        <v>0.15493186111178683</v>
      </c>
      <c r="H16" s="86"/>
      <c r="I16" s="45"/>
    </row>
    <row r="17" spans="1:9" ht="15.75" thickBot="1" x14ac:dyDescent="0.3">
      <c r="A17" s="236"/>
      <c r="B17" s="237"/>
      <c r="C17" s="238"/>
      <c r="D17" s="237"/>
      <c r="E17" s="239"/>
      <c r="F17" s="240"/>
      <c r="G17" s="241"/>
      <c r="H17" s="242"/>
    </row>
    <row r="18" spans="1:9" ht="64.5" thickBot="1" x14ac:dyDescent="0.3">
      <c r="A18" s="243" t="s">
        <v>60</v>
      </c>
      <c r="B18" s="53" t="s">
        <v>51</v>
      </c>
      <c r="C18" s="54" t="s">
        <v>52</v>
      </c>
      <c r="D18" s="53" t="s">
        <v>53</v>
      </c>
      <c r="E18" s="54" t="s">
        <v>54</v>
      </c>
      <c r="F18" s="53" t="s">
        <v>55</v>
      </c>
      <c r="G18" s="54" t="s">
        <v>56</v>
      </c>
      <c r="H18" s="55" t="s">
        <v>57</v>
      </c>
    </row>
    <row r="19" spans="1:9" x14ac:dyDescent="0.25">
      <c r="A19" s="56" t="s">
        <v>4</v>
      </c>
      <c r="B19" s="57">
        <v>4703</v>
      </c>
      <c r="C19" s="58">
        <f>B19/B24</f>
        <v>3.9487493807776594E-2</v>
      </c>
      <c r="D19" s="57">
        <v>5083</v>
      </c>
      <c r="E19" s="59">
        <f>D19/D24</f>
        <v>3.6578345159108246E-2</v>
      </c>
      <c r="F19" s="60">
        <f>D19-B19</f>
        <v>380</v>
      </c>
      <c r="G19" s="59">
        <f>F19/B19</f>
        <v>8.0799489687433557E-2</v>
      </c>
      <c r="H19" s="61">
        <f>F19/F24</f>
        <v>1.913297417048487E-2</v>
      </c>
    </row>
    <row r="20" spans="1:9" x14ac:dyDescent="0.25">
      <c r="A20" s="62" t="s">
        <v>5</v>
      </c>
      <c r="B20" s="63">
        <v>11442</v>
      </c>
      <c r="C20" s="64">
        <f>B20/B24</f>
        <v>9.6069722336504307E-2</v>
      </c>
      <c r="D20" s="63">
        <v>12827</v>
      </c>
      <c r="E20" s="65">
        <f>D20/D24</f>
        <v>9.2305810221499404E-2</v>
      </c>
      <c r="F20" s="66">
        <f>D20-B20</f>
        <v>1385</v>
      </c>
      <c r="G20" s="65">
        <f>F20/B20</f>
        <v>0.12104527180562839</v>
      </c>
      <c r="H20" s="67">
        <f>F20/F24</f>
        <v>6.9734655858214589E-2</v>
      </c>
    </row>
    <row r="21" spans="1:9" x14ac:dyDescent="0.25">
      <c r="A21" s="68" t="s">
        <v>6</v>
      </c>
      <c r="B21" s="69">
        <v>96308.369164778007</v>
      </c>
      <c r="C21" s="70">
        <f>B21/B24</f>
        <v>0.80862771231793185</v>
      </c>
      <c r="D21" s="69">
        <v>112419</v>
      </c>
      <c r="E21" s="71">
        <f>D21/D24</f>
        <v>0.80899094716541209</v>
      </c>
      <c r="F21" s="72">
        <f>D21-B21</f>
        <v>16110.630835221993</v>
      </c>
      <c r="G21" s="71">
        <f>F21/B21</f>
        <v>0.1672817323659343</v>
      </c>
      <c r="H21" s="73">
        <f>F21/F24</f>
        <v>0.8111691674750513</v>
      </c>
    </row>
    <row r="22" spans="1:9" x14ac:dyDescent="0.25">
      <c r="A22" s="74" t="s">
        <v>2</v>
      </c>
      <c r="B22" s="75">
        <v>6647.6308352220003</v>
      </c>
      <c r="C22" s="76">
        <f>B22/B24</f>
        <v>5.581507153778726E-2</v>
      </c>
      <c r="D22" s="75">
        <v>8633</v>
      </c>
      <c r="E22" s="77">
        <f>D22/D24</f>
        <v>6.2124897453980227E-2</v>
      </c>
      <c r="F22" s="78">
        <f>D22-B22</f>
        <v>1985.3691647779997</v>
      </c>
      <c r="G22" s="77">
        <f>F22/B22</f>
        <v>0.29865815566331722</v>
      </c>
      <c r="H22" s="79">
        <f>F22/F24</f>
        <v>9.9963202496248918E-2</v>
      </c>
    </row>
    <row r="23" spans="1:9" ht="15.75" thickBot="1" x14ac:dyDescent="0.3">
      <c r="A23" s="244" t="s">
        <v>163</v>
      </c>
      <c r="B23" s="245"/>
      <c r="C23" s="246"/>
      <c r="D23" s="245"/>
      <c r="E23" s="247"/>
      <c r="F23" s="248"/>
      <c r="G23" s="247"/>
      <c r="H23" s="249"/>
      <c r="I23" s="250"/>
    </row>
    <row r="24" spans="1:9" ht="15.75" thickBot="1" x14ac:dyDescent="0.3">
      <c r="A24" s="80" t="s">
        <v>7</v>
      </c>
      <c r="B24" s="81">
        <f>SUM(B19:B22)</f>
        <v>119101</v>
      </c>
      <c r="C24" s="82"/>
      <c r="D24" s="81">
        <f>SUM(D19:D22)</f>
        <v>138962</v>
      </c>
      <c r="E24" s="83"/>
      <c r="F24" s="84">
        <f>D24-B24</f>
        <v>19861</v>
      </c>
      <c r="G24" s="85">
        <f>F24/B24</f>
        <v>0.16675762588055515</v>
      </c>
      <c r="H24" s="86"/>
    </row>
    <row r="25" spans="1:9" x14ac:dyDescent="0.25">
      <c r="B25" s="40"/>
      <c r="C25" s="40"/>
      <c r="D25" s="40"/>
      <c r="E25" s="40"/>
      <c r="F25" s="40"/>
      <c r="G25" s="40"/>
    </row>
  </sheetData>
  <mergeCells count="3">
    <mergeCell ref="J1:Q3"/>
    <mergeCell ref="D1:E1"/>
    <mergeCell ref="B1:C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User</cp:lastModifiedBy>
  <cp:lastPrinted>2018-07-04T18:59:40Z</cp:lastPrinted>
  <dcterms:created xsi:type="dcterms:W3CDTF">2018-05-09T18:33:31Z</dcterms:created>
  <dcterms:modified xsi:type="dcterms:W3CDTF">2018-08-03T01:52:36Z</dcterms:modified>
</cp:coreProperties>
</file>