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er\Documents\Cdn Suburbs\Classification Work\00 - v4 DataMakers\"/>
    </mc:Choice>
  </mc:AlternateContent>
  <xr:revisionPtr revIDLastSave="0" documentId="13_ncr:1_{2E29F620-5370-4BB5-A3FA-46F3C0B6637A}" xr6:coauthVersionLast="34" xr6:coauthVersionMax="34" xr10:uidLastSave="{00000000-0000-0000-0000-000000000000}"/>
  <bookViews>
    <workbookView xWindow="0" yWindow="0" windowWidth="28800" windowHeight="12345" activeTab="5" xr2:uid="{00000000-000D-0000-FFFF-FFFF00000000}"/>
  </bookViews>
  <sheets>
    <sheet name="INFO" sheetId="7" r:id="rId1"/>
    <sheet name="2006 Original" sheetId="5" r:id="rId2"/>
    <sheet name="2016 Original" sheetId="6" r:id="rId3"/>
    <sheet name="2016 CTDataMaker" sheetId="1" r:id="rId4"/>
    <sheet name="Thresholds" sheetId="2" r:id="rId5"/>
    <sheet name="Summary" sheetId="3" r:id="rId6"/>
  </sheets>
  <calcPr calcId="179021"/>
</workbook>
</file>

<file path=xl/calcChain.xml><?xml version="1.0" encoding="utf-8"?>
<calcChain xmlns="http://schemas.openxmlformats.org/spreadsheetml/2006/main">
  <c r="D24" i="3" l="1"/>
  <c r="B24" i="3"/>
  <c r="F22" i="3"/>
  <c r="G22" i="3" s="1"/>
  <c r="F21" i="3"/>
  <c r="E21" i="3"/>
  <c r="F20" i="3"/>
  <c r="G20" i="3" s="1"/>
  <c r="F19" i="3"/>
  <c r="E19" i="3"/>
  <c r="D16" i="3"/>
  <c r="E11" i="3" s="1"/>
  <c r="B16" i="3"/>
  <c r="C14" i="3" s="1"/>
  <c r="F14" i="3"/>
  <c r="F13" i="3"/>
  <c r="G13" i="3" s="1"/>
  <c r="F12" i="3"/>
  <c r="F11" i="3"/>
  <c r="G11" i="3" s="1"/>
  <c r="D8" i="3"/>
  <c r="E3" i="3" s="1"/>
  <c r="B8" i="3"/>
  <c r="F6" i="3"/>
  <c r="G6" i="3" s="1"/>
  <c r="F5" i="3"/>
  <c r="F4" i="3"/>
  <c r="G4" i="3" s="1"/>
  <c r="F3" i="3"/>
  <c r="E13" i="3" l="1"/>
  <c r="E12" i="3"/>
  <c r="E5" i="3"/>
  <c r="F24" i="3"/>
  <c r="G24" i="3" s="1"/>
  <c r="F16" i="3"/>
  <c r="H12" i="3" s="1"/>
  <c r="C11" i="3"/>
  <c r="E14" i="3"/>
  <c r="C13" i="3"/>
  <c r="C5" i="3"/>
  <c r="C3" i="3"/>
  <c r="C6" i="3"/>
  <c r="C4" i="3"/>
  <c r="F8" i="3"/>
  <c r="H3" i="3" s="1"/>
  <c r="C20" i="3"/>
  <c r="C22" i="3"/>
  <c r="G3" i="3"/>
  <c r="E4" i="3"/>
  <c r="G5" i="3"/>
  <c r="E6" i="3"/>
  <c r="G12" i="3"/>
  <c r="G14" i="3"/>
  <c r="G19" i="3"/>
  <c r="E20" i="3"/>
  <c r="G21" i="3"/>
  <c r="E22" i="3"/>
  <c r="C12" i="3"/>
  <c r="C19" i="3"/>
  <c r="C21" i="3"/>
  <c r="H20" i="3" l="1"/>
  <c r="H22" i="3"/>
  <c r="H21" i="3"/>
  <c r="H13" i="3"/>
  <c r="G16" i="3"/>
  <c r="H19" i="3"/>
  <c r="H14" i="3"/>
  <c r="H11" i="3"/>
  <c r="H5" i="3"/>
  <c r="G8" i="3"/>
  <c r="H6" i="3"/>
  <c r="H4" i="3"/>
  <c r="X3" i="1" l="1"/>
  <c r="X4" i="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6" i="1"/>
  <c r="X117" i="1"/>
  <c r="X118" i="1"/>
  <c r="X119" i="1"/>
  <c r="X120" i="1"/>
  <c r="X121" i="1"/>
  <c r="X122" i="1"/>
  <c r="X123" i="1"/>
  <c r="X124" i="1"/>
  <c r="X125" i="1"/>
  <c r="X126" i="1"/>
  <c r="X127" i="1"/>
  <c r="X128" i="1"/>
  <c r="X129" i="1"/>
  <c r="X130" i="1"/>
  <c r="X131" i="1"/>
  <c r="X132" i="1"/>
  <c r="X133" i="1"/>
  <c r="X134" i="1"/>
  <c r="X136" i="1"/>
  <c r="X137" i="1"/>
  <c r="X138" i="1"/>
  <c r="X139" i="1"/>
  <c r="X140" i="1"/>
  <c r="X141" i="1"/>
  <c r="X142" i="1"/>
  <c r="X143" i="1"/>
  <c r="X144" i="1"/>
  <c r="X151" i="1"/>
  <c r="X152" i="1"/>
  <c r="X153" i="1"/>
  <c r="X154" i="1"/>
  <c r="X158" i="1"/>
  <c r="X159" i="1"/>
  <c r="X160" i="1"/>
  <c r="X161" i="1"/>
  <c r="X162" i="1"/>
  <c r="X163" i="1"/>
  <c r="X164" i="1"/>
  <c r="X167" i="1"/>
  <c r="X168" i="1"/>
  <c r="X171" i="1"/>
  <c r="X172" i="1"/>
  <c r="X173" i="1"/>
  <c r="X174" i="1"/>
  <c r="X175" i="1"/>
  <c r="X176" i="1"/>
  <c r="X177" i="1"/>
  <c r="X178" i="1"/>
  <c r="X179" i="1"/>
  <c r="X180" i="1"/>
  <c r="X183" i="1"/>
  <c r="X184" i="1"/>
  <c r="X185" i="1"/>
  <c r="X189" i="1"/>
  <c r="X190" i="1"/>
  <c r="X191" i="1"/>
  <c r="X192" i="1"/>
  <c r="X193" i="1"/>
  <c r="X194" i="1"/>
  <c r="X195" i="1"/>
  <c r="X196" i="1"/>
  <c r="X197" i="1"/>
  <c r="X200" i="1"/>
  <c r="X201" i="1"/>
  <c r="X202" i="1"/>
  <c r="X203" i="1"/>
  <c r="X204" i="1"/>
  <c r="X205" i="1"/>
  <c r="X207" i="1"/>
  <c r="X208" i="1"/>
  <c r="X209" i="1"/>
  <c r="X210" i="1"/>
  <c r="X211"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3" i="1"/>
  <c r="X244" i="1"/>
  <c r="X245" i="1"/>
  <c r="X246" i="1"/>
  <c r="X247" i="1"/>
  <c r="X248" i="1"/>
  <c r="X249" i="1"/>
  <c r="X250" i="1"/>
  <c r="X251" i="1"/>
  <c r="X252" i="1"/>
  <c r="X253" i="1"/>
  <c r="X254" i="1"/>
  <c r="X255" i="1"/>
  <c r="X256" i="1"/>
  <c r="X257" i="1"/>
  <c r="X258" i="1"/>
  <c r="X261" i="1"/>
  <c r="X262" i="1"/>
  <c r="X265" i="1"/>
  <c r="X266" i="1"/>
  <c r="X267" i="1"/>
  <c r="X270" i="1"/>
  <c r="X271" i="1"/>
  <c r="X272" i="1"/>
  <c r="W3" i="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51" i="1"/>
  <c r="W152" i="1"/>
  <c r="W153" i="1"/>
  <c r="W154" i="1"/>
  <c r="W158" i="1"/>
  <c r="W159" i="1"/>
  <c r="W160" i="1"/>
  <c r="W161" i="1"/>
  <c r="W162" i="1"/>
  <c r="W163" i="1"/>
  <c r="W164" i="1"/>
  <c r="W167" i="1"/>
  <c r="W168" i="1"/>
  <c r="W171" i="1"/>
  <c r="W172" i="1"/>
  <c r="W173" i="1"/>
  <c r="W174" i="1"/>
  <c r="W175" i="1"/>
  <c r="W176" i="1"/>
  <c r="W177" i="1"/>
  <c r="W178" i="1"/>
  <c r="W179" i="1"/>
  <c r="W180" i="1"/>
  <c r="W183" i="1"/>
  <c r="W184" i="1"/>
  <c r="W185" i="1"/>
  <c r="W189" i="1"/>
  <c r="W190" i="1"/>
  <c r="W191" i="1"/>
  <c r="W192" i="1"/>
  <c r="W193" i="1"/>
  <c r="W194" i="1"/>
  <c r="W195" i="1"/>
  <c r="W196" i="1"/>
  <c r="W197" i="1"/>
  <c r="W200" i="1"/>
  <c r="W201" i="1"/>
  <c r="W202" i="1"/>
  <c r="W203" i="1"/>
  <c r="W204" i="1"/>
  <c r="W205" i="1"/>
  <c r="W207" i="1"/>
  <c r="W208" i="1"/>
  <c r="W209" i="1"/>
  <c r="W210" i="1"/>
  <c r="W211"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3" i="1"/>
  <c r="W244" i="1"/>
  <c r="W245" i="1"/>
  <c r="W246" i="1"/>
  <c r="W247" i="1"/>
  <c r="W248" i="1"/>
  <c r="W249" i="1"/>
  <c r="W250" i="1"/>
  <c r="W251" i="1"/>
  <c r="W252" i="1"/>
  <c r="W253" i="1"/>
  <c r="W254" i="1"/>
  <c r="W255" i="1"/>
  <c r="W256" i="1"/>
  <c r="W257" i="1"/>
  <c r="W258" i="1"/>
  <c r="W261" i="1"/>
  <c r="W262" i="1"/>
  <c r="W265" i="1"/>
  <c r="W266" i="1"/>
  <c r="W267" i="1"/>
  <c r="W270" i="1"/>
  <c r="W271" i="1"/>
  <c r="W272" i="1"/>
  <c r="S3" i="1"/>
  <c r="T3" i="1" s="1"/>
  <c r="S4" i="1"/>
  <c r="T4" i="1" s="1"/>
  <c r="S5" i="1"/>
  <c r="T5" i="1" s="1"/>
  <c r="S6" i="1"/>
  <c r="T6" i="1" s="1"/>
  <c r="S7" i="1"/>
  <c r="T7" i="1" s="1"/>
  <c r="S8" i="1"/>
  <c r="T8" i="1" s="1"/>
  <c r="S9" i="1"/>
  <c r="T9" i="1" s="1"/>
  <c r="S10" i="1"/>
  <c r="T10" i="1" s="1"/>
  <c r="S11" i="1"/>
  <c r="T11" i="1" s="1"/>
  <c r="S12" i="1"/>
  <c r="T12"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5" i="1"/>
  <c r="T25" i="1" s="1"/>
  <c r="S26" i="1"/>
  <c r="T26" i="1" s="1"/>
  <c r="S27" i="1"/>
  <c r="T27" i="1" s="1"/>
  <c r="S28" i="1"/>
  <c r="T28" i="1" s="1"/>
  <c r="S29" i="1"/>
  <c r="T29" i="1" s="1"/>
  <c r="S30" i="1"/>
  <c r="T30" i="1" s="1"/>
  <c r="S31" i="1"/>
  <c r="T31" i="1" s="1"/>
  <c r="S32" i="1"/>
  <c r="T32" i="1" s="1"/>
  <c r="S33" i="1"/>
  <c r="T33" i="1" s="1"/>
  <c r="S34" i="1"/>
  <c r="T34" i="1" s="1"/>
  <c r="S35" i="1"/>
  <c r="T35" i="1" s="1"/>
  <c r="S36" i="1"/>
  <c r="T36" i="1" s="1"/>
  <c r="S37" i="1"/>
  <c r="T37" i="1" s="1"/>
  <c r="S38" i="1"/>
  <c r="T38" i="1" s="1"/>
  <c r="S39" i="1"/>
  <c r="T39" i="1" s="1"/>
  <c r="S40" i="1"/>
  <c r="T40" i="1" s="1"/>
  <c r="S41" i="1"/>
  <c r="T41" i="1" s="1"/>
  <c r="S42" i="1"/>
  <c r="T42" i="1" s="1"/>
  <c r="S43" i="1"/>
  <c r="T43" i="1" s="1"/>
  <c r="S44" i="1"/>
  <c r="T44" i="1" s="1"/>
  <c r="S45" i="1"/>
  <c r="T45" i="1" s="1"/>
  <c r="S46" i="1"/>
  <c r="T46" i="1" s="1"/>
  <c r="S47" i="1"/>
  <c r="T47" i="1" s="1"/>
  <c r="S48" i="1"/>
  <c r="T48" i="1" s="1"/>
  <c r="S49" i="1"/>
  <c r="T49" i="1" s="1"/>
  <c r="S50" i="1"/>
  <c r="T50" i="1" s="1"/>
  <c r="S51" i="1"/>
  <c r="T51" i="1" s="1"/>
  <c r="S52" i="1"/>
  <c r="T52" i="1" s="1"/>
  <c r="S53" i="1"/>
  <c r="T53" i="1" s="1"/>
  <c r="S54" i="1"/>
  <c r="T54" i="1" s="1"/>
  <c r="S55" i="1"/>
  <c r="T55" i="1" s="1"/>
  <c r="S56" i="1"/>
  <c r="T56" i="1" s="1"/>
  <c r="S57" i="1"/>
  <c r="T57" i="1" s="1"/>
  <c r="S58" i="1"/>
  <c r="T58" i="1" s="1"/>
  <c r="S59" i="1"/>
  <c r="T59" i="1" s="1"/>
  <c r="S60" i="1"/>
  <c r="T60" i="1" s="1"/>
  <c r="S61" i="1"/>
  <c r="T61" i="1" s="1"/>
  <c r="S62" i="1"/>
  <c r="T62" i="1" s="1"/>
  <c r="S63" i="1"/>
  <c r="T63" i="1" s="1"/>
  <c r="S64" i="1"/>
  <c r="T64" i="1" s="1"/>
  <c r="S65" i="1"/>
  <c r="T65" i="1" s="1"/>
  <c r="S66" i="1"/>
  <c r="T66" i="1" s="1"/>
  <c r="S67" i="1"/>
  <c r="T67" i="1" s="1"/>
  <c r="S68" i="1"/>
  <c r="T68" i="1" s="1"/>
  <c r="S69" i="1"/>
  <c r="T69" i="1" s="1"/>
  <c r="S70" i="1"/>
  <c r="T70" i="1" s="1"/>
  <c r="S71" i="1"/>
  <c r="T71" i="1" s="1"/>
  <c r="S72" i="1"/>
  <c r="T72" i="1" s="1"/>
  <c r="S73" i="1"/>
  <c r="T73" i="1" s="1"/>
  <c r="S74" i="1"/>
  <c r="T74" i="1" s="1"/>
  <c r="S75" i="1"/>
  <c r="T75" i="1" s="1"/>
  <c r="S76" i="1"/>
  <c r="T76" i="1" s="1"/>
  <c r="S77" i="1"/>
  <c r="T77" i="1" s="1"/>
  <c r="S78" i="1"/>
  <c r="T78" i="1" s="1"/>
  <c r="S79" i="1"/>
  <c r="T79" i="1" s="1"/>
  <c r="S80" i="1"/>
  <c r="T80" i="1" s="1"/>
  <c r="S81" i="1"/>
  <c r="T81" i="1" s="1"/>
  <c r="S82" i="1"/>
  <c r="T82" i="1" s="1"/>
  <c r="S83" i="1"/>
  <c r="T83" i="1" s="1"/>
  <c r="S84" i="1"/>
  <c r="T84" i="1" s="1"/>
  <c r="S85" i="1"/>
  <c r="T85" i="1" s="1"/>
  <c r="S86" i="1"/>
  <c r="T86" i="1" s="1"/>
  <c r="S87" i="1"/>
  <c r="T87" i="1" s="1"/>
  <c r="S88" i="1"/>
  <c r="T88" i="1" s="1"/>
  <c r="S89" i="1"/>
  <c r="T89" i="1" s="1"/>
  <c r="S90" i="1"/>
  <c r="T90" i="1" s="1"/>
  <c r="S91" i="1"/>
  <c r="T91" i="1" s="1"/>
  <c r="S92" i="1"/>
  <c r="T92" i="1" s="1"/>
  <c r="S93" i="1"/>
  <c r="T93" i="1" s="1"/>
  <c r="S94" i="1"/>
  <c r="T94" i="1" s="1"/>
  <c r="S95" i="1"/>
  <c r="T95" i="1" s="1"/>
  <c r="S96" i="1"/>
  <c r="T96" i="1" s="1"/>
  <c r="S97" i="1"/>
  <c r="T97" i="1" s="1"/>
  <c r="S98" i="1"/>
  <c r="T98" i="1" s="1"/>
  <c r="S99" i="1"/>
  <c r="T99" i="1" s="1"/>
  <c r="S100" i="1"/>
  <c r="T100" i="1" s="1"/>
  <c r="S101" i="1"/>
  <c r="T101" i="1" s="1"/>
  <c r="S102" i="1"/>
  <c r="T102" i="1" s="1"/>
  <c r="S103" i="1"/>
  <c r="T103" i="1" s="1"/>
  <c r="S104" i="1"/>
  <c r="T104" i="1" s="1"/>
  <c r="S105" i="1"/>
  <c r="T105" i="1" s="1"/>
  <c r="S106" i="1"/>
  <c r="T106" i="1" s="1"/>
  <c r="S107" i="1"/>
  <c r="T107" i="1" s="1"/>
  <c r="S108" i="1"/>
  <c r="T108" i="1" s="1"/>
  <c r="S109" i="1"/>
  <c r="T109" i="1" s="1"/>
  <c r="S110" i="1"/>
  <c r="T110" i="1" s="1"/>
  <c r="S111" i="1"/>
  <c r="T111" i="1" s="1"/>
  <c r="S112" i="1"/>
  <c r="T112" i="1" s="1"/>
  <c r="S113" i="1"/>
  <c r="T113" i="1" s="1"/>
  <c r="S116" i="1"/>
  <c r="T116" i="1" s="1"/>
  <c r="S117" i="1"/>
  <c r="T117" i="1" s="1"/>
  <c r="S118" i="1"/>
  <c r="T118" i="1" s="1"/>
  <c r="S119" i="1"/>
  <c r="T119" i="1" s="1"/>
  <c r="S120" i="1"/>
  <c r="T120" i="1" s="1"/>
  <c r="S121" i="1"/>
  <c r="T121" i="1" s="1"/>
  <c r="S122" i="1"/>
  <c r="T122" i="1" s="1"/>
  <c r="S123" i="1"/>
  <c r="T123" i="1" s="1"/>
  <c r="S124" i="1"/>
  <c r="T124" i="1" s="1"/>
  <c r="S125" i="1"/>
  <c r="T125" i="1" s="1"/>
  <c r="S126" i="1"/>
  <c r="T126" i="1" s="1"/>
  <c r="S127" i="1"/>
  <c r="T127" i="1" s="1"/>
  <c r="S128" i="1"/>
  <c r="T128" i="1" s="1"/>
  <c r="S129" i="1"/>
  <c r="T129" i="1" s="1"/>
  <c r="S130" i="1"/>
  <c r="T130" i="1" s="1"/>
  <c r="S131" i="1"/>
  <c r="T131" i="1" s="1"/>
  <c r="S132" i="1"/>
  <c r="T132" i="1" s="1"/>
  <c r="S133" i="1"/>
  <c r="T133" i="1" s="1"/>
  <c r="S134" i="1"/>
  <c r="T134" i="1" s="1"/>
  <c r="S135" i="1"/>
  <c r="S136" i="1"/>
  <c r="T136" i="1" s="1"/>
  <c r="S137" i="1"/>
  <c r="T137" i="1" s="1"/>
  <c r="S138" i="1"/>
  <c r="T138" i="1" s="1"/>
  <c r="S139" i="1"/>
  <c r="T139" i="1" s="1"/>
  <c r="S140" i="1"/>
  <c r="T140" i="1" s="1"/>
  <c r="S141" i="1"/>
  <c r="T141" i="1" s="1"/>
  <c r="S142" i="1"/>
  <c r="T142" i="1" s="1"/>
  <c r="S143" i="1"/>
  <c r="T143" i="1" s="1"/>
  <c r="S144" i="1"/>
  <c r="T144" i="1" s="1"/>
  <c r="S151" i="1"/>
  <c r="T151" i="1" s="1"/>
  <c r="S152" i="1"/>
  <c r="T152" i="1" s="1"/>
  <c r="S153" i="1"/>
  <c r="T153" i="1" s="1"/>
  <c r="S154" i="1"/>
  <c r="T154" i="1" s="1"/>
  <c r="S158" i="1"/>
  <c r="T158" i="1" s="1"/>
  <c r="S159" i="1"/>
  <c r="T159" i="1" s="1"/>
  <c r="S160" i="1"/>
  <c r="T160" i="1" s="1"/>
  <c r="S161" i="1"/>
  <c r="T161" i="1" s="1"/>
  <c r="S162" i="1"/>
  <c r="T162" i="1" s="1"/>
  <c r="S163" i="1"/>
  <c r="T163" i="1" s="1"/>
  <c r="S164" i="1"/>
  <c r="T164" i="1" s="1"/>
  <c r="S167" i="1"/>
  <c r="T167" i="1" s="1"/>
  <c r="S168" i="1"/>
  <c r="T168" i="1" s="1"/>
  <c r="S171" i="1"/>
  <c r="T171" i="1" s="1"/>
  <c r="S172" i="1"/>
  <c r="T172" i="1" s="1"/>
  <c r="S173" i="1"/>
  <c r="T173" i="1" s="1"/>
  <c r="S174" i="1"/>
  <c r="T174" i="1" s="1"/>
  <c r="S175" i="1"/>
  <c r="T175" i="1" s="1"/>
  <c r="S176" i="1"/>
  <c r="T176" i="1" s="1"/>
  <c r="S177" i="1"/>
  <c r="T177" i="1" s="1"/>
  <c r="S178" i="1"/>
  <c r="T178" i="1" s="1"/>
  <c r="S179" i="1"/>
  <c r="T179" i="1" s="1"/>
  <c r="S180" i="1"/>
  <c r="T180" i="1" s="1"/>
  <c r="S183" i="1"/>
  <c r="T183" i="1" s="1"/>
  <c r="S184" i="1"/>
  <c r="T184" i="1" s="1"/>
  <c r="S185" i="1"/>
  <c r="T185" i="1" s="1"/>
  <c r="S189" i="1"/>
  <c r="T189" i="1" s="1"/>
  <c r="S190" i="1"/>
  <c r="T190" i="1" s="1"/>
  <c r="S191" i="1"/>
  <c r="T191" i="1" s="1"/>
  <c r="S192" i="1"/>
  <c r="T192" i="1" s="1"/>
  <c r="S193" i="1"/>
  <c r="T193" i="1" s="1"/>
  <c r="S194" i="1"/>
  <c r="T194" i="1" s="1"/>
  <c r="S195" i="1"/>
  <c r="T195" i="1" s="1"/>
  <c r="S196" i="1"/>
  <c r="T196" i="1" s="1"/>
  <c r="S197" i="1"/>
  <c r="T197" i="1" s="1"/>
  <c r="S200" i="1"/>
  <c r="T200" i="1" s="1"/>
  <c r="S201" i="1"/>
  <c r="T201" i="1" s="1"/>
  <c r="S202" i="1"/>
  <c r="T202" i="1" s="1"/>
  <c r="S203" i="1"/>
  <c r="T203" i="1" s="1"/>
  <c r="S204" i="1"/>
  <c r="T204" i="1" s="1"/>
  <c r="S205" i="1"/>
  <c r="T205" i="1" s="1"/>
  <c r="S207" i="1"/>
  <c r="T207" i="1" s="1"/>
  <c r="S208" i="1"/>
  <c r="T208" i="1" s="1"/>
  <c r="S209" i="1"/>
  <c r="T209" i="1" s="1"/>
  <c r="S210" i="1"/>
  <c r="T210" i="1" s="1"/>
  <c r="S211" i="1"/>
  <c r="T211" i="1" s="1"/>
  <c r="S215" i="1"/>
  <c r="T215" i="1" s="1"/>
  <c r="S216" i="1"/>
  <c r="T216" i="1" s="1"/>
  <c r="S217" i="1"/>
  <c r="T217" i="1" s="1"/>
  <c r="S218" i="1"/>
  <c r="T218" i="1" s="1"/>
  <c r="S219" i="1"/>
  <c r="T219" i="1" s="1"/>
  <c r="S220" i="1"/>
  <c r="T220" i="1" s="1"/>
  <c r="S221" i="1"/>
  <c r="T221" i="1" s="1"/>
  <c r="S222" i="1"/>
  <c r="T222" i="1" s="1"/>
  <c r="S223" i="1"/>
  <c r="T223" i="1" s="1"/>
  <c r="S224" i="1"/>
  <c r="T224" i="1" s="1"/>
  <c r="S225" i="1"/>
  <c r="T225" i="1" s="1"/>
  <c r="S226" i="1"/>
  <c r="T226" i="1" s="1"/>
  <c r="S227" i="1"/>
  <c r="T227" i="1" s="1"/>
  <c r="S228" i="1"/>
  <c r="T228" i="1" s="1"/>
  <c r="S229" i="1"/>
  <c r="T229" i="1" s="1"/>
  <c r="S230" i="1"/>
  <c r="T230" i="1" s="1"/>
  <c r="S231" i="1"/>
  <c r="T231" i="1" s="1"/>
  <c r="S232" i="1"/>
  <c r="T232" i="1" s="1"/>
  <c r="S233" i="1"/>
  <c r="T233" i="1" s="1"/>
  <c r="S234" i="1"/>
  <c r="T234" i="1" s="1"/>
  <c r="S235" i="1"/>
  <c r="T235" i="1" s="1"/>
  <c r="S236" i="1"/>
  <c r="T236" i="1" s="1"/>
  <c r="S237" i="1"/>
  <c r="T237" i="1" s="1"/>
  <c r="S238" i="1"/>
  <c r="T238" i="1" s="1"/>
  <c r="S239" i="1"/>
  <c r="T239" i="1" s="1"/>
  <c r="S240" i="1"/>
  <c r="T240" i="1" s="1"/>
  <c r="S243" i="1"/>
  <c r="T243" i="1" s="1"/>
  <c r="S244" i="1"/>
  <c r="T244" i="1" s="1"/>
  <c r="S245" i="1"/>
  <c r="T245" i="1" s="1"/>
  <c r="S246" i="1"/>
  <c r="T246" i="1" s="1"/>
  <c r="S247" i="1"/>
  <c r="T247" i="1" s="1"/>
  <c r="S248" i="1"/>
  <c r="T248" i="1" s="1"/>
  <c r="S249" i="1"/>
  <c r="T249" i="1" s="1"/>
  <c r="S250" i="1"/>
  <c r="T250" i="1" s="1"/>
  <c r="S251" i="1"/>
  <c r="T251" i="1" s="1"/>
  <c r="S252" i="1"/>
  <c r="T252" i="1" s="1"/>
  <c r="S253" i="1"/>
  <c r="T253" i="1" s="1"/>
  <c r="S254" i="1"/>
  <c r="T254" i="1" s="1"/>
  <c r="S255" i="1"/>
  <c r="T255" i="1" s="1"/>
  <c r="S256" i="1"/>
  <c r="T256" i="1" s="1"/>
  <c r="S257" i="1"/>
  <c r="T257" i="1" s="1"/>
  <c r="S258" i="1"/>
  <c r="T258" i="1" s="1"/>
  <c r="S261" i="1"/>
  <c r="T261" i="1" s="1"/>
  <c r="S262" i="1"/>
  <c r="T262" i="1" s="1"/>
  <c r="S265" i="1"/>
  <c r="T265" i="1" s="1"/>
  <c r="S266" i="1"/>
  <c r="T266" i="1" s="1"/>
  <c r="S267" i="1"/>
  <c r="T267" i="1" s="1"/>
  <c r="S270" i="1"/>
  <c r="T270" i="1" s="1"/>
  <c r="S271" i="1"/>
  <c r="T271" i="1" s="1"/>
  <c r="S272" i="1"/>
  <c r="T272" i="1" s="1"/>
  <c r="O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6" i="1"/>
  <c r="O117" i="1"/>
  <c r="O118" i="1"/>
  <c r="O119" i="1"/>
  <c r="O120" i="1"/>
  <c r="O121" i="1"/>
  <c r="O122" i="1"/>
  <c r="O123" i="1"/>
  <c r="O124" i="1"/>
  <c r="O125" i="1"/>
  <c r="O126" i="1"/>
  <c r="O127" i="1"/>
  <c r="O128" i="1"/>
  <c r="O129" i="1"/>
  <c r="O130" i="1"/>
  <c r="O131" i="1"/>
  <c r="O132" i="1"/>
  <c r="O133" i="1"/>
  <c r="O134" i="1"/>
  <c r="O136" i="1"/>
  <c r="O137" i="1"/>
  <c r="O138" i="1"/>
  <c r="O139" i="1"/>
  <c r="O140" i="1"/>
  <c r="O141" i="1"/>
  <c r="O142" i="1"/>
  <c r="O143" i="1"/>
  <c r="O144" i="1"/>
  <c r="O151" i="1"/>
  <c r="O152" i="1"/>
  <c r="O153" i="1"/>
  <c r="O154" i="1"/>
  <c r="O158" i="1"/>
  <c r="O159" i="1"/>
  <c r="O160" i="1"/>
  <c r="O161" i="1"/>
  <c r="O162" i="1"/>
  <c r="O163" i="1"/>
  <c r="O164" i="1"/>
  <c r="O167" i="1"/>
  <c r="O168" i="1"/>
  <c r="O171" i="1"/>
  <c r="O172" i="1"/>
  <c r="O173" i="1"/>
  <c r="O174" i="1"/>
  <c r="O175" i="1"/>
  <c r="O176" i="1"/>
  <c r="O177" i="1"/>
  <c r="O178" i="1"/>
  <c r="O179" i="1"/>
  <c r="O180" i="1"/>
  <c r="O183" i="1"/>
  <c r="O184" i="1"/>
  <c r="O185" i="1"/>
  <c r="O189" i="1"/>
  <c r="O190" i="1"/>
  <c r="O191" i="1"/>
  <c r="O192" i="1"/>
  <c r="O193" i="1"/>
  <c r="O194" i="1"/>
  <c r="O195" i="1"/>
  <c r="O196" i="1"/>
  <c r="O197" i="1"/>
  <c r="O200" i="1"/>
  <c r="O201" i="1"/>
  <c r="O202" i="1"/>
  <c r="O203" i="1"/>
  <c r="O204" i="1"/>
  <c r="O205" i="1"/>
  <c r="O207" i="1"/>
  <c r="O208" i="1"/>
  <c r="O209" i="1"/>
  <c r="O210" i="1"/>
  <c r="O211"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3" i="1"/>
  <c r="O244" i="1"/>
  <c r="O245" i="1"/>
  <c r="O246" i="1"/>
  <c r="O247" i="1"/>
  <c r="O248" i="1"/>
  <c r="O249" i="1"/>
  <c r="O250" i="1"/>
  <c r="O251" i="1"/>
  <c r="O252" i="1"/>
  <c r="O253" i="1"/>
  <c r="O254" i="1"/>
  <c r="O255" i="1"/>
  <c r="O256" i="1"/>
  <c r="O257" i="1"/>
  <c r="O258" i="1"/>
  <c r="O261" i="1"/>
  <c r="O262" i="1"/>
  <c r="O265" i="1"/>
  <c r="O266" i="1"/>
  <c r="O267" i="1"/>
  <c r="O270" i="1"/>
  <c r="O271" i="1"/>
  <c r="O272"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51" i="1"/>
  <c r="N152" i="1"/>
  <c r="N153" i="1"/>
  <c r="N154" i="1"/>
  <c r="N158" i="1"/>
  <c r="N159" i="1"/>
  <c r="N160" i="1"/>
  <c r="N161" i="1"/>
  <c r="N162" i="1"/>
  <c r="N163" i="1"/>
  <c r="N164" i="1"/>
  <c r="N167" i="1"/>
  <c r="N168" i="1"/>
  <c r="N171" i="1"/>
  <c r="N172" i="1"/>
  <c r="N173" i="1"/>
  <c r="N174" i="1"/>
  <c r="N175" i="1"/>
  <c r="N176" i="1"/>
  <c r="N177" i="1"/>
  <c r="N178" i="1"/>
  <c r="N179" i="1"/>
  <c r="N180" i="1"/>
  <c r="N183" i="1"/>
  <c r="N184" i="1"/>
  <c r="N185" i="1"/>
  <c r="N189" i="1"/>
  <c r="N190" i="1"/>
  <c r="N191" i="1"/>
  <c r="N192" i="1"/>
  <c r="N193" i="1"/>
  <c r="N194" i="1"/>
  <c r="N195" i="1"/>
  <c r="N196" i="1"/>
  <c r="N197" i="1"/>
  <c r="N200" i="1"/>
  <c r="N201" i="1"/>
  <c r="N202" i="1"/>
  <c r="N203" i="1"/>
  <c r="N204" i="1"/>
  <c r="N205" i="1"/>
  <c r="N207" i="1"/>
  <c r="N208" i="1"/>
  <c r="N209" i="1"/>
  <c r="N210" i="1"/>
  <c r="N211"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3" i="1"/>
  <c r="N244" i="1"/>
  <c r="N245" i="1"/>
  <c r="N246" i="1"/>
  <c r="N247" i="1"/>
  <c r="N248" i="1"/>
  <c r="N249" i="1"/>
  <c r="N250" i="1"/>
  <c r="N251" i="1"/>
  <c r="N252" i="1"/>
  <c r="N253" i="1"/>
  <c r="N254" i="1"/>
  <c r="N255" i="1"/>
  <c r="N256" i="1"/>
  <c r="N257" i="1"/>
  <c r="N258" i="1"/>
  <c r="N261" i="1"/>
  <c r="N262" i="1"/>
  <c r="N265" i="1"/>
  <c r="N266" i="1"/>
  <c r="N267" i="1"/>
  <c r="N270" i="1"/>
  <c r="N271" i="1"/>
  <c r="N272" i="1"/>
  <c r="J3" i="1"/>
  <c r="Y3" i="1" s="1"/>
  <c r="J4" i="1"/>
  <c r="Y4" i="1" s="1"/>
  <c r="J5" i="1"/>
  <c r="Y5" i="1" s="1"/>
  <c r="J6" i="1"/>
  <c r="Y6" i="1" s="1"/>
  <c r="J7" i="1"/>
  <c r="Y7" i="1" s="1"/>
  <c r="J8" i="1"/>
  <c r="Y8" i="1" s="1"/>
  <c r="J9" i="1"/>
  <c r="Y9" i="1" s="1"/>
  <c r="J10" i="1"/>
  <c r="Y10" i="1" s="1"/>
  <c r="J11" i="1"/>
  <c r="Y11" i="1" s="1"/>
  <c r="J12" i="1"/>
  <c r="Y12" i="1" s="1"/>
  <c r="J13" i="1"/>
  <c r="Y13" i="1" s="1"/>
  <c r="J14" i="1"/>
  <c r="Y14" i="1" s="1"/>
  <c r="J15" i="1"/>
  <c r="Y15" i="1" s="1"/>
  <c r="J16" i="1"/>
  <c r="Y16" i="1" s="1"/>
  <c r="J17" i="1"/>
  <c r="Y17" i="1" s="1"/>
  <c r="J18" i="1"/>
  <c r="Y18" i="1" s="1"/>
  <c r="J19" i="1"/>
  <c r="Y19" i="1" s="1"/>
  <c r="J20" i="1"/>
  <c r="Y20" i="1" s="1"/>
  <c r="J21" i="1"/>
  <c r="Y21" i="1" s="1"/>
  <c r="J22" i="1"/>
  <c r="Y22" i="1" s="1"/>
  <c r="J23" i="1"/>
  <c r="Y23" i="1" s="1"/>
  <c r="J24" i="1"/>
  <c r="Y24" i="1" s="1"/>
  <c r="J25" i="1"/>
  <c r="Y25" i="1" s="1"/>
  <c r="J26" i="1"/>
  <c r="Y26" i="1" s="1"/>
  <c r="J27" i="1"/>
  <c r="Y27" i="1" s="1"/>
  <c r="J28" i="1"/>
  <c r="Y28" i="1" s="1"/>
  <c r="J29" i="1"/>
  <c r="Y29" i="1" s="1"/>
  <c r="J30" i="1"/>
  <c r="Y30" i="1" s="1"/>
  <c r="J31" i="1"/>
  <c r="Y31" i="1" s="1"/>
  <c r="J32" i="1"/>
  <c r="Y32" i="1" s="1"/>
  <c r="J33" i="1"/>
  <c r="Y33" i="1" s="1"/>
  <c r="J34" i="1"/>
  <c r="Y34" i="1" s="1"/>
  <c r="J35" i="1"/>
  <c r="Y35" i="1" s="1"/>
  <c r="J36" i="1"/>
  <c r="Y36" i="1" s="1"/>
  <c r="J37" i="1"/>
  <c r="Y37" i="1" s="1"/>
  <c r="J38" i="1"/>
  <c r="Y38" i="1" s="1"/>
  <c r="J39" i="1"/>
  <c r="Y39" i="1" s="1"/>
  <c r="J40" i="1"/>
  <c r="Y40" i="1" s="1"/>
  <c r="J41" i="1"/>
  <c r="Y41" i="1" s="1"/>
  <c r="J42" i="1"/>
  <c r="Y42" i="1" s="1"/>
  <c r="J43" i="1"/>
  <c r="Y43" i="1" s="1"/>
  <c r="J44" i="1"/>
  <c r="Y44" i="1" s="1"/>
  <c r="J45" i="1"/>
  <c r="Y45" i="1" s="1"/>
  <c r="J46" i="1"/>
  <c r="Y46" i="1" s="1"/>
  <c r="J47" i="1"/>
  <c r="Y47" i="1" s="1"/>
  <c r="J48" i="1"/>
  <c r="Y48" i="1" s="1"/>
  <c r="J49" i="1"/>
  <c r="Y49" i="1" s="1"/>
  <c r="J50" i="1"/>
  <c r="Y50" i="1" s="1"/>
  <c r="J51" i="1"/>
  <c r="Y51" i="1" s="1"/>
  <c r="J52" i="1"/>
  <c r="Y52" i="1" s="1"/>
  <c r="J53" i="1"/>
  <c r="Y53" i="1" s="1"/>
  <c r="J54" i="1"/>
  <c r="Y54" i="1" s="1"/>
  <c r="J55" i="1"/>
  <c r="Y55" i="1" s="1"/>
  <c r="J56" i="1"/>
  <c r="Y56" i="1" s="1"/>
  <c r="J57" i="1"/>
  <c r="Y57" i="1" s="1"/>
  <c r="J58" i="1"/>
  <c r="Y58" i="1" s="1"/>
  <c r="J59" i="1"/>
  <c r="Y59" i="1" s="1"/>
  <c r="J60" i="1"/>
  <c r="Y60" i="1" s="1"/>
  <c r="J61" i="1"/>
  <c r="Y61" i="1" s="1"/>
  <c r="J62" i="1"/>
  <c r="Y62" i="1" s="1"/>
  <c r="J63" i="1"/>
  <c r="Y63" i="1" s="1"/>
  <c r="J64" i="1"/>
  <c r="Y64" i="1" s="1"/>
  <c r="J65" i="1"/>
  <c r="Y65" i="1" s="1"/>
  <c r="J66" i="1"/>
  <c r="Y66" i="1" s="1"/>
  <c r="J67" i="1"/>
  <c r="Y67" i="1" s="1"/>
  <c r="J68" i="1"/>
  <c r="Y68" i="1" s="1"/>
  <c r="J69" i="1"/>
  <c r="Y69" i="1" s="1"/>
  <c r="J70" i="1"/>
  <c r="Y70" i="1" s="1"/>
  <c r="J71" i="1"/>
  <c r="Y71" i="1" s="1"/>
  <c r="J72" i="1"/>
  <c r="Y72" i="1" s="1"/>
  <c r="J73" i="1"/>
  <c r="Y73" i="1" s="1"/>
  <c r="J74" i="1"/>
  <c r="Y74" i="1" s="1"/>
  <c r="J75" i="1"/>
  <c r="Y75" i="1" s="1"/>
  <c r="J76" i="1"/>
  <c r="Y76" i="1" s="1"/>
  <c r="J77" i="1"/>
  <c r="Y77" i="1" s="1"/>
  <c r="J78" i="1"/>
  <c r="Y78" i="1" s="1"/>
  <c r="J79" i="1"/>
  <c r="Y79" i="1" s="1"/>
  <c r="J80" i="1"/>
  <c r="Y80" i="1" s="1"/>
  <c r="J81" i="1"/>
  <c r="Y81" i="1" s="1"/>
  <c r="J82" i="1"/>
  <c r="Y82" i="1" s="1"/>
  <c r="J83" i="1"/>
  <c r="Y83" i="1" s="1"/>
  <c r="J84" i="1"/>
  <c r="Y84" i="1" s="1"/>
  <c r="J85" i="1"/>
  <c r="Y85" i="1" s="1"/>
  <c r="J86" i="1"/>
  <c r="Y86" i="1" s="1"/>
  <c r="J87" i="1"/>
  <c r="Y87" i="1" s="1"/>
  <c r="J88" i="1"/>
  <c r="Y88" i="1" s="1"/>
  <c r="J89" i="1"/>
  <c r="Y89" i="1" s="1"/>
  <c r="J90" i="1"/>
  <c r="Y90" i="1" s="1"/>
  <c r="J91" i="1"/>
  <c r="Y91" i="1" s="1"/>
  <c r="J92" i="1"/>
  <c r="Y92" i="1" s="1"/>
  <c r="J93" i="1"/>
  <c r="Y93" i="1" s="1"/>
  <c r="J94" i="1"/>
  <c r="Y94" i="1" s="1"/>
  <c r="J95" i="1"/>
  <c r="Y95" i="1" s="1"/>
  <c r="J96" i="1"/>
  <c r="Y96" i="1" s="1"/>
  <c r="J97" i="1"/>
  <c r="Y97" i="1" s="1"/>
  <c r="J98" i="1"/>
  <c r="Y98" i="1" s="1"/>
  <c r="J99" i="1"/>
  <c r="Y99" i="1" s="1"/>
  <c r="J100" i="1"/>
  <c r="Y100" i="1" s="1"/>
  <c r="J101" i="1"/>
  <c r="Y101" i="1" s="1"/>
  <c r="J102" i="1"/>
  <c r="Y102" i="1" s="1"/>
  <c r="J103" i="1"/>
  <c r="Y103" i="1" s="1"/>
  <c r="J104" i="1"/>
  <c r="Y104" i="1" s="1"/>
  <c r="J105" i="1"/>
  <c r="Y105" i="1" s="1"/>
  <c r="J106" i="1"/>
  <c r="Y106" i="1" s="1"/>
  <c r="J107" i="1"/>
  <c r="Y107" i="1" s="1"/>
  <c r="J108" i="1"/>
  <c r="Y108" i="1" s="1"/>
  <c r="J109" i="1"/>
  <c r="Y109" i="1" s="1"/>
  <c r="J110" i="1"/>
  <c r="Y110" i="1" s="1"/>
  <c r="J111" i="1"/>
  <c r="Y111" i="1" s="1"/>
  <c r="J112" i="1"/>
  <c r="Y112" i="1" s="1"/>
  <c r="J113" i="1"/>
  <c r="Y113" i="1" s="1"/>
  <c r="J114" i="1"/>
  <c r="Y114" i="1" s="1"/>
  <c r="J115" i="1"/>
  <c r="Y115" i="1" s="1"/>
  <c r="J116" i="1"/>
  <c r="Y116" i="1" s="1"/>
  <c r="J117" i="1"/>
  <c r="Y117" i="1" s="1"/>
  <c r="J118" i="1"/>
  <c r="Y118" i="1" s="1"/>
  <c r="J119" i="1"/>
  <c r="Y119" i="1" s="1"/>
  <c r="J120" i="1"/>
  <c r="Y120" i="1" s="1"/>
  <c r="J121" i="1"/>
  <c r="Y121" i="1" s="1"/>
  <c r="J122" i="1"/>
  <c r="Y122" i="1" s="1"/>
  <c r="J123" i="1"/>
  <c r="Y123" i="1" s="1"/>
  <c r="J124" i="1"/>
  <c r="Y124" i="1" s="1"/>
  <c r="J125" i="1"/>
  <c r="Y125" i="1" s="1"/>
  <c r="J126" i="1"/>
  <c r="Y126" i="1" s="1"/>
  <c r="J127" i="1"/>
  <c r="Y127" i="1" s="1"/>
  <c r="J128" i="1"/>
  <c r="Y128" i="1" s="1"/>
  <c r="J129" i="1"/>
  <c r="Y129" i="1" s="1"/>
  <c r="J130" i="1"/>
  <c r="Y130" i="1" s="1"/>
  <c r="J131" i="1"/>
  <c r="Y131" i="1" s="1"/>
  <c r="J132" i="1"/>
  <c r="Y132" i="1" s="1"/>
  <c r="J133" i="1"/>
  <c r="Y133" i="1" s="1"/>
  <c r="J134" i="1"/>
  <c r="Y134" i="1" s="1"/>
  <c r="J135" i="1"/>
  <c r="Y135" i="1" s="1"/>
  <c r="J136" i="1"/>
  <c r="Y136" i="1" s="1"/>
  <c r="J137" i="1"/>
  <c r="Y137" i="1" s="1"/>
  <c r="J138" i="1"/>
  <c r="Y138" i="1" s="1"/>
  <c r="J139" i="1"/>
  <c r="Y139" i="1" s="1"/>
  <c r="J140" i="1"/>
  <c r="Y140" i="1" s="1"/>
  <c r="J141" i="1"/>
  <c r="Y141" i="1" s="1"/>
  <c r="J142" i="1"/>
  <c r="Y142" i="1" s="1"/>
  <c r="J143" i="1"/>
  <c r="Y143" i="1" s="1"/>
  <c r="J144" i="1"/>
  <c r="Y144" i="1" s="1"/>
  <c r="J145" i="1"/>
  <c r="Y145" i="1" s="1"/>
  <c r="J146" i="1"/>
  <c r="Y146" i="1" s="1"/>
  <c r="J147" i="1"/>
  <c r="Y147" i="1" s="1"/>
  <c r="J148" i="1"/>
  <c r="Y148" i="1" s="1"/>
  <c r="J149" i="1"/>
  <c r="Y149" i="1" s="1"/>
  <c r="J150" i="1"/>
  <c r="Y150" i="1" s="1"/>
  <c r="J151" i="1"/>
  <c r="Y151" i="1" s="1"/>
  <c r="J152" i="1"/>
  <c r="Y152" i="1" s="1"/>
  <c r="J153" i="1"/>
  <c r="Y153" i="1" s="1"/>
  <c r="J154" i="1"/>
  <c r="Y154" i="1" s="1"/>
  <c r="J155" i="1"/>
  <c r="Y155" i="1" s="1"/>
  <c r="J156" i="1"/>
  <c r="Y156" i="1" s="1"/>
  <c r="J157" i="1"/>
  <c r="Y157" i="1" s="1"/>
  <c r="J158" i="1"/>
  <c r="Y158" i="1" s="1"/>
  <c r="J159" i="1"/>
  <c r="Y159" i="1" s="1"/>
  <c r="J160" i="1"/>
  <c r="Y160" i="1" s="1"/>
  <c r="J161" i="1"/>
  <c r="Y161" i="1" s="1"/>
  <c r="J162" i="1"/>
  <c r="Y162" i="1" s="1"/>
  <c r="J163" i="1"/>
  <c r="Y163" i="1" s="1"/>
  <c r="J164" i="1"/>
  <c r="Y164" i="1" s="1"/>
  <c r="J165" i="1"/>
  <c r="Y165" i="1" s="1"/>
  <c r="J166" i="1"/>
  <c r="Y166" i="1" s="1"/>
  <c r="J167" i="1"/>
  <c r="Y167" i="1" s="1"/>
  <c r="J168" i="1"/>
  <c r="Y168" i="1" s="1"/>
  <c r="J169" i="1"/>
  <c r="Y169" i="1" s="1"/>
  <c r="J170" i="1"/>
  <c r="Y170" i="1" s="1"/>
  <c r="J171" i="1"/>
  <c r="Y171" i="1" s="1"/>
  <c r="J172" i="1"/>
  <c r="Y172" i="1" s="1"/>
  <c r="J173" i="1"/>
  <c r="Y173" i="1" s="1"/>
  <c r="J174" i="1"/>
  <c r="Y174" i="1" s="1"/>
  <c r="J175" i="1"/>
  <c r="Y175" i="1" s="1"/>
  <c r="J176" i="1"/>
  <c r="Y176" i="1" s="1"/>
  <c r="J177" i="1"/>
  <c r="Y177" i="1" s="1"/>
  <c r="J178" i="1"/>
  <c r="Y178" i="1" s="1"/>
  <c r="J179" i="1"/>
  <c r="Y179" i="1" s="1"/>
  <c r="J180" i="1"/>
  <c r="Y180" i="1" s="1"/>
  <c r="J181" i="1"/>
  <c r="Y181" i="1" s="1"/>
  <c r="J182" i="1"/>
  <c r="Y182" i="1" s="1"/>
  <c r="J183" i="1"/>
  <c r="Y183" i="1" s="1"/>
  <c r="J184" i="1"/>
  <c r="Y184" i="1" s="1"/>
  <c r="J185" i="1"/>
  <c r="Y185" i="1" s="1"/>
  <c r="J186" i="1"/>
  <c r="Y186" i="1" s="1"/>
  <c r="J187" i="1"/>
  <c r="Y187" i="1" s="1"/>
  <c r="J188" i="1"/>
  <c r="Y188" i="1" s="1"/>
  <c r="J189" i="1"/>
  <c r="Y189" i="1" s="1"/>
  <c r="J190" i="1"/>
  <c r="Y190" i="1" s="1"/>
  <c r="J191" i="1"/>
  <c r="Y191" i="1" s="1"/>
  <c r="J192" i="1"/>
  <c r="Y192" i="1" s="1"/>
  <c r="J193" i="1"/>
  <c r="Y193" i="1" s="1"/>
  <c r="J194" i="1"/>
  <c r="Y194" i="1" s="1"/>
  <c r="J195" i="1"/>
  <c r="Y195" i="1" s="1"/>
  <c r="J196" i="1"/>
  <c r="Y196" i="1" s="1"/>
  <c r="J197" i="1"/>
  <c r="Y197" i="1" s="1"/>
  <c r="J198" i="1"/>
  <c r="Y198" i="1" s="1"/>
  <c r="J199" i="1"/>
  <c r="Y199" i="1" s="1"/>
  <c r="J200" i="1"/>
  <c r="Y200" i="1" s="1"/>
  <c r="J201" i="1"/>
  <c r="Y201" i="1" s="1"/>
  <c r="J202" i="1"/>
  <c r="Y202" i="1" s="1"/>
  <c r="J203" i="1"/>
  <c r="Y203" i="1" s="1"/>
  <c r="J204" i="1"/>
  <c r="Y204" i="1" s="1"/>
  <c r="J205" i="1"/>
  <c r="Y205" i="1" s="1"/>
  <c r="J206" i="1"/>
  <c r="Y206" i="1" s="1"/>
  <c r="J207" i="1"/>
  <c r="Y207" i="1" s="1"/>
  <c r="J208" i="1"/>
  <c r="Y208" i="1" s="1"/>
  <c r="J209" i="1"/>
  <c r="Y209" i="1" s="1"/>
  <c r="J210" i="1"/>
  <c r="Y210" i="1" s="1"/>
  <c r="J211" i="1"/>
  <c r="Y211" i="1" s="1"/>
  <c r="J212" i="1"/>
  <c r="Y212" i="1" s="1"/>
  <c r="J213" i="1"/>
  <c r="Y213" i="1" s="1"/>
  <c r="J214" i="1"/>
  <c r="Y214" i="1" s="1"/>
  <c r="J215" i="1"/>
  <c r="Y215" i="1" s="1"/>
  <c r="J216" i="1"/>
  <c r="Y216" i="1" s="1"/>
  <c r="J217" i="1"/>
  <c r="Y217" i="1" s="1"/>
  <c r="J218" i="1"/>
  <c r="Y218" i="1" s="1"/>
  <c r="J219" i="1"/>
  <c r="Y219" i="1" s="1"/>
  <c r="J220" i="1"/>
  <c r="Y220" i="1" s="1"/>
  <c r="J221" i="1"/>
  <c r="Y221" i="1" s="1"/>
  <c r="J222" i="1"/>
  <c r="Y222" i="1" s="1"/>
  <c r="J223" i="1"/>
  <c r="Y223" i="1" s="1"/>
  <c r="J224" i="1"/>
  <c r="Y224" i="1" s="1"/>
  <c r="J225" i="1"/>
  <c r="Y225" i="1" s="1"/>
  <c r="J226" i="1"/>
  <c r="Y226" i="1" s="1"/>
  <c r="J227" i="1"/>
  <c r="Y227" i="1" s="1"/>
  <c r="J228" i="1"/>
  <c r="Y228" i="1" s="1"/>
  <c r="J229" i="1"/>
  <c r="Y229" i="1" s="1"/>
  <c r="J230" i="1"/>
  <c r="Y230" i="1" s="1"/>
  <c r="J231" i="1"/>
  <c r="Y231" i="1" s="1"/>
  <c r="J232" i="1"/>
  <c r="Y232" i="1" s="1"/>
  <c r="J233" i="1"/>
  <c r="Y233" i="1" s="1"/>
  <c r="J234" i="1"/>
  <c r="Y234" i="1" s="1"/>
  <c r="J235" i="1"/>
  <c r="Y235" i="1" s="1"/>
  <c r="J236" i="1"/>
  <c r="Y236" i="1" s="1"/>
  <c r="J237" i="1"/>
  <c r="Y237" i="1" s="1"/>
  <c r="J238" i="1"/>
  <c r="Y238" i="1" s="1"/>
  <c r="J239" i="1"/>
  <c r="Y239" i="1" s="1"/>
  <c r="J240" i="1"/>
  <c r="Y240" i="1" s="1"/>
  <c r="J241" i="1"/>
  <c r="Y241" i="1" s="1"/>
  <c r="J242" i="1"/>
  <c r="Y242" i="1" s="1"/>
  <c r="J243" i="1"/>
  <c r="Y243" i="1" s="1"/>
  <c r="J244" i="1"/>
  <c r="Y244" i="1" s="1"/>
  <c r="J245" i="1"/>
  <c r="Y245" i="1" s="1"/>
  <c r="J246" i="1"/>
  <c r="Y246" i="1" s="1"/>
  <c r="J247" i="1"/>
  <c r="Y247" i="1" s="1"/>
  <c r="J248" i="1"/>
  <c r="Y248" i="1" s="1"/>
  <c r="J249" i="1"/>
  <c r="Y249" i="1" s="1"/>
  <c r="J250" i="1"/>
  <c r="Y250" i="1" s="1"/>
  <c r="J251" i="1"/>
  <c r="Y251" i="1" s="1"/>
  <c r="J252" i="1"/>
  <c r="Y252" i="1" s="1"/>
  <c r="J253" i="1"/>
  <c r="Y253" i="1" s="1"/>
  <c r="J254" i="1"/>
  <c r="Y254" i="1" s="1"/>
  <c r="J255" i="1"/>
  <c r="Y255" i="1" s="1"/>
  <c r="J256" i="1"/>
  <c r="Y256" i="1" s="1"/>
  <c r="J257" i="1"/>
  <c r="Y257" i="1" s="1"/>
  <c r="J258" i="1"/>
  <c r="Y258" i="1" s="1"/>
  <c r="J259" i="1"/>
  <c r="Y259" i="1" s="1"/>
  <c r="J260" i="1"/>
  <c r="Y260" i="1" s="1"/>
  <c r="J261" i="1"/>
  <c r="Y261" i="1" s="1"/>
  <c r="J262" i="1"/>
  <c r="Y262" i="1" s="1"/>
  <c r="J263" i="1"/>
  <c r="Y263" i="1" s="1"/>
  <c r="J264" i="1"/>
  <c r="Y264" i="1" s="1"/>
  <c r="J265" i="1"/>
  <c r="Y265" i="1" s="1"/>
  <c r="J266" i="1"/>
  <c r="Y266" i="1" s="1"/>
  <c r="J267" i="1"/>
  <c r="Y267" i="1" s="1"/>
  <c r="J268" i="1"/>
  <c r="Y268" i="1" s="1"/>
  <c r="J269" i="1"/>
  <c r="Y269" i="1" s="1"/>
  <c r="J270" i="1"/>
  <c r="Y270" i="1" s="1"/>
  <c r="J271" i="1"/>
  <c r="Y271" i="1" s="1"/>
  <c r="J272" i="1"/>
  <c r="Y272" i="1" s="1"/>
  <c r="J273" i="1"/>
  <c r="Y273" i="1" s="1"/>
  <c r="J274" i="1"/>
  <c r="Y274" i="1" s="1"/>
  <c r="J275" i="1"/>
  <c r="Y275" i="1" s="1"/>
  <c r="J276" i="1"/>
  <c r="Y276" i="1" s="1"/>
  <c r="J277" i="1"/>
  <c r="Y277" i="1" s="1"/>
  <c r="J278" i="1"/>
  <c r="Y278" i="1" s="1"/>
  <c r="J279" i="1"/>
  <c r="Y279" i="1" s="1"/>
  <c r="V150" i="1"/>
  <c r="X150" i="1" s="1"/>
  <c r="V147" i="1"/>
  <c r="X147" i="1" s="1"/>
  <c r="V148" i="1"/>
  <c r="X148" i="1" s="1"/>
  <c r="V263" i="1"/>
  <c r="X263" i="1" s="1"/>
  <c r="V264" i="1"/>
  <c r="V114" i="1"/>
  <c r="W114" i="1" s="1"/>
  <c r="V115" i="1"/>
  <c r="X115" i="1" s="1"/>
  <c r="V268" i="1"/>
  <c r="W268" i="1" s="1"/>
  <c r="V269" i="1"/>
  <c r="W269" i="1" s="1"/>
  <c r="V186" i="1"/>
  <c r="W186" i="1" s="1"/>
  <c r="V187" i="1"/>
  <c r="X187" i="1" s="1"/>
  <c r="V188" i="1"/>
  <c r="X188" i="1" s="1"/>
  <c r="V259" i="1"/>
  <c r="W259" i="1" s="1"/>
  <c r="V260" i="1"/>
  <c r="W260" i="1" s="1"/>
  <c r="V241" i="1"/>
  <c r="W241" i="1" s="1"/>
  <c r="V242" i="1"/>
  <c r="W242" i="1" s="1"/>
  <c r="V165" i="1"/>
  <c r="X165" i="1" s="1"/>
  <c r="V166" i="1"/>
  <c r="X166" i="1" s="1"/>
  <c r="V145" i="1"/>
  <c r="W145" i="1" s="1"/>
  <c r="V146" i="1"/>
  <c r="W146" i="1" s="1"/>
  <c r="V198" i="1"/>
  <c r="X198" i="1" s="1"/>
  <c r="V199" i="1"/>
  <c r="X199" i="1" s="1"/>
  <c r="V181" i="1"/>
  <c r="X181" i="1" s="1"/>
  <c r="V182" i="1"/>
  <c r="X182" i="1" s="1"/>
  <c r="V169" i="1"/>
  <c r="W169" i="1" s="1"/>
  <c r="V170" i="1"/>
  <c r="W170" i="1" s="1"/>
  <c r="V155" i="1"/>
  <c r="X155" i="1" s="1"/>
  <c r="V156" i="1"/>
  <c r="X156" i="1" s="1"/>
  <c r="V157" i="1"/>
  <c r="X157" i="1" s="1"/>
  <c r="V212" i="1"/>
  <c r="W212" i="1" s="1"/>
  <c r="V213" i="1"/>
  <c r="X213" i="1" s="1"/>
  <c r="V214" i="1"/>
  <c r="X214" i="1" s="1"/>
  <c r="V149" i="1"/>
  <c r="X149" i="1" s="1"/>
  <c r="R150" i="1"/>
  <c r="S150" i="1" s="1"/>
  <c r="T150" i="1" s="1"/>
  <c r="R147" i="1"/>
  <c r="S147" i="1" s="1"/>
  <c r="T147" i="1" s="1"/>
  <c r="R148" i="1"/>
  <c r="S148" i="1" s="1"/>
  <c r="T148" i="1" s="1"/>
  <c r="R263" i="1"/>
  <c r="S263" i="1" s="1"/>
  <c r="T263" i="1" s="1"/>
  <c r="R264" i="1"/>
  <c r="S264" i="1" s="1"/>
  <c r="T264" i="1" s="1"/>
  <c r="R114" i="1"/>
  <c r="S114" i="1" s="1"/>
  <c r="T114" i="1" s="1"/>
  <c r="R115" i="1"/>
  <c r="S115" i="1" s="1"/>
  <c r="T115" i="1" s="1"/>
  <c r="R268" i="1"/>
  <c r="S268" i="1" s="1"/>
  <c r="T268" i="1" s="1"/>
  <c r="R269" i="1"/>
  <c r="S269" i="1" s="1"/>
  <c r="T269" i="1" s="1"/>
  <c r="R186" i="1"/>
  <c r="S186" i="1" s="1"/>
  <c r="T186" i="1" s="1"/>
  <c r="R187" i="1"/>
  <c r="S187" i="1" s="1"/>
  <c r="T187" i="1" s="1"/>
  <c r="R188" i="1"/>
  <c r="S188" i="1" s="1"/>
  <c r="T188" i="1" s="1"/>
  <c r="R259" i="1"/>
  <c r="S259" i="1" s="1"/>
  <c r="T259" i="1" s="1"/>
  <c r="R260" i="1"/>
  <c r="S260" i="1" s="1"/>
  <c r="T260" i="1" s="1"/>
  <c r="R241" i="1"/>
  <c r="S241" i="1" s="1"/>
  <c r="T241" i="1" s="1"/>
  <c r="R242" i="1"/>
  <c r="S242" i="1" s="1"/>
  <c r="T242" i="1" s="1"/>
  <c r="R165" i="1"/>
  <c r="S165" i="1" s="1"/>
  <c r="T165" i="1" s="1"/>
  <c r="R166" i="1"/>
  <c r="S166" i="1" s="1"/>
  <c r="T166" i="1" s="1"/>
  <c r="R145" i="1"/>
  <c r="S145" i="1" s="1"/>
  <c r="T145" i="1" s="1"/>
  <c r="R146" i="1"/>
  <c r="S146" i="1" s="1"/>
  <c r="T146" i="1" s="1"/>
  <c r="R198" i="1"/>
  <c r="S198" i="1" s="1"/>
  <c r="T198" i="1" s="1"/>
  <c r="R199" i="1"/>
  <c r="S199" i="1" s="1"/>
  <c r="T199" i="1" s="1"/>
  <c r="R181" i="1"/>
  <c r="S181" i="1" s="1"/>
  <c r="T181" i="1" s="1"/>
  <c r="R182" i="1"/>
  <c r="S182" i="1" s="1"/>
  <c r="T182" i="1" s="1"/>
  <c r="R169" i="1"/>
  <c r="S169" i="1" s="1"/>
  <c r="T169" i="1" s="1"/>
  <c r="R170" i="1"/>
  <c r="S170" i="1" s="1"/>
  <c r="T170" i="1" s="1"/>
  <c r="R155" i="1"/>
  <c r="S155" i="1" s="1"/>
  <c r="T155" i="1" s="1"/>
  <c r="R156" i="1"/>
  <c r="S156" i="1" s="1"/>
  <c r="T156" i="1" s="1"/>
  <c r="R157" i="1"/>
  <c r="S157" i="1" s="1"/>
  <c r="T157" i="1" s="1"/>
  <c r="R212" i="1"/>
  <c r="S212" i="1" s="1"/>
  <c r="T212" i="1" s="1"/>
  <c r="R213" i="1"/>
  <c r="S213" i="1" s="1"/>
  <c r="T213" i="1" s="1"/>
  <c r="R214" i="1"/>
  <c r="S214" i="1" s="1"/>
  <c r="T214" i="1" s="1"/>
  <c r="R149" i="1"/>
  <c r="S149" i="1" s="1"/>
  <c r="T149" i="1" s="1"/>
  <c r="M150" i="1"/>
  <c r="O150" i="1" s="1"/>
  <c r="M147" i="1"/>
  <c r="N147" i="1" s="1"/>
  <c r="M148" i="1"/>
  <c r="N148" i="1" s="1"/>
  <c r="M263" i="1"/>
  <c r="N263" i="1" s="1"/>
  <c r="M264" i="1"/>
  <c r="O264" i="1" s="1"/>
  <c r="M114" i="1"/>
  <c r="N114" i="1" s="1"/>
  <c r="M115" i="1"/>
  <c r="N115" i="1" s="1"/>
  <c r="M268" i="1"/>
  <c r="N268" i="1" s="1"/>
  <c r="M269" i="1"/>
  <c r="N269" i="1" s="1"/>
  <c r="M186" i="1"/>
  <c r="O186" i="1" s="1"/>
  <c r="M187" i="1"/>
  <c r="O187" i="1" s="1"/>
  <c r="M188" i="1"/>
  <c r="N188" i="1" s="1"/>
  <c r="M259" i="1"/>
  <c r="O259" i="1" s="1"/>
  <c r="M260" i="1"/>
  <c r="N260" i="1" s="1"/>
  <c r="M241" i="1"/>
  <c r="N241" i="1" s="1"/>
  <c r="M242" i="1"/>
  <c r="O242" i="1" s="1"/>
  <c r="M165" i="1"/>
  <c r="O165" i="1" s="1"/>
  <c r="M166" i="1"/>
  <c r="N166" i="1" s="1"/>
  <c r="M145" i="1"/>
  <c r="O145" i="1" s="1"/>
  <c r="M146" i="1"/>
  <c r="N146" i="1" s="1"/>
  <c r="M198" i="1"/>
  <c r="O198" i="1" s="1"/>
  <c r="M199" i="1"/>
  <c r="O199" i="1" s="1"/>
  <c r="M181" i="1"/>
  <c r="N181" i="1" s="1"/>
  <c r="M182" i="1"/>
  <c r="O182" i="1" s="1"/>
  <c r="M169" i="1"/>
  <c r="O169" i="1" s="1"/>
  <c r="M170" i="1"/>
  <c r="O170" i="1" s="1"/>
  <c r="M155" i="1"/>
  <c r="N155" i="1" s="1"/>
  <c r="M156" i="1"/>
  <c r="N156" i="1" s="1"/>
  <c r="M157" i="1"/>
  <c r="O157" i="1" s="1"/>
  <c r="M212" i="1"/>
  <c r="N212" i="1" s="1"/>
  <c r="M213" i="1"/>
  <c r="O213" i="1" s="1"/>
  <c r="M214" i="1"/>
  <c r="N214" i="1" s="1"/>
  <c r="M149" i="1"/>
  <c r="O149" i="1" s="1"/>
  <c r="O156" i="1" l="1"/>
  <c r="O269" i="1"/>
  <c r="O268" i="1"/>
  <c r="O214" i="1"/>
  <c r="O146" i="1"/>
  <c r="W263" i="1"/>
  <c r="W147" i="1"/>
  <c r="N242" i="1"/>
  <c r="N187" i="1"/>
  <c r="W198" i="1"/>
  <c r="O155" i="1"/>
  <c r="N169" i="1"/>
  <c r="W156" i="1"/>
  <c r="O148" i="1"/>
  <c r="W188" i="1"/>
  <c r="X114" i="1"/>
  <c r="N145" i="1"/>
  <c r="W148" i="1"/>
  <c r="N186" i="1"/>
  <c r="O147" i="1"/>
  <c r="O166" i="1"/>
  <c r="X259" i="1"/>
  <c r="W155" i="1"/>
  <c r="X146" i="1"/>
  <c r="X212" i="1"/>
  <c r="O263" i="1"/>
  <c r="X145" i="1"/>
  <c r="N150" i="1"/>
  <c r="W182" i="1"/>
  <c r="N170" i="1"/>
  <c r="O188" i="1"/>
  <c r="W199" i="1"/>
  <c r="W181" i="1"/>
  <c r="X260" i="1"/>
  <c r="N213" i="1"/>
  <c r="O181" i="1"/>
  <c r="O115" i="1"/>
  <c r="W214" i="1"/>
  <c r="W213" i="1"/>
  <c r="X269" i="1"/>
  <c r="W264" i="1"/>
  <c r="X264" i="1"/>
  <c r="W187" i="1"/>
  <c r="X241" i="1"/>
  <c r="N199" i="1"/>
  <c r="N182" i="1"/>
  <c r="N149" i="1"/>
  <c r="O241" i="1"/>
  <c r="X170" i="1"/>
  <c r="N259" i="1"/>
  <c r="O212" i="1"/>
  <c r="O260" i="1"/>
  <c r="X268" i="1"/>
  <c r="X242" i="1"/>
  <c r="N264" i="1"/>
  <c r="N198" i="1"/>
  <c r="N165" i="1"/>
  <c r="N157" i="1"/>
  <c r="W166" i="1"/>
  <c r="W150" i="1"/>
  <c r="X169" i="1"/>
  <c r="O114" i="1"/>
  <c r="W165" i="1"/>
  <c r="W157" i="1"/>
  <c r="W149" i="1"/>
  <c r="W115" i="1"/>
  <c r="X186" i="1"/>
  <c r="AK3" i="1" l="1"/>
  <c r="AL3" i="1" s="1"/>
  <c r="AM3" i="1" s="1"/>
  <c r="AK4" i="1"/>
  <c r="AL4" i="1" s="1"/>
  <c r="AM4" i="1" s="1"/>
  <c r="AK5" i="1"/>
  <c r="AL5" i="1" s="1"/>
  <c r="AM5" i="1" s="1"/>
  <c r="AK6" i="1"/>
  <c r="AL6" i="1" s="1"/>
  <c r="AM6" i="1" s="1"/>
  <c r="AK7" i="1"/>
  <c r="AL7" i="1" s="1"/>
  <c r="AM7" i="1" s="1"/>
  <c r="AK8" i="1"/>
  <c r="AL8" i="1" s="1"/>
  <c r="AM8" i="1" s="1"/>
  <c r="AK9" i="1"/>
  <c r="AL9" i="1" s="1"/>
  <c r="AM9" i="1" s="1"/>
  <c r="AK10" i="1"/>
  <c r="AL10" i="1" s="1"/>
  <c r="AM10" i="1" s="1"/>
  <c r="AK11" i="1"/>
  <c r="AL11" i="1" s="1"/>
  <c r="AM11" i="1" s="1"/>
  <c r="AK12" i="1"/>
  <c r="AL12" i="1" s="1"/>
  <c r="AM12" i="1" s="1"/>
  <c r="AK13" i="1"/>
  <c r="AL13" i="1" s="1"/>
  <c r="AM13" i="1" s="1"/>
  <c r="AK14" i="1"/>
  <c r="AL14" i="1" s="1"/>
  <c r="AM14" i="1" s="1"/>
  <c r="AK15" i="1"/>
  <c r="AL15" i="1" s="1"/>
  <c r="AM15" i="1" s="1"/>
  <c r="AK16" i="1"/>
  <c r="AL16" i="1" s="1"/>
  <c r="AM16" i="1" s="1"/>
  <c r="AK17" i="1"/>
  <c r="AL17" i="1" s="1"/>
  <c r="AM17" i="1" s="1"/>
  <c r="AK18" i="1"/>
  <c r="AL18" i="1" s="1"/>
  <c r="AM18" i="1" s="1"/>
  <c r="AK19" i="1"/>
  <c r="AL19" i="1" s="1"/>
  <c r="AM19" i="1" s="1"/>
  <c r="AK20" i="1"/>
  <c r="AL20" i="1" s="1"/>
  <c r="AM20" i="1" s="1"/>
  <c r="AK21" i="1"/>
  <c r="AL21" i="1" s="1"/>
  <c r="AM21" i="1" s="1"/>
  <c r="AK22" i="1"/>
  <c r="AL22" i="1" s="1"/>
  <c r="AM22" i="1" s="1"/>
  <c r="AK23" i="1"/>
  <c r="AL23" i="1" s="1"/>
  <c r="AM23" i="1" s="1"/>
  <c r="AK24" i="1"/>
  <c r="AL24" i="1" s="1"/>
  <c r="AM24" i="1" s="1"/>
  <c r="AK25" i="1"/>
  <c r="AL25" i="1" s="1"/>
  <c r="AM25" i="1" s="1"/>
  <c r="AK26" i="1"/>
  <c r="AL26" i="1" s="1"/>
  <c r="AM26" i="1" s="1"/>
  <c r="AK27" i="1"/>
  <c r="AL27" i="1" s="1"/>
  <c r="AM27" i="1" s="1"/>
  <c r="AK28" i="1"/>
  <c r="AL28" i="1" s="1"/>
  <c r="AM28" i="1" s="1"/>
  <c r="AK29" i="1"/>
  <c r="AL29" i="1" s="1"/>
  <c r="AM29" i="1" s="1"/>
  <c r="AK30" i="1"/>
  <c r="AL30" i="1" s="1"/>
  <c r="AM30" i="1" s="1"/>
  <c r="AK31" i="1"/>
  <c r="AL31" i="1" s="1"/>
  <c r="AM31" i="1" s="1"/>
  <c r="AK32" i="1"/>
  <c r="AL32" i="1" s="1"/>
  <c r="AM32" i="1" s="1"/>
  <c r="AK33" i="1"/>
  <c r="AL33" i="1" s="1"/>
  <c r="AM33" i="1" s="1"/>
  <c r="AK34" i="1"/>
  <c r="AL34" i="1" s="1"/>
  <c r="AM34" i="1" s="1"/>
  <c r="AK35" i="1"/>
  <c r="AL35" i="1" s="1"/>
  <c r="AM35" i="1" s="1"/>
  <c r="AK36" i="1"/>
  <c r="AL36" i="1" s="1"/>
  <c r="AM36" i="1" s="1"/>
  <c r="AK37" i="1"/>
  <c r="AL37" i="1" s="1"/>
  <c r="AM37" i="1" s="1"/>
  <c r="AK38" i="1"/>
  <c r="AL38" i="1" s="1"/>
  <c r="AM38" i="1" s="1"/>
  <c r="AK39" i="1"/>
  <c r="AL39" i="1" s="1"/>
  <c r="AM39" i="1" s="1"/>
  <c r="AK40" i="1"/>
  <c r="AL40" i="1" s="1"/>
  <c r="AM40" i="1" s="1"/>
  <c r="AK41" i="1"/>
  <c r="AL41" i="1" s="1"/>
  <c r="AM41" i="1" s="1"/>
  <c r="AK42" i="1"/>
  <c r="AL42" i="1" s="1"/>
  <c r="AM42" i="1" s="1"/>
  <c r="AK43" i="1"/>
  <c r="AL43" i="1" s="1"/>
  <c r="AM43" i="1" s="1"/>
  <c r="AK44" i="1"/>
  <c r="AL44" i="1" s="1"/>
  <c r="AM44" i="1" s="1"/>
  <c r="AK45" i="1"/>
  <c r="AL45" i="1" s="1"/>
  <c r="AM45" i="1" s="1"/>
  <c r="AK46" i="1"/>
  <c r="AL46" i="1" s="1"/>
  <c r="AM46" i="1" s="1"/>
  <c r="AK47" i="1"/>
  <c r="AL47" i="1" s="1"/>
  <c r="AM47" i="1" s="1"/>
  <c r="AK48" i="1"/>
  <c r="AL48" i="1" s="1"/>
  <c r="AM48" i="1" s="1"/>
  <c r="AK49" i="1"/>
  <c r="AL49" i="1" s="1"/>
  <c r="AM49" i="1" s="1"/>
  <c r="AK50" i="1"/>
  <c r="AL50" i="1" s="1"/>
  <c r="AM50" i="1" s="1"/>
  <c r="AK51" i="1"/>
  <c r="AL51" i="1" s="1"/>
  <c r="AM51" i="1" s="1"/>
  <c r="AK52" i="1"/>
  <c r="AL52" i="1" s="1"/>
  <c r="AM52" i="1" s="1"/>
  <c r="AK53" i="1"/>
  <c r="AL53" i="1" s="1"/>
  <c r="AM53" i="1" s="1"/>
  <c r="AK54" i="1"/>
  <c r="AL54" i="1" s="1"/>
  <c r="AM54" i="1" s="1"/>
  <c r="AK55" i="1"/>
  <c r="AL55" i="1" s="1"/>
  <c r="AM55" i="1" s="1"/>
  <c r="AK56" i="1"/>
  <c r="AL56" i="1" s="1"/>
  <c r="AM56" i="1" s="1"/>
  <c r="AK57" i="1"/>
  <c r="AL57" i="1" s="1"/>
  <c r="AM57" i="1" s="1"/>
  <c r="AK58" i="1"/>
  <c r="AL58" i="1" s="1"/>
  <c r="AM58" i="1" s="1"/>
  <c r="AK59" i="1"/>
  <c r="AL59" i="1" s="1"/>
  <c r="AM59" i="1" s="1"/>
  <c r="AK60" i="1"/>
  <c r="AL60" i="1" s="1"/>
  <c r="AM60" i="1" s="1"/>
  <c r="AK61" i="1"/>
  <c r="AL61" i="1" s="1"/>
  <c r="AM61" i="1" s="1"/>
  <c r="AK62" i="1"/>
  <c r="AL62" i="1" s="1"/>
  <c r="AM62" i="1" s="1"/>
  <c r="AK63" i="1"/>
  <c r="AL63" i="1" s="1"/>
  <c r="AM63" i="1" s="1"/>
  <c r="AK64" i="1"/>
  <c r="AL64" i="1" s="1"/>
  <c r="AM64" i="1" s="1"/>
  <c r="AK65" i="1"/>
  <c r="AL65" i="1" s="1"/>
  <c r="AM65" i="1" s="1"/>
  <c r="AK66" i="1"/>
  <c r="AL66" i="1" s="1"/>
  <c r="AM66" i="1" s="1"/>
  <c r="AK67" i="1"/>
  <c r="AL67" i="1" s="1"/>
  <c r="AM67" i="1" s="1"/>
  <c r="AK68" i="1"/>
  <c r="AL68" i="1" s="1"/>
  <c r="AM68" i="1" s="1"/>
  <c r="AK69" i="1"/>
  <c r="AL69" i="1" s="1"/>
  <c r="AM69" i="1" s="1"/>
  <c r="AK70" i="1"/>
  <c r="AL70" i="1" s="1"/>
  <c r="AM70" i="1" s="1"/>
  <c r="AK71" i="1"/>
  <c r="AL71" i="1" s="1"/>
  <c r="AM71" i="1" s="1"/>
  <c r="AK72" i="1"/>
  <c r="AL72" i="1" s="1"/>
  <c r="AM72" i="1" s="1"/>
  <c r="AK73" i="1"/>
  <c r="AL73" i="1" s="1"/>
  <c r="AM73" i="1" s="1"/>
  <c r="AK74" i="1"/>
  <c r="AL74" i="1" s="1"/>
  <c r="AM74" i="1" s="1"/>
  <c r="AK75" i="1"/>
  <c r="AL75" i="1" s="1"/>
  <c r="AM75" i="1" s="1"/>
  <c r="AK76" i="1"/>
  <c r="AL76" i="1" s="1"/>
  <c r="AM76" i="1" s="1"/>
  <c r="AK77" i="1"/>
  <c r="AL77" i="1" s="1"/>
  <c r="AM77" i="1" s="1"/>
  <c r="AK78" i="1"/>
  <c r="AL78" i="1" s="1"/>
  <c r="AM78" i="1" s="1"/>
  <c r="AK79" i="1"/>
  <c r="AL79" i="1" s="1"/>
  <c r="AM79" i="1" s="1"/>
  <c r="AK80" i="1"/>
  <c r="AL80" i="1" s="1"/>
  <c r="AM80" i="1" s="1"/>
  <c r="AK81" i="1"/>
  <c r="AL81" i="1" s="1"/>
  <c r="AM81" i="1" s="1"/>
  <c r="AK82" i="1"/>
  <c r="AL82" i="1" s="1"/>
  <c r="AM82" i="1" s="1"/>
  <c r="AK83" i="1"/>
  <c r="AL83" i="1" s="1"/>
  <c r="AM83" i="1" s="1"/>
  <c r="AK84" i="1"/>
  <c r="AL84" i="1" s="1"/>
  <c r="AM84" i="1" s="1"/>
  <c r="AK85" i="1"/>
  <c r="AL85" i="1" s="1"/>
  <c r="AM85" i="1" s="1"/>
  <c r="AK86" i="1"/>
  <c r="AL86" i="1" s="1"/>
  <c r="AM86" i="1" s="1"/>
  <c r="AK87" i="1"/>
  <c r="AL87" i="1" s="1"/>
  <c r="AM87" i="1" s="1"/>
  <c r="AK88" i="1"/>
  <c r="AL88" i="1" s="1"/>
  <c r="AM88" i="1" s="1"/>
  <c r="AK89" i="1"/>
  <c r="AL89" i="1" s="1"/>
  <c r="AM89" i="1" s="1"/>
  <c r="AK90" i="1"/>
  <c r="AL90" i="1" s="1"/>
  <c r="AM90" i="1" s="1"/>
  <c r="AK91" i="1"/>
  <c r="AL91" i="1" s="1"/>
  <c r="AM91" i="1" s="1"/>
  <c r="AK92" i="1"/>
  <c r="AL92" i="1" s="1"/>
  <c r="AM92" i="1" s="1"/>
  <c r="AK93" i="1"/>
  <c r="AL93" i="1" s="1"/>
  <c r="AM93" i="1" s="1"/>
  <c r="AK94" i="1"/>
  <c r="AL94" i="1" s="1"/>
  <c r="AM94" i="1" s="1"/>
  <c r="AK95" i="1"/>
  <c r="AL95" i="1" s="1"/>
  <c r="AM95" i="1" s="1"/>
  <c r="AK96" i="1"/>
  <c r="AL96" i="1" s="1"/>
  <c r="AM96" i="1" s="1"/>
  <c r="AK97" i="1"/>
  <c r="AL97" i="1" s="1"/>
  <c r="AM97" i="1" s="1"/>
  <c r="AK98" i="1"/>
  <c r="AL98" i="1" s="1"/>
  <c r="AM98" i="1" s="1"/>
  <c r="AK99" i="1"/>
  <c r="AL99" i="1" s="1"/>
  <c r="AM99" i="1" s="1"/>
  <c r="AK100" i="1"/>
  <c r="AL100" i="1" s="1"/>
  <c r="AM100" i="1" s="1"/>
  <c r="AK101" i="1"/>
  <c r="AL101" i="1" s="1"/>
  <c r="AM101" i="1" s="1"/>
  <c r="AK102" i="1"/>
  <c r="AL102" i="1" s="1"/>
  <c r="AM102" i="1" s="1"/>
  <c r="AK103" i="1"/>
  <c r="AL103" i="1" s="1"/>
  <c r="AM103" i="1" s="1"/>
  <c r="AK104" i="1"/>
  <c r="AL104" i="1" s="1"/>
  <c r="AM104" i="1" s="1"/>
  <c r="AK105" i="1"/>
  <c r="AL105" i="1" s="1"/>
  <c r="AM105" i="1" s="1"/>
  <c r="AK106" i="1"/>
  <c r="AL106" i="1" s="1"/>
  <c r="AM106" i="1" s="1"/>
  <c r="AK107" i="1"/>
  <c r="AL107" i="1" s="1"/>
  <c r="AM107" i="1" s="1"/>
  <c r="AK108" i="1"/>
  <c r="AL108" i="1" s="1"/>
  <c r="AM108" i="1" s="1"/>
  <c r="AK109" i="1"/>
  <c r="AL109" i="1" s="1"/>
  <c r="AM109" i="1" s="1"/>
  <c r="AK110" i="1"/>
  <c r="AL110" i="1" s="1"/>
  <c r="AM110" i="1" s="1"/>
  <c r="AK111" i="1"/>
  <c r="AL111" i="1" s="1"/>
  <c r="AM111" i="1" s="1"/>
  <c r="AK112" i="1"/>
  <c r="AL112" i="1" s="1"/>
  <c r="AM112" i="1" s="1"/>
  <c r="AK113" i="1"/>
  <c r="AL113" i="1" s="1"/>
  <c r="AM113" i="1" s="1"/>
  <c r="AK114" i="1"/>
  <c r="AL114" i="1" s="1"/>
  <c r="AM114" i="1" s="1"/>
  <c r="AK115" i="1"/>
  <c r="AL115" i="1" s="1"/>
  <c r="AM115" i="1" s="1"/>
  <c r="AK116" i="1"/>
  <c r="AL116" i="1" s="1"/>
  <c r="AM116" i="1" s="1"/>
  <c r="AK117" i="1"/>
  <c r="AL117" i="1" s="1"/>
  <c r="AM117" i="1" s="1"/>
  <c r="AK118" i="1"/>
  <c r="AL118" i="1" s="1"/>
  <c r="AM118" i="1" s="1"/>
  <c r="AK119" i="1"/>
  <c r="AL119" i="1" s="1"/>
  <c r="AM119" i="1" s="1"/>
  <c r="AK120" i="1"/>
  <c r="AL120" i="1" s="1"/>
  <c r="AM120" i="1" s="1"/>
  <c r="AK121" i="1"/>
  <c r="AL121" i="1" s="1"/>
  <c r="AM121" i="1" s="1"/>
  <c r="AK122" i="1"/>
  <c r="AL122" i="1" s="1"/>
  <c r="AM122" i="1" s="1"/>
  <c r="AK123" i="1"/>
  <c r="AL123" i="1" s="1"/>
  <c r="AM123" i="1" s="1"/>
  <c r="AK124" i="1"/>
  <c r="AL124" i="1" s="1"/>
  <c r="AM124" i="1" s="1"/>
  <c r="AK125" i="1"/>
  <c r="AL125" i="1" s="1"/>
  <c r="AM125" i="1" s="1"/>
  <c r="AK126" i="1"/>
  <c r="AL126" i="1" s="1"/>
  <c r="AM126" i="1" s="1"/>
  <c r="AK127" i="1"/>
  <c r="AL127" i="1" s="1"/>
  <c r="AM127" i="1" s="1"/>
  <c r="AK128" i="1"/>
  <c r="AL128" i="1" s="1"/>
  <c r="AM128" i="1" s="1"/>
  <c r="AK129" i="1"/>
  <c r="AL129" i="1" s="1"/>
  <c r="AM129" i="1" s="1"/>
  <c r="AK130" i="1"/>
  <c r="AL130" i="1" s="1"/>
  <c r="AM130" i="1" s="1"/>
  <c r="AK131" i="1"/>
  <c r="AL131" i="1" s="1"/>
  <c r="AM131" i="1" s="1"/>
  <c r="AK132" i="1"/>
  <c r="AL132" i="1" s="1"/>
  <c r="AM132" i="1" s="1"/>
  <c r="AK133" i="1"/>
  <c r="AL133" i="1" s="1"/>
  <c r="AM133" i="1" s="1"/>
  <c r="AK134" i="1"/>
  <c r="AL134" i="1" s="1"/>
  <c r="AM134" i="1" s="1"/>
  <c r="AK135" i="1"/>
  <c r="AK136" i="1"/>
  <c r="AL136" i="1" s="1"/>
  <c r="AM136" i="1" s="1"/>
  <c r="AK137" i="1"/>
  <c r="AL137" i="1" s="1"/>
  <c r="AM137" i="1" s="1"/>
  <c r="AK138" i="1"/>
  <c r="AL138" i="1" s="1"/>
  <c r="AM138" i="1" s="1"/>
  <c r="AK139" i="1"/>
  <c r="AL139" i="1" s="1"/>
  <c r="AM139" i="1" s="1"/>
  <c r="AK140" i="1"/>
  <c r="AL140" i="1" s="1"/>
  <c r="AM140" i="1" s="1"/>
  <c r="AK141" i="1"/>
  <c r="AL141" i="1" s="1"/>
  <c r="AM141" i="1" s="1"/>
  <c r="AK142" i="1"/>
  <c r="AL142" i="1" s="1"/>
  <c r="AM142" i="1" s="1"/>
  <c r="AK143" i="1"/>
  <c r="AL143" i="1" s="1"/>
  <c r="AM143" i="1" s="1"/>
  <c r="AK144" i="1"/>
  <c r="AL144" i="1" s="1"/>
  <c r="AM144" i="1" s="1"/>
  <c r="AK145" i="1"/>
  <c r="AL145" i="1" s="1"/>
  <c r="AM145" i="1" s="1"/>
  <c r="AK146" i="1"/>
  <c r="AL146" i="1" s="1"/>
  <c r="AM146" i="1" s="1"/>
  <c r="AK147" i="1"/>
  <c r="AL147" i="1" s="1"/>
  <c r="AM147" i="1" s="1"/>
  <c r="AK148" i="1"/>
  <c r="AL148" i="1" s="1"/>
  <c r="AM148" i="1" s="1"/>
  <c r="AK149" i="1"/>
  <c r="AL149" i="1" s="1"/>
  <c r="AM149" i="1" s="1"/>
  <c r="AK150" i="1"/>
  <c r="AL150" i="1" s="1"/>
  <c r="AM150" i="1" s="1"/>
  <c r="AK151" i="1"/>
  <c r="AL151" i="1" s="1"/>
  <c r="AM151" i="1" s="1"/>
  <c r="AK152" i="1"/>
  <c r="AL152" i="1" s="1"/>
  <c r="AM152" i="1" s="1"/>
  <c r="AK153" i="1"/>
  <c r="AL153" i="1" s="1"/>
  <c r="AM153" i="1" s="1"/>
  <c r="AK154" i="1"/>
  <c r="AL154" i="1" s="1"/>
  <c r="AM154" i="1" s="1"/>
  <c r="AK155" i="1"/>
  <c r="AL155" i="1" s="1"/>
  <c r="AM155" i="1" s="1"/>
  <c r="AK156" i="1"/>
  <c r="AL156" i="1" s="1"/>
  <c r="AM156" i="1" s="1"/>
  <c r="AK157" i="1"/>
  <c r="AL157" i="1" s="1"/>
  <c r="AM157" i="1" s="1"/>
  <c r="AK158" i="1"/>
  <c r="AL158" i="1" s="1"/>
  <c r="AM158" i="1" s="1"/>
  <c r="AK159" i="1"/>
  <c r="AL159" i="1" s="1"/>
  <c r="AM159" i="1" s="1"/>
  <c r="AK160" i="1"/>
  <c r="AL160" i="1" s="1"/>
  <c r="AM160" i="1" s="1"/>
  <c r="AK161" i="1"/>
  <c r="AL161" i="1" s="1"/>
  <c r="AM161" i="1" s="1"/>
  <c r="AK162" i="1"/>
  <c r="AL162" i="1" s="1"/>
  <c r="AM162" i="1" s="1"/>
  <c r="AK163" i="1"/>
  <c r="AL163" i="1" s="1"/>
  <c r="AM163" i="1" s="1"/>
  <c r="AK164" i="1"/>
  <c r="AL164" i="1" s="1"/>
  <c r="AM164" i="1" s="1"/>
  <c r="AK165" i="1"/>
  <c r="AL165" i="1" s="1"/>
  <c r="AM165" i="1" s="1"/>
  <c r="AK166" i="1"/>
  <c r="AL166" i="1" s="1"/>
  <c r="AM166" i="1" s="1"/>
  <c r="AK167" i="1"/>
  <c r="AL167" i="1" s="1"/>
  <c r="AM167" i="1" s="1"/>
  <c r="AK168" i="1"/>
  <c r="AL168" i="1" s="1"/>
  <c r="AM168" i="1" s="1"/>
  <c r="AK169" i="1"/>
  <c r="AL169" i="1" s="1"/>
  <c r="AM169" i="1" s="1"/>
  <c r="AK170" i="1"/>
  <c r="AL170" i="1" s="1"/>
  <c r="AM170" i="1" s="1"/>
  <c r="AK171" i="1"/>
  <c r="AL171" i="1" s="1"/>
  <c r="AM171" i="1" s="1"/>
  <c r="AK172" i="1"/>
  <c r="AL172" i="1" s="1"/>
  <c r="AM172" i="1" s="1"/>
  <c r="AK173" i="1"/>
  <c r="AL173" i="1" s="1"/>
  <c r="AM173" i="1" s="1"/>
  <c r="AK174" i="1"/>
  <c r="AL174" i="1" s="1"/>
  <c r="AM174" i="1" s="1"/>
  <c r="AK175" i="1"/>
  <c r="AL175" i="1" s="1"/>
  <c r="AM175" i="1" s="1"/>
  <c r="AK176" i="1"/>
  <c r="AL176" i="1" s="1"/>
  <c r="AM176" i="1" s="1"/>
  <c r="AK177" i="1"/>
  <c r="AL177" i="1" s="1"/>
  <c r="AM177" i="1" s="1"/>
  <c r="AK178" i="1"/>
  <c r="AL178" i="1" s="1"/>
  <c r="AM178" i="1" s="1"/>
  <c r="AK179" i="1"/>
  <c r="AL179" i="1" s="1"/>
  <c r="AM179" i="1" s="1"/>
  <c r="AK180" i="1"/>
  <c r="AL180" i="1" s="1"/>
  <c r="AM180" i="1" s="1"/>
  <c r="AK181" i="1"/>
  <c r="AL181" i="1" s="1"/>
  <c r="AM181" i="1" s="1"/>
  <c r="AK182" i="1"/>
  <c r="AL182" i="1" s="1"/>
  <c r="AM182" i="1" s="1"/>
  <c r="AK183" i="1"/>
  <c r="AL183" i="1" s="1"/>
  <c r="AM183" i="1" s="1"/>
  <c r="AK184" i="1"/>
  <c r="AL184" i="1" s="1"/>
  <c r="AM184" i="1" s="1"/>
  <c r="AK185" i="1"/>
  <c r="AL185" i="1" s="1"/>
  <c r="AM185" i="1" s="1"/>
  <c r="AK186" i="1"/>
  <c r="AL186" i="1" s="1"/>
  <c r="AM186" i="1" s="1"/>
  <c r="AK187" i="1"/>
  <c r="AL187" i="1" s="1"/>
  <c r="AM187" i="1" s="1"/>
  <c r="AK188" i="1"/>
  <c r="AL188" i="1" s="1"/>
  <c r="AM188" i="1" s="1"/>
  <c r="AK189" i="1"/>
  <c r="AL189" i="1" s="1"/>
  <c r="AM189" i="1" s="1"/>
  <c r="AK190" i="1"/>
  <c r="AL190" i="1" s="1"/>
  <c r="AM190" i="1" s="1"/>
  <c r="AK191" i="1"/>
  <c r="AL191" i="1" s="1"/>
  <c r="AM191" i="1" s="1"/>
  <c r="AK192" i="1"/>
  <c r="AL192" i="1" s="1"/>
  <c r="AM192" i="1" s="1"/>
  <c r="AK193" i="1"/>
  <c r="AL193" i="1" s="1"/>
  <c r="AM193" i="1" s="1"/>
  <c r="AK194" i="1"/>
  <c r="AL194" i="1" s="1"/>
  <c r="AM194" i="1" s="1"/>
  <c r="AK195" i="1"/>
  <c r="AL195" i="1" s="1"/>
  <c r="AM195" i="1" s="1"/>
  <c r="AK196" i="1"/>
  <c r="AL196" i="1" s="1"/>
  <c r="AM196" i="1" s="1"/>
  <c r="AK197" i="1"/>
  <c r="AL197" i="1" s="1"/>
  <c r="AM197" i="1" s="1"/>
  <c r="AK198" i="1"/>
  <c r="AL198" i="1" s="1"/>
  <c r="AM198" i="1" s="1"/>
  <c r="AK199" i="1"/>
  <c r="AL199" i="1" s="1"/>
  <c r="AM199" i="1" s="1"/>
  <c r="AK200" i="1"/>
  <c r="AL200" i="1" s="1"/>
  <c r="AM200" i="1" s="1"/>
  <c r="AK201" i="1"/>
  <c r="AL201" i="1" s="1"/>
  <c r="AM201" i="1" s="1"/>
  <c r="AK202" i="1"/>
  <c r="AL202" i="1" s="1"/>
  <c r="AM202" i="1" s="1"/>
  <c r="AK203" i="1"/>
  <c r="AL203" i="1" s="1"/>
  <c r="AM203" i="1" s="1"/>
  <c r="AK204" i="1"/>
  <c r="AL204" i="1" s="1"/>
  <c r="AM204" i="1" s="1"/>
  <c r="AK205" i="1"/>
  <c r="AL205" i="1" s="1"/>
  <c r="AM205" i="1" s="1"/>
  <c r="AK206" i="1"/>
  <c r="AL206" i="1" s="1"/>
  <c r="AM206" i="1" s="1"/>
  <c r="AK207" i="1"/>
  <c r="AL207" i="1" s="1"/>
  <c r="AM207" i="1" s="1"/>
  <c r="AK208" i="1"/>
  <c r="AL208" i="1" s="1"/>
  <c r="AM208" i="1" s="1"/>
  <c r="AK209" i="1"/>
  <c r="AL209" i="1" s="1"/>
  <c r="AM209" i="1" s="1"/>
  <c r="AK210" i="1"/>
  <c r="AL210" i="1" s="1"/>
  <c r="AM210" i="1" s="1"/>
  <c r="AK211" i="1"/>
  <c r="AL211" i="1" s="1"/>
  <c r="AM211" i="1" s="1"/>
  <c r="AK212" i="1"/>
  <c r="AL212" i="1" s="1"/>
  <c r="AM212" i="1" s="1"/>
  <c r="AK213" i="1"/>
  <c r="AL213" i="1" s="1"/>
  <c r="AM213" i="1" s="1"/>
  <c r="AK214" i="1"/>
  <c r="AL214" i="1" s="1"/>
  <c r="AM214" i="1" s="1"/>
  <c r="AK215" i="1"/>
  <c r="AL215" i="1" s="1"/>
  <c r="AM215" i="1" s="1"/>
  <c r="AK216" i="1"/>
  <c r="AL216" i="1" s="1"/>
  <c r="AM216" i="1" s="1"/>
  <c r="AK217" i="1"/>
  <c r="AL217" i="1" s="1"/>
  <c r="AM217" i="1" s="1"/>
  <c r="AK218" i="1"/>
  <c r="AL218" i="1" s="1"/>
  <c r="AM218" i="1" s="1"/>
  <c r="AK219" i="1"/>
  <c r="AL219" i="1" s="1"/>
  <c r="AM219" i="1" s="1"/>
  <c r="AK220" i="1"/>
  <c r="AL220" i="1" s="1"/>
  <c r="AM220" i="1" s="1"/>
  <c r="AK221" i="1"/>
  <c r="AL221" i="1" s="1"/>
  <c r="AM221" i="1" s="1"/>
  <c r="AK222" i="1"/>
  <c r="AL222" i="1" s="1"/>
  <c r="AM222" i="1" s="1"/>
  <c r="AK223" i="1"/>
  <c r="AL223" i="1" s="1"/>
  <c r="AM223" i="1" s="1"/>
  <c r="AK224" i="1"/>
  <c r="AL224" i="1" s="1"/>
  <c r="AM224" i="1" s="1"/>
  <c r="AK225" i="1"/>
  <c r="AL225" i="1" s="1"/>
  <c r="AM225" i="1" s="1"/>
  <c r="AK226" i="1"/>
  <c r="AL226" i="1" s="1"/>
  <c r="AM226" i="1" s="1"/>
  <c r="AK227" i="1"/>
  <c r="AL227" i="1" s="1"/>
  <c r="AM227" i="1" s="1"/>
  <c r="AK228" i="1"/>
  <c r="AL228" i="1" s="1"/>
  <c r="AM228" i="1" s="1"/>
  <c r="AK229" i="1"/>
  <c r="AL229" i="1" s="1"/>
  <c r="AM229" i="1" s="1"/>
  <c r="AK230" i="1"/>
  <c r="AL230" i="1" s="1"/>
  <c r="AM230" i="1" s="1"/>
  <c r="AK231" i="1"/>
  <c r="AL231" i="1" s="1"/>
  <c r="AM231" i="1" s="1"/>
  <c r="AK232" i="1"/>
  <c r="AL232" i="1" s="1"/>
  <c r="AM232" i="1" s="1"/>
  <c r="AK233" i="1"/>
  <c r="AL233" i="1" s="1"/>
  <c r="AM233" i="1" s="1"/>
  <c r="AK234" i="1"/>
  <c r="AL234" i="1" s="1"/>
  <c r="AM234" i="1" s="1"/>
  <c r="AK235" i="1"/>
  <c r="AL235" i="1" s="1"/>
  <c r="AM235" i="1" s="1"/>
  <c r="AK236" i="1"/>
  <c r="AL236" i="1" s="1"/>
  <c r="AM236" i="1" s="1"/>
  <c r="AK237" i="1"/>
  <c r="AL237" i="1" s="1"/>
  <c r="AM237" i="1" s="1"/>
  <c r="AK238" i="1"/>
  <c r="AL238" i="1" s="1"/>
  <c r="AM238" i="1" s="1"/>
  <c r="AK239" i="1"/>
  <c r="AL239" i="1" s="1"/>
  <c r="AM239" i="1" s="1"/>
  <c r="AK240" i="1"/>
  <c r="AL240" i="1" s="1"/>
  <c r="AM240" i="1" s="1"/>
  <c r="AK241" i="1"/>
  <c r="AL241" i="1" s="1"/>
  <c r="AM241" i="1" s="1"/>
  <c r="AK242" i="1"/>
  <c r="AL242" i="1" s="1"/>
  <c r="AM242" i="1" s="1"/>
  <c r="AK243" i="1"/>
  <c r="AL243" i="1" s="1"/>
  <c r="AM243" i="1" s="1"/>
  <c r="AK244" i="1"/>
  <c r="AL244" i="1" s="1"/>
  <c r="AM244" i="1" s="1"/>
  <c r="AK245" i="1"/>
  <c r="AL245" i="1" s="1"/>
  <c r="AM245" i="1" s="1"/>
  <c r="AK246" i="1"/>
  <c r="AL246" i="1" s="1"/>
  <c r="AM246" i="1" s="1"/>
  <c r="AK247" i="1"/>
  <c r="AL247" i="1" s="1"/>
  <c r="AM247" i="1" s="1"/>
  <c r="AK248" i="1"/>
  <c r="AL248" i="1" s="1"/>
  <c r="AM248" i="1" s="1"/>
  <c r="AK249" i="1"/>
  <c r="AL249" i="1" s="1"/>
  <c r="AM249" i="1" s="1"/>
  <c r="AK250" i="1"/>
  <c r="AL250" i="1" s="1"/>
  <c r="AM250" i="1" s="1"/>
  <c r="AK251" i="1"/>
  <c r="AL251" i="1" s="1"/>
  <c r="AM251" i="1" s="1"/>
  <c r="AK252" i="1"/>
  <c r="AL252" i="1" s="1"/>
  <c r="AM252" i="1" s="1"/>
  <c r="AK253" i="1"/>
  <c r="AL253" i="1" s="1"/>
  <c r="AM253" i="1" s="1"/>
  <c r="AK254" i="1"/>
  <c r="AL254" i="1" s="1"/>
  <c r="AM254" i="1" s="1"/>
  <c r="AK255" i="1"/>
  <c r="AL255" i="1" s="1"/>
  <c r="AM255" i="1" s="1"/>
  <c r="AK256" i="1"/>
  <c r="AL256" i="1" s="1"/>
  <c r="AM256" i="1" s="1"/>
  <c r="AK257" i="1"/>
  <c r="AL257" i="1" s="1"/>
  <c r="AM257" i="1" s="1"/>
  <c r="AK258" i="1"/>
  <c r="AL258" i="1" s="1"/>
  <c r="AM258" i="1" s="1"/>
  <c r="AK259" i="1"/>
  <c r="AL259" i="1" s="1"/>
  <c r="AM259" i="1" s="1"/>
  <c r="AK260" i="1"/>
  <c r="AL260" i="1" s="1"/>
  <c r="AM260" i="1" s="1"/>
  <c r="AK261" i="1"/>
  <c r="AL261" i="1" s="1"/>
  <c r="AM261" i="1" s="1"/>
  <c r="AK262" i="1"/>
  <c r="AL262" i="1" s="1"/>
  <c r="AM262" i="1" s="1"/>
  <c r="AK263" i="1"/>
  <c r="AL263" i="1" s="1"/>
  <c r="AM263" i="1" s="1"/>
  <c r="AK264" i="1"/>
  <c r="AL264" i="1" s="1"/>
  <c r="AM264" i="1" s="1"/>
  <c r="AK265" i="1"/>
  <c r="AL265" i="1" s="1"/>
  <c r="AM265" i="1" s="1"/>
  <c r="AK266" i="1"/>
  <c r="AL266" i="1" s="1"/>
  <c r="AM266" i="1" s="1"/>
  <c r="AK267" i="1"/>
  <c r="AL267" i="1" s="1"/>
  <c r="AM267" i="1" s="1"/>
  <c r="AK268" i="1"/>
  <c r="AL268" i="1" s="1"/>
  <c r="AM268" i="1" s="1"/>
  <c r="AK269" i="1"/>
  <c r="AL269" i="1" s="1"/>
  <c r="AM269" i="1" s="1"/>
  <c r="AK270" i="1"/>
  <c r="AL270" i="1" s="1"/>
  <c r="AM270" i="1" s="1"/>
  <c r="AK271" i="1"/>
  <c r="AL271" i="1" s="1"/>
  <c r="AM271" i="1" s="1"/>
  <c r="AK272" i="1"/>
  <c r="AL272" i="1" s="1"/>
  <c r="AM272" i="1" s="1"/>
  <c r="AK273" i="1"/>
  <c r="AL273" i="1" s="1"/>
  <c r="AM273" i="1" s="1"/>
  <c r="AK274" i="1"/>
  <c r="AL274" i="1" s="1"/>
  <c r="AM274" i="1" s="1"/>
  <c r="AK275" i="1"/>
  <c r="AL275" i="1" s="1"/>
  <c r="AM275" i="1" s="1"/>
  <c r="AK276" i="1"/>
  <c r="AL276" i="1" s="1"/>
  <c r="AM276" i="1" s="1"/>
  <c r="AK277" i="1"/>
  <c r="AL277" i="1" s="1"/>
  <c r="AM277" i="1" s="1"/>
  <c r="AK278" i="1"/>
  <c r="AL278" i="1" s="1"/>
  <c r="AM278" i="1" s="1"/>
  <c r="AK279" i="1"/>
  <c r="AL279" i="1" s="1"/>
  <c r="AM279" i="1" s="1"/>
  <c r="AG3" i="1"/>
  <c r="AH3" i="1" s="1"/>
  <c r="AG4" i="1"/>
  <c r="AH4" i="1" s="1"/>
  <c r="AG5" i="1"/>
  <c r="AH5" i="1" s="1"/>
  <c r="AG6" i="1"/>
  <c r="AH6" i="1" s="1"/>
  <c r="AG7" i="1"/>
  <c r="AH7" i="1" s="1"/>
  <c r="AG8" i="1"/>
  <c r="AH8" i="1" s="1"/>
  <c r="AG9" i="1"/>
  <c r="AH9" i="1" s="1"/>
  <c r="AG10" i="1"/>
  <c r="AH10" i="1" s="1"/>
  <c r="AG11" i="1"/>
  <c r="AH11" i="1" s="1"/>
  <c r="AG12" i="1"/>
  <c r="AH12" i="1" s="1"/>
  <c r="AG13" i="1"/>
  <c r="AH13" i="1" s="1"/>
  <c r="AG14" i="1"/>
  <c r="AH14" i="1" s="1"/>
  <c r="AG15" i="1"/>
  <c r="AH15" i="1" s="1"/>
  <c r="AG16" i="1"/>
  <c r="AH16" i="1" s="1"/>
  <c r="AG17" i="1"/>
  <c r="AH17" i="1" s="1"/>
  <c r="AG18" i="1"/>
  <c r="AH18" i="1" s="1"/>
  <c r="AG19" i="1"/>
  <c r="AH19" i="1" s="1"/>
  <c r="AG20" i="1"/>
  <c r="AH20" i="1" s="1"/>
  <c r="AG21" i="1"/>
  <c r="AH21" i="1" s="1"/>
  <c r="AG22" i="1"/>
  <c r="AH22" i="1" s="1"/>
  <c r="AG23" i="1"/>
  <c r="AH23" i="1" s="1"/>
  <c r="AG24" i="1"/>
  <c r="AH24" i="1" s="1"/>
  <c r="AG25" i="1"/>
  <c r="AH25" i="1" s="1"/>
  <c r="AG26" i="1"/>
  <c r="AH26" i="1" s="1"/>
  <c r="AG27" i="1"/>
  <c r="AH27" i="1" s="1"/>
  <c r="AG28" i="1"/>
  <c r="AH28" i="1" s="1"/>
  <c r="AG29" i="1"/>
  <c r="AH29" i="1" s="1"/>
  <c r="AG30" i="1"/>
  <c r="AH30" i="1" s="1"/>
  <c r="AG31" i="1"/>
  <c r="AH31" i="1" s="1"/>
  <c r="AG32" i="1"/>
  <c r="AH32" i="1" s="1"/>
  <c r="AG33" i="1"/>
  <c r="AH33" i="1" s="1"/>
  <c r="AG34" i="1"/>
  <c r="AH34" i="1" s="1"/>
  <c r="AG35" i="1"/>
  <c r="AH35" i="1" s="1"/>
  <c r="AG36" i="1"/>
  <c r="AH36" i="1" s="1"/>
  <c r="AG37" i="1"/>
  <c r="AH37" i="1" s="1"/>
  <c r="AG38" i="1"/>
  <c r="AH38" i="1" s="1"/>
  <c r="AG39" i="1"/>
  <c r="AH39" i="1" s="1"/>
  <c r="AG40" i="1"/>
  <c r="AH40" i="1" s="1"/>
  <c r="AG41" i="1"/>
  <c r="AH41" i="1" s="1"/>
  <c r="AG42" i="1"/>
  <c r="AH42" i="1" s="1"/>
  <c r="AG43" i="1"/>
  <c r="AH43" i="1" s="1"/>
  <c r="AG44" i="1"/>
  <c r="AH44" i="1" s="1"/>
  <c r="AG45" i="1"/>
  <c r="AH45" i="1" s="1"/>
  <c r="AG46" i="1"/>
  <c r="AH46" i="1" s="1"/>
  <c r="AG47" i="1"/>
  <c r="AH47" i="1" s="1"/>
  <c r="AG48" i="1"/>
  <c r="AH48" i="1" s="1"/>
  <c r="AG49" i="1"/>
  <c r="AH49" i="1" s="1"/>
  <c r="AG50" i="1"/>
  <c r="AH50" i="1" s="1"/>
  <c r="AG51" i="1"/>
  <c r="AH51" i="1" s="1"/>
  <c r="AG52" i="1"/>
  <c r="AH52" i="1" s="1"/>
  <c r="AG53" i="1"/>
  <c r="AH53" i="1" s="1"/>
  <c r="AG54" i="1"/>
  <c r="AH54" i="1" s="1"/>
  <c r="AG55" i="1"/>
  <c r="AH55" i="1" s="1"/>
  <c r="AG56" i="1"/>
  <c r="AH56" i="1" s="1"/>
  <c r="AG57" i="1"/>
  <c r="AH57" i="1" s="1"/>
  <c r="AG58" i="1"/>
  <c r="AH58" i="1" s="1"/>
  <c r="AG59" i="1"/>
  <c r="AH59" i="1" s="1"/>
  <c r="AG60" i="1"/>
  <c r="AH60" i="1" s="1"/>
  <c r="AG61" i="1"/>
  <c r="AH61" i="1" s="1"/>
  <c r="AG62" i="1"/>
  <c r="AH62" i="1" s="1"/>
  <c r="AG63" i="1"/>
  <c r="AH63" i="1" s="1"/>
  <c r="AG64" i="1"/>
  <c r="AH64" i="1" s="1"/>
  <c r="AG65" i="1"/>
  <c r="AH65" i="1" s="1"/>
  <c r="AG66" i="1"/>
  <c r="AH66" i="1" s="1"/>
  <c r="AG67" i="1"/>
  <c r="AH67" i="1" s="1"/>
  <c r="AG68" i="1"/>
  <c r="AH68" i="1" s="1"/>
  <c r="AG69" i="1"/>
  <c r="AH69" i="1" s="1"/>
  <c r="AG70" i="1"/>
  <c r="AH70" i="1" s="1"/>
  <c r="AG71" i="1"/>
  <c r="AH71" i="1" s="1"/>
  <c r="AG72" i="1"/>
  <c r="AH72" i="1" s="1"/>
  <c r="AG73" i="1"/>
  <c r="AH73" i="1" s="1"/>
  <c r="AG74" i="1"/>
  <c r="AH74" i="1" s="1"/>
  <c r="AG75" i="1"/>
  <c r="AH75" i="1" s="1"/>
  <c r="AG76" i="1"/>
  <c r="AH76" i="1" s="1"/>
  <c r="AG77" i="1"/>
  <c r="AH77" i="1" s="1"/>
  <c r="AG78" i="1"/>
  <c r="AH78" i="1" s="1"/>
  <c r="AG79" i="1"/>
  <c r="AH79" i="1" s="1"/>
  <c r="AG80" i="1"/>
  <c r="AH80" i="1" s="1"/>
  <c r="AG81" i="1"/>
  <c r="AH81" i="1" s="1"/>
  <c r="AG82" i="1"/>
  <c r="AH82" i="1" s="1"/>
  <c r="AG83" i="1"/>
  <c r="AH83" i="1" s="1"/>
  <c r="AG84" i="1"/>
  <c r="AH84" i="1" s="1"/>
  <c r="AG85" i="1"/>
  <c r="AH85" i="1" s="1"/>
  <c r="AG86" i="1"/>
  <c r="AH86" i="1" s="1"/>
  <c r="AG87" i="1"/>
  <c r="AH87" i="1" s="1"/>
  <c r="AG88" i="1"/>
  <c r="AH88" i="1" s="1"/>
  <c r="AG89" i="1"/>
  <c r="AH89" i="1" s="1"/>
  <c r="AG90" i="1"/>
  <c r="AH90" i="1" s="1"/>
  <c r="AG91" i="1"/>
  <c r="AH91" i="1" s="1"/>
  <c r="AG92" i="1"/>
  <c r="AH92" i="1" s="1"/>
  <c r="AG93" i="1"/>
  <c r="AH93" i="1" s="1"/>
  <c r="AG94" i="1"/>
  <c r="AH94" i="1" s="1"/>
  <c r="AG95" i="1"/>
  <c r="AH95" i="1" s="1"/>
  <c r="AG96" i="1"/>
  <c r="AH96" i="1" s="1"/>
  <c r="AG97" i="1"/>
  <c r="AH97" i="1" s="1"/>
  <c r="AG98" i="1"/>
  <c r="AH98" i="1" s="1"/>
  <c r="AG99" i="1"/>
  <c r="AH99" i="1" s="1"/>
  <c r="AG100" i="1"/>
  <c r="AH100" i="1" s="1"/>
  <c r="AG101" i="1"/>
  <c r="AH101" i="1" s="1"/>
  <c r="AG102" i="1"/>
  <c r="AH102" i="1" s="1"/>
  <c r="AG103" i="1"/>
  <c r="AH103" i="1" s="1"/>
  <c r="AG104" i="1"/>
  <c r="AH104" i="1" s="1"/>
  <c r="AG105" i="1"/>
  <c r="AH105" i="1" s="1"/>
  <c r="AG106" i="1"/>
  <c r="AH106" i="1" s="1"/>
  <c r="AG107" i="1"/>
  <c r="AH107" i="1" s="1"/>
  <c r="AG108" i="1"/>
  <c r="AH108" i="1" s="1"/>
  <c r="AG109" i="1"/>
  <c r="AH109" i="1" s="1"/>
  <c r="AG110" i="1"/>
  <c r="AH110" i="1" s="1"/>
  <c r="AG111" i="1"/>
  <c r="AH111" i="1" s="1"/>
  <c r="AG112" i="1"/>
  <c r="AH112" i="1" s="1"/>
  <c r="AG113" i="1"/>
  <c r="AH113" i="1" s="1"/>
  <c r="AG114" i="1"/>
  <c r="AH114" i="1" s="1"/>
  <c r="AG115" i="1"/>
  <c r="AH115" i="1" s="1"/>
  <c r="AG116" i="1"/>
  <c r="AH116" i="1" s="1"/>
  <c r="AG117" i="1"/>
  <c r="AH117" i="1" s="1"/>
  <c r="AG118" i="1"/>
  <c r="AH118" i="1" s="1"/>
  <c r="AG119" i="1"/>
  <c r="AH119" i="1" s="1"/>
  <c r="AG120" i="1"/>
  <c r="AH120" i="1" s="1"/>
  <c r="AG121" i="1"/>
  <c r="AH121" i="1" s="1"/>
  <c r="AG122" i="1"/>
  <c r="AH122" i="1" s="1"/>
  <c r="AG123" i="1"/>
  <c r="AH123" i="1" s="1"/>
  <c r="AG124" i="1"/>
  <c r="AH124" i="1" s="1"/>
  <c r="AG125" i="1"/>
  <c r="AH125" i="1" s="1"/>
  <c r="AG126" i="1"/>
  <c r="AH126" i="1" s="1"/>
  <c r="AG127" i="1"/>
  <c r="AH127" i="1" s="1"/>
  <c r="AG128" i="1"/>
  <c r="AH128" i="1" s="1"/>
  <c r="AG129" i="1"/>
  <c r="AH129" i="1" s="1"/>
  <c r="AG130" i="1"/>
  <c r="AH130" i="1" s="1"/>
  <c r="AG131" i="1"/>
  <c r="AH131" i="1" s="1"/>
  <c r="AG132" i="1"/>
  <c r="AH132" i="1" s="1"/>
  <c r="AG133" i="1"/>
  <c r="AH133" i="1" s="1"/>
  <c r="AG134" i="1"/>
  <c r="AH134" i="1" s="1"/>
  <c r="AG136" i="1"/>
  <c r="AH136" i="1" s="1"/>
  <c r="AG137" i="1"/>
  <c r="AH137" i="1" s="1"/>
  <c r="AG138" i="1"/>
  <c r="AH138" i="1" s="1"/>
  <c r="AG139" i="1"/>
  <c r="AH139" i="1" s="1"/>
  <c r="AG140" i="1"/>
  <c r="AH140" i="1" s="1"/>
  <c r="AG141" i="1"/>
  <c r="AH141" i="1" s="1"/>
  <c r="AG142" i="1"/>
  <c r="AH142" i="1" s="1"/>
  <c r="AG143" i="1"/>
  <c r="AH143" i="1" s="1"/>
  <c r="AG144" i="1"/>
  <c r="AH144" i="1" s="1"/>
  <c r="AG145" i="1"/>
  <c r="AH145" i="1" s="1"/>
  <c r="AG146" i="1"/>
  <c r="AH146" i="1" s="1"/>
  <c r="AG147" i="1"/>
  <c r="AH147" i="1" s="1"/>
  <c r="AG148" i="1"/>
  <c r="AH148" i="1" s="1"/>
  <c r="AG149" i="1"/>
  <c r="AH149" i="1" s="1"/>
  <c r="AG150" i="1"/>
  <c r="AH150" i="1" s="1"/>
  <c r="AG151" i="1"/>
  <c r="AH151" i="1" s="1"/>
  <c r="AG152" i="1"/>
  <c r="AH152" i="1" s="1"/>
  <c r="AG153" i="1"/>
  <c r="AH153" i="1" s="1"/>
  <c r="AG154" i="1"/>
  <c r="AH154" i="1" s="1"/>
  <c r="AG155" i="1"/>
  <c r="AH155" i="1" s="1"/>
  <c r="AG156" i="1"/>
  <c r="AH156" i="1" s="1"/>
  <c r="AG157" i="1"/>
  <c r="AH157" i="1" s="1"/>
  <c r="AG158" i="1"/>
  <c r="AH158" i="1" s="1"/>
  <c r="AG159" i="1"/>
  <c r="AH159" i="1" s="1"/>
  <c r="AG160" i="1"/>
  <c r="AH160" i="1" s="1"/>
  <c r="AG161" i="1"/>
  <c r="AH161" i="1" s="1"/>
  <c r="AG162" i="1"/>
  <c r="AH162" i="1" s="1"/>
  <c r="AG163" i="1"/>
  <c r="AH163" i="1" s="1"/>
  <c r="AG164" i="1"/>
  <c r="AH164" i="1" s="1"/>
  <c r="AG165" i="1"/>
  <c r="AH165" i="1" s="1"/>
  <c r="AG166" i="1"/>
  <c r="AH166" i="1" s="1"/>
  <c r="AG167" i="1"/>
  <c r="AH167" i="1" s="1"/>
  <c r="AG168" i="1"/>
  <c r="AH168" i="1" s="1"/>
  <c r="AG169" i="1"/>
  <c r="AH169" i="1" s="1"/>
  <c r="AG170" i="1"/>
  <c r="AH170" i="1" s="1"/>
  <c r="AG171" i="1"/>
  <c r="AH171" i="1" s="1"/>
  <c r="AG172" i="1"/>
  <c r="AH172" i="1" s="1"/>
  <c r="AG173" i="1"/>
  <c r="AH173" i="1" s="1"/>
  <c r="AG174" i="1"/>
  <c r="AH174" i="1" s="1"/>
  <c r="AG175" i="1"/>
  <c r="AH175" i="1" s="1"/>
  <c r="AG176" i="1"/>
  <c r="AH176" i="1" s="1"/>
  <c r="AG177" i="1"/>
  <c r="AH177" i="1" s="1"/>
  <c r="AG178" i="1"/>
  <c r="AH178" i="1" s="1"/>
  <c r="AG179" i="1"/>
  <c r="AH179" i="1" s="1"/>
  <c r="AG180" i="1"/>
  <c r="AH180" i="1" s="1"/>
  <c r="AG181" i="1"/>
  <c r="AH181" i="1" s="1"/>
  <c r="AG182" i="1"/>
  <c r="AH182" i="1" s="1"/>
  <c r="AG183" i="1"/>
  <c r="AH183" i="1" s="1"/>
  <c r="AG184" i="1"/>
  <c r="AH184" i="1" s="1"/>
  <c r="AG185" i="1"/>
  <c r="AH185" i="1" s="1"/>
  <c r="AG186" i="1"/>
  <c r="AH186" i="1" s="1"/>
  <c r="AG187" i="1"/>
  <c r="AH187" i="1" s="1"/>
  <c r="AG188" i="1"/>
  <c r="AH188" i="1" s="1"/>
  <c r="AG189" i="1"/>
  <c r="AH189" i="1" s="1"/>
  <c r="AG190" i="1"/>
  <c r="AH190" i="1" s="1"/>
  <c r="AG191" i="1"/>
  <c r="AH191" i="1" s="1"/>
  <c r="AG192" i="1"/>
  <c r="AH192" i="1" s="1"/>
  <c r="AG193" i="1"/>
  <c r="AH193" i="1" s="1"/>
  <c r="AG194" i="1"/>
  <c r="AH194" i="1" s="1"/>
  <c r="AG195" i="1"/>
  <c r="AH195" i="1" s="1"/>
  <c r="AG196" i="1"/>
  <c r="AH196" i="1" s="1"/>
  <c r="AG197" i="1"/>
  <c r="AH197" i="1" s="1"/>
  <c r="AG198" i="1"/>
  <c r="AH198" i="1" s="1"/>
  <c r="AG199" i="1"/>
  <c r="AH199" i="1" s="1"/>
  <c r="AG200" i="1"/>
  <c r="AH200" i="1" s="1"/>
  <c r="AG201" i="1"/>
  <c r="AH201" i="1" s="1"/>
  <c r="AG202" i="1"/>
  <c r="AH202" i="1" s="1"/>
  <c r="AG203" i="1"/>
  <c r="AH203" i="1" s="1"/>
  <c r="AG204" i="1"/>
  <c r="AH204" i="1" s="1"/>
  <c r="AG205" i="1"/>
  <c r="AH205" i="1" s="1"/>
  <c r="AG206" i="1"/>
  <c r="AH206" i="1" s="1"/>
  <c r="AG207" i="1"/>
  <c r="AH207" i="1" s="1"/>
  <c r="AG208" i="1"/>
  <c r="AH208" i="1" s="1"/>
  <c r="AG209" i="1"/>
  <c r="AH209" i="1" s="1"/>
  <c r="AG210" i="1"/>
  <c r="AH210" i="1" s="1"/>
  <c r="AG211" i="1"/>
  <c r="AH211" i="1" s="1"/>
  <c r="AG212" i="1"/>
  <c r="AH212" i="1" s="1"/>
  <c r="AG213" i="1"/>
  <c r="AH213" i="1" s="1"/>
  <c r="AG214" i="1"/>
  <c r="AH214" i="1" s="1"/>
  <c r="AG215" i="1"/>
  <c r="AH215" i="1" s="1"/>
  <c r="AG216" i="1"/>
  <c r="AH216" i="1" s="1"/>
  <c r="AG217" i="1"/>
  <c r="AH217" i="1" s="1"/>
  <c r="AG218" i="1"/>
  <c r="AH218" i="1" s="1"/>
  <c r="AG219" i="1"/>
  <c r="AH219" i="1" s="1"/>
  <c r="AG220" i="1"/>
  <c r="AH220" i="1" s="1"/>
  <c r="AG221" i="1"/>
  <c r="AH221" i="1" s="1"/>
  <c r="AG222" i="1"/>
  <c r="AH222" i="1" s="1"/>
  <c r="AG223" i="1"/>
  <c r="AH223" i="1" s="1"/>
  <c r="AG224" i="1"/>
  <c r="AH224" i="1" s="1"/>
  <c r="AG225" i="1"/>
  <c r="AH225" i="1" s="1"/>
  <c r="AG226" i="1"/>
  <c r="AH226" i="1" s="1"/>
  <c r="AG227" i="1"/>
  <c r="AH227" i="1" s="1"/>
  <c r="AG228" i="1"/>
  <c r="AH228" i="1" s="1"/>
  <c r="AG229" i="1"/>
  <c r="AH229" i="1" s="1"/>
  <c r="AG230" i="1"/>
  <c r="AH230" i="1" s="1"/>
  <c r="AG231" i="1"/>
  <c r="AH231" i="1" s="1"/>
  <c r="AG232" i="1"/>
  <c r="AH232" i="1" s="1"/>
  <c r="AG233" i="1"/>
  <c r="AH233" i="1" s="1"/>
  <c r="AG234" i="1"/>
  <c r="AH234" i="1" s="1"/>
  <c r="AG235" i="1"/>
  <c r="AH235" i="1" s="1"/>
  <c r="AG236" i="1"/>
  <c r="AH236" i="1" s="1"/>
  <c r="AG237" i="1"/>
  <c r="AH237" i="1" s="1"/>
  <c r="AG238" i="1"/>
  <c r="AH238" i="1" s="1"/>
  <c r="AG239" i="1"/>
  <c r="AH239" i="1" s="1"/>
  <c r="AG240" i="1"/>
  <c r="AH240" i="1" s="1"/>
  <c r="AG241" i="1"/>
  <c r="AH241" i="1" s="1"/>
  <c r="AG242" i="1"/>
  <c r="AH242" i="1" s="1"/>
  <c r="AG243" i="1"/>
  <c r="AH243" i="1" s="1"/>
  <c r="AG244" i="1"/>
  <c r="AH244" i="1" s="1"/>
  <c r="AG245" i="1"/>
  <c r="AH245" i="1" s="1"/>
  <c r="AG246" i="1"/>
  <c r="AH246" i="1" s="1"/>
  <c r="AG247" i="1"/>
  <c r="AH247" i="1" s="1"/>
  <c r="AG248" i="1"/>
  <c r="AH248" i="1" s="1"/>
  <c r="AG249" i="1"/>
  <c r="AH249" i="1" s="1"/>
  <c r="AG250" i="1"/>
  <c r="AH250" i="1" s="1"/>
  <c r="AG251" i="1"/>
  <c r="AH251" i="1" s="1"/>
  <c r="AG252" i="1"/>
  <c r="AH252" i="1" s="1"/>
  <c r="AG253" i="1"/>
  <c r="AH253" i="1" s="1"/>
  <c r="AG254" i="1"/>
  <c r="AH254" i="1" s="1"/>
  <c r="AG255" i="1"/>
  <c r="AH255" i="1" s="1"/>
  <c r="AG256" i="1"/>
  <c r="AH256" i="1" s="1"/>
  <c r="AG257" i="1"/>
  <c r="AH257" i="1" s="1"/>
  <c r="AG258" i="1"/>
  <c r="AH258" i="1" s="1"/>
  <c r="AG259" i="1"/>
  <c r="AH259" i="1" s="1"/>
  <c r="AG260" i="1"/>
  <c r="AH260" i="1" s="1"/>
  <c r="AG261" i="1"/>
  <c r="AH261" i="1" s="1"/>
  <c r="AG262" i="1"/>
  <c r="AH262" i="1" s="1"/>
  <c r="AG263" i="1"/>
  <c r="AH263" i="1" s="1"/>
  <c r="AG264" i="1"/>
  <c r="AH264" i="1" s="1"/>
  <c r="AG265" i="1"/>
  <c r="AH265" i="1" s="1"/>
  <c r="AG266" i="1"/>
  <c r="AH266" i="1" s="1"/>
  <c r="AG267" i="1"/>
  <c r="AH267" i="1" s="1"/>
  <c r="AG268" i="1"/>
  <c r="AH268" i="1" s="1"/>
  <c r="AG269" i="1"/>
  <c r="AH269" i="1" s="1"/>
  <c r="AG270" i="1"/>
  <c r="AH270" i="1" s="1"/>
  <c r="AG271" i="1"/>
  <c r="AH271" i="1" s="1"/>
  <c r="AG272" i="1"/>
  <c r="AH272" i="1" s="1"/>
  <c r="AG273" i="1"/>
  <c r="AH273" i="1" s="1"/>
  <c r="AG274" i="1"/>
  <c r="AH274" i="1" s="1"/>
  <c r="AG275" i="1"/>
  <c r="AH275" i="1" s="1"/>
  <c r="AG276" i="1"/>
  <c r="AH276" i="1" s="1"/>
  <c r="AG277" i="1"/>
  <c r="AH277" i="1" s="1"/>
  <c r="AG278" i="1"/>
  <c r="AH278" i="1" s="1"/>
  <c r="AG279" i="1"/>
  <c r="AH279" i="1" s="1"/>
  <c r="AC3" i="1"/>
  <c r="AD3" i="1" s="1"/>
  <c r="AE3" i="1" s="1"/>
  <c r="AC4" i="1"/>
  <c r="AD4" i="1" s="1"/>
  <c r="AE4" i="1" s="1"/>
  <c r="AC5" i="1"/>
  <c r="AD5" i="1" s="1"/>
  <c r="AE5" i="1" s="1"/>
  <c r="AC6" i="1"/>
  <c r="AD6" i="1" s="1"/>
  <c r="AE6" i="1" s="1"/>
  <c r="AC7" i="1"/>
  <c r="AD7" i="1" s="1"/>
  <c r="AE7" i="1" s="1"/>
  <c r="AC8" i="1"/>
  <c r="AD8" i="1" s="1"/>
  <c r="AE8" i="1" s="1"/>
  <c r="AC9" i="1"/>
  <c r="AD9" i="1" s="1"/>
  <c r="AE9" i="1" s="1"/>
  <c r="AC10" i="1"/>
  <c r="AD10" i="1" s="1"/>
  <c r="AE10" i="1" s="1"/>
  <c r="AC11" i="1"/>
  <c r="AD11" i="1" s="1"/>
  <c r="AE11" i="1" s="1"/>
  <c r="AC12" i="1"/>
  <c r="AD12" i="1" s="1"/>
  <c r="AE12" i="1" s="1"/>
  <c r="AC13" i="1"/>
  <c r="AD13" i="1" s="1"/>
  <c r="AE13" i="1" s="1"/>
  <c r="AC14" i="1"/>
  <c r="AD14" i="1" s="1"/>
  <c r="AE14" i="1" s="1"/>
  <c r="AC15" i="1"/>
  <c r="AD15" i="1" s="1"/>
  <c r="AE15" i="1" s="1"/>
  <c r="AC16" i="1"/>
  <c r="AD16" i="1" s="1"/>
  <c r="AE16" i="1" s="1"/>
  <c r="AC17" i="1"/>
  <c r="AD17" i="1" s="1"/>
  <c r="AE17" i="1" s="1"/>
  <c r="AC18" i="1"/>
  <c r="AD18" i="1" s="1"/>
  <c r="AE18" i="1" s="1"/>
  <c r="AC19" i="1"/>
  <c r="AD19" i="1" s="1"/>
  <c r="AE19" i="1" s="1"/>
  <c r="AC20" i="1"/>
  <c r="AD20" i="1" s="1"/>
  <c r="AE20" i="1" s="1"/>
  <c r="AC21" i="1"/>
  <c r="AD21" i="1" s="1"/>
  <c r="AE21" i="1" s="1"/>
  <c r="AC22" i="1"/>
  <c r="AD22" i="1" s="1"/>
  <c r="AE22" i="1" s="1"/>
  <c r="AC23" i="1"/>
  <c r="AD23" i="1" s="1"/>
  <c r="AE23" i="1" s="1"/>
  <c r="AC24" i="1"/>
  <c r="AD24" i="1" s="1"/>
  <c r="AE24" i="1" s="1"/>
  <c r="AC25" i="1"/>
  <c r="AD25" i="1" s="1"/>
  <c r="AE25" i="1" s="1"/>
  <c r="AC26" i="1"/>
  <c r="AD26" i="1" s="1"/>
  <c r="AE26" i="1" s="1"/>
  <c r="AC27" i="1"/>
  <c r="AD27" i="1" s="1"/>
  <c r="AE27" i="1" s="1"/>
  <c r="AC28" i="1"/>
  <c r="AD28" i="1" s="1"/>
  <c r="AE28" i="1" s="1"/>
  <c r="AC29" i="1"/>
  <c r="AD29" i="1" s="1"/>
  <c r="AE29" i="1" s="1"/>
  <c r="AC30" i="1"/>
  <c r="AD30" i="1" s="1"/>
  <c r="AE30" i="1" s="1"/>
  <c r="AC31" i="1"/>
  <c r="AD31" i="1" s="1"/>
  <c r="AE31" i="1" s="1"/>
  <c r="AC32" i="1"/>
  <c r="AD32" i="1" s="1"/>
  <c r="AE32" i="1" s="1"/>
  <c r="AC33" i="1"/>
  <c r="AD33" i="1" s="1"/>
  <c r="AE33" i="1" s="1"/>
  <c r="AC34" i="1"/>
  <c r="AD34" i="1" s="1"/>
  <c r="AE34" i="1" s="1"/>
  <c r="AC35" i="1"/>
  <c r="AD35" i="1" s="1"/>
  <c r="AE35" i="1" s="1"/>
  <c r="AC36" i="1"/>
  <c r="AD36" i="1" s="1"/>
  <c r="AE36" i="1" s="1"/>
  <c r="AC37" i="1"/>
  <c r="AD37" i="1" s="1"/>
  <c r="AE37" i="1" s="1"/>
  <c r="AC38" i="1"/>
  <c r="AD38" i="1" s="1"/>
  <c r="AE38" i="1" s="1"/>
  <c r="AC39" i="1"/>
  <c r="AD39" i="1" s="1"/>
  <c r="AE39" i="1" s="1"/>
  <c r="AC40" i="1"/>
  <c r="AD40" i="1" s="1"/>
  <c r="AE40" i="1" s="1"/>
  <c r="AC41" i="1"/>
  <c r="AD41" i="1" s="1"/>
  <c r="AE41" i="1" s="1"/>
  <c r="AC42" i="1"/>
  <c r="AD42" i="1" s="1"/>
  <c r="AE42" i="1" s="1"/>
  <c r="AC43" i="1"/>
  <c r="AD43" i="1" s="1"/>
  <c r="AE43" i="1" s="1"/>
  <c r="AC44" i="1"/>
  <c r="AD44" i="1" s="1"/>
  <c r="AE44" i="1" s="1"/>
  <c r="AC45" i="1"/>
  <c r="AD45" i="1" s="1"/>
  <c r="AE45" i="1" s="1"/>
  <c r="AC46" i="1"/>
  <c r="AD46" i="1" s="1"/>
  <c r="AE46" i="1" s="1"/>
  <c r="AC47" i="1"/>
  <c r="AD47" i="1" s="1"/>
  <c r="AE47" i="1" s="1"/>
  <c r="AC48" i="1"/>
  <c r="AD48" i="1" s="1"/>
  <c r="AE48" i="1" s="1"/>
  <c r="AC49" i="1"/>
  <c r="AD49" i="1" s="1"/>
  <c r="AE49" i="1" s="1"/>
  <c r="AC50" i="1"/>
  <c r="AD50" i="1" s="1"/>
  <c r="AE50" i="1" s="1"/>
  <c r="AC51" i="1"/>
  <c r="AD51" i="1" s="1"/>
  <c r="AE51" i="1" s="1"/>
  <c r="AC52" i="1"/>
  <c r="AD52" i="1" s="1"/>
  <c r="AE52" i="1" s="1"/>
  <c r="AC53" i="1"/>
  <c r="AD53" i="1" s="1"/>
  <c r="AE53" i="1" s="1"/>
  <c r="AC54" i="1"/>
  <c r="AD54" i="1" s="1"/>
  <c r="AE54" i="1" s="1"/>
  <c r="AC55" i="1"/>
  <c r="AD55" i="1" s="1"/>
  <c r="AE55" i="1" s="1"/>
  <c r="AC56" i="1"/>
  <c r="AD56" i="1" s="1"/>
  <c r="AE56" i="1" s="1"/>
  <c r="AC57" i="1"/>
  <c r="AD57" i="1" s="1"/>
  <c r="AE57" i="1" s="1"/>
  <c r="AC58" i="1"/>
  <c r="AD58" i="1" s="1"/>
  <c r="AE58" i="1" s="1"/>
  <c r="AC59" i="1"/>
  <c r="AD59" i="1" s="1"/>
  <c r="AE59" i="1" s="1"/>
  <c r="AC60" i="1"/>
  <c r="AD60" i="1" s="1"/>
  <c r="AE60" i="1" s="1"/>
  <c r="AC61" i="1"/>
  <c r="AD61" i="1" s="1"/>
  <c r="AE61" i="1" s="1"/>
  <c r="AC62" i="1"/>
  <c r="AD62" i="1" s="1"/>
  <c r="AE62" i="1" s="1"/>
  <c r="AC63" i="1"/>
  <c r="AD63" i="1" s="1"/>
  <c r="AE63" i="1" s="1"/>
  <c r="AC64" i="1"/>
  <c r="AD64" i="1" s="1"/>
  <c r="AE64" i="1" s="1"/>
  <c r="AC65" i="1"/>
  <c r="AD65" i="1" s="1"/>
  <c r="AE65" i="1" s="1"/>
  <c r="AC66" i="1"/>
  <c r="AD66" i="1" s="1"/>
  <c r="AE66" i="1" s="1"/>
  <c r="AC67" i="1"/>
  <c r="AD67" i="1" s="1"/>
  <c r="AE67" i="1" s="1"/>
  <c r="AC68" i="1"/>
  <c r="AD68" i="1" s="1"/>
  <c r="AE68" i="1" s="1"/>
  <c r="AC69" i="1"/>
  <c r="AD69" i="1" s="1"/>
  <c r="AE69" i="1" s="1"/>
  <c r="AC70" i="1"/>
  <c r="AD70" i="1" s="1"/>
  <c r="AE70" i="1" s="1"/>
  <c r="AC71" i="1"/>
  <c r="AD71" i="1" s="1"/>
  <c r="AE71" i="1" s="1"/>
  <c r="AC72" i="1"/>
  <c r="AD72" i="1" s="1"/>
  <c r="AE72" i="1" s="1"/>
  <c r="AC73" i="1"/>
  <c r="AD73" i="1" s="1"/>
  <c r="AE73" i="1" s="1"/>
  <c r="AC74" i="1"/>
  <c r="AD74" i="1" s="1"/>
  <c r="AE74" i="1" s="1"/>
  <c r="AC75" i="1"/>
  <c r="AD75" i="1" s="1"/>
  <c r="AE75" i="1" s="1"/>
  <c r="AC76" i="1"/>
  <c r="AD76" i="1" s="1"/>
  <c r="AE76" i="1" s="1"/>
  <c r="AC77" i="1"/>
  <c r="AD77" i="1" s="1"/>
  <c r="AE77" i="1" s="1"/>
  <c r="AC78" i="1"/>
  <c r="AD78" i="1" s="1"/>
  <c r="AE78" i="1" s="1"/>
  <c r="AC79" i="1"/>
  <c r="AD79" i="1" s="1"/>
  <c r="AE79" i="1" s="1"/>
  <c r="AC80" i="1"/>
  <c r="AD80" i="1" s="1"/>
  <c r="AE80" i="1" s="1"/>
  <c r="AC81" i="1"/>
  <c r="AD81" i="1" s="1"/>
  <c r="AE81" i="1" s="1"/>
  <c r="AC82" i="1"/>
  <c r="AD82" i="1" s="1"/>
  <c r="AE82" i="1" s="1"/>
  <c r="AC83" i="1"/>
  <c r="AD83" i="1" s="1"/>
  <c r="AE83" i="1" s="1"/>
  <c r="AC84" i="1"/>
  <c r="AD84" i="1" s="1"/>
  <c r="AE84" i="1" s="1"/>
  <c r="AC85" i="1"/>
  <c r="AD85" i="1" s="1"/>
  <c r="AE85" i="1" s="1"/>
  <c r="AC86" i="1"/>
  <c r="AD86" i="1" s="1"/>
  <c r="AE86" i="1" s="1"/>
  <c r="AC87" i="1"/>
  <c r="AD87" i="1" s="1"/>
  <c r="AE87" i="1" s="1"/>
  <c r="AC88" i="1"/>
  <c r="AD88" i="1" s="1"/>
  <c r="AE88" i="1" s="1"/>
  <c r="AC89" i="1"/>
  <c r="AD89" i="1" s="1"/>
  <c r="AE89" i="1" s="1"/>
  <c r="AC90" i="1"/>
  <c r="AD90" i="1" s="1"/>
  <c r="AE90" i="1" s="1"/>
  <c r="AC91" i="1"/>
  <c r="AD91" i="1" s="1"/>
  <c r="AE91" i="1" s="1"/>
  <c r="AC92" i="1"/>
  <c r="AD92" i="1" s="1"/>
  <c r="AE92" i="1" s="1"/>
  <c r="AC93" i="1"/>
  <c r="AD93" i="1" s="1"/>
  <c r="AE93" i="1" s="1"/>
  <c r="AC94" i="1"/>
  <c r="AD94" i="1" s="1"/>
  <c r="AE94" i="1" s="1"/>
  <c r="AC95" i="1"/>
  <c r="AD95" i="1" s="1"/>
  <c r="AE95" i="1" s="1"/>
  <c r="AC96" i="1"/>
  <c r="AD96" i="1" s="1"/>
  <c r="AE96" i="1" s="1"/>
  <c r="AC97" i="1"/>
  <c r="AD97" i="1" s="1"/>
  <c r="AE97" i="1" s="1"/>
  <c r="AC98" i="1"/>
  <c r="AD98" i="1" s="1"/>
  <c r="AE98" i="1" s="1"/>
  <c r="AC99" i="1"/>
  <c r="AD99" i="1" s="1"/>
  <c r="AE99" i="1" s="1"/>
  <c r="AC100" i="1"/>
  <c r="AD100" i="1" s="1"/>
  <c r="AE100" i="1" s="1"/>
  <c r="AC101" i="1"/>
  <c r="AD101" i="1" s="1"/>
  <c r="AE101" i="1" s="1"/>
  <c r="AC102" i="1"/>
  <c r="AD102" i="1" s="1"/>
  <c r="AE102" i="1" s="1"/>
  <c r="AC103" i="1"/>
  <c r="AD103" i="1" s="1"/>
  <c r="AE103" i="1" s="1"/>
  <c r="AC104" i="1"/>
  <c r="AD104" i="1" s="1"/>
  <c r="AE104" i="1" s="1"/>
  <c r="AC105" i="1"/>
  <c r="AD105" i="1" s="1"/>
  <c r="AE105" i="1" s="1"/>
  <c r="AC106" i="1"/>
  <c r="AD106" i="1" s="1"/>
  <c r="AE106" i="1" s="1"/>
  <c r="AC107" i="1"/>
  <c r="AD107" i="1" s="1"/>
  <c r="AE107" i="1" s="1"/>
  <c r="AC108" i="1"/>
  <c r="AD108" i="1" s="1"/>
  <c r="AE108" i="1" s="1"/>
  <c r="AC109" i="1"/>
  <c r="AD109" i="1" s="1"/>
  <c r="AE109" i="1" s="1"/>
  <c r="AC110" i="1"/>
  <c r="AD110" i="1" s="1"/>
  <c r="AE110" i="1" s="1"/>
  <c r="AC111" i="1"/>
  <c r="AD111" i="1" s="1"/>
  <c r="AE111" i="1" s="1"/>
  <c r="AC112" i="1"/>
  <c r="AD112" i="1" s="1"/>
  <c r="AE112" i="1" s="1"/>
  <c r="AC113" i="1"/>
  <c r="AD113" i="1" s="1"/>
  <c r="AE113" i="1" s="1"/>
  <c r="AC114" i="1"/>
  <c r="AD114" i="1" s="1"/>
  <c r="AE114" i="1" s="1"/>
  <c r="AC115" i="1"/>
  <c r="AD115" i="1" s="1"/>
  <c r="AE115" i="1" s="1"/>
  <c r="AC116" i="1"/>
  <c r="AD116" i="1" s="1"/>
  <c r="AE116" i="1" s="1"/>
  <c r="AC117" i="1"/>
  <c r="AD117" i="1" s="1"/>
  <c r="AE117" i="1" s="1"/>
  <c r="AC118" i="1"/>
  <c r="AD118" i="1" s="1"/>
  <c r="AE118" i="1" s="1"/>
  <c r="AC119" i="1"/>
  <c r="AD119" i="1" s="1"/>
  <c r="AE119" i="1" s="1"/>
  <c r="AC120" i="1"/>
  <c r="AD120" i="1" s="1"/>
  <c r="AE120" i="1" s="1"/>
  <c r="AC121" i="1"/>
  <c r="AD121" i="1" s="1"/>
  <c r="AE121" i="1" s="1"/>
  <c r="AC122" i="1"/>
  <c r="AD122" i="1" s="1"/>
  <c r="AE122" i="1" s="1"/>
  <c r="AC123" i="1"/>
  <c r="AD123" i="1" s="1"/>
  <c r="AE123" i="1" s="1"/>
  <c r="AC124" i="1"/>
  <c r="AD124" i="1" s="1"/>
  <c r="AE124" i="1" s="1"/>
  <c r="AC125" i="1"/>
  <c r="AD125" i="1" s="1"/>
  <c r="AE125" i="1" s="1"/>
  <c r="AC126" i="1"/>
  <c r="AD126" i="1" s="1"/>
  <c r="AE126" i="1" s="1"/>
  <c r="AC127" i="1"/>
  <c r="AD127" i="1" s="1"/>
  <c r="AE127" i="1" s="1"/>
  <c r="AC128" i="1"/>
  <c r="AD128" i="1" s="1"/>
  <c r="AE128" i="1" s="1"/>
  <c r="AC129" i="1"/>
  <c r="AD129" i="1" s="1"/>
  <c r="AE129" i="1" s="1"/>
  <c r="AC130" i="1"/>
  <c r="AD130" i="1" s="1"/>
  <c r="AE130" i="1" s="1"/>
  <c r="AC131" i="1"/>
  <c r="AD131" i="1" s="1"/>
  <c r="AE131" i="1" s="1"/>
  <c r="AC132" i="1"/>
  <c r="AD132" i="1" s="1"/>
  <c r="AE132" i="1" s="1"/>
  <c r="AC133" i="1"/>
  <c r="AD133" i="1" s="1"/>
  <c r="AE133" i="1" s="1"/>
  <c r="AC134" i="1"/>
  <c r="AD134" i="1" s="1"/>
  <c r="AE134" i="1" s="1"/>
  <c r="AC135" i="1"/>
  <c r="AC136" i="1"/>
  <c r="AD136" i="1" s="1"/>
  <c r="AE136" i="1" s="1"/>
  <c r="AC137" i="1"/>
  <c r="AD137" i="1" s="1"/>
  <c r="AE137" i="1" s="1"/>
  <c r="AC138" i="1"/>
  <c r="AD138" i="1" s="1"/>
  <c r="AE138" i="1" s="1"/>
  <c r="AC139" i="1"/>
  <c r="AD139" i="1" s="1"/>
  <c r="AE139" i="1" s="1"/>
  <c r="AC140" i="1"/>
  <c r="AD140" i="1" s="1"/>
  <c r="AE140" i="1" s="1"/>
  <c r="AC141" i="1"/>
  <c r="AD141" i="1" s="1"/>
  <c r="AE141" i="1" s="1"/>
  <c r="AC142" i="1"/>
  <c r="AD142" i="1" s="1"/>
  <c r="AE142" i="1" s="1"/>
  <c r="AC143" i="1"/>
  <c r="AD143" i="1" s="1"/>
  <c r="AE143" i="1" s="1"/>
  <c r="AC144" i="1"/>
  <c r="AD144" i="1" s="1"/>
  <c r="AE144" i="1" s="1"/>
  <c r="AC145" i="1"/>
  <c r="AD145" i="1" s="1"/>
  <c r="AE145" i="1" s="1"/>
  <c r="AC146" i="1"/>
  <c r="AD146" i="1" s="1"/>
  <c r="AE146" i="1" s="1"/>
  <c r="AC147" i="1"/>
  <c r="AD147" i="1" s="1"/>
  <c r="AE147" i="1" s="1"/>
  <c r="AC148" i="1"/>
  <c r="AD148" i="1" s="1"/>
  <c r="AE148" i="1" s="1"/>
  <c r="AC149" i="1"/>
  <c r="AD149" i="1" s="1"/>
  <c r="AE149" i="1" s="1"/>
  <c r="AC150" i="1"/>
  <c r="AD150" i="1" s="1"/>
  <c r="AE150" i="1" s="1"/>
  <c r="AC151" i="1"/>
  <c r="AD151" i="1" s="1"/>
  <c r="AE151" i="1" s="1"/>
  <c r="AC152" i="1"/>
  <c r="AD152" i="1" s="1"/>
  <c r="AE152" i="1" s="1"/>
  <c r="AC153" i="1"/>
  <c r="AD153" i="1" s="1"/>
  <c r="AE153" i="1" s="1"/>
  <c r="AC154" i="1"/>
  <c r="AD154" i="1" s="1"/>
  <c r="AE154" i="1" s="1"/>
  <c r="AC155" i="1"/>
  <c r="AD155" i="1" s="1"/>
  <c r="AE155" i="1" s="1"/>
  <c r="AC156" i="1"/>
  <c r="AD156" i="1" s="1"/>
  <c r="AE156" i="1" s="1"/>
  <c r="AC157" i="1"/>
  <c r="AD157" i="1" s="1"/>
  <c r="AE157" i="1" s="1"/>
  <c r="AC158" i="1"/>
  <c r="AD158" i="1" s="1"/>
  <c r="AE158" i="1" s="1"/>
  <c r="AC159" i="1"/>
  <c r="AD159" i="1" s="1"/>
  <c r="AE159" i="1" s="1"/>
  <c r="AC160" i="1"/>
  <c r="AD160" i="1" s="1"/>
  <c r="AE160" i="1" s="1"/>
  <c r="AC161" i="1"/>
  <c r="AD161" i="1" s="1"/>
  <c r="AE161" i="1" s="1"/>
  <c r="AC162" i="1"/>
  <c r="AD162" i="1" s="1"/>
  <c r="AE162" i="1" s="1"/>
  <c r="AC163" i="1"/>
  <c r="AD163" i="1" s="1"/>
  <c r="AE163" i="1" s="1"/>
  <c r="AC164" i="1"/>
  <c r="AD164" i="1" s="1"/>
  <c r="AE164" i="1" s="1"/>
  <c r="AC165" i="1"/>
  <c r="AD165" i="1" s="1"/>
  <c r="AE165" i="1" s="1"/>
  <c r="AC166" i="1"/>
  <c r="AD166" i="1" s="1"/>
  <c r="AE166" i="1" s="1"/>
  <c r="AC167" i="1"/>
  <c r="AD167" i="1" s="1"/>
  <c r="AE167" i="1" s="1"/>
  <c r="AC168" i="1"/>
  <c r="AD168" i="1" s="1"/>
  <c r="AE168" i="1" s="1"/>
  <c r="AC169" i="1"/>
  <c r="AD169" i="1" s="1"/>
  <c r="AE169" i="1" s="1"/>
  <c r="AC170" i="1"/>
  <c r="AD170" i="1" s="1"/>
  <c r="AE170" i="1" s="1"/>
  <c r="AC171" i="1"/>
  <c r="AD171" i="1" s="1"/>
  <c r="AE171" i="1" s="1"/>
  <c r="AC172" i="1"/>
  <c r="AD172" i="1" s="1"/>
  <c r="AE172" i="1" s="1"/>
  <c r="AC173" i="1"/>
  <c r="AD173" i="1" s="1"/>
  <c r="AE173" i="1" s="1"/>
  <c r="AC174" i="1"/>
  <c r="AD174" i="1" s="1"/>
  <c r="AE174" i="1" s="1"/>
  <c r="AC175" i="1"/>
  <c r="AD175" i="1" s="1"/>
  <c r="AE175" i="1" s="1"/>
  <c r="AC176" i="1"/>
  <c r="AD176" i="1" s="1"/>
  <c r="AE176" i="1" s="1"/>
  <c r="AC177" i="1"/>
  <c r="AD177" i="1" s="1"/>
  <c r="AE177" i="1" s="1"/>
  <c r="AC178" i="1"/>
  <c r="AD178" i="1" s="1"/>
  <c r="AE178" i="1" s="1"/>
  <c r="AC179" i="1"/>
  <c r="AD179" i="1" s="1"/>
  <c r="AE179" i="1" s="1"/>
  <c r="AC180" i="1"/>
  <c r="AD180" i="1" s="1"/>
  <c r="AE180" i="1" s="1"/>
  <c r="AC181" i="1"/>
  <c r="AD181" i="1" s="1"/>
  <c r="AE181" i="1" s="1"/>
  <c r="AC182" i="1"/>
  <c r="AD182" i="1" s="1"/>
  <c r="AE182" i="1" s="1"/>
  <c r="AC183" i="1"/>
  <c r="AD183" i="1" s="1"/>
  <c r="AE183" i="1" s="1"/>
  <c r="AC184" i="1"/>
  <c r="AD184" i="1" s="1"/>
  <c r="AE184" i="1" s="1"/>
  <c r="AC185" i="1"/>
  <c r="AD185" i="1" s="1"/>
  <c r="AE185" i="1" s="1"/>
  <c r="AC186" i="1"/>
  <c r="AD186" i="1" s="1"/>
  <c r="AE186" i="1" s="1"/>
  <c r="AC187" i="1"/>
  <c r="AD187" i="1" s="1"/>
  <c r="AE187" i="1" s="1"/>
  <c r="AC188" i="1"/>
  <c r="AD188" i="1" s="1"/>
  <c r="AE188" i="1" s="1"/>
  <c r="AC189" i="1"/>
  <c r="AD189" i="1" s="1"/>
  <c r="AE189" i="1" s="1"/>
  <c r="AC190" i="1"/>
  <c r="AD190" i="1" s="1"/>
  <c r="AE190" i="1" s="1"/>
  <c r="AC191" i="1"/>
  <c r="AD191" i="1" s="1"/>
  <c r="AE191" i="1" s="1"/>
  <c r="AC192" i="1"/>
  <c r="AD192" i="1" s="1"/>
  <c r="AE192" i="1" s="1"/>
  <c r="AC193" i="1"/>
  <c r="AD193" i="1" s="1"/>
  <c r="AE193" i="1" s="1"/>
  <c r="AC194" i="1"/>
  <c r="AD194" i="1" s="1"/>
  <c r="AE194" i="1" s="1"/>
  <c r="AC195" i="1"/>
  <c r="AD195" i="1" s="1"/>
  <c r="AE195" i="1" s="1"/>
  <c r="AC196" i="1"/>
  <c r="AD196" i="1" s="1"/>
  <c r="AE196" i="1" s="1"/>
  <c r="AC197" i="1"/>
  <c r="AD197" i="1" s="1"/>
  <c r="AE197" i="1" s="1"/>
  <c r="AC198" i="1"/>
  <c r="AD198" i="1" s="1"/>
  <c r="AE198" i="1" s="1"/>
  <c r="AC199" i="1"/>
  <c r="AD199" i="1" s="1"/>
  <c r="AE199" i="1" s="1"/>
  <c r="AC200" i="1"/>
  <c r="AD200" i="1" s="1"/>
  <c r="AE200" i="1" s="1"/>
  <c r="AC201" i="1"/>
  <c r="AD201" i="1" s="1"/>
  <c r="AE201" i="1" s="1"/>
  <c r="AC202" i="1"/>
  <c r="AD202" i="1" s="1"/>
  <c r="AE202" i="1" s="1"/>
  <c r="AC203" i="1"/>
  <c r="AD203" i="1" s="1"/>
  <c r="AE203" i="1" s="1"/>
  <c r="AC204" i="1"/>
  <c r="AD204" i="1" s="1"/>
  <c r="AE204" i="1" s="1"/>
  <c r="AC205" i="1"/>
  <c r="AD205" i="1" s="1"/>
  <c r="AE205" i="1" s="1"/>
  <c r="AC206" i="1"/>
  <c r="AD206" i="1" s="1"/>
  <c r="AE206" i="1" s="1"/>
  <c r="AC207" i="1"/>
  <c r="AD207" i="1" s="1"/>
  <c r="AE207" i="1" s="1"/>
  <c r="AC208" i="1"/>
  <c r="AD208" i="1" s="1"/>
  <c r="AE208" i="1" s="1"/>
  <c r="AC209" i="1"/>
  <c r="AD209" i="1" s="1"/>
  <c r="AE209" i="1" s="1"/>
  <c r="AC210" i="1"/>
  <c r="AD210" i="1" s="1"/>
  <c r="AE210" i="1" s="1"/>
  <c r="AC211" i="1"/>
  <c r="AD211" i="1" s="1"/>
  <c r="AE211" i="1" s="1"/>
  <c r="AC212" i="1"/>
  <c r="AD212" i="1" s="1"/>
  <c r="AE212" i="1" s="1"/>
  <c r="AC213" i="1"/>
  <c r="AD213" i="1" s="1"/>
  <c r="AE213" i="1" s="1"/>
  <c r="AC214" i="1"/>
  <c r="AD214" i="1" s="1"/>
  <c r="AE214" i="1" s="1"/>
  <c r="AC215" i="1"/>
  <c r="AD215" i="1" s="1"/>
  <c r="AE215" i="1" s="1"/>
  <c r="AC216" i="1"/>
  <c r="AD216" i="1" s="1"/>
  <c r="AE216" i="1" s="1"/>
  <c r="AC217" i="1"/>
  <c r="AD217" i="1" s="1"/>
  <c r="AE217" i="1" s="1"/>
  <c r="AC218" i="1"/>
  <c r="AD218" i="1" s="1"/>
  <c r="AE218" i="1" s="1"/>
  <c r="AC219" i="1"/>
  <c r="AD219" i="1" s="1"/>
  <c r="AE219" i="1" s="1"/>
  <c r="AC220" i="1"/>
  <c r="AD220" i="1" s="1"/>
  <c r="AE220" i="1" s="1"/>
  <c r="AC221" i="1"/>
  <c r="AD221" i="1" s="1"/>
  <c r="AE221" i="1" s="1"/>
  <c r="AC222" i="1"/>
  <c r="AD222" i="1" s="1"/>
  <c r="AE222" i="1" s="1"/>
  <c r="AC223" i="1"/>
  <c r="AD223" i="1" s="1"/>
  <c r="AE223" i="1" s="1"/>
  <c r="AC224" i="1"/>
  <c r="AD224" i="1" s="1"/>
  <c r="AE224" i="1" s="1"/>
  <c r="AC225" i="1"/>
  <c r="AD225" i="1" s="1"/>
  <c r="AE225" i="1" s="1"/>
  <c r="AC226" i="1"/>
  <c r="AD226" i="1" s="1"/>
  <c r="AE226" i="1" s="1"/>
  <c r="AC227" i="1"/>
  <c r="AD227" i="1" s="1"/>
  <c r="AE227" i="1" s="1"/>
  <c r="AC228" i="1"/>
  <c r="AD228" i="1" s="1"/>
  <c r="AE228" i="1" s="1"/>
  <c r="AC229" i="1"/>
  <c r="AD229" i="1" s="1"/>
  <c r="AE229" i="1" s="1"/>
  <c r="AC230" i="1"/>
  <c r="AD230" i="1" s="1"/>
  <c r="AE230" i="1" s="1"/>
  <c r="AC231" i="1"/>
  <c r="AD231" i="1" s="1"/>
  <c r="AE231" i="1" s="1"/>
  <c r="AC232" i="1"/>
  <c r="AD232" i="1" s="1"/>
  <c r="AE232" i="1" s="1"/>
  <c r="AC233" i="1"/>
  <c r="AD233" i="1" s="1"/>
  <c r="AE233" i="1" s="1"/>
  <c r="AC234" i="1"/>
  <c r="AD234" i="1" s="1"/>
  <c r="AE234" i="1" s="1"/>
  <c r="AC235" i="1"/>
  <c r="AD235" i="1" s="1"/>
  <c r="AE235" i="1" s="1"/>
  <c r="AC236" i="1"/>
  <c r="AD236" i="1" s="1"/>
  <c r="AE236" i="1" s="1"/>
  <c r="AC237" i="1"/>
  <c r="AD237" i="1" s="1"/>
  <c r="AE237" i="1" s="1"/>
  <c r="AC238" i="1"/>
  <c r="AD238" i="1" s="1"/>
  <c r="AE238" i="1" s="1"/>
  <c r="AC239" i="1"/>
  <c r="AD239" i="1" s="1"/>
  <c r="AE239" i="1" s="1"/>
  <c r="AC240" i="1"/>
  <c r="AD240" i="1" s="1"/>
  <c r="AE240" i="1" s="1"/>
  <c r="AC241" i="1"/>
  <c r="AD241" i="1" s="1"/>
  <c r="AE241" i="1" s="1"/>
  <c r="AC242" i="1"/>
  <c r="AD242" i="1" s="1"/>
  <c r="AE242" i="1" s="1"/>
  <c r="AC243" i="1"/>
  <c r="AD243" i="1" s="1"/>
  <c r="AE243" i="1" s="1"/>
  <c r="AC244" i="1"/>
  <c r="AD244" i="1" s="1"/>
  <c r="AE244" i="1" s="1"/>
  <c r="AC245" i="1"/>
  <c r="AD245" i="1" s="1"/>
  <c r="AE245" i="1" s="1"/>
  <c r="AC246" i="1"/>
  <c r="AD246" i="1" s="1"/>
  <c r="AE246" i="1" s="1"/>
  <c r="AC247" i="1"/>
  <c r="AD247" i="1" s="1"/>
  <c r="AE247" i="1" s="1"/>
  <c r="AC248" i="1"/>
  <c r="AD248" i="1" s="1"/>
  <c r="AE248" i="1" s="1"/>
  <c r="AC249" i="1"/>
  <c r="AD249" i="1" s="1"/>
  <c r="AE249" i="1" s="1"/>
  <c r="AC250" i="1"/>
  <c r="AD250" i="1" s="1"/>
  <c r="AE250" i="1" s="1"/>
  <c r="AC251" i="1"/>
  <c r="AD251" i="1" s="1"/>
  <c r="AE251" i="1" s="1"/>
  <c r="AC252" i="1"/>
  <c r="AD252" i="1" s="1"/>
  <c r="AE252" i="1" s="1"/>
  <c r="AC253" i="1"/>
  <c r="AD253" i="1" s="1"/>
  <c r="AE253" i="1" s="1"/>
  <c r="AC254" i="1"/>
  <c r="AD254" i="1" s="1"/>
  <c r="AE254" i="1" s="1"/>
  <c r="AC255" i="1"/>
  <c r="AD255" i="1" s="1"/>
  <c r="AE255" i="1" s="1"/>
  <c r="AC256" i="1"/>
  <c r="AD256" i="1" s="1"/>
  <c r="AE256" i="1" s="1"/>
  <c r="AC257" i="1"/>
  <c r="AD257" i="1" s="1"/>
  <c r="AE257" i="1" s="1"/>
  <c r="AC258" i="1"/>
  <c r="AD258" i="1" s="1"/>
  <c r="AE258" i="1" s="1"/>
  <c r="AC259" i="1"/>
  <c r="AD259" i="1" s="1"/>
  <c r="AE259" i="1" s="1"/>
  <c r="AC260" i="1"/>
  <c r="AD260" i="1" s="1"/>
  <c r="AE260" i="1" s="1"/>
  <c r="AC261" i="1"/>
  <c r="AD261" i="1" s="1"/>
  <c r="AE261" i="1" s="1"/>
  <c r="AC262" i="1"/>
  <c r="AD262" i="1" s="1"/>
  <c r="AE262" i="1" s="1"/>
  <c r="AC263" i="1"/>
  <c r="AD263" i="1" s="1"/>
  <c r="AE263" i="1" s="1"/>
  <c r="AC264" i="1"/>
  <c r="AD264" i="1" s="1"/>
  <c r="AE264" i="1" s="1"/>
  <c r="AC265" i="1"/>
  <c r="AD265" i="1" s="1"/>
  <c r="AE265" i="1" s="1"/>
  <c r="AC266" i="1"/>
  <c r="AD266" i="1" s="1"/>
  <c r="AE266" i="1" s="1"/>
  <c r="AC267" i="1"/>
  <c r="AD267" i="1" s="1"/>
  <c r="AE267" i="1" s="1"/>
  <c r="AC268" i="1"/>
  <c r="AD268" i="1" s="1"/>
  <c r="AE268" i="1" s="1"/>
  <c r="AC269" i="1"/>
  <c r="AD269" i="1" s="1"/>
  <c r="AE269" i="1" s="1"/>
  <c r="AC270" i="1"/>
  <c r="AD270" i="1" s="1"/>
  <c r="AE270" i="1" s="1"/>
  <c r="AC271" i="1"/>
  <c r="AD271" i="1" s="1"/>
  <c r="AE271" i="1" s="1"/>
  <c r="AC272" i="1"/>
  <c r="AD272" i="1" s="1"/>
  <c r="AE272" i="1" s="1"/>
  <c r="AC273" i="1"/>
  <c r="AD273" i="1" s="1"/>
  <c r="AE273" i="1" s="1"/>
  <c r="AC274" i="1"/>
  <c r="AD274" i="1" s="1"/>
  <c r="AE274" i="1" s="1"/>
  <c r="AC275" i="1"/>
  <c r="AD275" i="1" s="1"/>
  <c r="AE275" i="1" s="1"/>
  <c r="AC276" i="1"/>
  <c r="AD276" i="1" s="1"/>
  <c r="AE276" i="1" s="1"/>
  <c r="AC277" i="1"/>
  <c r="AD277" i="1" s="1"/>
  <c r="AE277" i="1" s="1"/>
  <c r="AC278" i="1"/>
  <c r="AD278" i="1" s="1"/>
  <c r="AE278" i="1" s="1"/>
  <c r="AC279" i="1"/>
  <c r="AD279" i="1" s="1"/>
  <c r="AE279" i="1" s="1"/>
  <c r="F6" i="2" l="1"/>
  <c r="E6" i="2"/>
  <c r="D5" i="2"/>
  <c r="C5" i="2"/>
  <c r="S2" i="1" l="1"/>
  <c r="T2" i="1" s="1"/>
  <c r="X2" i="1" l="1"/>
  <c r="O2" i="1"/>
  <c r="AK2" i="1" l="1"/>
  <c r="AL2" i="1" s="1"/>
  <c r="AM2" i="1" s="1"/>
  <c r="AG2" i="1"/>
  <c r="AH2" i="1" s="1"/>
  <c r="AC2" i="1"/>
  <c r="AD2" i="1" s="1"/>
  <c r="AE2" i="1" s="1"/>
  <c r="W2" i="1"/>
  <c r="N2" i="1"/>
  <c r="J2" i="1"/>
  <c r="Y2" i="1" s="1"/>
</calcChain>
</file>

<file path=xl/sharedStrings.xml><?xml version="1.0" encoding="utf-8"?>
<sst xmlns="http://schemas.openxmlformats.org/spreadsheetml/2006/main" count="1833" uniqueCount="443">
  <si>
    <t>Active Transportation</t>
  </si>
  <si>
    <t>National Average</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</si>
  <si>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</si>
  <si>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</si>
  <si>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</si>
  <si>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</si>
  <si>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</si>
  <si>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</si>
  <si>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</si>
  <si>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</si>
  <si>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</si>
  <si>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</si>
  <si>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</si>
  <si>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</si>
  <si>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</si>
  <si>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</si>
  <si>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</si>
  <si>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</si>
  <si>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</si>
  <si>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</si>
  <si>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</si>
  <si>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</si>
  <si>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</si>
  <si>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</si>
  <si>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</si>
  <si>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</si>
  <si>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</si>
  <si>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</si>
  <si>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</si>
  <si>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</si>
  <si>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</si>
  <si>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</si>
  <si>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</si>
  <si>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</si>
  <si>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</si>
  <si>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</si>
  <si>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</si>
  <si>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</si>
  <si>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2006
Population</t>
  </si>
  <si>
    <t>2006
Population
(%)</t>
  </si>
  <si>
    <t>2016
Population</t>
  </si>
  <si>
    <t>2016
Population
(%)</t>
  </si>
  <si>
    <t>Population Growth
2006-2016</t>
  </si>
  <si>
    <t>CMA Total</t>
  </si>
  <si>
    <t>% Population Growth
2006-2016</t>
  </si>
  <si>
    <t>% of Total Population Growth
2006-2016</t>
  </si>
  <si>
    <t>&lt;-- Moving Backward</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</si>
  <si>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</si>
  <si>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</si>
  <si>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</si>
  <si>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</si>
  <si>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</si>
  <si>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</si>
  <si>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</si>
  <si>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</si>
  <si>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</si>
  <si>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</si>
  <si>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</si>
  <si>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</si>
  <si>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</si>
  <si>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</si>
  <si>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Active Transport Total</t>
  </si>
  <si>
    <t>Classification</t>
  </si>
  <si>
    <t>split</t>
  </si>
  <si>
    <t>New CT</t>
  </si>
  <si>
    <t>Lebreton Flats</t>
  </si>
  <si>
    <t>Jardins-Mackenzie-King</t>
  </si>
  <si>
    <t xml:space="preserve">Courtland Park &amp; Rideauview &amp; Carleton University </t>
  </si>
  <si>
    <t>District St-Raymond-Vanier &amp; Hull</t>
  </si>
  <si>
    <t>Sandy Hill</t>
  </si>
  <si>
    <t>Barrhaven West</t>
  </si>
  <si>
    <t>Stonebridge</t>
  </si>
  <si>
    <t>Kemptville</t>
  </si>
  <si>
    <t>Jockvale</t>
  </si>
  <si>
    <t>Avalon</t>
  </si>
  <si>
    <t>Aylmer</t>
  </si>
  <si>
    <t>Leitrim</t>
  </si>
  <si>
    <t>Kilroy Crescent</t>
  </si>
  <si>
    <t>Summerside &amp; Notting Hill</t>
  </si>
  <si>
    <t>Kanata Lakes</t>
  </si>
  <si>
    <t>Old Stittsville</t>
  </si>
  <si>
    <t>Chapel Hill South</t>
  </si>
  <si>
    <t>Silver Creek &amp; Lochaber-Partie_Ouest</t>
  </si>
  <si>
    <t>Lochaber &amp; Valdor &amp; Baie-Noire</t>
  </si>
  <si>
    <t>Thurso &amp; Blanche-Mills</t>
  </si>
  <si>
    <t>Notre-Dame-de-la-Salette &amp; Poupore</t>
  </si>
  <si>
    <t>Val-des-Bois</t>
  </si>
  <si>
    <t>Bowman</t>
  </si>
  <si>
    <t>Mayo</t>
  </si>
  <si>
    <t>Viscount Alexander Park &amp; Rockcliffe Airport</t>
  </si>
  <si>
    <t>Hull</t>
  </si>
  <si>
    <t>University Of Ottawa</t>
  </si>
  <si>
    <t>Crystal Beach</t>
  </si>
  <si>
    <t>Redwood</t>
  </si>
  <si>
    <t>Little Italy &amp; Chinatown</t>
  </si>
  <si>
    <t>Heron Gate</t>
  </si>
  <si>
    <t>Goulbourn</t>
  </si>
  <si>
    <t>Embrun</t>
  </si>
  <si>
    <t>Tanglewood</t>
  </si>
  <si>
    <t>Windsor Park Village</t>
  </si>
  <si>
    <t>Russell</t>
  </si>
  <si>
    <t xml:space="preserve">Agricultural </t>
  </si>
  <si>
    <t>n/a</t>
  </si>
  <si>
    <t>Ottawa-
Gatineau</t>
  </si>
  <si>
    <t>2016 CTDataMaker using new 2016 Classifications</t>
  </si>
  <si>
    <t>Unclassified</t>
  </si>
  <si>
    <t>245050500.00</t>
  </si>
  <si>
    <t>CMA</t>
  </si>
  <si>
    <t>Ottawa-Gatineau</t>
  </si>
  <si>
    <t>245050501.00</t>
  </si>
  <si>
    <t>245050502.00</t>
  </si>
  <si>
    <t>245050503.00</t>
  </si>
  <si>
    <t>245050504.01</t>
  </si>
  <si>
    <t>245050505.00</t>
  </si>
  <si>
    <t>245050506.00</t>
  </si>
  <si>
    <t>245050507.00</t>
  </si>
  <si>
    <t>355050005.00</t>
  </si>
  <si>
    <t>355050015.00</t>
  </si>
  <si>
    <t>355050016.00</t>
  </si>
  <si>
    <t>355050017.00</t>
  </si>
  <si>
    <t>355050018.00</t>
  </si>
  <si>
    <t>355050019.00</t>
  </si>
  <si>
    <t>355050020.01</t>
  </si>
  <si>
    <t>355050032.01</t>
  </si>
  <si>
    <t>355050032.02</t>
  </si>
  <si>
    <t>355050033.01</t>
  </si>
  <si>
    <t>355050033.02</t>
  </si>
  <si>
    <t>355050034.00</t>
  </si>
  <si>
    <t>355050035.00</t>
  </si>
  <si>
    <t>355050036.00</t>
  </si>
  <si>
    <t>355050037.00</t>
  </si>
  <si>
    <t>355050038.00</t>
  </si>
  <si>
    <t>355050039.00</t>
  </si>
  <si>
    <t>355050040.00</t>
  </si>
  <si>
    <t>355050041.00</t>
  </si>
  <si>
    <t>355050042.00</t>
  </si>
  <si>
    <t>355050043.00</t>
  </si>
  <si>
    <t>355050044.00</t>
  </si>
  <si>
    <t>355050045.00</t>
  </si>
  <si>
    <t>355050046.00</t>
  </si>
  <si>
    <t>355050048.00</t>
  </si>
  <si>
    <t>355050049.00</t>
  </si>
  <si>
    <t>355050050.00</t>
  </si>
  <si>
    <t>355050051.00</t>
  </si>
  <si>
    <t>355050052.00</t>
  </si>
  <si>
    <t>355050053.00</t>
  </si>
  <si>
    <t>355050054.00</t>
  </si>
  <si>
    <t>355050055.00</t>
  </si>
  <si>
    <t>355050056.00</t>
  </si>
  <si>
    <t>355050057.00</t>
  </si>
  <si>
    <t>355050058.00</t>
  </si>
  <si>
    <t>355050100.00</t>
  </si>
  <si>
    <t>355050101.00</t>
  </si>
  <si>
    <t>355050103.00</t>
  </si>
  <si>
    <t>355050104.00</t>
  </si>
  <si>
    <t>245050504.02</t>
  </si>
  <si>
    <t>245050508.00</t>
  </si>
  <si>
    <t>245050509.00</t>
  </si>
  <si>
    <t>245050510.01</t>
  </si>
  <si>
    <t>245050510.02</t>
  </si>
  <si>
    <t>245050511.01</t>
  </si>
  <si>
    <t>245050511.02</t>
  </si>
  <si>
    <t>245050600.00</t>
  </si>
  <si>
    <t>245050601.01</t>
  </si>
  <si>
    <t>245050601.02</t>
  </si>
  <si>
    <t>245050601.03</t>
  </si>
  <si>
    <t>245050602.01</t>
  </si>
  <si>
    <t>245050602.02</t>
  </si>
  <si>
    <t>245050602.03</t>
  </si>
  <si>
    <t>245050610.01</t>
  </si>
  <si>
    <t>245050610.02</t>
  </si>
  <si>
    <t>245050611.00</t>
  </si>
  <si>
    <t>245050612.01</t>
  </si>
  <si>
    <t>245050612.02</t>
  </si>
  <si>
    <t>245050613.01</t>
  </si>
  <si>
    <t>245050613.03</t>
  </si>
  <si>
    <t>245050613.04</t>
  </si>
  <si>
    <t>245050613.05</t>
  </si>
  <si>
    <t>245050620.02</t>
  </si>
  <si>
    <t>245050630.01</t>
  </si>
  <si>
    <t>245050630.02</t>
  </si>
  <si>
    <t>245050631.00</t>
  </si>
  <si>
    <t>245050710.02</t>
  </si>
  <si>
    <t>245050711.00</t>
  </si>
  <si>
    <t>245050712.00</t>
  </si>
  <si>
    <t>245050800.00</t>
  </si>
  <si>
    <t>245050810.01</t>
  </si>
  <si>
    <t>245050810.02</t>
  </si>
  <si>
    <t>245050811.01</t>
  </si>
  <si>
    <t>245050811.02</t>
  </si>
  <si>
    <t>245050820.00</t>
  </si>
  <si>
    <t>245050821.00</t>
  </si>
  <si>
    <t>245050822.04</t>
  </si>
  <si>
    <t>245050840.00</t>
  </si>
  <si>
    <t>245050841.03</t>
  </si>
  <si>
    <t>245050841.04</t>
  </si>
  <si>
    <t>355050001.05</t>
  </si>
  <si>
    <t>355050001.06</t>
  </si>
  <si>
    <t>355050001.07</t>
  </si>
  <si>
    <t>355050001.08</t>
  </si>
  <si>
    <t>355050002.01</t>
  </si>
  <si>
    <t>355050002.02</t>
  </si>
  <si>
    <t>355050002.04</t>
  </si>
  <si>
    <t>355050002.06</t>
  </si>
  <si>
    <t>355050003.00</t>
  </si>
  <si>
    <t>355050004.00</t>
  </si>
  <si>
    <t>355050006.00</t>
  </si>
  <si>
    <t>355050007.01</t>
  </si>
  <si>
    <t>355050007.03</t>
  </si>
  <si>
    <t>355050008.00</t>
  </si>
  <si>
    <t>355050009.00</t>
  </si>
  <si>
    <t>355050012.00</t>
  </si>
  <si>
    <t>355050013.00</t>
  </si>
  <si>
    <t>355050020.02</t>
  </si>
  <si>
    <t>355050021.00</t>
  </si>
  <si>
    <t>355050023.01</t>
  </si>
  <si>
    <t>355050023.02</t>
  </si>
  <si>
    <t>355050024.00</t>
  </si>
  <si>
    <t>355050025.00</t>
  </si>
  <si>
    <t>355050026.00</t>
  </si>
  <si>
    <t>355050027.00</t>
  </si>
  <si>
    <t>355050059.00</t>
  </si>
  <si>
    <t>355050061.00</t>
  </si>
  <si>
    <t>355050062.01</t>
  </si>
  <si>
    <t>355050062.02</t>
  </si>
  <si>
    <t>355050110.00</t>
  </si>
  <si>
    <t>355050120.01</t>
  </si>
  <si>
    <t>355050120.02</t>
  </si>
  <si>
    <t>355050120.03</t>
  </si>
  <si>
    <t>355050122.02</t>
  </si>
  <si>
    <t>355050123.02</t>
  </si>
  <si>
    <t>355050125.02</t>
  </si>
  <si>
    <t>355050125.04</t>
  </si>
  <si>
    <t>355050125.05</t>
  </si>
  <si>
    <t>355050125.06</t>
  </si>
  <si>
    <t>355050125.07</t>
  </si>
  <si>
    <t>355050125.08</t>
  </si>
  <si>
    <t>355050125.09</t>
  </si>
  <si>
    <t>355050126.02</t>
  </si>
  <si>
    <t>355050127.00</t>
  </si>
  <si>
    <t>355050130.01</t>
  </si>
  <si>
    <t>355050130.02</t>
  </si>
  <si>
    <t>355050131.01</t>
  </si>
  <si>
    <t>355050131.02</t>
  </si>
  <si>
    <t>355050132.00</t>
  </si>
  <si>
    <t>355050133.00</t>
  </si>
  <si>
    <t>355050134.00</t>
  </si>
  <si>
    <t>355050135.01</t>
  </si>
  <si>
    <t>355050135.02</t>
  </si>
  <si>
    <t>355050135.03</t>
  </si>
  <si>
    <t>355050136.01</t>
  </si>
  <si>
    <t>355050136.02</t>
  </si>
  <si>
    <t>355050137.02</t>
  </si>
  <si>
    <t>355050137.03</t>
  </si>
  <si>
    <t>355050137.04</t>
  </si>
  <si>
    <t>355050137.05</t>
  </si>
  <si>
    <t>355050139.00</t>
  </si>
  <si>
    <t>355050140.03</t>
  </si>
  <si>
    <t>355050140.04</t>
  </si>
  <si>
    <t>355050140.05</t>
  </si>
  <si>
    <t>355050140.06</t>
  </si>
  <si>
    <t>355050140.07</t>
  </si>
  <si>
    <t>355050141.04</t>
  </si>
  <si>
    <t>355050141.05</t>
  </si>
  <si>
    <t>355050141.06</t>
  </si>
  <si>
    <t>355050141.07</t>
  </si>
  <si>
    <t>355050141.08</t>
  </si>
  <si>
    <t>355050141.09</t>
  </si>
  <si>
    <t>355050151.03</t>
  </si>
  <si>
    <t>355050151.04</t>
  </si>
  <si>
    <t>355050151.05</t>
  </si>
  <si>
    <t>355050151.06</t>
  </si>
  <si>
    <t>355050160.02</t>
  </si>
  <si>
    <t>355050160.03</t>
  </si>
  <si>
    <t>355050160.04</t>
  </si>
  <si>
    <t>355050160.05</t>
  </si>
  <si>
    <t>355050160.06</t>
  </si>
  <si>
    <t>355050160.07</t>
  </si>
  <si>
    <t>355050160.08</t>
  </si>
  <si>
    <t>355050161.01</t>
  </si>
  <si>
    <t>355050161.03</t>
  </si>
  <si>
    <t>355050161.04</t>
  </si>
  <si>
    <t>355050162.01</t>
  </si>
  <si>
    <t>355050162.02</t>
  </si>
  <si>
    <t>355050170.03</t>
  </si>
  <si>
    <t>355050170.04</t>
  </si>
  <si>
    <t>355050170.05</t>
  </si>
  <si>
    <t>355050170.07</t>
  </si>
  <si>
    <t>355050170.08</t>
  </si>
  <si>
    <t>355050170.09</t>
  </si>
  <si>
    <t>355050170.10</t>
  </si>
  <si>
    <t>355050170.11</t>
  </si>
  <si>
    <t>355050171.04</t>
  </si>
  <si>
    <t>355050171.05</t>
  </si>
  <si>
    <t>355050180.01</t>
  </si>
  <si>
    <t>355050180.02</t>
  </si>
  <si>
    <t>355050183.00</t>
  </si>
  <si>
    <t>355050184.00</t>
  </si>
  <si>
    <t>355050201.00</t>
  </si>
  <si>
    <t>245050620.01</t>
  </si>
  <si>
    <t>245050700.01</t>
  </si>
  <si>
    <t>245050700.03</t>
  </si>
  <si>
    <t>245050700.04</t>
  </si>
  <si>
    <t>245050710.01</t>
  </si>
  <si>
    <t>245050822.02</t>
  </si>
  <si>
    <t>245050822.03</t>
  </si>
  <si>
    <t>245050841.02</t>
  </si>
  <si>
    <t>245050850.00</t>
  </si>
  <si>
    <t>245050900.00</t>
  </si>
  <si>
    <t>245050901.00</t>
  </si>
  <si>
    <t>355050125.03</t>
  </si>
  <si>
    <t>355050126.03</t>
  </si>
  <si>
    <t>355050126.04</t>
  </si>
  <si>
    <t>355050141.03</t>
  </si>
  <si>
    <t>355050151.01</t>
  </si>
  <si>
    <t>355050160.09</t>
  </si>
  <si>
    <t>355050171.03</t>
  </si>
  <si>
    <t>355050171.06</t>
  </si>
  <si>
    <t>355050181.01</t>
  </si>
  <si>
    <t>355050181.02</t>
  </si>
  <si>
    <t>355050182.00</t>
  </si>
  <si>
    <t>355050190.01</t>
  </si>
  <si>
    <t>355050190.02</t>
  </si>
  <si>
    <t>355050191.00</t>
  </si>
  <si>
    <t>355050200.01</t>
  </si>
  <si>
    <t>355050200.02</t>
  </si>
  <si>
    <t>355050300.00</t>
  </si>
  <si>
    <t>355050301.00</t>
  </si>
  <si>
    <t>355050302.00</t>
  </si>
  <si>
    <t>355050001.01</t>
  </si>
  <si>
    <t>355050001.04</t>
  </si>
  <si>
    <t>355050002.05</t>
  </si>
  <si>
    <t>355050007.02</t>
  </si>
  <si>
    <t>355050010.00</t>
  </si>
  <si>
    <t>355050011.01</t>
  </si>
  <si>
    <t>355050011.03</t>
  </si>
  <si>
    <t>355050011.04</t>
  </si>
  <si>
    <t>355050014.00</t>
  </si>
  <si>
    <t>355050022.00</t>
  </si>
  <si>
    <t>355050028.00</t>
  </si>
  <si>
    <t>355050029.00</t>
  </si>
  <si>
    <t>355050030.00</t>
  </si>
  <si>
    <t>355050031.00</t>
  </si>
  <si>
    <t>355050060.00</t>
  </si>
  <si>
    <t>355050102.00</t>
  </si>
  <si>
    <t>355050121.01</t>
  </si>
  <si>
    <t>355050121.02</t>
  </si>
  <si>
    <t>355050122.01</t>
  </si>
  <si>
    <t>355050122.03</t>
  </si>
  <si>
    <t>355050123.01</t>
  </si>
  <si>
    <t>355050124.01</t>
  </si>
  <si>
    <t>355050124.02</t>
  </si>
  <si>
    <t>355050124.03</t>
  </si>
  <si>
    <t>355050124.04</t>
  </si>
  <si>
    <t>355050125.01</t>
  </si>
  <si>
    <t>355050138.00</t>
  </si>
  <si>
    <t>355050170.01</t>
  </si>
  <si>
    <t>355050047.00</t>
  </si>
  <si>
    <t>355050140.01</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</si>
  <si>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</si>
  <si>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</si>
  <si>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</si>
  <si>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</si>
  <si>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</si>
  <si>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</si>
  <si>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</si>
  <si>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</si>
  <si>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</si>
  <si>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</si>
  <si>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</si>
  <si>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</si>
  <si>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</si>
  <si>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</si>
  <si>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</si>
  <si>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</si>
  <si>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</si>
  <si>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</si>
  <si>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</si>
  <si>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</si>
  <si>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</si>
  <si>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</si>
  <si>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</si>
  <si>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</si>
  <si>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</si>
  <si>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</si>
  <si>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</si>
  <si>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</si>
  <si>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</si>
  <si>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</si>
  <si>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</si>
  <si>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</si>
  <si>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</si>
  <si>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</si>
  <si>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</si>
  <si>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</si>
  <si>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</si>
  <si>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</si>
  <si>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</si>
  <si>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</si>
  <si>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</si>
  <si>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</si>
  <si>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Neighbourhood</t>
  </si>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</sst>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00000"/>
  </numFmts>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Calibri"/>
      <family val="2"/>
    </font>
    <font>
      <b/>
      <sz val="10"/>
      <color theme="1"/>
      <name val="Calibri"/>
      <family val="2"/>
      <scheme val="minor"/>
    </font>
    <font>
      <b/>
      <sz val="10"/>
      <name val="Calibri"/>
      <family val="2"/>
      <scheme val="minor"/>
    </font>
    <font>
      <sz val="10"/>
      <color theme="1"/>
      <name val="Calibri"/>
      <family val="2"/>
      <scheme val="minor"/>
    </font>
    <font>
      <sz val="10"/>
      <name val="Calibri"/>
      <family val="2"/>
      <scheme val="minor"/>
    </font>
    <font>
      <vertAlign val="superscript"/>
      <sz val="11"/>
      <color theme="1"/>
      <name val="Calibri"/>
      <family val="2"/>
      <scheme val="minor"/>
    </font>
    <font>
      <sz val="10"/>
      <color theme="1"/>
      <name val="Calibri"/>
      <family val="2"/>
    </font>
    <font>
      <sz val="10"/>
      <color theme="0"/>
      <name val="Calibri"/>
      <family val="2"/>
      <scheme val="minor"/>
    </font>
    <font>
      <sz val="8"/>
      <color theme="1"/>
      <name val="Calibri"/>
      <family val="2"/>
      <scheme val="minor"/>
    </font>
    <font>
      <sz val="10"/>
      <color rgb="FF006100"/>
      <name val="Calibri"/>
      <family val="2"/>
      <scheme val="minor"/>
    </font>
    <font>
      <sz val="10"/>
      <color theme="0"/>
      <name val="Calibri"/>
      <family val="2"/>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A8A800"/>
        <bgColor indexed="64"/>
      </patternFill>
    </fill>
    <fill>
      <patternFill patternType="solid">
        <fgColor rgb="FFE6E600"/>
        <bgColor indexed="64"/>
      </patternFill>
    </fill>
    <fill>
      <patternFill patternType="solid">
        <fgColor rgb="FFFFFFBE"/>
        <bgColor indexed="64"/>
      </patternFill>
    </fill>
    <fill>
      <patternFill patternType="solid">
        <fgColor theme="1"/>
        <bgColor indexed="64"/>
      </patternFill>
    </fill>
    <fill>
      <patternFill patternType="solid">
        <fgColor rgb="FFC8F0C8"/>
        <bgColor indexed="64"/>
      </patternFill>
    </fill>
    <fill>
      <patternFill patternType="solid">
        <fgColor theme="0" tint="-0.14999847407452621"/>
        <bgColor indexed="64"/>
      </patternFill>
    </fill>
    <fill>
      <patternFill patternType="solid">
        <fgColor theme="5" tint="0.39997558519241921"/>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style="thick">
        <color auto="1"/>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ck">
        <color auto="1"/>
      </right>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auto="1"/>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s>
  <cellStyleXfs count="4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30" fillId="0" borderId="0" applyNumberFormat="0" applyFill="0" applyBorder="0" applyAlignment="0" applyProtection="0"/>
  </cellStyleXfs>
  <cellXfs count="308">
    <xf numFmtId="0" fontId="0" fillId="0" borderId="0" xfId="0"/>
    <xf numFmtId="0" fontId="16" fillId="0" borderId="0" xfId="0" applyFont="1"/>
    <xf numFmtId="0" fontId="0" fillId="0" borderId="0" xfId="0" applyFill="1"/>
    <xf numFmtId="2" fontId="0" fillId="0" borderId="0" xfId="0" applyNumberFormat="1"/>
    <xf numFmtId="0" fontId="20" fillId="0" borderId="22" xfId="0" applyFont="1" applyFill="1" applyBorder="1" applyAlignment="1">
      <alignment horizontal="center" vertical="center" wrapText="1"/>
    </xf>
    <xf numFmtId="4" fontId="20" fillId="0" borderId="27" xfId="0" applyNumberFormat="1" applyFont="1" applyFill="1" applyBorder="1" applyAlignment="1">
      <alignment horizontal="center" vertical="center" wrapText="1"/>
    </xf>
    <xf numFmtId="3" fontId="20" fillId="0" borderId="24" xfId="0" applyNumberFormat="1" applyFont="1" applyFill="1" applyBorder="1" applyAlignment="1">
      <alignment horizontal="center" vertical="center" wrapText="1"/>
    </xf>
    <xf numFmtId="3" fontId="20" fillId="0" borderId="23" xfId="0" applyNumberFormat="1"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25" xfId="0" applyFont="1" applyFill="1" applyBorder="1" applyAlignment="1">
      <alignment horizontal="center" vertical="center" wrapText="1"/>
    </xf>
    <xf numFmtId="3" fontId="20" fillId="0" borderId="26" xfId="0" applyNumberFormat="1" applyFont="1" applyFill="1" applyBorder="1" applyAlignment="1">
      <alignment horizontal="center" vertical="center" wrapText="1"/>
    </xf>
    <xf numFmtId="2" fontId="20" fillId="0" borderId="27" xfId="0" applyNumberFormat="1" applyFont="1" applyFill="1" applyBorder="1" applyAlignment="1">
      <alignment horizontal="center" vertical="center" wrapText="1"/>
    </xf>
    <xf numFmtId="2" fontId="23" fillId="0" borderId="11" xfId="1" applyNumberFormat="1" applyFont="1" applyFill="1" applyBorder="1" applyAlignment="1">
      <alignment horizontal="center"/>
    </xf>
    <xf numFmtId="2" fontId="23" fillId="0" borderId="11" xfId="7" applyNumberFormat="1" applyFont="1" applyFill="1" applyBorder="1" applyAlignment="1">
      <alignment horizontal="center"/>
    </xf>
    <xf numFmtId="0" fontId="22" fillId="0" borderId="14" xfId="0" applyFont="1" applyFill="1" applyBorder="1" applyAlignment="1">
      <alignment horizontal="center"/>
    </xf>
    <xf numFmtId="2" fontId="22" fillId="0" borderId="16" xfId="0" applyNumberFormat="1" applyFont="1" applyFill="1" applyBorder="1" applyAlignment="1">
      <alignment horizontal="center"/>
    </xf>
    <xf numFmtId="3" fontId="21" fillId="0" borderId="28" xfId="0" applyNumberFormat="1" applyFont="1" applyFill="1" applyBorder="1" applyAlignment="1">
      <alignment horizontal="center" vertical="center" wrapText="1"/>
    </xf>
    <xf numFmtId="3" fontId="23" fillId="0" borderId="0" xfId="7" applyNumberFormat="1" applyFont="1" applyFill="1" applyBorder="1" applyAlignment="1">
      <alignment horizontal="center"/>
    </xf>
    <xf numFmtId="3" fontId="22" fillId="0" borderId="0" xfId="0" applyNumberFormat="1" applyFont="1" applyFill="1" applyBorder="1" applyAlignment="1">
      <alignment horizontal="center"/>
    </xf>
    <xf numFmtId="165" fontId="23" fillId="0" borderId="0" xfId="1" applyNumberFormat="1" applyFont="1" applyFill="1" applyBorder="1" applyAlignment="1">
      <alignment horizontal="center"/>
    </xf>
    <xf numFmtId="167" fontId="22" fillId="0" borderId="0" xfId="0" applyNumberFormat="1" applyFont="1" applyFill="1" applyBorder="1" applyAlignment="1">
      <alignment horizontal="center"/>
    </xf>
    <xf numFmtId="3" fontId="22" fillId="0" borderId="15" xfId="0" applyNumberFormat="1" applyFont="1" applyFill="1" applyBorder="1" applyAlignment="1">
      <alignment horizontal="center"/>
    </xf>
    <xf numFmtId="0" fontId="0" fillId="33" borderId="17" xfId="0" applyFill="1" applyBorder="1"/>
    <xf numFmtId="0" fontId="18" fillId="0" borderId="30" xfId="0" applyFont="1" applyBorder="1" applyAlignment="1">
      <alignment horizontal="center" vertical="center"/>
    </xf>
    <xf numFmtId="0" fontId="0" fillId="0" borderId="0" xfId="0" applyFill="1" applyBorder="1"/>
    <xf numFmtId="0" fontId="0" fillId="33" borderId="13" xfId="0" applyFill="1" applyBorder="1"/>
    <xf numFmtId="0" fontId="16" fillId="0" borderId="33"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0" xfId="0" applyFont="1" applyFill="1" applyBorder="1" applyAlignment="1">
      <alignment horizontal="center" vertical="center" wrapText="1"/>
    </xf>
    <xf numFmtId="0" fontId="16" fillId="0" borderId="34" xfId="0" applyFont="1" applyFill="1" applyBorder="1" applyAlignment="1">
      <alignment horizontal="center" vertical="center"/>
    </xf>
    <xf numFmtId="0" fontId="16" fillId="0" borderId="35" xfId="0" applyFont="1" applyFill="1" applyBorder="1" applyAlignment="1">
      <alignment horizontal="center" vertical="center" wrapText="1"/>
    </xf>
    <xf numFmtId="0" fontId="16" fillId="0" borderId="0" xfId="0" applyFont="1" applyFill="1" applyBorder="1" applyAlignment="1">
      <alignment horizontal="center"/>
    </xf>
    <xf numFmtId="0" fontId="16" fillId="0" borderId="17" xfId="0" applyFont="1" applyBorder="1"/>
    <xf numFmtId="0" fontId="0" fillId="33" borderId="30" xfId="0" applyFill="1" applyBorder="1" applyAlignment="1">
      <alignment horizontal="center"/>
    </xf>
    <xf numFmtId="10" fontId="0" fillId="0" borderId="19" xfId="0" applyNumberFormat="1" applyFill="1" applyBorder="1" applyAlignment="1">
      <alignment horizontal="center"/>
    </xf>
    <xf numFmtId="10" fontId="0" fillId="0" borderId="18" xfId="1" applyNumberFormat="1" applyFont="1" applyFill="1" applyBorder="1" applyAlignment="1">
      <alignment horizontal="center"/>
    </xf>
    <xf numFmtId="10" fontId="0" fillId="0" borderId="31" xfId="0" applyNumberFormat="1" applyFill="1" applyBorder="1" applyAlignment="1">
      <alignment horizontal="center"/>
    </xf>
    <xf numFmtId="10" fontId="0" fillId="0" borderId="32" xfId="1" applyNumberFormat="1" applyFont="1" applyFill="1" applyBorder="1" applyAlignment="1">
      <alignment horizontal="center"/>
    </xf>
    <xf numFmtId="0" fontId="0" fillId="0" borderId="0" xfId="0" applyFill="1" applyBorder="1" applyAlignment="1">
      <alignment horizontal="center"/>
    </xf>
    <xf numFmtId="0" fontId="16" fillId="0" borderId="12" xfId="0" applyFont="1" applyBorder="1"/>
    <xf numFmtId="0" fontId="0" fillId="0" borderId="36" xfId="0" applyFill="1" applyBorder="1" applyAlignment="1">
      <alignment horizontal="center"/>
    </xf>
    <xf numFmtId="10" fontId="0" fillId="33" borderId="10" xfId="0" applyNumberFormat="1" applyFill="1" applyBorder="1" applyAlignment="1">
      <alignment horizontal="center"/>
    </xf>
    <xf numFmtId="10" fontId="0" fillId="33" borderId="11" xfId="1" applyNumberFormat="1" applyFont="1" applyFill="1" applyBorder="1" applyAlignment="1">
      <alignment horizontal="center"/>
    </xf>
    <xf numFmtId="10" fontId="0" fillId="33" borderId="0" xfId="0" applyNumberFormat="1" applyFill="1" applyBorder="1" applyAlignment="1">
      <alignment horizontal="center"/>
    </xf>
    <xf numFmtId="10" fontId="0" fillId="33" borderId="37" xfId="1" applyNumberFormat="1" applyFont="1" applyFill="1" applyBorder="1" applyAlignment="1">
      <alignment horizontal="center"/>
    </xf>
    <xf numFmtId="10" fontId="0" fillId="0" borderId="0" xfId="0" applyNumberFormat="1" applyFill="1" applyBorder="1" applyAlignment="1">
      <alignment horizontal="center"/>
    </xf>
    <xf numFmtId="0" fontId="0" fillId="33" borderId="36"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3" borderId="0" xfId="0" applyFill="1" applyBorder="1" applyAlignment="1">
      <alignment horizontal="center"/>
    </xf>
    <xf numFmtId="0" fontId="0" fillId="33" borderId="37"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3" borderId="33" xfId="0" applyFill="1" applyBorder="1" applyAlignment="1">
      <alignment horizontal="center"/>
    </xf>
    <xf numFmtId="0" fontId="0" fillId="33" borderId="21" xfId="0" applyFill="1" applyBorder="1" applyAlignment="1">
      <alignment horizontal="center"/>
    </xf>
    <xf numFmtId="0" fontId="0" fillId="33" borderId="20" xfId="0" applyFill="1" applyBorder="1" applyAlignment="1">
      <alignment horizontal="center"/>
    </xf>
    <xf numFmtId="10" fontId="18" fillId="0" borderId="34" xfId="1" applyNumberFormat="1" applyFont="1" applyFill="1" applyBorder="1" applyAlignment="1">
      <alignment horizontal="center"/>
    </xf>
    <xf numFmtId="10" fontId="18" fillId="0" borderId="35" xfId="1" applyNumberFormat="1" applyFont="1" applyFill="1" applyBorder="1" applyAlignment="1">
      <alignment horizontal="center"/>
    </xf>
    <xf numFmtId="2" fontId="22" fillId="0" borderId="0" xfId="0" applyNumberFormat="1" applyFont="1" applyFill="1" applyAlignment="1">
      <alignment horizontal="center"/>
    </xf>
    <xf numFmtId="0" fontId="22" fillId="0" borderId="16" xfId="0" applyFont="1" applyFill="1" applyBorder="1" applyAlignment="1">
      <alignment horizontal="center"/>
    </xf>
    <xf numFmtId="3" fontId="22" fillId="0" borderId="0" xfId="0" applyNumberFormat="1" applyFont="1" applyFill="1" applyAlignment="1">
      <alignment horizontal="center"/>
    </xf>
    <xf numFmtId="0" fontId="22" fillId="0" borderId="0" xfId="0" applyFont="1" applyFill="1" applyAlignment="1">
      <alignment horizontal="center"/>
    </xf>
    <xf numFmtId="3" fontId="22" fillId="0" borderId="16" xfId="0" applyNumberFormat="1" applyFont="1" applyFill="1" applyBorder="1" applyAlignment="1">
      <alignment horizontal="center"/>
    </xf>
    <xf numFmtId="3" fontId="22" fillId="0" borderId="11" xfId="0" applyNumberFormat="1" applyFont="1" applyFill="1" applyBorder="1" applyAlignment="1">
      <alignment horizontal="center"/>
    </xf>
    <xf numFmtId="0" fontId="25" fillId="0" borderId="0" xfId="0" applyFont="1" applyAlignment="1">
      <alignment horizontal="center"/>
    </xf>
    <xf numFmtId="2" fontId="22" fillId="34" borderId="0" xfId="0" applyNumberFormat="1" applyFont="1" applyFill="1" applyAlignment="1">
      <alignment horizontal="center"/>
    </xf>
    <xf numFmtId="2" fontId="22" fillId="34" borderId="16" xfId="0" applyNumberFormat="1" applyFont="1" applyFill="1" applyBorder="1" applyAlignment="1">
      <alignment horizontal="center"/>
    </xf>
    <xf numFmtId="167" fontId="22" fillId="34" borderId="0" xfId="0" applyNumberFormat="1" applyFont="1" applyFill="1" applyBorder="1" applyAlignment="1">
      <alignment horizontal="center"/>
    </xf>
    <xf numFmtId="3" fontId="22" fillId="34" borderId="0" xfId="0" applyNumberFormat="1" applyFont="1" applyFill="1" applyBorder="1" applyAlignment="1">
      <alignment horizontal="center"/>
    </xf>
    <xf numFmtId="3" fontId="22" fillId="34" borderId="15" xfId="0" applyNumberFormat="1" applyFont="1" applyFill="1" applyBorder="1" applyAlignment="1">
      <alignment horizontal="center"/>
    </xf>
    <xf numFmtId="0" fontId="22" fillId="34" borderId="16" xfId="0" applyFont="1" applyFill="1" applyBorder="1" applyAlignment="1">
      <alignment horizontal="center"/>
    </xf>
    <xf numFmtId="3" fontId="22" fillId="34" borderId="0" xfId="0" applyNumberFormat="1" applyFont="1" applyFill="1" applyAlignment="1">
      <alignment horizontal="center"/>
    </xf>
    <xf numFmtId="0" fontId="22" fillId="34" borderId="0" xfId="0" applyFont="1" applyFill="1" applyAlignment="1">
      <alignment horizontal="center"/>
    </xf>
    <xf numFmtId="3" fontId="22" fillId="34" borderId="16" xfId="0" applyNumberFormat="1" applyFont="1" applyFill="1" applyBorder="1" applyAlignment="1">
      <alignment horizontal="center"/>
    </xf>
    <xf numFmtId="3" fontId="22" fillId="34" borderId="11" xfId="0" applyNumberFormat="1" applyFont="1" applyFill="1" applyBorder="1" applyAlignment="1">
      <alignment horizontal="center"/>
    </xf>
    <xf numFmtId="3" fontId="23" fillId="34" borderId="0" xfId="7" applyNumberFormat="1" applyFont="1" applyFill="1" applyBorder="1" applyAlignment="1">
      <alignment horizontal="center"/>
    </xf>
    <xf numFmtId="165" fontId="23" fillId="34" borderId="0" xfId="1" applyNumberFormat="1" applyFont="1" applyFill="1" applyBorder="1" applyAlignment="1">
      <alignment horizontal="center"/>
    </xf>
    <xf numFmtId="2" fontId="23" fillId="34" borderId="11" xfId="1" applyNumberFormat="1" applyFont="1" applyFill="1" applyBorder="1" applyAlignment="1">
      <alignment horizontal="center"/>
    </xf>
    <xf numFmtId="2" fontId="23" fillId="34" borderId="11" xfId="7" applyNumberFormat="1" applyFont="1" applyFill="1" applyBorder="1" applyAlignment="1">
      <alignment horizontal="center"/>
    </xf>
    <xf numFmtId="0" fontId="22" fillId="34" borderId="14" xfId="0" applyFont="1" applyFill="1" applyBorder="1" applyAlignment="1">
      <alignment horizontal="center"/>
    </xf>
    <xf numFmtId="3" fontId="23" fillId="34" borderId="15" xfId="7" applyNumberFormat="1" applyFont="1" applyFill="1" applyBorder="1" applyAlignment="1">
      <alignment horizontal="center"/>
    </xf>
    <xf numFmtId="164" fontId="23" fillId="34" borderId="29" xfId="7" applyNumberFormat="1" applyFont="1" applyFill="1" applyBorder="1" applyAlignment="1">
      <alignment horizontal="center"/>
    </xf>
    <xf numFmtId="2" fontId="22" fillId="36" borderId="0" xfId="0" applyNumberFormat="1" applyFont="1" applyFill="1" applyAlignment="1">
      <alignment horizontal="center"/>
    </xf>
    <xf numFmtId="2" fontId="22" fillId="36" borderId="16" xfId="0" applyNumberFormat="1" applyFont="1" applyFill="1" applyBorder="1" applyAlignment="1">
      <alignment horizontal="center"/>
    </xf>
    <xf numFmtId="167" fontId="22" fillId="36" borderId="0" xfId="0" applyNumberFormat="1" applyFont="1" applyFill="1" applyBorder="1" applyAlignment="1">
      <alignment horizontal="center"/>
    </xf>
    <xf numFmtId="3" fontId="22" fillId="36" borderId="0" xfId="0" applyNumberFormat="1" applyFont="1" applyFill="1" applyBorder="1" applyAlignment="1">
      <alignment horizontal="center"/>
    </xf>
    <xf numFmtId="3" fontId="22" fillId="36" borderId="15" xfId="0" applyNumberFormat="1" applyFont="1" applyFill="1" applyBorder="1" applyAlignment="1">
      <alignment horizontal="center"/>
    </xf>
    <xf numFmtId="0" fontId="22" fillId="36" borderId="16" xfId="0" applyFont="1" applyFill="1" applyBorder="1" applyAlignment="1">
      <alignment horizontal="center"/>
    </xf>
    <xf numFmtId="3" fontId="23" fillId="36" borderId="15" xfId="7" applyNumberFormat="1" applyFont="1" applyFill="1" applyBorder="1" applyAlignment="1">
      <alignment horizontal="center"/>
    </xf>
    <xf numFmtId="3" fontId="22" fillId="36" borderId="0" xfId="0" applyNumberFormat="1" applyFont="1" applyFill="1" applyAlignment="1">
      <alignment horizontal="center"/>
    </xf>
    <xf numFmtId="3" fontId="23" fillId="36" borderId="0" xfId="7" applyNumberFormat="1" applyFont="1" applyFill="1" applyBorder="1" applyAlignment="1">
      <alignment horizontal="center"/>
    </xf>
    <xf numFmtId="165" fontId="23" fillId="36" borderId="0" xfId="1" applyNumberFormat="1" applyFont="1" applyFill="1" applyBorder="1" applyAlignment="1">
      <alignment horizontal="center"/>
    </xf>
    <xf numFmtId="0" fontId="22" fillId="36" borderId="0" xfId="0" applyFont="1" applyFill="1" applyAlignment="1">
      <alignment horizontal="center"/>
    </xf>
    <xf numFmtId="3" fontId="22" fillId="36" borderId="16" xfId="0" applyNumberFormat="1" applyFont="1" applyFill="1" applyBorder="1" applyAlignment="1">
      <alignment horizontal="center"/>
    </xf>
    <xf numFmtId="164" fontId="23" fillId="36" borderId="29" xfId="7" applyNumberFormat="1" applyFont="1" applyFill="1" applyBorder="1" applyAlignment="1">
      <alignment horizontal="center"/>
    </xf>
    <xf numFmtId="3" fontId="22" fillId="36" borderId="11" xfId="0" applyNumberFormat="1" applyFont="1" applyFill="1" applyBorder="1" applyAlignment="1">
      <alignment horizontal="center"/>
    </xf>
    <xf numFmtId="2" fontId="23" fillId="36" borderId="11" xfId="1" applyNumberFormat="1" applyFont="1" applyFill="1" applyBorder="1" applyAlignment="1">
      <alignment horizontal="center"/>
    </xf>
    <xf numFmtId="2" fontId="23" fillId="36" borderId="11" xfId="7" applyNumberFormat="1" applyFont="1" applyFill="1" applyBorder="1" applyAlignment="1">
      <alignment horizontal="center"/>
    </xf>
    <xf numFmtId="0" fontId="22" fillId="36" borderId="14" xfId="0" applyFont="1" applyFill="1" applyBorder="1" applyAlignment="1">
      <alignment horizontal="center"/>
    </xf>
    <xf numFmtId="165" fontId="22" fillId="36" borderId="0" xfId="1" applyNumberFormat="1" applyFont="1" applyFill="1" applyBorder="1" applyAlignment="1">
      <alignment horizontal="center"/>
    </xf>
    <xf numFmtId="2" fontId="22" fillId="35" borderId="0" xfId="0" applyNumberFormat="1" applyFont="1" applyFill="1" applyAlignment="1">
      <alignment horizontal="center"/>
    </xf>
    <xf numFmtId="2" fontId="22" fillId="35" borderId="16" xfId="0" applyNumberFormat="1" applyFont="1" applyFill="1" applyBorder="1" applyAlignment="1">
      <alignment horizontal="center"/>
    </xf>
    <xf numFmtId="167" fontId="22" fillId="35" borderId="0" xfId="0" applyNumberFormat="1" applyFont="1" applyFill="1" applyBorder="1" applyAlignment="1">
      <alignment horizontal="center"/>
    </xf>
    <xf numFmtId="3" fontId="22" fillId="35" borderId="0" xfId="0" applyNumberFormat="1" applyFont="1" applyFill="1" applyBorder="1" applyAlignment="1">
      <alignment horizontal="center"/>
    </xf>
    <xf numFmtId="3" fontId="22" fillId="35" borderId="15" xfId="0" applyNumberFormat="1" applyFont="1" applyFill="1" applyBorder="1" applyAlignment="1">
      <alignment horizontal="center"/>
    </xf>
    <xf numFmtId="0" fontId="22" fillId="35" borderId="16" xfId="0" applyFont="1" applyFill="1" applyBorder="1" applyAlignment="1">
      <alignment horizontal="center"/>
    </xf>
    <xf numFmtId="3" fontId="23" fillId="35" borderId="15" xfId="7" applyNumberFormat="1" applyFont="1" applyFill="1" applyBorder="1" applyAlignment="1">
      <alignment horizontal="center"/>
    </xf>
    <xf numFmtId="3" fontId="22" fillId="35" borderId="0" xfId="0" applyNumberFormat="1" applyFont="1" applyFill="1" applyAlignment="1">
      <alignment horizontal="center"/>
    </xf>
    <xf numFmtId="3" fontId="23" fillId="35" borderId="0" xfId="7" applyNumberFormat="1" applyFont="1" applyFill="1" applyBorder="1" applyAlignment="1">
      <alignment horizontal="center"/>
    </xf>
    <xf numFmtId="165" fontId="23" fillId="35" borderId="0" xfId="1" applyNumberFormat="1" applyFont="1" applyFill="1" applyBorder="1" applyAlignment="1">
      <alignment horizontal="center"/>
    </xf>
    <xf numFmtId="0" fontId="22" fillId="35" borderId="0" xfId="0" applyFont="1" applyFill="1" applyAlignment="1">
      <alignment horizontal="center"/>
    </xf>
    <xf numFmtId="3" fontId="22" fillId="35" borderId="16" xfId="0" applyNumberFormat="1" applyFont="1" applyFill="1" applyBorder="1" applyAlignment="1">
      <alignment horizontal="center"/>
    </xf>
    <xf numFmtId="164" fontId="23" fillId="35" borderId="29" xfId="7" applyNumberFormat="1" applyFont="1" applyFill="1" applyBorder="1" applyAlignment="1">
      <alignment horizontal="center"/>
    </xf>
    <xf numFmtId="3" fontId="22" fillId="35" borderId="11" xfId="0" applyNumberFormat="1" applyFont="1" applyFill="1" applyBorder="1" applyAlignment="1">
      <alignment horizontal="center"/>
    </xf>
    <xf numFmtId="2" fontId="23" fillId="35" borderId="11" xfId="1" applyNumberFormat="1" applyFont="1" applyFill="1" applyBorder="1" applyAlignment="1">
      <alignment horizontal="center"/>
    </xf>
    <xf numFmtId="2" fontId="23" fillId="35" borderId="11" xfId="7" applyNumberFormat="1" applyFont="1" applyFill="1" applyBorder="1" applyAlignment="1">
      <alignment horizontal="center"/>
    </xf>
    <xf numFmtId="0" fontId="22" fillId="35" borderId="14" xfId="0" applyFont="1" applyFill="1" applyBorder="1" applyAlignment="1">
      <alignment horizontal="center"/>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2" fillId="34" borderId="42" xfId="0" applyFont="1" applyFill="1" applyBorder="1"/>
    <xf numFmtId="166" fontId="22" fillId="34" borderId="43" xfId="43" applyNumberFormat="1" applyFont="1" applyFill="1" applyBorder="1" applyAlignment="1">
      <alignment horizontal="center"/>
    </xf>
    <xf numFmtId="165" fontId="22" fillId="34" borderId="44" xfId="0" applyNumberFormat="1" applyFont="1" applyFill="1" applyBorder="1" applyAlignment="1">
      <alignment horizontal="center"/>
    </xf>
    <xf numFmtId="165" fontId="22" fillId="34" borderId="44" xfId="1" applyNumberFormat="1" applyFont="1" applyFill="1" applyBorder="1" applyAlignment="1">
      <alignment horizontal="center"/>
    </xf>
    <xf numFmtId="166" fontId="22" fillId="34" borderId="43" xfId="0" applyNumberFormat="1" applyFont="1" applyFill="1" applyBorder="1" applyAlignment="1">
      <alignment horizontal="center"/>
    </xf>
    <xf numFmtId="165" fontId="22" fillId="34" borderId="45" xfId="1" applyNumberFormat="1" applyFont="1" applyFill="1" applyBorder="1" applyAlignment="1">
      <alignment horizontal="center"/>
    </xf>
    <xf numFmtId="3" fontId="0" fillId="0" borderId="0" xfId="0" applyNumberFormat="1"/>
    <xf numFmtId="0" fontId="22" fillId="35" borderId="46" xfId="0" applyFont="1" applyFill="1" applyBorder="1"/>
    <xf numFmtId="166" fontId="22" fillId="35" borderId="47" xfId="43" applyNumberFormat="1" applyFont="1" applyFill="1" applyBorder="1" applyAlignment="1">
      <alignment horizontal="center"/>
    </xf>
    <xf numFmtId="165" fontId="22" fillId="35" borderId="48" xfId="0" applyNumberFormat="1" applyFont="1" applyFill="1" applyBorder="1" applyAlignment="1">
      <alignment horizontal="center"/>
    </xf>
    <xf numFmtId="165" fontId="22" fillId="35" borderId="48" xfId="1" applyNumberFormat="1" applyFont="1" applyFill="1" applyBorder="1" applyAlignment="1">
      <alignment horizontal="center"/>
    </xf>
    <xf numFmtId="166" fontId="22" fillId="35" borderId="47" xfId="0" applyNumberFormat="1" applyFont="1" applyFill="1" applyBorder="1" applyAlignment="1">
      <alignment horizontal="center"/>
    </xf>
    <xf numFmtId="165" fontId="22" fillId="35" borderId="49" xfId="1" applyNumberFormat="1" applyFont="1" applyFill="1" applyBorder="1" applyAlignment="1">
      <alignment horizontal="center"/>
    </xf>
    <xf numFmtId="0" fontId="22" fillId="36" borderId="46" xfId="0" applyFont="1" applyFill="1" applyBorder="1"/>
    <xf numFmtId="166" fontId="22" fillId="36" borderId="47" xfId="43" applyNumberFormat="1" applyFont="1" applyFill="1" applyBorder="1" applyAlignment="1">
      <alignment horizontal="center"/>
    </xf>
    <xf numFmtId="165" fontId="22" fillId="36" borderId="48" xfId="0" applyNumberFormat="1" applyFont="1" applyFill="1" applyBorder="1" applyAlignment="1">
      <alignment horizontal="center"/>
    </xf>
    <xf numFmtId="165" fontId="22" fillId="36" borderId="48" xfId="1" applyNumberFormat="1" applyFont="1" applyFill="1" applyBorder="1" applyAlignment="1">
      <alignment horizontal="center"/>
    </xf>
    <xf numFmtId="166" fontId="22" fillId="36" borderId="47" xfId="0" applyNumberFormat="1" applyFont="1" applyFill="1" applyBorder="1" applyAlignment="1">
      <alignment horizontal="center"/>
    </xf>
    <xf numFmtId="165" fontId="22" fillId="36" borderId="49" xfId="1" applyNumberFormat="1" applyFont="1" applyFill="1" applyBorder="1" applyAlignment="1">
      <alignment horizontal="center"/>
    </xf>
    <xf numFmtId="0" fontId="22" fillId="0" borderId="50" xfId="0" applyFont="1" applyBorder="1"/>
    <xf numFmtId="166" fontId="22" fillId="0" borderId="51" xfId="43" applyNumberFormat="1" applyFont="1" applyBorder="1" applyAlignment="1">
      <alignment horizontal="center"/>
    </xf>
    <xf numFmtId="165" fontId="22" fillId="0" borderId="52" xfId="0" applyNumberFormat="1" applyFont="1" applyBorder="1" applyAlignment="1">
      <alignment horizontal="center"/>
    </xf>
    <xf numFmtId="165" fontId="22" fillId="0" borderId="52" xfId="1" applyNumberFormat="1" applyFont="1" applyBorder="1" applyAlignment="1">
      <alignment horizontal="center"/>
    </xf>
    <xf numFmtId="166" fontId="22" fillId="0" borderId="51" xfId="0" applyNumberFormat="1" applyFont="1" applyBorder="1" applyAlignment="1">
      <alignment horizontal="center"/>
    </xf>
    <xf numFmtId="165" fontId="22" fillId="0" borderId="53" xfId="1" applyNumberFormat="1" applyFont="1" applyBorder="1" applyAlignment="1">
      <alignment horizontal="center"/>
    </xf>
    <xf numFmtId="0" fontId="20" fillId="0" borderId="38" xfId="0" applyFont="1" applyBorder="1"/>
    <xf numFmtId="166" fontId="20" fillId="0" borderId="39" xfId="43" applyNumberFormat="1" applyFont="1" applyBorder="1" applyAlignment="1">
      <alignment horizontal="center"/>
    </xf>
    <xf numFmtId="10" fontId="22" fillId="0" borderId="40" xfId="0" applyNumberFormat="1" applyFont="1" applyBorder="1" applyAlignment="1">
      <alignment horizontal="center"/>
    </xf>
    <xf numFmtId="0" fontId="20" fillId="0" borderId="40" xfId="0" applyFont="1" applyBorder="1" applyAlignment="1">
      <alignment horizontal="center"/>
    </xf>
    <xf numFmtId="166" fontId="20" fillId="0" borderId="39" xfId="0" applyNumberFormat="1" applyFont="1" applyBorder="1" applyAlignment="1">
      <alignment horizontal="center"/>
    </xf>
    <xf numFmtId="165" fontId="20" fillId="0" borderId="40" xfId="1" applyNumberFormat="1" applyFont="1" applyBorder="1" applyAlignment="1">
      <alignment horizontal="center"/>
    </xf>
    <xf numFmtId="165" fontId="20" fillId="0" borderId="41" xfId="0" applyNumberFormat="1" applyFont="1" applyBorder="1" applyAlignment="1">
      <alignment horizontal="center"/>
    </xf>
    <xf numFmtId="0" fontId="22" fillId="0" borderId="0" xfId="0" applyFont="1" applyAlignment="1">
      <alignment horizontal="center"/>
    </xf>
    <xf numFmtId="0" fontId="22" fillId="0" borderId="0" xfId="0" applyFont="1" applyFill="1"/>
    <xf numFmtId="0" fontId="20" fillId="0" borderId="27" xfId="0" applyFont="1" applyFill="1" applyBorder="1" applyAlignment="1">
      <alignment horizontal="center" vertical="center" wrapText="1"/>
    </xf>
    <xf numFmtId="2" fontId="19" fillId="34" borderId="0" xfId="0" quotePrefix="1" applyNumberFormat="1" applyFont="1" applyFill="1" applyAlignment="1">
      <alignment horizontal="center"/>
    </xf>
    <xf numFmtId="3" fontId="19" fillId="34" borderId="0" xfId="0" quotePrefix="1" applyNumberFormat="1" applyFont="1" applyFill="1" applyAlignment="1">
      <alignment horizontal="center"/>
    </xf>
    <xf numFmtId="2" fontId="19" fillId="36" borderId="0" xfId="0" quotePrefix="1" applyNumberFormat="1" applyFont="1" applyFill="1" applyAlignment="1">
      <alignment horizontal="center"/>
    </xf>
    <xf numFmtId="3" fontId="19" fillId="36" borderId="0" xfId="0" quotePrefix="1" applyNumberFormat="1" applyFont="1" applyFill="1" applyAlignment="1">
      <alignment horizontal="center"/>
    </xf>
    <xf numFmtId="3" fontId="19" fillId="36" borderId="15" xfId="0" quotePrefix="1" applyNumberFormat="1" applyFont="1" applyFill="1" applyBorder="1" applyAlignment="1">
      <alignment horizontal="center"/>
    </xf>
    <xf numFmtId="3" fontId="19" fillId="36" borderId="0" xfId="0" quotePrefix="1" applyNumberFormat="1" applyFont="1" applyFill="1" applyBorder="1" applyAlignment="1">
      <alignment horizontal="center"/>
    </xf>
    <xf numFmtId="2" fontId="25" fillId="36" borderId="0" xfId="0" applyNumberFormat="1" applyFont="1" applyFill="1" applyAlignment="1">
      <alignment horizontal="center"/>
    </xf>
    <xf numFmtId="3" fontId="25" fillId="36" borderId="0" xfId="0" applyNumberFormat="1" applyFont="1" applyFill="1" applyAlignment="1">
      <alignment horizontal="center"/>
    </xf>
    <xf numFmtId="2" fontId="19" fillId="0" borderId="0" xfId="0" quotePrefix="1" applyNumberFormat="1" applyFont="1" applyFill="1" applyAlignment="1">
      <alignment horizontal="center"/>
    </xf>
    <xf numFmtId="3" fontId="23" fillId="0" borderId="15" xfId="7" applyNumberFormat="1" applyFont="1" applyFill="1" applyBorder="1" applyAlignment="1">
      <alignment horizontal="center"/>
    </xf>
    <xf numFmtId="3" fontId="19" fillId="0" borderId="0" xfId="0" quotePrefix="1" applyNumberFormat="1" applyFont="1" applyFill="1" applyAlignment="1">
      <alignment horizontal="center"/>
    </xf>
    <xf numFmtId="164" fontId="23" fillId="0" borderId="29" xfId="7" applyNumberFormat="1" applyFont="1" applyFill="1" applyBorder="1" applyAlignment="1">
      <alignment horizontal="center"/>
    </xf>
    <xf numFmtId="3" fontId="19" fillId="0" borderId="15" xfId="0" quotePrefix="1" applyNumberFormat="1" applyFont="1" applyFill="1" applyBorder="1" applyAlignment="1">
      <alignment horizontal="center"/>
    </xf>
    <xf numFmtId="2" fontId="19" fillId="35" borderId="0" xfId="0" quotePrefix="1" applyNumberFormat="1" applyFont="1" applyFill="1" applyAlignment="1">
      <alignment horizontal="center"/>
    </xf>
    <xf numFmtId="3" fontId="19" fillId="35" borderId="0" xfId="0" quotePrefix="1" applyNumberFormat="1" applyFont="1" applyFill="1" applyAlignment="1">
      <alignment horizontal="center"/>
    </xf>
    <xf numFmtId="2" fontId="25" fillId="0" borderId="0" xfId="0" applyNumberFormat="1" applyFont="1" applyFill="1" applyAlignment="1">
      <alignment horizontal="center"/>
    </xf>
    <xf numFmtId="3" fontId="25" fillId="0" borderId="0" xfId="0" applyNumberFormat="1" applyFont="1" applyFill="1" applyAlignment="1">
      <alignment horizontal="center"/>
    </xf>
    <xf numFmtId="165" fontId="22" fillId="0" borderId="0" xfId="1" applyNumberFormat="1" applyFont="1" applyFill="1" applyBorder="1" applyAlignment="1">
      <alignment horizontal="center"/>
    </xf>
    <xf numFmtId="3" fontId="19" fillId="0" borderId="0" xfId="0" quotePrefix="1" applyNumberFormat="1" applyFont="1" applyFill="1" applyBorder="1" applyAlignment="1">
      <alignment horizontal="center"/>
    </xf>
    <xf numFmtId="0" fontId="23" fillId="0" borderId="14" xfId="0" applyFont="1" applyFill="1" applyBorder="1" applyAlignment="1">
      <alignment horizontal="center"/>
    </xf>
    <xf numFmtId="2" fontId="23" fillId="0" borderId="0" xfId="0" applyNumberFormat="1" applyFont="1" applyFill="1" applyAlignment="1">
      <alignment horizontal="center"/>
    </xf>
    <xf numFmtId="2" fontId="23" fillId="0" borderId="16" xfId="0" applyNumberFormat="1" applyFont="1" applyFill="1" applyBorder="1" applyAlignment="1">
      <alignment horizontal="center"/>
    </xf>
    <xf numFmtId="167" fontId="23" fillId="0" borderId="0" xfId="0" applyNumberFormat="1" applyFont="1" applyFill="1" applyBorder="1" applyAlignment="1">
      <alignment horizontal="center"/>
    </xf>
    <xf numFmtId="3" fontId="23" fillId="0" borderId="0" xfId="0" applyNumberFormat="1" applyFont="1" applyFill="1" applyBorder="1" applyAlignment="1">
      <alignment horizontal="center"/>
    </xf>
    <xf numFmtId="3" fontId="23" fillId="0" borderId="15" xfId="0" applyNumberFormat="1" applyFont="1" applyFill="1" applyBorder="1" applyAlignment="1">
      <alignment horizontal="center"/>
    </xf>
    <xf numFmtId="0" fontId="23" fillId="0" borderId="16" xfId="0" applyFont="1" applyFill="1" applyBorder="1" applyAlignment="1">
      <alignment horizontal="center"/>
    </xf>
    <xf numFmtId="3" fontId="23" fillId="0" borderId="0" xfId="0" applyNumberFormat="1" applyFont="1" applyFill="1" applyAlignment="1">
      <alignment horizontal="center"/>
    </xf>
    <xf numFmtId="0" fontId="23" fillId="0" borderId="0" xfId="0" applyFont="1" applyFill="1" applyAlignment="1">
      <alignment horizontal="center"/>
    </xf>
    <xf numFmtId="3" fontId="23" fillId="0" borderId="16" xfId="0" applyNumberFormat="1" applyFont="1" applyFill="1" applyBorder="1" applyAlignment="1">
      <alignment horizontal="center"/>
    </xf>
    <xf numFmtId="3" fontId="23" fillId="0" borderId="11" xfId="0" applyNumberFormat="1" applyFont="1" applyFill="1" applyBorder="1" applyAlignment="1">
      <alignment horizontal="center"/>
    </xf>
    <xf numFmtId="3" fontId="19" fillId="35" borderId="0" xfId="0" quotePrefix="1" applyNumberFormat="1" applyFont="1" applyFill="1" applyBorder="1" applyAlignment="1">
      <alignment horizontal="center"/>
    </xf>
    <xf numFmtId="165" fontId="22" fillId="35" borderId="15" xfId="1" applyNumberFormat="1" applyFont="1" applyFill="1" applyBorder="1" applyAlignment="1">
      <alignment horizontal="center"/>
    </xf>
    <xf numFmtId="165" fontId="22" fillId="36" borderId="15" xfId="1" applyNumberFormat="1" applyFont="1" applyFill="1" applyBorder="1" applyAlignment="1">
      <alignment horizontal="center"/>
    </xf>
    <xf numFmtId="3" fontId="19" fillId="34" borderId="0" xfId="0" quotePrefix="1" applyNumberFormat="1" applyFont="1" applyFill="1" applyBorder="1" applyAlignment="1">
      <alignment horizontal="center"/>
    </xf>
    <xf numFmtId="165" fontId="22" fillId="34" borderId="15" xfId="1" applyNumberFormat="1" applyFont="1" applyFill="1" applyBorder="1" applyAlignment="1">
      <alignment horizontal="center"/>
    </xf>
    <xf numFmtId="165" fontId="22" fillId="0" borderId="15" xfId="1" applyNumberFormat="1" applyFont="1" applyFill="1" applyBorder="1" applyAlignment="1">
      <alignment horizontal="center"/>
    </xf>
    <xf numFmtId="165" fontId="23" fillId="0" borderId="15" xfId="1" applyNumberFormat="1" applyFont="1" applyFill="1" applyBorder="1" applyAlignment="1">
      <alignment horizontal="center"/>
    </xf>
    <xf numFmtId="3" fontId="25" fillId="0" borderId="0" xfId="0" applyNumberFormat="1" applyFont="1" applyFill="1" applyBorder="1" applyAlignment="1">
      <alignment horizontal="center"/>
    </xf>
    <xf numFmtId="3" fontId="25" fillId="36" borderId="0" xfId="0" applyNumberFormat="1" applyFont="1" applyFill="1" applyBorder="1" applyAlignment="1">
      <alignment horizontal="center"/>
    </xf>
    <xf numFmtId="0" fontId="26" fillId="37" borderId="0" xfId="0" applyFont="1" applyFill="1" applyAlignment="1">
      <alignment horizontal="center"/>
    </xf>
    <xf numFmtId="0" fontId="22" fillId="0" borderId="14" xfId="0" applyFont="1" applyFill="1" applyBorder="1" applyAlignment="1">
      <alignment horizontal="left"/>
    </xf>
    <xf numFmtId="0" fontId="23" fillId="0" borderId="14" xfId="0" applyFont="1" applyFill="1" applyBorder="1" applyAlignment="1">
      <alignment horizontal="left"/>
    </xf>
    <xf numFmtId="0" fontId="22" fillId="34" borderId="14" xfId="0" applyFont="1" applyFill="1" applyBorder="1" applyAlignment="1">
      <alignment horizontal="left"/>
    </xf>
    <xf numFmtId="0" fontId="22" fillId="36" borderId="14" xfId="0" applyFont="1" applyFill="1" applyBorder="1" applyAlignment="1">
      <alignment horizontal="left"/>
    </xf>
    <xf numFmtId="0" fontId="22" fillId="35" borderId="14" xfId="0" applyFont="1" applyFill="1" applyBorder="1" applyAlignment="1">
      <alignment horizontal="left"/>
    </xf>
    <xf numFmtId="0" fontId="20" fillId="37" borderId="38" xfId="0" applyFont="1" applyFill="1" applyBorder="1"/>
    <xf numFmtId="166" fontId="20" fillId="37" borderId="55" xfId="43" applyNumberFormat="1" applyFont="1" applyFill="1" applyBorder="1" applyAlignment="1">
      <alignment horizontal="center"/>
    </xf>
    <xf numFmtId="10" fontId="22" fillId="37" borderId="55" xfId="0" applyNumberFormat="1" applyFont="1" applyFill="1" applyBorder="1" applyAlignment="1">
      <alignment horizontal="center"/>
    </xf>
    <xf numFmtId="0" fontId="20" fillId="37" borderId="55" xfId="0" applyFont="1" applyFill="1" applyBorder="1" applyAlignment="1">
      <alignment horizontal="center"/>
    </xf>
    <xf numFmtId="166" fontId="20" fillId="37" borderId="55" xfId="0" applyNumberFormat="1" applyFont="1" applyFill="1" applyBorder="1" applyAlignment="1">
      <alignment horizontal="center"/>
    </xf>
    <xf numFmtId="165" fontId="20" fillId="37" borderId="55" xfId="1" applyNumberFormat="1" applyFont="1" applyFill="1" applyBorder="1" applyAlignment="1">
      <alignment horizontal="center"/>
    </xf>
    <xf numFmtId="165" fontId="20" fillId="37" borderId="54" xfId="0" applyNumberFormat="1" applyFont="1" applyFill="1" applyBorder="1" applyAlignment="1">
      <alignment horizontal="center"/>
    </xf>
    <xf numFmtId="0" fontId="18" fillId="0" borderId="38" xfId="0" applyFont="1" applyFill="1" applyBorder="1" applyAlignment="1">
      <alignment vertical="center" wrapText="1"/>
    </xf>
    <xf numFmtId="0" fontId="22" fillId="39" borderId="56" xfId="0" applyFont="1" applyFill="1" applyBorder="1"/>
    <xf numFmtId="166" fontId="22" fillId="39" borderId="63" xfId="43" applyNumberFormat="1" applyFont="1" applyFill="1" applyBorder="1" applyAlignment="1">
      <alignment horizontal="center"/>
    </xf>
    <xf numFmtId="165" fontId="22" fillId="39" borderId="64" xfId="0" applyNumberFormat="1" applyFont="1" applyFill="1" applyBorder="1" applyAlignment="1">
      <alignment horizontal="center"/>
    </xf>
    <xf numFmtId="165" fontId="22" fillId="39" borderId="64" xfId="1" applyNumberFormat="1" applyFont="1" applyFill="1" applyBorder="1" applyAlignment="1">
      <alignment horizontal="center"/>
    </xf>
    <xf numFmtId="166" fontId="22" fillId="39" borderId="63" xfId="0" applyNumberFormat="1" applyFont="1" applyFill="1" applyBorder="1" applyAlignment="1">
      <alignment horizontal="center"/>
    </xf>
    <xf numFmtId="165" fontId="22" fillId="39" borderId="65" xfId="1" applyNumberFormat="1" applyFont="1" applyFill="1" applyBorder="1" applyAlignment="1">
      <alignment horizontal="center"/>
    </xf>
    <xf numFmtId="10" fontId="25" fillId="0" borderId="0" xfId="0" applyNumberFormat="1" applyFont="1" applyAlignment="1">
      <alignment horizontal="center"/>
    </xf>
    <xf numFmtId="0" fontId="20" fillId="0" borderId="66" xfId="0" quotePrefix="1" applyNumberFormat="1" applyFont="1" applyFill="1" applyBorder="1" applyAlignment="1">
      <alignment wrapText="1"/>
    </xf>
    <xf numFmtId="0" fontId="20" fillId="0" borderId="66" xfId="0" quotePrefix="1" applyNumberFormat="1" applyFont="1" applyFill="1" applyBorder="1" applyAlignment="1">
      <alignment horizontal="center" wrapText="1"/>
    </xf>
    <xf numFmtId="0" fontId="20" fillId="0" borderId="67" xfId="0" quotePrefix="1" applyNumberFormat="1" applyFont="1" applyFill="1" applyBorder="1" applyAlignment="1">
      <alignment wrapText="1"/>
    </xf>
    <xf numFmtId="0" fontId="20" fillId="0" borderId="68" xfId="0" quotePrefix="1" applyNumberFormat="1" applyFont="1" applyFill="1" applyBorder="1" applyAlignment="1">
      <alignment wrapText="1"/>
    </xf>
    <xf numFmtId="10" fontId="20" fillId="0" borderId="66" xfId="1" quotePrefix="1" applyNumberFormat="1" applyFont="1" applyFill="1" applyBorder="1" applyAlignment="1">
      <alignment wrapText="1"/>
    </xf>
    <xf numFmtId="0" fontId="20" fillId="0" borderId="66" xfId="0" applyNumberFormat="1" applyFont="1" applyFill="1" applyBorder="1" applyAlignment="1">
      <alignment horizontal="center" wrapText="1"/>
    </xf>
    <xf numFmtId="0" fontId="25" fillId="34" borderId="0" xfId="0" applyFont="1" applyFill="1" applyAlignment="1">
      <alignment horizontal="center"/>
    </xf>
    <xf numFmtId="10" fontId="25" fillId="34" borderId="0" xfId="0" applyNumberFormat="1" applyFont="1" applyFill="1" applyAlignment="1">
      <alignment horizontal="center"/>
    </xf>
    <xf numFmtId="0" fontId="25" fillId="36" borderId="0" xfId="0" applyFont="1" applyFill="1" applyAlignment="1">
      <alignment horizontal="center"/>
    </xf>
    <xf numFmtId="10" fontId="25" fillId="36" borderId="0" xfId="0" applyNumberFormat="1" applyFont="1" applyFill="1" applyAlignment="1">
      <alignment horizontal="center"/>
    </xf>
    <xf numFmtId="0" fontId="25" fillId="35" borderId="0" xfId="0" applyFont="1" applyFill="1" applyAlignment="1">
      <alignment horizontal="center"/>
    </xf>
    <xf numFmtId="10" fontId="25" fillId="35" borderId="0" xfId="0" applyNumberFormat="1" applyFont="1" applyFill="1" applyAlignment="1">
      <alignment horizontal="center"/>
    </xf>
    <xf numFmtId="0" fontId="25" fillId="39" borderId="0" xfId="0" applyFont="1" applyFill="1" applyAlignment="1">
      <alignment horizontal="center"/>
    </xf>
    <xf numFmtId="10" fontId="25" fillId="39" borderId="0" xfId="0" applyNumberFormat="1" applyFont="1" applyFill="1" applyAlignment="1">
      <alignment horizontal="center"/>
    </xf>
    <xf numFmtId="0" fontId="22" fillId="0" borderId="66" xfId="0" applyFont="1" applyFill="1" applyBorder="1"/>
    <xf numFmtId="0" fontId="26" fillId="0" borderId="0" xfId="0" applyFont="1" applyFill="1" applyAlignment="1">
      <alignment horizontal="center"/>
    </xf>
    <xf numFmtId="0" fontId="20" fillId="0" borderId="24" xfId="0" applyFont="1" applyFill="1" applyBorder="1" applyAlignment="1">
      <alignment vertical="center" wrapText="1"/>
    </xf>
    <xf numFmtId="0" fontId="23" fillId="38" borderId="14" xfId="7" applyFont="1" applyFill="1" applyBorder="1" applyAlignment="1">
      <alignment horizontal="left"/>
    </xf>
    <xf numFmtId="2" fontId="23" fillId="38" borderId="0" xfId="7" applyNumberFormat="1" applyFont="1" applyFill="1" applyAlignment="1">
      <alignment horizontal="center"/>
    </xf>
    <xf numFmtId="2" fontId="23" fillId="38" borderId="16" xfId="7" applyNumberFormat="1" applyFont="1" applyFill="1" applyBorder="1" applyAlignment="1">
      <alignment horizontal="center"/>
    </xf>
    <xf numFmtId="167" fontId="23" fillId="38" borderId="0" xfId="7" applyNumberFormat="1" applyFont="1" applyFill="1" applyBorder="1" applyAlignment="1">
      <alignment horizontal="center"/>
    </xf>
    <xf numFmtId="3" fontId="23" fillId="38" borderId="0" xfId="7" applyNumberFormat="1" applyFont="1" applyFill="1" applyBorder="1" applyAlignment="1">
      <alignment horizontal="center"/>
    </xf>
    <xf numFmtId="3" fontId="23" fillId="38" borderId="15" xfId="7" applyNumberFormat="1" applyFont="1" applyFill="1" applyBorder="1" applyAlignment="1">
      <alignment horizontal="center"/>
    </xf>
    <xf numFmtId="2" fontId="23" fillId="38" borderId="0" xfId="7" quotePrefix="1" applyNumberFormat="1" applyFont="1" applyFill="1" applyAlignment="1">
      <alignment horizontal="center" wrapText="1"/>
    </xf>
    <xf numFmtId="0" fontId="23" fillId="38" borderId="16" xfId="7" applyFont="1" applyFill="1" applyBorder="1" applyAlignment="1">
      <alignment horizontal="center"/>
    </xf>
    <xf numFmtId="3" fontId="23" fillId="38" borderId="0" xfId="7" applyNumberFormat="1" applyFont="1" applyFill="1" applyAlignment="1">
      <alignment horizontal="center"/>
    </xf>
    <xf numFmtId="3" fontId="23" fillId="38" borderId="0" xfId="7" quotePrefix="1" applyNumberFormat="1" applyFont="1" applyFill="1" applyAlignment="1">
      <alignment horizontal="center" wrapText="1"/>
    </xf>
    <xf numFmtId="165" fontId="23" fillId="38" borderId="0" xfId="7" applyNumberFormat="1" applyFont="1" applyFill="1" applyBorder="1" applyAlignment="1">
      <alignment horizontal="center"/>
    </xf>
    <xf numFmtId="0" fontId="23" fillId="38" borderId="0" xfId="7" applyFont="1" applyFill="1" applyAlignment="1">
      <alignment horizontal="center"/>
    </xf>
    <xf numFmtId="3" fontId="23" fillId="38" borderId="16" xfId="7" applyNumberFormat="1" applyFont="1" applyFill="1" applyBorder="1" applyAlignment="1">
      <alignment horizontal="center"/>
    </xf>
    <xf numFmtId="3" fontId="23" fillId="38" borderId="0" xfId="7" quotePrefix="1" applyNumberFormat="1" applyFont="1" applyFill="1" applyBorder="1" applyAlignment="1">
      <alignment horizontal="center" wrapText="1"/>
    </xf>
    <xf numFmtId="165" fontId="23" fillId="38" borderId="15" xfId="7" applyNumberFormat="1" applyFont="1" applyFill="1" applyBorder="1" applyAlignment="1">
      <alignment horizontal="center"/>
    </xf>
    <xf numFmtId="164" fontId="23" fillId="38" borderId="29" xfId="7" applyNumberFormat="1" applyFont="1" applyFill="1" applyBorder="1" applyAlignment="1">
      <alignment horizontal="center"/>
    </xf>
    <xf numFmtId="3" fontId="23" fillId="38" borderId="11" xfId="7" applyNumberFormat="1" applyFont="1" applyFill="1" applyBorder="1" applyAlignment="1">
      <alignment horizontal="center"/>
    </xf>
    <xf numFmtId="2" fontId="23" fillId="38" borderId="11" xfId="7" applyNumberFormat="1" applyFont="1" applyFill="1" applyBorder="1" applyAlignment="1">
      <alignment horizontal="center"/>
    </xf>
    <xf numFmtId="9" fontId="23" fillId="38" borderId="14" xfId="7" applyNumberFormat="1" applyFont="1" applyFill="1" applyBorder="1" applyAlignment="1">
      <alignment horizontal="center"/>
    </xf>
    <xf numFmtId="165" fontId="23" fillId="0" borderId="14" xfId="7" applyNumberFormat="1" applyFont="1" applyFill="1" applyBorder="1" applyAlignment="1">
      <alignment horizontal="center"/>
    </xf>
    <xf numFmtId="0" fontId="23" fillId="0" borderId="16" xfId="7" applyFont="1" applyFill="1" applyBorder="1"/>
    <xf numFmtId="0" fontId="23" fillId="0" borderId="0" xfId="7" applyFont="1" applyFill="1"/>
    <xf numFmtId="0" fontId="22" fillId="0" borderId="16" xfId="0" applyFont="1" applyFill="1" applyBorder="1"/>
    <xf numFmtId="49" fontId="23" fillId="0" borderId="0" xfId="0" applyNumberFormat="1" applyFont="1" applyFill="1"/>
    <xf numFmtId="0" fontId="22" fillId="36" borderId="0" xfId="0" applyFont="1" applyFill="1" applyBorder="1"/>
    <xf numFmtId="0" fontId="23" fillId="0" borderId="16" xfId="0" applyFont="1" applyFill="1" applyBorder="1"/>
    <xf numFmtId="0" fontId="23" fillId="0" borderId="0" xfId="0" applyFont="1" applyFill="1"/>
    <xf numFmtId="0" fontId="22" fillId="0" borderId="0" xfId="0" applyFont="1" applyFill="1" applyBorder="1"/>
    <xf numFmtId="0" fontId="28" fillId="0" borderId="0" xfId="7" applyFont="1" applyFill="1"/>
    <xf numFmtId="0" fontId="22" fillId="0" borderId="14" xfId="0" applyFont="1" applyFill="1" applyBorder="1"/>
    <xf numFmtId="2" fontId="22" fillId="0" borderId="0" xfId="0" applyNumberFormat="1" applyFont="1" applyFill="1" applyBorder="1"/>
    <xf numFmtId="164" fontId="22" fillId="0" borderId="16" xfId="0" applyNumberFormat="1" applyFont="1" applyFill="1" applyBorder="1" applyAlignment="1">
      <alignment horizontal="center"/>
    </xf>
    <xf numFmtId="1" fontId="22" fillId="0" borderId="0" xfId="0" applyNumberFormat="1" applyFont="1" applyFill="1" applyBorder="1" applyAlignment="1">
      <alignment horizontal="center"/>
    </xf>
    <xf numFmtId="3" fontId="20" fillId="0" borderId="16" xfId="0" applyNumberFormat="1" applyFont="1" applyFill="1" applyBorder="1" applyAlignment="1">
      <alignment horizontal="center"/>
    </xf>
    <xf numFmtId="3" fontId="20" fillId="0" borderId="0" xfId="0" applyNumberFormat="1" applyFont="1" applyFill="1" applyBorder="1" applyAlignment="1">
      <alignment horizontal="center"/>
    </xf>
    <xf numFmtId="165" fontId="20" fillId="0" borderId="15" xfId="1" applyNumberFormat="1" applyFont="1" applyFill="1" applyBorder="1" applyAlignment="1">
      <alignment horizontal="center"/>
    </xf>
    <xf numFmtId="3" fontId="22" fillId="0" borderId="0" xfId="0" applyNumberFormat="1" applyFont="1" applyFill="1" applyBorder="1"/>
    <xf numFmtId="165" fontId="22" fillId="0" borderId="0" xfId="1" applyNumberFormat="1" applyFont="1" applyFill="1" applyBorder="1"/>
    <xf numFmtId="0" fontId="22" fillId="0" borderId="29" xfId="0" applyFont="1" applyFill="1" applyBorder="1"/>
    <xf numFmtId="3" fontId="20" fillId="0" borderId="11" xfId="0" applyNumberFormat="1" applyFont="1" applyFill="1" applyBorder="1" applyAlignment="1">
      <alignment horizontal="center"/>
    </xf>
    <xf numFmtId="0" fontId="22" fillId="0" borderId="11" xfId="0" applyFont="1" applyFill="1" applyBorder="1" applyAlignment="1">
      <alignment horizontal="center"/>
    </xf>
    <xf numFmtId="3" fontId="22" fillId="0" borderId="10" xfId="0" applyNumberFormat="1" applyFont="1" applyFill="1" applyBorder="1" applyAlignment="1">
      <alignment horizontal="center"/>
    </xf>
    <xf numFmtId="0" fontId="29" fillId="37" borderId="0" xfId="0" applyFont="1" applyFill="1" applyAlignment="1">
      <alignment horizont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20" fillId="40" borderId="38" xfId="0" applyFont="1" applyFill="1" applyBorder="1" applyAlignment="1">
      <alignment horizontal="center" vertical="center" wrapText="1"/>
    </xf>
    <xf numFmtId="0" fontId="20" fillId="40" borderId="55" xfId="0" applyFont="1" applyFill="1" applyBorder="1" applyAlignment="1">
      <alignment horizontal="center" vertical="center" wrapText="1"/>
    </xf>
    <xf numFmtId="0" fontId="27" fillId="39" borderId="57" xfId="0" applyFont="1" applyFill="1" applyBorder="1" applyAlignment="1">
      <alignment horizontal="left" vertical="center" wrapText="1"/>
    </xf>
    <xf numFmtId="0" fontId="27" fillId="39" borderId="58" xfId="0" applyFont="1" applyFill="1" applyBorder="1" applyAlignment="1">
      <alignment horizontal="left" vertical="center" wrapText="1"/>
    </xf>
    <xf numFmtId="0" fontId="27" fillId="39" borderId="59" xfId="0" applyFont="1" applyFill="1" applyBorder="1" applyAlignment="1">
      <alignment horizontal="left" vertical="center" wrapText="1"/>
    </xf>
    <xf numFmtId="0" fontId="27" fillId="39" borderId="10" xfId="0" applyFont="1" applyFill="1" applyBorder="1" applyAlignment="1">
      <alignment horizontal="left" vertical="center" wrapText="1"/>
    </xf>
    <xf numFmtId="0" fontId="27" fillId="39" borderId="0" xfId="0" applyFont="1" applyFill="1" applyBorder="1" applyAlignment="1">
      <alignment horizontal="left" vertical="center" wrapText="1"/>
    </xf>
    <xf numFmtId="0" fontId="27" fillId="39" borderId="11" xfId="0" applyFont="1" applyFill="1" applyBorder="1" applyAlignment="1">
      <alignment horizontal="left" vertical="center" wrapText="1"/>
    </xf>
    <xf numFmtId="0" fontId="27" fillId="39" borderId="60" xfId="0" applyFont="1" applyFill="1" applyBorder="1" applyAlignment="1">
      <alignment horizontal="left" vertical="center" wrapText="1"/>
    </xf>
    <xf numFmtId="0" fontId="27" fillId="39" borderId="61" xfId="0" applyFont="1" applyFill="1" applyBorder="1" applyAlignment="1">
      <alignment horizontal="left" vertical="center" wrapText="1"/>
    </xf>
    <xf numFmtId="0" fontId="27" fillId="39" borderId="62" xfId="0" applyFont="1" applyFill="1" applyBorder="1" applyAlignment="1">
      <alignment horizontal="left" vertical="center" wrapText="1"/>
    </xf>
    <xf numFmtId="0" fontId="20" fillId="40" borderId="55" xfId="0" applyFont="1" applyFill="1" applyBorder="1" applyAlignment="1">
      <alignment horizontal="center" vertical="center"/>
    </xf>
    <xf numFmtId="0" fontId="20" fillId="40" borderId="54" xfId="0" applyFont="1" applyFill="1" applyBorder="1" applyAlignment="1">
      <alignment horizontal="center" vertical="center"/>
    </xf>
    <xf numFmtId="0" fontId="31" fillId="37" borderId="0" xfId="0" applyFont="1" applyFill="1"/>
    <xf numFmtId="0" fontId="22" fillId="37" borderId="0" xfId="0" applyFont="1" applyFill="1"/>
    <xf numFmtId="0" fontId="22" fillId="0" borderId="0" xfId="0" applyFont="1"/>
    <xf numFmtId="0" fontId="23" fillId="0" borderId="0" xfId="44" applyFont="1"/>
    <xf numFmtId="0" fontId="22" fillId="0" borderId="0" xfId="0" applyFont="1" applyAlignment="1">
      <alignment vertical="center"/>
    </xf>
    <xf numFmtId="0" fontId="33" fillId="0" borderId="0" xfId="0" applyFont="1" applyAlignment="1">
      <alignment vertical="center"/>
    </xf>
    <xf numFmtId="0" fontId="32" fillId="0" borderId="0" xfId="0" applyFont="1"/>
    <xf numFmtId="0" fontId="33" fillId="0" borderId="0" xfId="0" applyFont="1" applyAlignment="1">
      <alignment horizontal="center" vertical="center"/>
    </xf>
    <xf numFmtId="0" fontId="22" fillId="0" borderId="0" xfId="0" applyFont="1" applyAlignment="1">
      <alignment horizontal="right"/>
    </xf>
    <xf numFmtId="0" fontId="20" fillId="0" borderId="22" xfId="0" applyFont="1" applyFill="1" applyBorder="1" applyAlignment="1">
      <alignment vertical="center" wrapText="1"/>
    </xf>
    <xf numFmtId="2" fontId="20" fillId="0" borderId="22" xfId="0" applyNumberFormat="1" applyFont="1" applyFill="1" applyBorder="1" applyAlignment="1">
      <alignment horizontal="center" vertical="center" wrapText="1"/>
    </xf>
    <xf numFmtId="1" fontId="20" fillId="0" borderId="24" xfId="0" applyNumberFormat="1" applyFont="1" applyFill="1" applyBorder="1" applyAlignment="1">
      <alignment horizontal="center" vertical="center" wrapText="1"/>
    </xf>
    <xf numFmtId="1" fontId="20" fillId="0" borderId="27" xfId="0" applyNumberFormat="1" applyFont="1" applyFill="1" applyBorder="1" applyAlignment="1">
      <alignment horizontal="center" vertical="center" wrapText="1"/>
    </xf>
    <xf numFmtId="49" fontId="22" fillId="0" borderId="0" xfId="0" applyNumberFormat="1" applyFont="1" applyAlignment="1">
      <alignment vertical="center"/>
    </xf>
    <xf numFmtId="49" fontId="23" fillId="0" borderId="0" xfId="44" applyNumberFormat="1" applyFont="1"/>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00000000-0005-0000-0000-00001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6E600"/>
      <color rgb="FFFFFFBE"/>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67842-B7C6-4912-B9A4-E72972010BDD}">
  <dimension ref="A1:R46"/>
  <sheetViews>
    <sheetView workbookViewId="0">
      <selection activeCell="B28" sqref="B28"/>
    </sheetView>
  </sheetViews>
  <sheetFormatPr defaultColWidth="12.5703125" defaultRowHeight="12.75" x14ac:dyDescent="0.2"/>
  <cols>
    <col min="1" max="1" width="15.5703125" style="295" customWidth="1"/>
    <col min="2" max="2" width="20.28515625" style="295" customWidth="1"/>
    <col min="3" max="16384" width="12.5703125" style="295"/>
  </cols>
  <sheetData>
    <row r="1" spans="1:18" x14ac:dyDescent="0.2">
      <c r="A1" s="293" t="s">
        <v>373</v>
      </c>
      <c r="B1" s="294"/>
    </row>
    <row r="2" spans="1:18" x14ac:dyDescent="0.2">
      <c r="A2" s="296" t="s">
        <v>374</v>
      </c>
    </row>
    <row r="3" spans="1:18" x14ac:dyDescent="0.2">
      <c r="A3" s="295" t="s">
        <v>375</v>
      </c>
    </row>
    <row r="4" spans="1:18" x14ac:dyDescent="0.2">
      <c r="A4" s="295" t="s">
        <v>376</v>
      </c>
    </row>
    <row r="5" spans="1:18" x14ac:dyDescent="0.2">
      <c r="A5" s="295" t="s">
        <v>377</v>
      </c>
    </row>
    <row r="8" spans="1:18" x14ac:dyDescent="0.2">
      <c r="A8" s="293" t="s">
        <v>378</v>
      </c>
      <c r="B8" s="294"/>
    </row>
    <row r="9" spans="1:18" x14ac:dyDescent="0.2">
      <c r="A9" s="297" t="s">
        <v>379</v>
      </c>
      <c r="B9" s="298"/>
      <c r="C9" s="298"/>
      <c r="D9" s="298"/>
      <c r="E9" s="298"/>
      <c r="F9" s="298"/>
      <c r="G9" s="298"/>
      <c r="H9" s="298"/>
      <c r="I9" s="298"/>
      <c r="J9" s="298"/>
    </row>
    <row r="10" spans="1:18" x14ac:dyDescent="0.2">
      <c r="A10" s="297" t="s">
        <v>380</v>
      </c>
      <c r="B10" s="298"/>
      <c r="C10" s="298"/>
      <c r="D10" s="298"/>
      <c r="E10" s="298"/>
      <c r="F10" s="298"/>
      <c r="G10" s="298"/>
      <c r="H10" s="298"/>
      <c r="I10" s="298"/>
      <c r="J10" s="298"/>
      <c r="K10" s="298"/>
      <c r="L10" s="298"/>
      <c r="M10" s="298"/>
    </row>
    <row r="11" spans="1:18" x14ac:dyDescent="0.2">
      <c r="A11" s="297" t="s">
        <v>381</v>
      </c>
      <c r="B11" s="298"/>
      <c r="C11" s="298"/>
      <c r="D11" s="298"/>
      <c r="E11" s="298"/>
      <c r="F11" s="298"/>
      <c r="G11" s="298"/>
      <c r="H11" s="298"/>
      <c r="I11" s="298"/>
      <c r="J11" s="298"/>
      <c r="K11" s="298"/>
      <c r="L11" s="298"/>
      <c r="M11" s="298"/>
      <c r="N11" s="298"/>
      <c r="O11" s="298"/>
      <c r="P11" s="298"/>
      <c r="Q11" s="298"/>
      <c r="R11" s="298"/>
    </row>
    <row r="12" spans="1:18" x14ac:dyDescent="0.2">
      <c r="A12" s="297" t="s">
        <v>382</v>
      </c>
      <c r="B12" s="298"/>
      <c r="C12" s="298"/>
      <c r="D12" s="298"/>
      <c r="E12" s="298"/>
      <c r="F12" s="298"/>
      <c r="G12" s="298"/>
      <c r="H12" s="298"/>
      <c r="I12" s="298"/>
      <c r="J12" s="298"/>
      <c r="K12" s="298"/>
      <c r="L12" s="298"/>
      <c r="M12" s="298"/>
      <c r="N12" s="298"/>
      <c r="O12" s="298"/>
      <c r="P12" s="298"/>
      <c r="Q12" s="298"/>
    </row>
    <row r="13" spans="1:18" x14ac:dyDescent="0.2">
      <c r="A13" s="299" t="s">
        <v>383</v>
      </c>
      <c r="B13" s="300"/>
      <c r="C13" s="300"/>
      <c r="D13" s="300"/>
      <c r="E13" s="300"/>
      <c r="F13" s="300"/>
      <c r="G13" s="300"/>
      <c r="H13" s="300"/>
      <c r="I13" s="300"/>
      <c r="J13" s="300"/>
      <c r="K13" s="300"/>
      <c r="L13" s="300"/>
      <c r="M13" s="300"/>
      <c r="N13" s="300"/>
      <c r="O13" s="300"/>
      <c r="P13" s="300"/>
      <c r="Q13" s="300"/>
      <c r="R13" s="300"/>
    </row>
    <row r="15" spans="1:18" x14ac:dyDescent="0.2">
      <c r="E15" s="295" t="s">
        <v>384</v>
      </c>
    </row>
    <row r="16" spans="1:18" x14ac:dyDescent="0.2">
      <c r="A16" s="293" t="s">
        <v>385</v>
      </c>
      <c r="B16" s="294"/>
    </row>
    <row r="17" spans="1:2" x14ac:dyDescent="0.2">
      <c r="A17" s="295" t="s">
        <v>386</v>
      </c>
      <c r="B17" s="295" t="s">
        <v>387</v>
      </c>
    </row>
    <row r="19" spans="1:2" x14ac:dyDescent="0.2">
      <c r="A19" s="295" t="s">
        <v>388</v>
      </c>
      <c r="B19" s="296" t="s">
        <v>389</v>
      </c>
    </row>
    <row r="21" spans="1:2" x14ac:dyDescent="0.2">
      <c r="A21" s="295" t="s">
        <v>390</v>
      </c>
      <c r="B21" s="295" t="s">
        <v>391</v>
      </c>
    </row>
    <row r="22" spans="1:2" x14ac:dyDescent="0.2">
      <c r="B22" s="295" t="s">
        <v>392</v>
      </c>
    </row>
    <row r="23" spans="1:2" x14ac:dyDescent="0.2">
      <c r="B23" s="295" t="s">
        <v>393</v>
      </c>
    </row>
    <row r="25" spans="1:2" x14ac:dyDescent="0.2">
      <c r="A25" s="295" t="s">
        <v>394</v>
      </c>
      <c r="B25" s="295" t="s">
        <v>395</v>
      </c>
    </row>
    <row r="27" spans="1:2" x14ac:dyDescent="0.2">
      <c r="A27" s="295" t="s">
        <v>396</v>
      </c>
      <c r="B27" s="295" t="s">
        <v>397</v>
      </c>
    </row>
    <row r="30" spans="1:2" x14ac:dyDescent="0.2">
      <c r="A30" s="293" t="s">
        <v>398</v>
      </c>
      <c r="B30" s="294"/>
    </row>
    <row r="31" spans="1:2" x14ac:dyDescent="0.2">
      <c r="A31" s="295" t="s">
        <v>399</v>
      </c>
    </row>
    <row r="32" spans="1:2" x14ac:dyDescent="0.2">
      <c r="A32" s="296" t="s">
        <v>400</v>
      </c>
    </row>
    <row r="46" spans="1:1" x14ac:dyDescent="0.2">
      <c r="A46" s="301"/>
    </row>
  </sheetData>
  <hyperlinks>
    <hyperlink ref="B19" r:id="rId1" xr:uid="{6E4FFD23-CC90-47FE-9190-EB9BFA98C4AE}"/>
    <hyperlink ref="A2" r:id="rId2" xr:uid="{CE4EF01C-7EDF-4B1D-86BC-D95002CDDF9D}"/>
    <hyperlink ref="A32" r:id="rId3" xr:uid="{27B277C2-500D-448B-A306-A39CF28A62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52"/>
  <sheetViews>
    <sheetView workbookViewId="0">
      <pane ySplit="1" topLeftCell="A2" activePane="bottomLeft" state="frozen"/>
      <selection pane="bottomLeft" activeCell="V61" sqref="V2:V61"/>
    </sheetView>
  </sheetViews>
  <sheetFormatPr defaultRowHeight="12.75" x14ac:dyDescent="0.2"/>
  <cols>
    <col min="1" max="1" width="12.42578125" style="65" bestFit="1" customWidth="1"/>
    <col min="2" max="21" width="9.140625" style="65"/>
    <col min="22" max="22" width="12.5703125" style="65" bestFit="1" customWidth="1"/>
    <col min="23" max="16384" width="9.140625" style="65"/>
  </cols>
  <sheetData>
    <row r="1" spans="1:22" s="230" customFormat="1" ht="115.5" thickBot="1" x14ac:dyDescent="0.25">
      <c r="A1" s="216" t="s">
        <v>17</v>
      </c>
      <c r="B1" s="217" t="s">
        <v>359</v>
      </c>
      <c r="C1" s="217" t="s">
        <v>360</v>
      </c>
      <c r="D1" s="218" t="s">
        <v>20</v>
      </c>
      <c r="E1" s="216" t="s">
        <v>4</v>
      </c>
      <c r="F1" s="216" t="s">
        <v>18</v>
      </c>
      <c r="G1" s="216" t="s">
        <v>19</v>
      </c>
      <c r="H1" s="216" t="s">
        <v>21</v>
      </c>
      <c r="I1" s="219" t="s">
        <v>22</v>
      </c>
      <c r="J1" s="218" t="s">
        <v>361</v>
      </c>
      <c r="K1" s="216" t="s">
        <v>362</v>
      </c>
      <c r="L1" s="216" t="s">
        <v>363</v>
      </c>
      <c r="M1" s="216" t="s">
        <v>364</v>
      </c>
      <c r="N1" s="220" t="s">
        <v>365</v>
      </c>
      <c r="O1" s="216" t="s">
        <v>366</v>
      </c>
      <c r="P1" s="216" t="s">
        <v>367</v>
      </c>
      <c r="Q1" s="216" t="s">
        <v>368</v>
      </c>
      <c r="R1" s="220" t="s">
        <v>369</v>
      </c>
      <c r="S1" s="216" t="s">
        <v>370</v>
      </c>
      <c r="T1" s="216" t="s">
        <v>371</v>
      </c>
      <c r="U1" s="219" t="s">
        <v>372</v>
      </c>
      <c r="V1" s="221" t="s">
        <v>62</v>
      </c>
    </row>
    <row r="2" spans="1:22" ht="13.5" thickTop="1" x14ac:dyDescent="0.2">
      <c r="A2" s="222" t="s">
        <v>106</v>
      </c>
      <c r="B2" s="222" t="s">
        <v>107</v>
      </c>
      <c r="C2" s="222" t="s">
        <v>108</v>
      </c>
      <c r="D2" s="222">
        <v>1.1530999755859375</v>
      </c>
      <c r="E2" s="222">
        <v>2405</v>
      </c>
      <c r="F2" s="222">
        <v>1477</v>
      </c>
      <c r="G2" s="222">
        <v>1307</v>
      </c>
      <c r="H2" s="222">
        <v>2085.6821185673175</v>
      </c>
      <c r="I2" s="222">
        <v>1280.8950058727351</v>
      </c>
      <c r="J2" s="222">
        <v>1345</v>
      </c>
      <c r="K2" s="222">
        <v>480</v>
      </c>
      <c r="L2" s="222">
        <v>70</v>
      </c>
      <c r="M2" s="222">
        <v>290</v>
      </c>
      <c r="N2" s="223">
        <v>0.21561338289962825</v>
      </c>
      <c r="O2" s="222">
        <v>405</v>
      </c>
      <c r="P2" s="222">
        <v>60</v>
      </c>
      <c r="Q2" s="222">
        <v>465</v>
      </c>
      <c r="R2" s="223">
        <v>0.34572490706319703</v>
      </c>
      <c r="S2" s="222">
        <v>0</v>
      </c>
      <c r="T2" s="222">
        <v>35</v>
      </c>
      <c r="U2" s="222">
        <v>10</v>
      </c>
      <c r="V2" s="222" t="s">
        <v>5</v>
      </c>
    </row>
    <row r="3" spans="1:22" x14ac:dyDescent="0.2">
      <c r="A3" s="222" t="s">
        <v>109</v>
      </c>
      <c r="B3" s="222" t="s">
        <v>107</v>
      </c>
      <c r="C3" s="222" t="s">
        <v>108</v>
      </c>
      <c r="D3" s="222">
        <v>0.4379999923706055</v>
      </c>
      <c r="E3" s="222">
        <v>1967</v>
      </c>
      <c r="F3" s="222">
        <v>1182</v>
      </c>
      <c r="G3" s="222">
        <v>1061</v>
      </c>
      <c r="H3" s="222">
        <v>4490.8676581337922</v>
      </c>
      <c r="I3" s="222">
        <v>2698.6301839929552</v>
      </c>
      <c r="J3" s="222">
        <v>920</v>
      </c>
      <c r="K3" s="222">
        <v>310</v>
      </c>
      <c r="L3" s="222">
        <v>55</v>
      </c>
      <c r="M3" s="222">
        <v>200</v>
      </c>
      <c r="N3" s="223">
        <v>0.21739130434782608</v>
      </c>
      <c r="O3" s="222">
        <v>315</v>
      </c>
      <c r="P3" s="222">
        <v>30</v>
      </c>
      <c r="Q3" s="222">
        <v>345</v>
      </c>
      <c r="R3" s="223">
        <v>0.375</v>
      </c>
      <c r="S3" s="222">
        <v>0</v>
      </c>
      <c r="T3" s="222">
        <v>0</v>
      </c>
      <c r="U3" s="222">
        <v>0</v>
      </c>
      <c r="V3" s="222" t="s">
        <v>5</v>
      </c>
    </row>
    <row r="4" spans="1:22" x14ac:dyDescent="0.2">
      <c r="A4" s="222" t="s">
        <v>110</v>
      </c>
      <c r="B4" s="222" t="s">
        <v>107</v>
      </c>
      <c r="C4" s="222" t="s">
        <v>108</v>
      </c>
      <c r="D4" s="222">
        <v>1.1718000030517579</v>
      </c>
      <c r="E4" s="222">
        <v>2365</v>
      </c>
      <c r="F4" s="222">
        <v>1356</v>
      </c>
      <c r="G4" s="222">
        <v>1232</v>
      </c>
      <c r="H4" s="222">
        <v>2018.2624968772413</v>
      </c>
      <c r="I4" s="222">
        <v>1157.1940574061477</v>
      </c>
      <c r="J4" s="222">
        <v>1100</v>
      </c>
      <c r="K4" s="222">
        <v>450</v>
      </c>
      <c r="L4" s="222">
        <v>70</v>
      </c>
      <c r="M4" s="222">
        <v>195</v>
      </c>
      <c r="N4" s="223">
        <v>0.17727272727272728</v>
      </c>
      <c r="O4" s="222">
        <v>325</v>
      </c>
      <c r="P4" s="222">
        <v>45</v>
      </c>
      <c r="Q4" s="222">
        <v>370</v>
      </c>
      <c r="R4" s="223">
        <v>0.33636363636363636</v>
      </c>
      <c r="S4" s="222">
        <v>0</v>
      </c>
      <c r="T4" s="222">
        <v>10</v>
      </c>
      <c r="U4" s="222">
        <v>10</v>
      </c>
      <c r="V4" s="222" t="s">
        <v>5</v>
      </c>
    </row>
    <row r="5" spans="1:22" x14ac:dyDescent="0.2">
      <c r="A5" s="222" t="s">
        <v>111</v>
      </c>
      <c r="B5" s="222" t="s">
        <v>107</v>
      </c>
      <c r="C5" s="222" t="s">
        <v>108</v>
      </c>
      <c r="D5" s="222">
        <v>0.61200000762939455</v>
      </c>
      <c r="E5" s="222">
        <v>1988</v>
      </c>
      <c r="F5" s="222">
        <v>1103</v>
      </c>
      <c r="G5" s="222">
        <v>1035</v>
      </c>
      <c r="H5" s="222">
        <v>3248.3659725766902</v>
      </c>
      <c r="I5" s="222">
        <v>1802.2875592314333</v>
      </c>
      <c r="J5" s="222">
        <v>865</v>
      </c>
      <c r="K5" s="222">
        <v>365</v>
      </c>
      <c r="L5" s="222">
        <v>95</v>
      </c>
      <c r="M5" s="222">
        <v>205</v>
      </c>
      <c r="N5" s="223">
        <v>0.23699421965317918</v>
      </c>
      <c r="O5" s="222">
        <v>170</v>
      </c>
      <c r="P5" s="222">
        <v>30</v>
      </c>
      <c r="Q5" s="222">
        <v>200</v>
      </c>
      <c r="R5" s="223">
        <v>0.23121387283236994</v>
      </c>
      <c r="S5" s="222">
        <v>0</v>
      </c>
      <c r="T5" s="222">
        <v>0</v>
      </c>
      <c r="U5" s="222">
        <v>0</v>
      </c>
      <c r="V5" s="222" t="s">
        <v>5</v>
      </c>
    </row>
    <row r="6" spans="1:22" x14ac:dyDescent="0.2">
      <c r="A6" s="222" t="s">
        <v>112</v>
      </c>
      <c r="B6" s="222" t="s">
        <v>107</v>
      </c>
      <c r="C6" s="222" t="s">
        <v>108</v>
      </c>
      <c r="D6" s="222">
        <v>5.3558001708984371</v>
      </c>
      <c r="E6" s="222">
        <v>6067</v>
      </c>
      <c r="F6" s="222">
        <v>3254</v>
      </c>
      <c r="G6" s="222">
        <v>3074</v>
      </c>
      <c r="H6" s="222">
        <v>1132.7905833690318</v>
      </c>
      <c r="I6" s="222">
        <v>607.56561039769724</v>
      </c>
      <c r="J6" s="222">
        <v>3275</v>
      </c>
      <c r="K6" s="222">
        <v>1670</v>
      </c>
      <c r="L6" s="222">
        <v>190</v>
      </c>
      <c r="M6" s="222">
        <v>915</v>
      </c>
      <c r="N6" s="223">
        <v>0.27938931297709924</v>
      </c>
      <c r="O6" s="222">
        <v>290</v>
      </c>
      <c r="P6" s="222">
        <v>155</v>
      </c>
      <c r="Q6" s="222">
        <v>445</v>
      </c>
      <c r="R6" s="223">
        <v>0.13587786259541984</v>
      </c>
      <c r="S6" s="222">
        <v>10</v>
      </c>
      <c r="T6" s="222">
        <v>0</v>
      </c>
      <c r="U6" s="222">
        <v>35</v>
      </c>
      <c r="V6" s="222" t="s">
        <v>5</v>
      </c>
    </row>
    <row r="7" spans="1:22" x14ac:dyDescent="0.2">
      <c r="A7" s="224" t="s">
        <v>155</v>
      </c>
      <c r="B7" s="224" t="s">
        <v>107</v>
      </c>
      <c r="C7" s="224" t="s">
        <v>108</v>
      </c>
      <c r="D7" s="224">
        <v>9.0241998291015619</v>
      </c>
      <c r="E7" s="224">
        <v>12049</v>
      </c>
      <c r="F7" s="224">
        <v>4947</v>
      </c>
      <c r="G7" s="224">
        <v>4697</v>
      </c>
      <c r="H7" s="224">
        <v>1335.1876319431617</v>
      </c>
      <c r="I7" s="224">
        <v>548.19264795608115</v>
      </c>
      <c r="J7" s="224">
        <v>6930</v>
      </c>
      <c r="K7" s="224">
        <v>4670</v>
      </c>
      <c r="L7" s="224">
        <v>450</v>
      </c>
      <c r="M7" s="224">
        <v>1345</v>
      </c>
      <c r="N7" s="225">
        <v>0.19408369408369408</v>
      </c>
      <c r="O7" s="224">
        <v>180</v>
      </c>
      <c r="P7" s="224">
        <v>235</v>
      </c>
      <c r="Q7" s="224">
        <v>415</v>
      </c>
      <c r="R7" s="225">
        <v>5.9884559884559888E-2</v>
      </c>
      <c r="S7" s="224">
        <v>10</v>
      </c>
      <c r="T7" s="224">
        <v>0</v>
      </c>
      <c r="U7" s="224">
        <v>30</v>
      </c>
      <c r="V7" s="224" t="s">
        <v>7</v>
      </c>
    </row>
    <row r="8" spans="1:22" x14ac:dyDescent="0.2">
      <c r="A8" s="222" t="s">
        <v>113</v>
      </c>
      <c r="B8" s="222" t="s">
        <v>107</v>
      </c>
      <c r="C8" s="222" t="s">
        <v>108</v>
      </c>
      <c r="D8" s="222">
        <v>0.85290000915527342</v>
      </c>
      <c r="E8" s="222">
        <v>3559</v>
      </c>
      <c r="F8" s="222">
        <v>1765</v>
      </c>
      <c r="G8" s="222">
        <v>1671</v>
      </c>
      <c r="H8" s="222">
        <v>4172.8220914487902</v>
      </c>
      <c r="I8" s="222">
        <v>2069.4102251776098</v>
      </c>
      <c r="J8" s="222">
        <v>1935</v>
      </c>
      <c r="K8" s="222">
        <v>1045</v>
      </c>
      <c r="L8" s="222">
        <v>215</v>
      </c>
      <c r="M8" s="222">
        <v>335</v>
      </c>
      <c r="N8" s="223">
        <v>0.1731266149870801</v>
      </c>
      <c r="O8" s="222">
        <v>230</v>
      </c>
      <c r="P8" s="222">
        <v>55</v>
      </c>
      <c r="Q8" s="222">
        <v>285</v>
      </c>
      <c r="R8" s="223">
        <v>0.14728682170542637</v>
      </c>
      <c r="S8" s="222">
        <v>10</v>
      </c>
      <c r="T8" s="222">
        <v>0</v>
      </c>
      <c r="U8" s="222">
        <v>30</v>
      </c>
      <c r="V8" s="222" t="s">
        <v>5</v>
      </c>
    </row>
    <row r="9" spans="1:22" x14ac:dyDescent="0.2">
      <c r="A9" s="222" t="s">
        <v>114</v>
      </c>
      <c r="B9" s="222" t="s">
        <v>107</v>
      </c>
      <c r="C9" s="222" t="s">
        <v>108</v>
      </c>
      <c r="D9" s="222">
        <v>1.7538000488281249</v>
      </c>
      <c r="E9" s="222">
        <v>5031</v>
      </c>
      <c r="F9" s="222">
        <v>2522</v>
      </c>
      <c r="G9" s="222">
        <v>2381</v>
      </c>
      <c r="H9" s="222">
        <v>2868.6280419262584</v>
      </c>
      <c r="I9" s="222">
        <v>1438.0202587433955</v>
      </c>
      <c r="J9" s="222">
        <v>2300</v>
      </c>
      <c r="K9" s="222">
        <v>1295</v>
      </c>
      <c r="L9" s="222">
        <v>175</v>
      </c>
      <c r="M9" s="222">
        <v>480</v>
      </c>
      <c r="N9" s="223">
        <v>0.20869565217391303</v>
      </c>
      <c r="O9" s="222">
        <v>265</v>
      </c>
      <c r="P9" s="222">
        <v>70</v>
      </c>
      <c r="Q9" s="222">
        <v>335</v>
      </c>
      <c r="R9" s="223">
        <v>0.14565217391304347</v>
      </c>
      <c r="S9" s="222">
        <v>0</v>
      </c>
      <c r="T9" s="222">
        <v>10</v>
      </c>
      <c r="U9" s="222">
        <v>15</v>
      </c>
      <c r="V9" s="222" t="s">
        <v>5</v>
      </c>
    </row>
    <row r="10" spans="1:22" x14ac:dyDescent="0.2">
      <c r="A10" s="222" t="s">
        <v>115</v>
      </c>
      <c r="B10" s="222" t="s">
        <v>107</v>
      </c>
      <c r="C10" s="222" t="s">
        <v>108</v>
      </c>
      <c r="D10" s="222">
        <v>3.7626000976562501</v>
      </c>
      <c r="E10" s="222">
        <v>5080</v>
      </c>
      <c r="F10" s="222">
        <v>2633</v>
      </c>
      <c r="G10" s="222">
        <v>2485</v>
      </c>
      <c r="H10" s="222">
        <v>1350.1301940550013</v>
      </c>
      <c r="I10" s="222">
        <v>699.78204743047604</v>
      </c>
      <c r="J10" s="222">
        <v>2185</v>
      </c>
      <c r="K10" s="222">
        <v>900</v>
      </c>
      <c r="L10" s="222">
        <v>245</v>
      </c>
      <c r="M10" s="222">
        <v>560</v>
      </c>
      <c r="N10" s="223">
        <v>0.25629290617848971</v>
      </c>
      <c r="O10" s="222">
        <v>365</v>
      </c>
      <c r="P10" s="222">
        <v>100</v>
      </c>
      <c r="Q10" s="222">
        <v>465</v>
      </c>
      <c r="R10" s="223">
        <v>0.21281464530892449</v>
      </c>
      <c r="S10" s="222">
        <v>10</v>
      </c>
      <c r="T10" s="222">
        <v>0</v>
      </c>
      <c r="U10" s="222">
        <v>10</v>
      </c>
      <c r="V10" s="222" t="s">
        <v>5</v>
      </c>
    </row>
    <row r="11" spans="1:22" x14ac:dyDescent="0.2">
      <c r="A11" s="224" t="s">
        <v>156</v>
      </c>
      <c r="B11" s="224" t="s">
        <v>107</v>
      </c>
      <c r="C11" s="224" t="s">
        <v>108</v>
      </c>
      <c r="D11" s="224">
        <v>1.0633999633789062</v>
      </c>
      <c r="E11" s="224">
        <v>3159</v>
      </c>
      <c r="F11" s="224">
        <v>1842</v>
      </c>
      <c r="G11" s="224">
        <v>1745</v>
      </c>
      <c r="H11" s="224">
        <v>2970.660249002095</v>
      </c>
      <c r="I11" s="224">
        <v>1732.1798602918198</v>
      </c>
      <c r="J11" s="224">
        <v>1275</v>
      </c>
      <c r="K11" s="224">
        <v>655</v>
      </c>
      <c r="L11" s="224">
        <v>100</v>
      </c>
      <c r="M11" s="224">
        <v>365</v>
      </c>
      <c r="N11" s="225">
        <v>0.28627450980392155</v>
      </c>
      <c r="O11" s="224">
        <v>120</v>
      </c>
      <c r="P11" s="224">
        <v>20</v>
      </c>
      <c r="Q11" s="224">
        <v>140</v>
      </c>
      <c r="R11" s="225">
        <v>0.10980392156862745</v>
      </c>
      <c r="S11" s="224">
        <v>10</v>
      </c>
      <c r="T11" s="224">
        <v>0</v>
      </c>
      <c r="U11" s="224">
        <v>15</v>
      </c>
      <c r="V11" s="224" t="s">
        <v>7</v>
      </c>
    </row>
    <row r="12" spans="1:22" x14ac:dyDescent="0.2">
      <c r="A12" s="224" t="s">
        <v>157</v>
      </c>
      <c r="B12" s="224" t="s">
        <v>107</v>
      </c>
      <c r="C12" s="224" t="s">
        <v>108</v>
      </c>
      <c r="D12" s="224">
        <v>0.73069999694824217</v>
      </c>
      <c r="E12" s="224">
        <v>2825</v>
      </c>
      <c r="F12" s="224">
        <v>1562</v>
      </c>
      <c r="G12" s="224">
        <v>1476</v>
      </c>
      <c r="H12" s="224">
        <v>3866.1557572171496</v>
      </c>
      <c r="I12" s="224">
        <v>2137.676209831217</v>
      </c>
      <c r="J12" s="224">
        <v>1405</v>
      </c>
      <c r="K12" s="224">
        <v>810</v>
      </c>
      <c r="L12" s="224">
        <v>120</v>
      </c>
      <c r="M12" s="224">
        <v>270</v>
      </c>
      <c r="N12" s="225">
        <v>0.19217081850533807</v>
      </c>
      <c r="O12" s="224">
        <v>155</v>
      </c>
      <c r="P12" s="224">
        <v>25</v>
      </c>
      <c r="Q12" s="224">
        <v>180</v>
      </c>
      <c r="R12" s="225">
        <v>0.12811387900355872</v>
      </c>
      <c r="S12" s="224">
        <v>10</v>
      </c>
      <c r="T12" s="224">
        <v>0</v>
      </c>
      <c r="U12" s="224">
        <v>0</v>
      </c>
      <c r="V12" s="224" t="s">
        <v>7</v>
      </c>
    </row>
    <row r="13" spans="1:22" x14ac:dyDescent="0.2">
      <c r="A13" s="224" t="s">
        <v>158</v>
      </c>
      <c r="B13" s="224" t="s">
        <v>107</v>
      </c>
      <c r="C13" s="224" t="s">
        <v>108</v>
      </c>
      <c r="D13" s="224">
        <v>1.2530000305175781</v>
      </c>
      <c r="E13" s="224">
        <v>5080</v>
      </c>
      <c r="F13" s="224">
        <v>2576</v>
      </c>
      <c r="G13" s="224">
        <v>2474</v>
      </c>
      <c r="H13" s="224">
        <v>4054.2696538495684</v>
      </c>
      <c r="I13" s="224">
        <v>2055.8658717158442</v>
      </c>
      <c r="J13" s="224">
        <v>2255</v>
      </c>
      <c r="K13" s="224">
        <v>1340</v>
      </c>
      <c r="L13" s="224">
        <v>200</v>
      </c>
      <c r="M13" s="224">
        <v>550</v>
      </c>
      <c r="N13" s="225">
        <v>0.24390243902439024</v>
      </c>
      <c r="O13" s="224">
        <v>105</v>
      </c>
      <c r="P13" s="224">
        <v>40</v>
      </c>
      <c r="Q13" s="224">
        <v>145</v>
      </c>
      <c r="R13" s="225">
        <v>6.4301552106430154E-2</v>
      </c>
      <c r="S13" s="224">
        <v>0</v>
      </c>
      <c r="T13" s="224">
        <v>0</v>
      </c>
      <c r="U13" s="224">
        <v>15</v>
      </c>
      <c r="V13" s="224" t="s">
        <v>7</v>
      </c>
    </row>
    <row r="14" spans="1:22" x14ac:dyDescent="0.2">
      <c r="A14" s="224" t="s">
        <v>159</v>
      </c>
      <c r="B14" s="224" t="s">
        <v>107</v>
      </c>
      <c r="C14" s="224" t="s">
        <v>108</v>
      </c>
      <c r="D14" s="224">
        <v>0.75690002441406246</v>
      </c>
      <c r="E14" s="224">
        <v>3094</v>
      </c>
      <c r="F14" s="224">
        <v>1579</v>
      </c>
      <c r="G14" s="224">
        <v>1444</v>
      </c>
      <c r="H14" s="224">
        <v>4087.7261199656482</v>
      </c>
      <c r="I14" s="224">
        <v>2086.1407703379955</v>
      </c>
      <c r="J14" s="224">
        <v>1470</v>
      </c>
      <c r="K14" s="224">
        <v>870</v>
      </c>
      <c r="L14" s="224">
        <v>125</v>
      </c>
      <c r="M14" s="224">
        <v>300</v>
      </c>
      <c r="N14" s="225">
        <v>0.20408163265306123</v>
      </c>
      <c r="O14" s="224">
        <v>135</v>
      </c>
      <c r="P14" s="224">
        <v>35</v>
      </c>
      <c r="Q14" s="224">
        <v>170</v>
      </c>
      <c r="R14" s="225">
        <v>0.11564625850340136</v>
      </c>
      <c r="S14" s="224">
        <v>0</v>
      </c>
      <c r="T14" s="224">
        <v>0</v>
      </c>
      <c r="U14" s="224">
        <v>0</v>
      </c>
      <c r="V14" s="224" t="s">
        <v>7</v>
      </c>
    </row>
    <row r="15" spans="1:22" x14ac:dyDescent="0.2">
      <c r="A15" s="224" t="s">
        <v>160</v>
      </c>
      <c r="B15" s="224" t="s">
        <v>107</v>
      </c>
      <c r="C15" s="224" t="s">
        <v>108</v>
      </c>
      <c r="D15" s="224">
        <v>2.3653999328613282</v>
      </c>
      <c r="E15" s="224">
        <v>7275</v>
      </c>
      <c r="F15" s="224">
        <v>3807</v>
      </c>
      <c r="G15" s="224">
        <v>3587</v>
      </c>
      <c r="H15" s="224">
        <v>3075.5898395582212</v>
      </c>
      <c r="I15" s="224">
        <v>1609.4529923296425</v>
      </c>
      <c r="J15" s="224">
        <v>3515</v>
      </c>
      <c r="K15" s="224">
        <v>2065</v>
      </c>
      <c r="L15" s="224">
        <v>285</v>
      </c>
      <c r="M15" s="224">
        <v>820</v>
      </c>
      <c r="N15" s="225">
        <v>0.23328591749644381</v>
      </c>
      <c r="O15" s="224">
        <v>190</v>
      </c>
      <c r="P15" s="224">
        <v>140</v>
      </c>
      <c r="Q15" s="224">
        <v>330</v>
      </c>
      <c r="R15" s="225">
        <v>9.388335704125178E-2</v>
      </c>
      <c r="S15" s="224">
        <v>0</v>
      </c>
      <c r="T15" s="224">
        <v>15</v>
      </c>
      <c r="U15" s="224">
        <v>10</v>
      </c>
      <c r="V15" s="224" t="s">
        <v>7</v>
      </c>
    </row>
    <row r="16" spans="1:22" x14ac:dyDescent="0.2">
      <c r="A16" s="224" t="s">
        <v>161</v>
      </c>
      <c r="B16" s="224" t="s">
        <v>107</v>
      </c>
      <c r="C16" s="224" t="s">
        <v>108</v>
      </c>
      <c r="D16" s="224">
        <v>6.3003002929687497</v>
      </c>
      <c r="E16" s="224">
        <v>7426</v>
      </c>
      <c r="F16" s="224">
        <v>3205</v>
      </c>
      <c r="G16" s="224">
        <v>3093</v>
      </c>
      <c r="H16" s="224">
        <v>1178.6739765860925</v>
      </c>
      <c r="I16" s="224">
        <v>508.70591098282068</v>
      </c>
      <c r="J16" s="224">
        <v>4455</v>
      </c>
      <c r="K16" s="224">
        <v>3265</v>
      </c>
      <c r="L16" s="224">
        <v>325</v>
      </c>
      <c r="M16" s="224">
        <v>655</v>
      </c>
      <c r="N16" s="225">
        <v>0.14702581369248036</v>
      </c>
      <c r="O16" s="224">
        <v>60</v>
      </c>
      <c r="P16" s="224">
        <v>130</v>
      </c>
      <c r="Q16" s="224">
        <v>190</v>
      </c>
      <c r="R16" s="225">
        <v>4.2648709315375982E-2</v>
      </c>
      <c r="S16" s="224">
        <v>10</v>
      </c>
      <c r="T16" s="224">
        <v>10</v>
      </c>
      <c r="U16" s="224">
        <v>10</v>
      </c>
      <c r="V16" s="224" t="s">
        <v>7</v>
      </c>
    </row>
    <row r="17" spans="1:22" x14ac:dyDescent="0.2">
      <c r="A17" s="224" t="s">
        <v>162</v>
      </c>
      <c r="B17" s="224" t="s">
        <v>107</v>
      </c>
      <c r="C17" s="224" t="s">
        <v>108</v>
      </c>
      <c r="D17" s="224">
        <v>1.7935000610351564</v>
      </c>
      <c r="E17" s="224">
        <v>3002</v>
      </c>
      <c r="F17" s="224">
        <v>1672</v>
      </c>
      <c r="G17" s="224">
        <v>1557</v>
      </c>
      <c r="H17" s="224">
        <v>1673.822078526907</v>
      </c>
      <c r="I17" s="224">
        <v>932.25533487574569</v>
      </c>
      <c r="J17" s="224">
        <v>1355</v>
      </c>
      <c r="K17" s="224">
        <v>865</v>
      </c>
      <c r="L17" s="224">
        <v>150</v>
      </c>
      <c r="M17" s="224">
        <v>220</v>
      </c>
      <c r="N17" s="225">
        <v>0.16236162361623616</v>
      </c>
      <c r="O17" s="224">
        <v>70</v>
      </c>
      <c r="P17" s="224">
        <v>20</v>
      </c>
      <c r="Q17" s="224">
        <v>90</v>
      </c>
      <c r="R17" s="225">
        <v>6.6420664206642069E-2</v>
      </c>
      <c r="S17" s="224">
        <v>0</v>
      </c>
      <c r="T17" s="224">
        <v>0</v>
      </c>
      <c r="U17" s="224">
        <v>15</v>
      </c>
      <c r="V17" s="224" t="s">
        <v>7</v>
      </c>
    </row>
    <row r="18" spans="1:22" x14ac:dyDescent="0.2">
      <c r="A18" s="224" t="s">
        <v>163</v>
      </c>
      <c r="B18" s="224" t="s">
        <v>107</v>
      </c>
      <c r="C18" s="224" t="s">
        <v>108</v>
      </c>
      <c r="D18" s="224">
        <v>2.4500999450683594</v>
      </c>
      <c r="E18" s="224">
        <v>4960</v>
      </c>
      <c r="F18" s="224">
        <v>2439</v>
      </c>
      <c r="G18" s="224">
        <v>2296</v>
      </c>
      <c r="H18" s="224">
        <v>2024.4072124419449</v>
      </c>
      <c r="I18" s="224">
        <v>995.46959498909348</v>
      </c>
      <c r="J18" s="224">
        <v>2320</v>
      </c>
      <c r="K18" s="224">
        <v>1585</v>
      </c>
      <c r="L18" s="224">
        <v>190</v>
      </c>
      <c r="M18" s="224">
        <v>360</v>
      </c>
      <c r="N18" s="225">
        <v>0.15517241379310345</v>
      </c>
      <c r="O18" s="224">
        <v>115</v>
      </c>
      <c r="P18" s="224">
        <v>40</v>
      </c>
      <c r="Q18" s="224">
        <v>155</v>
      </c>
      <c r="R18" s="225">
        <v>6.6810344827586202E-2</v>
      </c>
      <c r="S18" s="224">
        <v>10</v>
      </c>
      <c r="T18" s="224">
        <v>0</v>
      </c>
      <c r="U18" s="224">
        <v>10</v>
      </c>
      <c r="V18" s="224" t="s">
        <v>7</v>
      </c>
    </row>
    <row r="19" spans="1:22" x14ac:dyDescent="0.2">
      <c r="A19" s="224" t="s">
        <v>164</v>
      </c>
      <c r="B19" s="224" t="s">
        <v>107</v>
      </c>
      <c r="C19" s="224" t="s">
        <v>108</v>
      </c>
      <c r="D19" s="224">
        <v>0.7186000061035156</v>
      </c>
      <c r="E19" s="224">
        <v>2283</v>
      </c>
      <c r="F19" s="224">
        <v>895</v>
      </c>
      <c r="G19" s="224">
        <v>886</v>
      </c>
      <c r="H19" s="224">
        <v>3177.0108274548634</v>
      </c>
      <c r="I19" s="224">
        <v>1245.4773064266767</v>
      </c>
      <c r="J19" s="224">
        <v>1335</v>
      </c>
      <c r="K19" s="224">
        <v>895</v>
      </c>
      <c r="L19" s="224">
        <v>120</v>
      </c>
      <c r="M19" s="224">
        <v>245</v>
      </c>
      <c r="N19" s="225">
        <v>0.18352059925093633</v>
      </c>
      <c r="O19" s="224">
        <v>25</v>
      </c>
      <c r="P19" s="224">
        <v>40</v>
      </c>
      <c r="Q19" s="224">
        <v>65</v>
      </c>
      <c r="R19" s="225">
        <v>4.8689138576779027E-2</v>
      </c>
      <c r="S19" s="224">
        <v>0</v>
      </c>
      <c r="T19" s="224">
        <v>0</v>
      </c>
      <c r="U19" s="224">
        <v>10</v>
      </c>
      <c r="V19" s="224" t="s">
        <v>7</v>
      </c>
    </row>
    <row r="20" spans="1:22" x14ac:dyDescent="0.2">
      <c r="A20" s="224" t="s">
        <v>165</v>
      </c>
      <c r="B20" s="224" t="s">
        <v>107</v>
      </c>
      <c r="C20" s="224" t="s">
        <v>108</v>
      </c>
      <c r="D20" s="224">
        <v>0.81319999694824219</v>
      </c>
      <c r="E20" s="224">
        <v>4444</v>
      </c>
      <c r="F20" s="224">
        <v>2065</v>
      </c>
      <c r="G20" s="224">
        <v>1969</v>
      </c>
      <c r="H20" s="224">
        <v>5464.8303205574748</v>
      </c>
      <c r="I20" s="224">
        <v>2539.3507227612931</v>
      </c>
      <c r="J20" s="224">
        <v>2270</v>
      </c>
      <c r="K20" s="224">
        <v>1420</v>
      </c>
      <c r="L20" s="224">
        <v>265</v>
      </c>
      <c r="M20" s="224">
        <v>400</v>
      </c>
      <c r="N20" s="225">
        <v>0.1762114537444934</v>
      </c>
      <c r="O20" s="224">
        <v>145</v>
      </c>
      <c r="P20" s="224">
        <v>20</v>
      </c>
      <c r="Q20" s="224">
        <v>165</v>
      </c>
      <c r="R20" s="225">
        <v>7.268722466960352E-2</v>
      </c>
      <c r="S20" s="224">
        <v>0</v>
      </c>
      <c r="T20" s="224">
        <v>10</v>
      </c>
      <c r="U20" s="224">
        <v>0</v>
      </c>
      <c r="V20" s="224" t="s">
        <v>7</v>
      </c>
    </row>
    <row r="21" spans="1:22" x14ac:dyDescent="0.2">
      <c r="A21" s="224" t="s">
        <v>166</v>
      </c>
      <c r="B21" s="224" t="s">
        <v>107</v>
      </c>
      <c r="C21" s="224" t="s">
        <v>108</v>
      </c>
      <c r="D21" s="224">
        <v>1.2957000732421875</v>
      </c>
      <c r="E21" s="224">
        <v>3758</v>
      </c>
      <c r="F21" s="224">
        <v>1667</v>
      </c>
      <c r="G21" s="224">
        <v>1619</v>
      </c>
      <c r="H21" s="224">
        <v>2900.3625743390448</v>
      </c>
      <c r="I21" s="224">
        <v>1286.5631749396455</v>
      </c>
      <c r="J21" s="224">
        <v>1710</v>
      </c>
      <c r="K21" s="224">
        <v>1220</v>
      </c>
      <c r="L21" s="224">
        <v>170</v>
      </c>
      <c r="M21" s="224">
        <v>180</v>
      </c>
      <c r="N21" s="225">
        <v>0.10526315789473684</v>
      </c>
      <c r="O21" s="224">
        <v>90</v>
      </c>
      <c r="P21" s="224">
        <v>35</v>
      </c>
      <c r="Q21" s="224">
        <v>125</v>
      </c>
      <c r="R21" s="225">
        <v>7.3099415204678359E-2</v>
      </c>
      <c r="S21" s="224">
        <v>0</v>
      </c>
      <c r="T21" s="224">
        <v>0</v>
      </c>
      <c r="U21" s="224">
        <v>10</v>
      </c>
      <c r="V21" s="224" t="s">
        <v>7</v>
      </c>
    </row>
    <row r="22" spans="1:22" x14ac:dyDescent="0.2">
      <c r="A22" s="224" t="s">
        <v>167</v>
      </c>
      <c r="B22" s="224" t="s">
        <v>107</v>
      </c>
      <c r="C22" s="224" t="s">
        <v>108</v>
      </c>
      <c r="D22" s="224">
        <v>1.2181999969482422</v>
      </c>
      <c r="E22" s="224">
        <v>2667</v>
      </c>
      <c r="F22" s="224">
        <v>1258</v>
      </c>
      <c r="G22" s="224">
        <v>1222</v>
      </c>
      <c r="H22" s="224">
        <v>2189.2956876384833</v>
      </c>
      <c r="I22" s="224">
        <v>1032.6711567488608</v>
      </c>
      <c r="J22" s="224">
        <v>1300</v>
      </c>
      <c r="K22" s="224">
        <v>830</v>
      </c>
      <c r="L22" s="224">
        <v>115</v>
      </c>
      <c r="M22" s="224">
        <v>240</v>
      </c>
      <c r="N22" s="225">
        <v>0.18461538461538463</v>
      </c>
      <c r="O22" s="224">
        <v>75</v>
      </c>
      <c r="P22" s="224">
        <v>25</v>
      </c>
      <c r="Q22" s="224">
        <v>100</v>
      </c>
      <c r="R22" s="225">
        <v>7.6923076923076927E-2</v>
      </c>
      <c r="S22" s="224">
        <v>10</v>
      </c>
      <c r="T22" s="224">
        <v>0</v>
      </c>
      <c r="U22" s="224">
        <v>10</v>
      </c>
      <c r="V22" s="224" t="s">
        <v>7</v>
      </c>
    </row>
    <row r="23" spans="1:22" x14ac:dyDescent="0.2">
      <c r="A23" s="224" t="s">
        <v>168</v>
      </c>
      <c r="B23" s="224" t="s">
        <v>107</v>
      </c>
      <c r="C23" s="224" t="s">
        <v>108</v>
      </c>
      <c r="D23" s="224">
        <v>2.8132000732421876</v>
      </c>
      <c r="E23" s="224">
        <v>6279</v>
      </c>
      <c r="F23" s="224">
        <v>3029</v>
      </c>
      <c r="G23" s="224">
        <v>2942</v>
      </c>
      <c r="H23" s="224">
        <v>2231.977760744016</v>
      </c>
      <c r="I23" s="224">
        <v>1076.7097686404882</v>
      </c>
      <c r="J23" s="224">
        <v>3125</v>
      </c>
      <c r="K23" s="224">
        <v>2060</v>
      </c>
      <c r="L23" s="224">
        <v>250</v>
      </c>
      <c r="M23" s="224">
        <v>495</v>
      </c>
      <c r="N23" s="225">
        <v>0.15840000000000001</v>
      </c>
      <c r="O23" s="224">
        <v>240</v>
      </c>
      <c r="P23" s="224">
        <v>50</v>
      </c>
      <c r="Q23" s="224">
        <v>290</v>
      </c>
      <c r="R23" s="225">
        <v>9.2799999999999994E-2</v>
      </c>
      <c r="S23" s="224">
        <v>10</v>
      </c>
      <c r="T23" s="224">
        <v>0</v>
      </c>
      <c r="U23" s="224">
        <v>20</v>
      </c>
      <c r="V23" s="224" t="s">
        <v>7</v>
      </c>
    </row>
    <row r="24" spans="1:22" x14ac:dyDescent="0.2">
      <c r="A24" s="224" t="s">
        <v>169</v>
      </c>
      <c r="B24" s="224" t="s">
        <v>107</v>
      </c>
      <c r="C24" s="224" t="s">
        <v>108</v>
      </c>
      <c r="D24" s="224">
        <v>4.2416000366210938</v>
      </c>
      <c r="E24" s="224">
        <v>2068</v>
      </c>
      <c r="F24" s="224">
        <v>1050</v>
      </c>
      <c r="G24" s="224">
        <v>1000</v>
      </c>
      <c r="H24" s="224">
        <v>487.55186301049548</v>
      </c>
      <c r="I24" s="224">
        <v>247.54809292118966</v>
      </c>
      <c r="J24" s="224">
        <v>915</v>
      </c>
      <c r="K24" s="224">
        <v>590</v>
      </c>
      <c r="L24" s="224">
        <v>120</v>
      </c>
      <c r="M24" s="224">
        <v>105</v>
      </c>
      <c r="N24" s="225">
        <v>0.11475409836065574</v>
      </c>
      <c r="O24" s="224">
        <v>65</v>
      </c>
      <c r="P24" s="224">
        <v>30</v>
      </c>
      <c r="Q24" s="224">
        <v>95</v>
      </c>
      <c r="R24" s="225">
        <v>0.10382513661202186</v>
      </c>
      <c r="S24" s="224">
        <v>0</v>
      </c>
      <c r="T24" s="224">
        <v>0</v>
      </c>
      <c r="U24" s="224">
        <v>0</v>
      </c>
      <c r="V24" s="224" t="s">
        <v>7</v>
      </c>
    </row>
    <row r="25" spans="1:22" x14ac:dyDescent="0.2">
      <c r="A25" s="224" t="s">
        <v>170</v>
      </c>
      <c r="B25" s="224" t="s">
        <v>107</v>
      </c>
      <c r="C25" s="224" t="s">
        <v>108</v>
      </c>
      <c r="D25" s="224">
        <v>1.3775999450683594</v>
      </c>
      <c r="E25" s="224">
        <v>2237</v>
      </c>
      <c r="F25" s="224">
        <v>1058</v>
      </c>
      <c r="G25" s="224">
        <v>1006</v>
      </c>
      <c r="H25" s="224">
        <v>1623.8386245645468</v>
      </c>
      <c r="I25" s="224">
        <v>768.00235350437663</v>
      </c>
      <c r="J25" s="224">
        <v>1025</v>
      </c>
      <c r="K25" s="224">
        <v>660</v>
      </c>
      <c r="L25" s="224">
        <v>125</v>
      </c>
      <c r="M25" s="224">
        <v>185</v>
      </c>
      <c r="N25" s="225">
        <v>0.18048780487804877</v>
      </c>
      <c r="O25" s="224">
        <v>25</v>
      </c>
      <c r="P25" s="224">
        <v>10</v>
      </c>
      <c r="Q25" s="224">
        <v>35</v>
      </c>
      <c r="R25" s="225">
        <v>3.4146341463414637E-2</v>
      </c>
      <c r="S25" s="224">
        <v>10</v>
      </c>
      <c r="T25" s="224">
        <v>0</v>
      </c>
      <c r="U25" s="224">
        <v>10</v>
      </c>
      <c r="V25" s="224" t="s">
        <v>7</v>
      </c>
    </row>
    <row r="26" spans="1:22" x14ac:dyDescent="0.2">
      <c r="A26" s="224" t="s">
        <v>171</v>
      </c>
      <c r="B26" s="224" t="s">
        <v>107</v>
      </c>
      <c r="C26" s="224" t="s">
        <v>108</v>
      </c>
      <c r="D26" s="224">
        <v>1.5519999694824218</v>
      </c>
      <c r="E26" s="224">
        <v>4972</v>
      </c>
      <c r="F26" s="224">
        <v>2178</v>
      </c>
      <c r="G26" s="224">
        <v>2113</v>
      </c>
      <c r="H26" s="224">
        <v>3203.6083104164736</v>
      </c>
      <c r="I26" s="224">
        <v>1403.3505430585437</v>
      </c>
      <c r="J26" s="224">
        <v>2450</v>
      </c>
      <c r="K26" s="224">
        <v>1740</v>
      </c>
      <c r="L26" s="224">
        <v>230</v>
      </c>
      <c r="M26" s="224">
        <v>285</v>
      </c>
      <c r="N26" s="225">
        <v>0.11632653061224489</v>
      </c>
      <c r="O26" s="224">
        <v>120</v>
      </c>
      <c r="P26" s="224">
        <v>35</v>
      </c>
      <c r="Q26" s="224">
        <v>155</v>
      </c>
      <c r="R26" s="225">
        <v>6.3265306122448975E-2</v>
      </c>
      <c r="S26" s="224">
        <v>10</v>
      </c>
      <c r="T26" s="224">
        <v>10</v>
      </c>
      <c r="U26" s="224">
        <v>20</v>
      </c>
      <c r="V26" s="224" t="s">
        <v>7</v>
      </c>
    </row>
    <row r="27" spans="1:22" x14ac:dyDescent="0.2">
      <c r="A27" s="224" t="s">
        <v>172</v>
      </c>
      <c r="B27" s="224" t="s">
        <v>107</v>
      </c>
      <c r="C27" s="224" t="s">
        <v>108</v>
      </c>
      <c r="D27" s="224">
        <v>0.80589996337890624</v>
      </c>
      <c r="E27" s="224">
        <v>2198</v>
      </c>
      <c r="F27" s="224">
        <v>1040</v>
      </c>
      <c r="G27" s="224">
        <v>995</v>
      </c>
      <c r="H27" s="224">
        <v>2727.3856556394662</v>
      </c>
      <c r="I27" s="224">
        <v>1290.4827488012033</v>
      </c>
      <c r="J27" s="224">
        <v>1030</v>
      </c>
      <c r="K27" s="224">
        <v>655</v>
      </c>
      <c r="L27" s="224">
        <v>90</v>
      </c>
      <c r="M27" s="224">
        <v>205</v>
      </c>
      <c r="N27" s="225">
        <v>0.19902912621359223</v>
      </c>
      <c r="O27" s="224">
        <v>70</v>
      </c>
      <c r="P27" s="224">
        <v>15</v>
      </c>
      <c r="Q27" s="224">
        <v>85</v>
      </c>
      <c r="R27" s="225">
        <v>8.2524271844660199E-2</v>
      </c>
      <c r="S27" s="224">
        <v>0</v>
      </c>
      <c r="T27" s="224">
        <v>0</v>
      </c>
      <c r="U27" s="224">
        <v>0</v>
      </c>
      <c r="V27" s="224" t="s">
        <v>7</v>
      </c>
    </row>
    <row r="28" spans="1:22" x14ac:dyDescent="0.2">
      <c r="A28" s="224" t="s">
        <v>173</v>
      </c>
      <c r="B28" s="224" t="s">
        <v>107</v>
      </c>
      <c r="C28" s="224" t="s">
        <v>108</v>
      </c>
      <c r="D28" s="224">
        <v>1.9291000366210938</v>
      </c>
      <c r="E28" s="224">
        <v>956</v>
      </c>
      <c r="F28" s="224">
        <v>356</v>
      </c>
      <c r="G28" s="224">
        <v>351</v>
      </c>
      <c r="H28" s="224">
        <v>495.56787198785054</v>
      </c>
      <c r="I28" s="224">
        <v>184.54201090760961</v>
      </c>
      <c r="J28" s="224">
        <v>490</v>
      </c>
      <c r="K28" s="224">
        <v>335</v>
      </c>
      <c r="L28" s="224">
        <v>35</v>
      </c>
      <c r="M28" s="224">
        <v>80</v>
      </c>
      <c r="N28" s="225">
        <v>0.16326530612244897</v>
      </c>
      <c r="O28" s="224">
        <v>30</v>
      </c>
      <c r="P28" s="224">
        <v>10</v>
      </c>
      <c r="Q28" s="224">
        <v>40</v>
      </c>
      <c r="R28" s="225">
        <v>8.1632653061224483E-2</v>
      </c>
      <c r="S28" s="224">
        <v>0</v>
      </c>
      <c r="T28" s="224">
        <v>0</v>
      </c>
      <c r="U28" s="224">
        <v>0</v>
      </c>
      <c r="V28" s="224" t="s">
        <v>7</v>
      </c>
    </row>
    <row r="29" spans="1:22" x14ac:dyDescent="0.2">
      <c r="A29" s="224" t="s">
        <v>174</v>
      </c>
      <c r="B29" s="224" t="s">
        <v>107</v>
      </c>
      <c r="C29" s="224" t="s">
        <v>108</v>
      </c>
      <c r="D29" s="224">
        <v>1.3242999267578126</v>
      </c>
      <c r="E29" s="224">
        <v>3936</v>
      </c>
      <c r="F29" s="224">
        <v>1575</v>
      </c>
      <c r="G29" s="224">
        <v>1537</v>
      </c>
      <c r="H29" s="224">
        <v>2972.1363872882052</v>
      </c>
      <c r="I29" s="224">
        <v>1189.3076244865151</v>
      </c>
      <c r="J29" s="224">
        <v>1915</v>
      </c>
      <c r="K29" s="224">
        <v>1380</v>
      </c>
      <c r="L29" s="224">
        <v>170</v>
      </c>
      <c r="M29" s="224">
        <v>260</v>
      </c>
      <c r="N29" s="225">
        <v>0.13577023498694518</v>
      </c>
      <c r="O29" s="224">
        <v>45</v>
      </c>
      <c r="P29" s="224">
        <v>40</v>
      </c>
      <c r="Q29" s="224">
        <v>85</v>
      </c>
      <c r="R29" s="225">
        <v>4.4386422976501305E-2</v>
      </c>
      <c r="S29" s="224">
        <v>0</v>
      </c>
      <c r="T29" s="224">
        <v>0</v>
      </c>
      <c r="U29" s="224">
        <v>15</v>
      </c>
      <c r="V29" s="224" t="s">
        <v>7</v>
      </c>
    </row>
    <row r="30" spans="1:22" x14ac:dyDescent="0.2">
      <c r="A30" s="224" t="s">
        <v>175</v>
      </c>
      <c r="B30" s="224" t="s">
        <v>107</v>
      </c>
      <c r="C30" s="224" t="s">
        <v>108</v>
      </c>
      <c r="D30" s="224">
        <v>2.8760000610351564</v>
      </c>
      <c r="E30" s="224">
        <v>4729</v>
      </c>
      <c r="F30" s="224">
        <v>1759</v>
      </c>
      <c r="G30" s="224">
        <v>1720</v>
      </c>
      <c r="H30" s="224">
        <v>1644.2976007093321</v>
      </c>
      <c r="I30" s="224">
        <v>611.61333889780394</v>
      </c>
      <c r="J30" s="224">
        <v>2650</v>
      </c>
      <c r="K30" s="224">
        <v>1935</v>
      </c>
      <c r="L30" s="224">
        <v>235</v>
      </c>
      <c r="M30" s="224">
        <v>380</v>
      </c>
      <c r="N30" s="225">
        <v>0.14339622641509434</v>
      </c>
      <c r="O30" s="224">
        <v>75</v>
      </c>
      <c r="P30" s="224">
        <v>0</v>
      </c>
      <c r="Q30" s="224">
        <v>75</v>
      </c>
      <c r="R30" s="225">
        <v>2.8301886792452831E-2</v>
      </c>
      <c r="S30" s="224">
        <v>0</v>
      </c>
      <c r="T30" s="224">
        <v>0</v>
      </c>
      <c r="U30" s="224">
        <v>10</v>
      </c>
      <c r="V30" s="224" t="s">
        <v>7</v>
      </c>
    </row>
    <row r="31" spans="1:22" x14ac:dyDescent="0.2">
      <c r="A31" s="224" t="s">
        <v>176</v>
      </c>
      <c r="B31" s="224" t="s">
        <v>107</v>
      </c>
      <c r="C31" s="224" t="s">
        <v>108</v>
      </c>
      <c r="D31" s="224">
        <v>1.3491000366210937</v>
      </c>
      <c r="E31" s="224">
        <v>3591</v>
      </c>
      <c r="F31" s="224">
        <v>1470</v>
      </c>
      <c r="G31" s="224">
        <v>1441</v>
      </c>
      <c r="H31" s="224">
        <v>2661.7744440908077</v>
      </c>
      <c r="I31" s="224">
        <v>1089.6152695108569</v>
      </c>
      <c r="J31" s="224">
        <v>1955</v>
      </c>
      <c r="K31" s="224">
        <v>1265</v>
      </c>
      <c r="L31" s="224">
        <v>165</v>
      </c>
      <c r="M31" s="224">
        <v>400</v>
      </c>
      <c r="N31" s="225">
        <v>0.20460358056265984</v>
      </c>
      <c r="O31" s="224">
        <v>45</v>
      </c>
      <c r="P31" s="224">
        <v>40</v>
      </c>
      <c r="Q31" s="224">
        <v>85</v>
      </c>
      <c r="R31" s="225">
        <v>4.3478260869565216E-2</v>
      </c>
      <c r="S31" s="224">
        <v>0</v>
      </c>
      <c r="T31" s="224">
        <v>0</v>
      </c>
      <c r="U31" s="224">
        <v>30</v>
      </c>
      <c r="V31" s="224" t="s">
        <v>7</v>
      </c>
    </row>
    <row r="32" spans="1:22" x14ac:dyDescent="0.2">
      <c r="A32" s="224" t="s">
        <v>177</v>
      </c>
      <c r="B32" s="224" t="s">
        <v>107</v>
      </c>
      <c r="C32" s="224" t="s">
        <v>108</v>
      </c>
      <c r="D32" s="224">
        <v>2.5532000732421873</v>
      </c>
      <c r="E32" s="224">
        <v>7235</v>
      </c>
      <c r="F32" s="224">
        <v>2538</v>
      </c>
      <c r="G32" s="224">
        <v>2474</v>
      </c>
      <c r="H32" s="224">
        <v>2833.6988063816784</v>
      </c>
      <c r="I32" s="224">
        <v>994.04665799539737</v>
      </c>
      <c r="J32" s="224">
        <v>4160</v>
      </c>
      <c r="K32" s="224">
        <v>3030</v>
      </c>
      <c r="L32" s="224">
        <v>410</v>
      </c>
      <c r="M32" s="224">
        <v>560</v>
      </c>
      <c r="N32" s="225">
        <v>0.13461538461538461</v>
      </c>
      <c r="O32" s="224">
        <v>75</v>
      </c>
      <c r="P32" s="224">
        <v>55</v>
      </c>
      <c r="Q32" s="224">
        <v>130</v>
      </c>
      <c r="R32" s="225">
        <v>3.125E-2</v>
      </c>
      <c r="S32" s="224">
        <v>0</v>
      </c>
      <c r="T32" s="224">
        <v>20</v>
      </c>
      <c r="U32" s="224">
        <v>10</v>
      </c>
      <c r="V32" s="224" t="s">
        <v>7</v>
      </c>
    </row>
    <row r="33" spans="1:22" x14ac:dyDescent="0.2">
      <c r="A33" s="65" t="s">
        <v>299</v>
      </c>
      <c r="B33" s="65" t="s">
        <v>107</v>
      </c>
      <c r="C33" s="65" t="s">
        <v>108</v>
      </c>
      <c r="D33" s="65">
        <v>79.092202148437494</v>
      </c>
      <c r="E33" s="65">
        <v>4032</v>
      </c>
      <c r="F33" s="65">
        <v>1447</v>
      </c>
      <c r="G33" s="65">
        <v>1400</v>
      </c>
      <c r="H33" s="65">
        <v>50.978476897543992</v>
      </c>
      <c r="I33" s="65">
        <v>18.295103192149345</v>
      </c>
      <c r="J33" s="65">
        <v>2230</v>
      </c>
      <c r="K33" s="65">
        <v>1860</v>
      </c>
      <c r="L33" s="65">
        <v>180</v>
      </c>
      <c r="M33" s="65">
        <v>150</v>
      </c>
      <c r="N33" s="215">
        <v>6.726457399103139E-2</v>
      </c>
      <c r="O33" s="65">
        <v>30</v>
      </c>
      <c r="P33" s="65">
        <v>0</v>
      </c>
      <c r="Q33" s="65">
        <v>30</v>
      </c>
      <c r="R33" s="215">
        <v>1.3452914798206279E-2</v>
      </c>
      <c r="S33" s="65">
        <v>0</v>
      </c>
      <c r="T33" s="65">
        <v>0</v>
      </c>
      <c r="U33" s="65">
        <v>10</v>
      </c>
      <c r="V33" s="65" t="s">
        <v>3</v>
      </c>
    </row>
    <row r="34" spans="1:22" x14ac:dyDescent="0.2">
      <c r="A34" s="224" t="s">
        <v>178</v>
      </c>
      <c r="B34" s="224" t="s">
        <v>107</v>
      </c>
      <c r="C34" s="224" t="s">
        <v>108</v>
      </c>
      <c r="D34" s="224">
        <v>4.7935998535156248</v>
      </c>
      <c r="E34" s="224">
        <v>8674</v>
      </c>
      <c r="F34" s="224">
        <v>3408</v>
      </c>
      <c r="G34" s="224">
        <v>3330</v>
      </c>
      <c r="H34" s="224">
        <v>1809.4960499547101</v>
      </c>
      <c r="I34" s="224">
        <v>710.94795229947567</v>
      </c>
      <c r="J34" s="224">
        <v>4715</v>
      </c>
      <c r="K34" s="224">
        <v>3375</v>
      </c>
      <c r="L34" s="224">
        <v>440</v>
      </c>
      <c r="M34" s="224">
        <v>635</v>
      </c>
      <c r="N34" s="225">
        <v>0.13467656415694593</v>
      </c>
      <c r="O34" s="224">
        <v>150</v>
      </c>
      <c r="P34" s="224">
        <v>85</v>
      </c>
      <c r="Q34" s="224">
        <v>235</v>
      </c>
      <c r="R34" s="225">
        <v>4.9840933191940613E-2</v>
      </c>
      <c r="S34" s="224">
        <v>25</v>
      </c>
      <c r="T34" s="224">
        <v>0</v>
      </c>
      <c r="U34" s="224">
        <v>15</v>
      </c>
      <c r="V34" s="224" t="s">
        <v>7</v>
      </c>
    </row>
    <row r="35" spans="1:22" x14ac:dyDescent="0.2">
      <c r="A35" s="224" t="s">
        <v>179</v>
      </c>
      <c r="B35" s="224" t="s">
        <v>107</v>
      </c>
      <c r="C35" s="224" t="s">
        <v>108</v>
      </c>
      <c r="D35" s="224">
        <v>7.9303997802734374</v>
      </c>
      <c r="E35" s="224">
        <v>7114</v>
      </c>
      <c r="F35" s="224">
        <v>2602</v>
      </c>
      <c r="G35" s="224">
        <v>2558</v>
      </c>
      <c r="H35" s="224">
        <v>897.05439790006551</v>
      </c>
      <c r="I35" s="224">
        <v>328.10451832105292</v>
      </c>
      <c r="J35" s="224">
        <v>3925</v>
      </c>
      <c r="K35" s="224">
        <v>2935</v>
      </c>
      <c r="L35" s="224">
        <v>345</v>
      </c>
      <c r="M35" s="224">
        <v>530</v>
      </c>
      <c r="N35" s="225">
        <v>0.13503184713375796</v>
      </c>
      <c r="O35" s="224">
        <v>45</v>
      </c>
      <c r="P35" s="224">
        <v>20</v>
      </c>
      <c r="Q35" s="224">
        <v>65</v>
      </c>
      <c r="R35" s="225">
        <v>1.6560509554140127E-2</v>
      </c>
      <c r="S35" s="224">
        <v>0</v>
      </c>
      <c r="T35" s="224">
        <v>0</v>
      </c>
      <c r="U35" s="224">
        <v>45</v>
      </c>
      <c r="V35" s="224" t="s">
        <v>7</v>
      </c>
    </row>
    <row r="36" spans="1:22" x14ac:dyDescent="0.2">
      <c r="A36" s="224" t="s">
        <v>180</v>
      </c>
      <c r="B36" s="224" t="s">
        <v>107</v>
      </c>
      <c r="C36" s="224" t="s">
        <v>108</v>
      </c>
      <c r="D36" s="224">
        <v>2.9997000122070312</v>
      </c>
      <c r="E36" s="224">
        <v>4089</v>
      </c>
      <c r="F36" s="224">
        <v>1767</v>
      </c>
      <c r="G36" s="224">
        <v>1696</v>
      </c>
      <c r="H36" s="224">
        <v>1363.1363080841927</v>
      </c>
      <c r="I36" s="224">
        <v>589.05890349346259</v>
      </c>
      <c r="J36" s="224">
        <v>2205</v>
      </c>
      <c r="K36" s="224">
        <v>1610</v>
      </c>
      <c r="L36" s="224">
        <v>230</v>
      </c>
      <c r="M36" s="224">
        <v>270</v>
      </c>
      <c r="N36" s="225">
        <v>0.12244897959183673</v>
      </c>
      <c r="O36" s="224">
        <v>85</v>
      </c>
      <c r="P36" s="224">
        <v>0</v>
      </c>
      <c r="Q36" s="224">
        <v>85</v>
      </c>
      <c r="R36" s="225">
        <v>3.8548752834467119E-2</v>
      </c>
      <c r="S36" s="224">
        <v>10</v>
      </c>
      <c r="T36" s="224">
        <v>0</v>
      </c>
      <c r="U36" s="224">
        <v>0</v>
      </c>
      <c r="V36" s="224" t="s">
        <v>7</v>
      </c>
    </row>
    <row r="37" spans="1:22" x14ac:dyDescent="0.2">
      <c r="A37" s="224" t="s">
        <v>181</v>
      </c>
      <c r="B37" s="224" t="s">
        <v>107</v>
      </c>
      <c r="C37" s="224" t="s">
        <v>108</v>
      </c>
      <c r="D37" s="224">
        <v>5.7271002197265624</v>
      </c>
      <c r="E37" s="224">
        <v>6905</v>
      </c>
      <c r="F37" s="224">
        <v>2443</v>
      </c>
      <c r="G37" s="224">
        <v>2378</v>
      </c>
      <c r="H37" s="224">
        <v>1205.671235892861</v>
      </c>
      <c r="I37" s="224">
        <v>426.56840395166682</v>
      </c>
      <c r="J37" s="224">
        <v>3705</v>
      </c>
      <c r="K37" s="224">
        <v>2820</v>
      </c>
      <c r="L37" s="224">
        <v>420</v>
      </c>
      <c r="M37" s="224">
        <v>410</v>
      </c>
      <c r="N37" s="225">
        <v>0.1106612685560054</v>
      </c>
      <c r="O37" s="224">
        <v>30</v>
      </c>
      <c r="P37" s="224">
        <v>15</v>
      </c>
      <c r="Q37" s="224">
        <v>45</v>
      </c>
      <c r="R37" s="225">
        <v>1.2145748987854251E-2</v>
      </c>
      <c r="S37" s="224">
        <v>0</v>
      </c>
      <c r="T37" s="224">
        <v>0</v>
      </c>
      <c r="U37" s="224">
        <v>0</v>
      </c>
      <c r="V37" s="224" t="s">
        <v>7</v>
      </c>
    </row>
    <row r="38" spans="1:22" x14ac:dyDescent="0.2">
      <c r="A38" s="65" t="s">
        <v>300</v>
      </c>
      <c r="B38" s="65" t="s">
        <v>107</v>
      </c>
      <c r="C38" s="65" t="s">
        <v>108</v>
      </c>
      <c r="D38" s="65">
        <v>581.55539999999996</v>
      </c>
      <c r="E38" s="65">
        <v>7477</v>
      </c>
      <c r="F38" s="65">
        <v>4492</v>
      </c>
      <c r="G38" s="65">
        <v>3068</v>
      </c>
      <c r="H38" s="65">
        <v>12.856900649533992</v>
      </c>
      <c r="I38" s="65">
        <v>7.7241136442031149</v>
      </c>
      <c r="J38" s="65">
        <v>3590</v>
      </c>
      <c r="K38" s="65">
        <v>3055</v>
      </c>
      <c r="L38" s="65">
        <v>360</v>
      </c>
      <c r="M38" s="65">
        <v>50</v>
      </c>
      <c r="N38" s="215">
        <v>1.3927576601671309E-2</v>
      </c>
      <c r="O38" s="65">
        <v>75</v>
      </c>
      <c r="P38" s="65">
        <v>15</v>
      </c>
      <c r="Q38" s="65">
        <v>90</v>
      </c>
      <c r="R38" s="215">
        <v>2.5069637883008356E-2</v>
      </c>
      <c r="S38" s="65">
        <v>0</v>
      </c>
      <c r="T38" s="65">
        <v>0</v>
      </c>
      <c r="U38" s="65">
        <v>30</v>
      </c>
      <c r="V38" s="65" t="s">
        <v>3</v>
      </c>
    </row>
    <row r="39" spans="1:22" x14ac:dyDescent="0.2">
      <c r="A39" s="65" t="s">
        <v>301</v>
      </c>
      <c r="B39" s="65" t="s">
        <v>107</v>
      </c>
      <c r="C39" s="65" t="s">
        <v>108</v>
      </c>
      <c r="D39" s="65">
        <v>372.7251</v>
      </c>
      <c r="E39" s="65">
        <v>5096</v>
      </c>
      <c r="F39" s="65">
        <v>3840</v>
      </c>
      <c r="G39" s="65">
        <v>2120</v>
      </c>
      <c r="H39" s="65">
        <v>13.672274821309324</v>
      </c>
      <c r="I39" s="65">
        <v>10.30249908042147</v>
      </c>
      <c r="J39" s="65">
        <v>2475</v>
      </c>
      <c r="K39" s="65">
        <v>2170</v>
      </c>
      <c r="L39" s="65">
        <v>165</v>
      </c>
      <c r="M39" s="65">
        <v>55</v>
      </c>
      <c r="N39" s="215">
        <v>2.2222222222222223E-2</v>
      </c>
      <c r="O39" s="65">
        <v>80</v>
      </c>
      <c r="P39" s="65">
        <v>0</v>
      </c>
      <c r="Q39" s="65">
        <v>80</v>
      </c>
      <c r="R39" s="215">
        <v>3.2323232323232323E-2</v>
      </c>
      <c r="S39" s="65">
        <v>0</v>
      </c>
      <c r="T39" s="65">
        <v>0</v>
      </c>
      <c r="U39" s="65">
        <v>0</v>
      </c>
      <c r="V39" s="65" t="s">
        <v>3</v>
      </c>
    </row>
    <row r="40" spans="1:22" x14ac:dyDescent="0.2">
      <c r="A40" s="65" t="s">
        <v>302</v>
      </c>
      <c r="B40" s="65" t="s">
        <v>107</v>
      </c>
      <c r="C40" s="65" t="s">
        <v>108</v>
      </c>
      <c r="D40" s="65">
        <v>62.842001953124999</v>
      </c>
      <c r="E40" s="65">
        <v>4443</v>
      </c>
      <c r="F40" s="65">
        <v>1697</v>
      </c>
      <c r="G40" s="65">
        <v>1555</v>
      </c>
      <c r="H40" s="65">
        <v>70.701121255082157</v>
      </c>
      <c r="I40" s="65">
        <v>27.004231998621293</v>
      </c>
      <c r="J40" s="65">
        <v>2275</v>
      </c>
      <c r="K40" s="65">
        <v>1965</v>
      </c>
      <c r="L40" s="65">
        <v>150</v>
      </c>
      <c r="M40" s="65">
        <v>120</v>
      </c>
      <c r="N40" s="215">
        <v>5.2747252747252747E-2</v>
      </c>
      <c r="O40" s="65">
        <v>0</v>
      </c>
      <c r="P40" s="65">
        <v>10</v>
      </c>
      <c r="Q40" s="65">
        <v>10</v>
      </c>
      <c r="R40" s="215">
        <v>4.3956043956043956E-3</v>
      </c>
      <c r="S40" s="65">
        <v>0</v>
      </c>
      <c r="T40" s="65">
        <v>0</v>
      </c>
      <c r="U40" s="65">
        <v>20</v>
      </c>
      <c r="V40" s="65" t="s">
        <v>3</v>
      </c>
    </row>
    <row r="41" spans="1:22" x14ac:dyDescent="0.2">
      <c r="A41" s="65" t="s">
        <v>303</v>
      </c>
      <c r="B41" s="65" t="s">
        <v>107</v>
      </c>
      <c r="C41" s="65" t="s">
        <v>108</v>
      </c>
      <c r="D41" s="65">
        <v>50.244101562499999</v>
      </c>
      <c r="E41" s="65">
        <v>5282</v>
      </c>
      <c r="F41" s="65">
        <v>2193</v>
      </c>
      <c r="G41" s="65">
        <v>2103</v>
      </c>
      <c r="H41" s="65">
        <v>105.12676783422184</v>
      </c>
      <c r="I41" s="65">
        <v>43.646914399933451</v>
      </c>
      <c r="J41" s="65">
        <v>2605</v>
      </c>
      <c r="K41" s="65">
        <v>2065</v>
      </c>
      <c r="L41" s="65">
        <v>185</v>
      </c>
      <c r="M41" s="65">
        <v>255</v>
      </c>
      <c r="N41" s="215">
        <v>9.7888675623800381E-2</v>
      </c>
      <c r="O41" s="65">
        <v>65</v>
      </c>
      <c r="P41" s="65">
        <v>10</v>
      </c>
      <c r="Q41" s="65">
        <v>75</v>
      </c>
      <c r="R41" s="215">
        <v>2.8790786948176585E-2</v>
      </c>
      <c r="S41" s="65">
        <v>10</v>
      </c>
      <c r="T41" s="65">
        <v>0</v>
      </c>
      <c r="U41" s="65">
        <v>15</v>
      </c>
      <c r="V41" s="65" t="s">
        <v>3</v>
      </c>
    </row>
    <row r="42" spans="1:22" x14ac:dyDescent="0.2">
      <c r="A42" s="224" t="s">
        <v>182</v>
      </c>
      <c r="B42" s="224" t="s">
        <v>107</v>
      </c>
      <c r="C42" s="224" t="s">
        <v>108</v>
      </c>
      <c r="D42" s="224">
        <v>4.7469000244140629</v>
      </c>
      <c r="E42" s="224">
        <v>5784</v>
      </c>
      <c r="F42" s="224">
        <v>2095</v>
      </c>
      <c r="G42" s="224">
        <v>2038</v>
      </c>
      <c r="H42" s="224">
        <v>1218.4794224129362</v>
      </c>
      <c r="I42" s="224">
        <v>441.34066216374504</v>
      </c>
      <c r="J42" s="224">
        <v>3040</v>
      </c>
      <c r="K42" s="224">
        <v>2535</v>
      </c>
      <c r="L42" s="224">
        <v>160</v>
      </c>
      <c r="M42" s="224">
        <v>225</v>
      </c>
      <c r="N42" s="225">
        <v>7.4013157894736836E-2</v>
      </c>
      <c r="O42" s="224">
        <v>95</v>
      </c>
      <c r="P42" s="224">
        <v>0</v>
      </c>
      <c r="Q42" s="224">
        <v>95</v>
      </c>
      <c r="R42" s="225">
        <v>3.125E-2</v>
      </c>
      <c r="S42" s="224">
        <v>10</v>
      </c>
      <c r="T42" s="224">
        <v>0</v>
      </c>
      <c r="U42" s="224">
        <v>15</v>
      </c>
      <c r="V42" s="224" t="s">
        <v>7</v>
      </c>
    </row>
    <row r="43" spans="1:22" x14ac:dyDescent="0.2">
      <c r="A43" s="224" t="s">
        <v>183</v>
      </c>
      <c r="B43" s="224" t="s">
        <v>107</v>
      </c>
      <c r="C43" s="224" t="s">
        <v>108</v>
      </c>
      <c r="D43" s="224">
        <v>7.5309002685546877</v>
      </c>
      <c r="E43" s="224">
        <v>5958</v>
      </c>
      <c r="F43" s="224">
        <v>2280</v>
      </c>
      <c r="G43" s="224">
        <v>2221</v>
      </c>
      <c r="H43" s="224">
        <v>791.1404729229597</v>
      </c>
      <c r="I43" s="224">
        <v>302.75264824846391</v>
      </c>
      <c r="J43" s="224">
        <v>3070</v>
      </c>
      <c r="K43" s="224">
        <v>2380</v>
      </c>
      <c r="L43" s="224">
        <v>240</v>
      </c>
      <c r="M43" s="224">
        <v>325</v>
      </c>
      <c r="N43" s="225">
        <v>0.10586319218241043</v>
      </c>
      <c r="O43" s="224">
        <v>70</v>
      </c>
      <c r="P43" s="224">
        <v>20</v>
      </c>
      <c r="Q43" s="224">
        <v>90</v>
      </c>
      <c r="R43" s="225">
        <v>2.9315960912052116E-2</v>
      </c>
      <c r="S43" s="224">
        <v>10</v>
      </c>
      <c r="T43" s="224">
        <v>0</v>
      </c>
      <c r="U43" s="224">
        <v>25</v>
      </c>
      <c r="V43" s="224" t="s">
        <v>7</v>
      </c>
    </row>
    <row r="44" spans="1:22" x14ac:dyDescent="0.2">
      <c r="A44" s="224" t="s">
        <v>184</v>
      </c>
      <c r="B44" s="224" t="s">
        <v>107</v>
      </c>
      <c r="C44" s="224" t="s">
        <v>108</v>
      </c>
      <c r="D44" s="224">
        <v>7.5607000732421872</v>
      </c>
      <c r="E44" s="224">
        <v>5456</v>
      </c>
      <c r="F44" s="224">
        <v>2519</v>
      </c>
      <c r="G44" s="224">
        <v>2407</v>
      </c>
      <c r="H44" s="224">
        <v>721.62629745215543</v>
      </c>
      <c r="I44" s="224">
        <v>333.17020588012821</v>
      </c>
      <c r="J44" s="224">
        <v>2205</v>
      </c>
      <c r="K44" s="224">
        <v>1565</v>
      </c>
      <c r="L44" s="224">
        <v>225</v>
      </c>
      <c r="M44" s="224">
        <v>140</v>
      </c>
      <c r="N44" s="225">
        <v>6.3492063492063489E-2</v>
      </c>
      <c r="O44" s="224">
        <v>240</v>
      </c>
      <c r="P44" s="224">
        <v>0</v>
      </c>
      <c r="Q44" s="224">
        <v>240</v>
      </c>
      <c r="R44" s="225">
        <v>0.10884353741496598</v>
      </c>
      <c r="S44" s="224">
        <v>0</v>
      </c>
      <c r="T44" s="224">
        <v>10</v>
      </c>
      <c r="U44" s="224">
        <v>10</v>
      </c>
      <c r="V44" s="224" t="s">
        <v>7</v>
      </c>
    </row>
    <row r="45" spans="1:22" x14ac:dyDescent="0.2">
      <c r="A45" s="224" t="s">
        <v>185</v>
      </c>
      <c r="B45" s="224" t="s">
        <v>107</v>
      </c>
      <c r="C45" s="224" t="s">
        <v>108</v>
      </c>
      <c r="D45" s="224">
        <v>0.86839996337890624</v>
      </c>
      <c r="E45" s="224">
        <v>1487</v>
      </c>
      <c r="F45" s="224">
        <v>701</v>
      </c>
      <c r="G45" s="224">
        <v>656</v>
      </c>
      <c r="H45" s="224">
        <v>1712.3446138967442</v>
      </c>
      <c r="I45" s="224">
        <v>807.23172450680408</v>
      </c>
      <c r="J45" s="224">
        <v>785</v>
      </c>
      <c r="K45" s="224">
        <v>560</v>
      </c>
      <c r="L45" s="224">
        <v>90</v>
      </c>
      <c r="M45" s="224">
        <v>105</v>
      </c>
      <c r="N45" s="225">
        <v>0.13375796178343949</v>
      </c>
      <c r="O45" s="224">
        <v>15</v>
      </c>
      <c r="P45" s="224">
        <v>0</v>
      </c>
      <c r="Q45" s="224">
        <v>15</v>
      </c>
      <c r="R45" s="225">
        <v>1.9108280254777069E-2</v>
      </c>
      <c r="S45" s="224">
        <v>10</v>
      </c>
      <c r="T45" s="224">
        <v>0</v>
      </c>
      <c r="U45" s="224">
        <v>10</v>
      </c>
      <c r="V45" s="224" t="s">
        <v>7</v>
      </c>
    </row>
    <row r="46" spans="1:22" x14ac:dyDescent="0.2">
      <c r="A46" s="224" t="s">
        <v>186</v>
      </c>
      <c r="B46" s="224" t="s">
        <v>107</v>
      </c>
      <c r="C46" s="224" t="s">
        <v>108</v>
      </c>
      <c r="D46" s="224">
        <v>1.6416000366210937</v>
      </c>
      <c r="E46" s="224">
        <v>4395</v>
      </c>
      <c r="F46" s="224">
        <v>1884</v>
      </c>
      <c r="G46" s="224">
        <v>1793</v>
      </c>
      <c r="H46" s="224">
        <v>2677.2660221464366</v>
      </c>
      <c r="I46" s="224">
        <v>1147.6607931112369</v>
      </c>
      <c r="J46" s="224">
        <v>2250</v>
      </c>
      <c r="K46" s="224">
        <v>1460</v>
      </c>
      <c r="L46" s="224">
        <v>235</v>
      </c>
      <c r="M46" s="224">
        <v>435</v>
      </c>
      <c r="N46" s="225">
        <v>0.19333333333333333</v>
      </c>
      <c r="O46" s="224">
        <v>80</v>
      </c>
      <c r="P46" s="224">
        <v>30</v>
      </c>
      <c r="Q46" s="224">
        <v>110</v>
      </c>
      <c r="R46" s="225">
        <v>4.8888888888888891E-2</v>
      </c>
      <c r="S46" s="224">
        <v>0</v>
      </c>
      <c r="T46" s="224">
        <v>0</v>
      </c>
      <c r="U46" s="224">
        <v>10</v>
      </c>
      <c r="V46" s="224" t="s">
        <v>7</v>
      </c>
    </row>
    <row r="47" spans="1:22" x14ac:dyDescent="0.2">
      <c r="A47" s="224" t="s">
        <v>187</v>
      </c>
      <c r="B47" s="224" t="s">
        <v>107</v>
      </c>
      <c r="C47" s="224" t="s">
        <v>108</v>
      </c>
      <c r="D47" s="224">
        <v>0.97260002136230472</v>
      </c>
      <c r="E47" s="224">
        <v>4371</v>
      </c>
      <c r="F47" s="224">
        <v>1900</v>
      </c>
      <c r="G47" s="224">
        <v>1815</v>
      </c>
      <c r="H47" s="224">
        <v>4494.1393214012196</v>
      </c>
      <c r="I47" s="224">
        <v>1953.5265867449823</v>
      </c>
      <c r="J47" s="224">
        <v>2335</v>
      </c>
      <c r="K47" s="224">
        <v>1390</v>
      </c>
      <c r="L47" s="224">
        <v>265</v>
      </c>
      <c r="M47" s="224">
        <v>560</v>
      </c>
      <c r="N47" s="225">
        <v>0.2398286937901499</v>
      </c>
      <c r="O47" s="224">
        <v>75</v>
      </c>
      <c r="P47" s="224">
        <v>30</v>
      </c>
      <c r="Q47" s="224">
        <v>105</v>
      </c>
      <c r="R47" s="225">
        <v>4.4967880085653104E-2</v>
      </c>
      <c r="S47" s="224">
        <v>0</v>
      </c>
      <c r="T47" s="224">
        <v>0</v>
      </c>
      <c r="U47" s="224">
        <v>0</v>
      </c>
      <c r="V47" s="224" t="s">
        <v>7</v>
      </c>
    </row>
    <row r="48" spans="1:22" x14ac:dyDescent="0.2">
      <c r="A48" s="224" t="s">
        <v>188</v>
      </c>
      <c r="B48" s="224" t="s">
        <v>107</v>
      </c>
      <c r="C48" s="224" t="s">
        <v>108</v>
      </c>
      <c r="D48" s="224">
        <v>1.7763000488281251</v>
      </c>
      <c r="E48" s="224">
        <v>4087</v>
      </c>
      <c r="F48" s="224">
        <v>1571</v>
      </c>
      <c r="G48" s="224">
        <v>1538</v>
      </c>
      <c r="H48" s="224">
        <v>2300.8500183830474</v>
      </c>
      <c r="I48" s="224">
        <v>884.42265203811303</v>
      </c>
      <c r="J48" s="224">
        <v>1995</v>
      </c>
      <c r="K48" s="224">
        <v>1165</v>
      </c>
      <c r="L48" s="224">
        <v>215</v>
      </c>
      <c r="M48" s="224">
        <v>425</v>
      </c>
      <c r="N48" s="225">
        <v>0.21303258145363407</v>
      </c>
      <c r="O48" s="224">
        <v>115</v>
      </c>
      <c r="P48" s="224">
        <v>55</v>
      </c>
      <c r="Q48" s="224">
        <v>170</v>
      </c>
      <c r="R48" s="225">
        <v>8.5213032581453629E-2</v>
      </c>
      <c r="S48" s="224">
        <v>10</v>
      </c>
      <c r="T48" s="224">
        <v>0</v>
      </c>
      <c r="U48" s="224">
        <v>15</v>
      </c>
      <c r="V48" s="224" t="s">
        <v>7</v>
      </c>
    </row>
    <row r="49" spans="1:22" x14ac:dyDescent="0.2">
      <c r="A49" s="224" t="s">
        <v>189</v>
      </c>
      <c r="B49" s="224" t="s">
        <v>107</v>
      </c>
      <c r="C49" s="224" t="s">
        <v>108</v>
      </c>
      <c r="D49" s="224">
        <v>1.6147999572753906</v>
      </c>
      <c r="E49" s="224">
        <v>4686</v>
      </c>
      <c r="F49" s="224">
        <v>1866</v>
      </c>
      <c r="G49" s="224">
        <v>1809</v>
      </c>
      <c r="H49" s="224">
        <v>2901.9074337273109</v>
      </c>
      <c r="I49" s="224">
        <v>1155.5610907672135</v>
      </c>
      <c r="J49" s="224">
        <v>2060</v>
      </c>
      <c r="K49" s="224">
        <v>1195</v>
      </c>
      <c r="L49" s="224">
        <v>220</v>
      </c>
      <c r="M49" s="224">
        <v>445</v>
      </c>
      <c r="N49" s="225">
        <v>0.21601941747572814</v>
      </c>
      <c r="O49" s="224">
        <v>160</v>
      </c>
      <c r="P49" s="224">
        <v>35</v>
      </c>
      <c r="Q49" s="224">
        <v>195</v>
      </c>
      <c r="R49" s="225">
        <v>9.4660194174757281E-2</v>
      </c>
      <c r="S49" s="224">
        <v>0</v>
      </c>
      <c r="T49" s="224">
        <v>0</v>
      </c>
      <c r="U49" s="224">
        <v>0</v>
      </c>
      <c r="V49" s="224" t="s">
        <v>7</v>
      </c>
    </row>
    <row r="50" spans="1:22" x14ac:dyDescent="0.2">
      <c r="A50" s="224" t="s">
        <v>190</v>
      </c>
      <c r="B50" s="224" t="s">
        <v>107</v>
      </c>
      <c r="C50" s="224" t="s">
        <v>108</v>
      </c>
      <c r="D50" s="224">
        <v>3.7073001098632812</v>
      </c>
      <c r="E50" s="224">
        <v>6630</v>
      </c>
      <c r="F50" s="224">
        <v>2434</v>
      </c>
      <c r="G50" s="224">
        <v>2378</v>
      </c>
      <c r="H50" s="224">
        <v>1788.3634460455112</v>
      </c>
      <c r="I50" s="224">
        <v>656.54247777900071</v>
      </c>
      <c r="J50" s="224">
        <v>3545</v>
      </c>
      <c r="K50" s="224">
        <v>2290</v>
      </c>
      <c r="L50" s="224">
        <v>405</v>
      </c>
      <c r="M50" s="224">
        <v>650</v>
      </c>
      <c r="N50" s="225">
        <v>0.18335684062059238</v>
      </c>
      <c r="O50" s="224">
        <v>110</v>
      </c>
      <c r="P50" s="224">
        <v>55</v>
      </c>
      <c r="Q50" s="224">
        <v>165</v>
      </c>
      <c r="R50" s="225">
        <v>4.6544428772919602E-2</v>
      </c>
      <c r="S50" s="224">
        <v>10</v>
      </c>
      <c r="T50" s="224">
        <v>10</v>
      </c>
      <c r="U50" s="224">
        <v>10</v>
      </c>
      <c r="V50" s="224" t="s">
        <v>7</v>
      </c>
    </row>
    <row r="51" spans="1:22" x14ac:dyDescent="0.2">
      <c r="A51" s="224" t="s">
        <v>191</v>
      </c>
      <c r="B51" s="224" t="s">
        <v>107</v>
      </c>
      <c r="C51" s="224" t="s">
        <v>108</v>
      </c>
      <c r="D51" s="224">
        <v>14.683399658203125</v>
      </c>
      <c r="E51" s="224">
        <v>8192</v>
      </c>
      <c r="F51" s="224">
        <v>2851</v>
      </c>
      <c r="G51" s="224">
        <v>2761</v>
      </c>
      <c r="H51" s="224">
        <v>557.90894416085735</v>
      </c>
      <c r="I51" s="224">
        <v>194.16484372590386</v>
      </c>
      <c r="J51" s="224">
        <v>4280</v>
      </c>
      <c r="K51" s="224">
        <v>2960</v>
      </c>
      <c r="L51" s="224">
        <v>420</v>
      </c>
      <c r="M51" s="224">
        <v>720</v>
      </c>
      <c r="N51" s="225">
        <v>0.16822429906542055</v>
      </c>
      <c r="O51" s="224">
        <v>75</v>
      </c>
      <c r="P51" s="224">
        <v>95</v>
      </c>
      <c r="Q51" s="224">
        <v>170</v>
      </c>
      <c r="R51" s="225">
        <v>3.9719626168224297E-2</v>
      </c>
      <c r="S51" s="224">
        <v>10</v>
      </c>
      <c r="T51" s="224">
        <v>0</v>
      </c>
      <c r="U51" s="224">
        <v>0</v>
      </c>
      <c r="V51" s="224" t="s">
        <v>7</v>
      </c>
    </row>
    <row r="52" spans="1:22" x14ac:dyDescent="0.2">
      <c r="A52" s="65" t="s">
        <v>304</v>
      </c>
      <c r="B52" s="65" t="s">
        <v>107</v>
      </c>
      <c r="C52" s="65" t="s">
        <v>108</v>
      </c>
      <c r="D52" s="65">
        <v>111.552197265625</v>
      </c>
      <c r="E52" s="65">
        <v>6703</v>
      </c>
      <c r="F52" s="65">
        <v>2824</v>
      </c>
      <c r="G52" s="65">
        <v>2483</v>
      </c>
      <c r="H52" s="65">
        <v>60.088462301096612</v>
      </c>
      <c r="I52" s="65">
        <v>25.315503138638942</v>
      </c>
      <c r="J52" s="65">
        <v>3415</v>
      </c>
      <c r="K52" s="65">
        <v>2875</v>
      </c>
      <c r="L52" s="65">
        <v>325</v>
      </c>
      <c r="M52" s="65">
        <v>90</v>
      </c>
      <c r="N52" s="215">
        <v>2.6354319180087848E-2</v>
      </c>
      <c r="O52" s="65">
        <v>65</v>
      </c>
      <c r="P52" s="65">
        <v>55</v>
      </c>
      <c r="Q52" s="65">
        <v>120</v>
      </c>
      <c r="R52" s="215">
        <v>3.5139092240117131E-2</v>
      </c>
      <c r="S52" s="65">
        <v>0</v>
      </c>
      <c r="T52" s="65">
        <v>0</v>
      </c>
      <c r="U52" s="65">
        <v>0</v>
      </c>
      <c r="V52" s="65" t="s">
        <v>3</v>
      </c>
    </row>
    <row r="53" spans="1:22" x14ac:dyDescent="0.2">
      <c r="A53" s="65" t="s">
        <v>305</v>
      </c>
      <c r="B53" s="65" t="s">
        <v>107</v>
      </c>
      <c r="C53" s="65" t="s">
        <v>108</v>
      </c>
      <c r="D53" s="65">
        <v>37.585400390624997</v>
      </c>
      <c r="E53" s="65">
        <v>1968</v>
      </c>
      <c r="F53" s="65">
        <v>640</v>
      </c>
      <c r="G53" s="65">
        <v>630</v>
      </c>
      <c r="H53" s="65">
        <v>52.360756558306676</v>
      </c>
      <c r="I53" s="65">
        <v>17.027888311644446</v>
      </c>
      <c r="J53" s="65">
        <v>1055</v>
      </c>
      <c r="K53" s="65">
        <v>865</v>
      </c>
      <c r="L53" s="65">
        <v>100</v>
      </c>
      <c r="M53" s="65">
        <v>70</v>
      </c>
      <c r="N53" s="215">
        <v>6.6350710900473939E-2</v>
      </c>
      <c r="O53" s="65">
        <v>0</v>
      </c>
      <c r="P53" s="65">
        <v>10</v>
      </c>
      <c r="Q53" s="65">
        <v>10</v>
      </c>
      <c r="R53" s="215">
        <v>9.4786729857819912E-3</v>
      </c>
      <c r="S53" s="65">
        <v>0</v>
      </c>
      <c r="T53" s="65">
        <v>0</v>
      </c>
      <c r="U53" s="65">
        <v>15</v>
      </c>
      <c r="V53" s="65" t="s">
        <v>3</v>
      </c>
    </row>
    <row r="54" spans="1:22" x14ac:dyDescent="0.2">
      <c r="A54" s="224" t="s">
        <v>192</v>
      </c>
      <c r="B54" s="224" t="s">
        <v>107</v>
      </c>
      <c r="C54" s="224" t="s">
        <v>108</v>
      </c>
      <c r="D54" s="224">
        <v>26.00590087890625</v>
      </c>
      <c r="E54" s="224">
        <v>5716</v>
      </c>
      <c r="F54" s="224">
        <v>2139</v>
      </c>
      <c r="G54" s="224">
        <v>1999</v>
      </c>
      <c r="H54" s="224">
        <v>219.79626957035461</v>
      </c>
      <c r="I54" s="224">
        <v>82.250563437891628</v>
      </c>
      <c r="J54" s="224">
        <v>3285</v>
      </c>
      <c r="K54" s="224">
        <v>2360</v>
      </c>
      <c r="L54" s="224">
        <v>340</v>
      </c>
      <c r="M54" s="224">
        <v>480</v>
      </c>
      <c r="N54" s="225">
        <v>0.14611872146118721</v>
      </c>
      <c r="O54" s="224">
        <v>35</v>
      </c>
      <c r="P54" s="224">
        <v>50</v>
      </c>
      <c r="Q54" s="224">
        <v>85</v>
      </c>
      <c r="R54" s="225">
        <v>2.5875190258751901E-2</v>
      </c>
      <c r="S54" s="224">
        <v>0</v>
      </c>
      <c r="T54" s="224">
        <v>0</v>
      </c>
      <c r="U54" s="224">
        <v>15</v>
      </c>
      <c r="V54" s="224" t="s">
        <v>7</v>
      </c>
    </row>
    <row r="55" spans="1:22" x14ac:dyDescent="0.2">
      <c r="A55" s="224" t="s">
        <v>193</v>
      </c>
      <c r="B55" s="224" t="s">
        <v>107</v>
      </c>
      <c r="C55" s="224" t="s">
        <v>108</v>
      </c>
      <c r="D55" s="224">
        <v>2.2455000305175781</v>
      </c>
      <c r="E55" s="224">
        <v>5762</v>
      </c>
      <c r="F55" s="224">
        <v>2495</v>
      </c>
      <c r="G55" s="224">
        <v>2447</v>
      </c>
      <c r="H55" s="224">
        <v>2566.0208958767566</v>
      </c>
      <c r="I55" s="224">
        <v>1111.1110960105011</v>
      </c>
      <c r="J55" s="224">
        <v>2755</v>
      </c>
      <c r="K55" s="224">
        <v>1955</v>
      </c>
      <c r="L55" s="224">
        <v>250</v>
      </c>
      <c r="M55" s="224">
        <v>380</v>
      </c>
      <c r="N55" s="225">
        <v>0.13793103448275862</v>
      </c>
      <c r="O55" s="224">
        <v>100</v>
      </c>
      <c r="P55" s="224">
        <v>45</v>
      </c>
      <c r="Q55" s="224">
        <v>145</v>
      </c>
      <c r="R55" s="225">
        <v>5.2631578947368418E-2</v>
      </c>
      <c r="S55" s="224">
        <v>0</v>
      </c>
      <c r="T55" s="224">
        <v>10</v>
      </c>
      <c r="U55" s="224">
        <v>0</v>
      </c>
      <c r="V55" s="224" t="s">
        <v>7</v>
      </c>
    </row>
    <row r="56" spans="1:22" x14ac:dyDescent="0.2">
      <c r="A56" s="65" t="s">
        <v>306</v>
      </c>
      <c r="B56" s="65" t="s">
        <v>107</v>
      </c>
      <c r="C56" s="65" t="s">
        <v>108</v>
      </c>
      <c r="D56" s="65">
        <v>128.38679687499999</v>
      </c>
      <c r="E56" s="65">
        <v>7926</v>
      </c>
      <c r="F56" s="65">
        <v>2912</v>
      </c>
      <c r="G56" s="65">
        <v>2749</v>
      </c>
      <c r="H56" s="65">
        <v>61.735320086822604</v>
      </c>
      <c r="I56" s="65">
        <v>22.681460016758443</v>
      </c>
      <c r="J56" s="65">
        <v>4175</v>
      </c>
      <c r="K56" s="65">
        <v>3600</v>
      </c>
      <c r="L56" s="65">
        <v>320</v>
      </c>
      <c r="M56" s="65">
        <v>145</v>
      </c>
      <c r="N56" s="215">
        <v>3.473053892215569E-2</v>
      </c>
      <c r="O56" s="65">
        <v>30</v>
      </c>
      <c r="P56" s="65">
        <v>10</v>
      </c>
      <c r="Q56" s="65">
        <v>40</v>
      </c>
      <c r="R56" s="215">
        <v>9.5808383233532933E-3</v>
      </c>
      <c r="S56" s="65">
        <v>20</v>
      </c>
      <c r="T56" s="65">
        <v>0</v>
      </c>
      <c r="U56" s="65">
        <v>50</v>
      </c>
      <c r="V56" s="65" t="s">
        <v>3</v>
      </c>
    </row>
    <row r="57" spans="1:22" x14ac:dyDescent="0.2">
      <c r="A57" s="224" t="s">
        <v>194</v>
      </c>
      <c r="B57" s="224" t="s">
        <v>107</v>
      </c>
      <c r="C57" s="224" t="s">
        <v>108</v>
      </c>
      <c r="D57" s="224">
        <v>12.08739990234375</v>
      </c>
      <c r="E57" s="224">
        <v>7042</v>
      </c>
      <c r="F57" s="224">
        <v>2505</v>
      </c>
      <c r="G57" s="224">
        <v>2441</v>
      </c>
      <c r="H57" s="224">
        <v>582.59013988893958</v>
      </c>
      <c r="I57" s="224">
        <v>207.24059932147028</v>
      </c>
      <c r="J57" s="224">
        <v>3790</v>
      </c>
      <c r="K57" s="224">
        <v>2860</v>
      </c>
      <c r="L57" s="224">
        <v>390</v>
      </c>
      <c r="M57" s="224">
        <v>400</v>
      </c>
      <c r="N57" s="225">
        <v>0.10554089709762533</v>
      </c>
      <c r="O57" s="224">
        <v>40</v>
      </c>
      <c r="P57" s="224">
        <v>70</v>
      </c>
      <c r="Q57" s="224">
        <v>110</v>
      </c>
      <c r="R57" s="225">
        <v>2.9023746701846966E-2</v>
      </c>
      <c r="S57" s="224">
        <v>0</v>
      </c>
      <c r="T57" s="224">
        <v>0</v>
      </c>
      <c r="U57" s="224">
        <v>15</v>
      </c>
      <c r="V57" s="224" t="s">
        <v>7</v>
      </c>
    </row>
    <row r="58" spans="1:22" x14ac:dyDescent="0.2">
      <c r="A58" s="224" t="s">
        <v>195</v>
      </c>
      <c r="B58" s="224" t="s">
        <v>107</v>
      </c>
      <c r="C58" s="224" t="s">
        <v>108</v>
      </c>
      <c r="D58" s="224">
        <v>2.7963000488281251</v>
      </c>
      <c r="E58" s="224">
        <v>5809</v>
      </c>
      <c r="F58" s="224">
        <v>2008</v>
      </c>
      <c r="G58" s="224">
        <v>1967</v>
      </c>
      <c r="H58" s="224">
        <v>2077.3879406948618</v>
      </c>
      <c r="I58" s="224">
        <v>718.09175157777281</v>
      </c>
      <c r="J58" s="224">
        <v>3025</v>
      </c>
      <c r="K58" s="224">
        <v>2035</v>
      </c>
      <c r="L58" s="224">
        <v>330</v>
      </c>
      <c r="M58" s="224">
        <v>475</v>
      </c>
      <c r="N58" s="225">
        <v>0.15702479338842976</v>
      </c>
      <c r="O58" s="224">
        <v>40</v>
      </c>
      <c r="P58" s="224">
        <v>135</v>
      </c>
      <c r="Q58" s="224">
        <v>175</v>
      </c>
      <c r="R58" s="225">
        <v>5.7851239669421489E-2</v>
      </c>
      <c r="S58" s="224">
        <v>10</v>
      </c>
      <c r="T58" s="224">
        <v>0</v>
      </c>
      <c r="U58" s="224">
        <v>0</v>
      </c>
      <c r="V58" s="224" t="s">
        <v>7</v>
      </c>
    </row>
    <row r="59" spans="1:22" x14ac:dyDescent="0.2">
      <c r="A59" s="65" t="s">
        <v>307</v>
      </c>
      <c r="B59" s="65" t="s">
        <v>107</v>
      </c>
      <c r="C59" s="65" t="s">
        <v>108</v>
      </c>
      <c r="D59" s="65">
        <v>444.83459999999997</v>
      </c>
      <c r="E59" s="65">
        <v>5238</v>
      </c>
      <c r="F59" s="65">
        <v>2468</v>
      </c>
      <c r="G59" s="65">
        <v>2004</v>
      </c>
      <c r="H59" s="65">
        <v>11.775163173008576</v>
      </c>
      <c r="I59" s="65">
        <v>5.5481295744530668</v>
      </c>
      <c r="J59" s="65">
        <v>2395</v>
      </c>
      <c r="K59" s="65">
        <v>2005</v>
      </c>
      <c r="L59" s="65">
        <v>250</v>
      </c>
      <c r="M59" s="65">
        <v>50</v>
      </c>
      <c r="N59" s="215">
        <v>2.0876826722338204E-2</v>
      </c>
      <c r="O59" s="65">
        <v>65</v>
      </c>
      <c r="P59" s="65">
        <v>10</v>
      </c>
      <c r="Q59" s="65">
        <v>75</v>
      </c>
      <c r="R59" s="215">
        <v>3.1315240083507306E-2</v>
      </c>
      <c r="S59" s="65">
        <v>10</v>
      </c>
      <c r="T59" s="65">
        <v>0</v>
      </c>
      <c r="U59" s="65">
        <v>15</v>
      </c>
      <c r="V59" s="65" t="s">
        <v>3</v>
      </c>
    </row>
    <row r="60" spans="1:22" x14ac:dyDescent="0.2">
      <c r="A60" s="65" t="s">
        <v>308</v>
      </c>
      <c r="B60" s="65" t="s">
        <v>107</v>
      </c>
      <c r="C60" s="65" t="s">
        <v>108</v>
      </c>
      <c r="D60" s="65">
        <v>180.65430000000001</v>
      </c>
      <c r="E60" s="65">
        <v>604</v>
      </c>
      <c r="F60" s="65">
        <v>489</v>
      </c>
      <c r="G60" s="65">
        <v>255</v>
      </c>
      <c r="H60" s="65">
        <v>3.3434022882378112</v>
      </c>
      <c r="I60" s="65">
        <v>2.7068273492521349</v>
      </c>
      <c r="J60" s="65">
        <v>135</v>
      </c>
      <c r="K60" s="65">
        <v>115</v>
      </c>
      <c r="L60" s="65">
        <v>25</v>
      </c>
      <c r="M60" s="65">
        <v>0</v>
      </c>
      <c r="N60" s="215">
        <v>0</v>
      </c>
      <c r="O60" s="65">
        <v>0</v>
      </c>
      <c r="P60" s="65">
        <v>0</v>
      </c>
      <c r="Q60" s="65">
        <v>0</v>
      </c>
      <c r="R60" s="215">
        <v>0</v>
      </c>
      <c r="S60" s="65">
        <v>0</v>
      </c>
      <c r="T60" s="65">
        <v>0</v>
      </c>
      <c r="U60" s="65">
        <v>0</v>
      </c>
      <c r="V60" s="65" t="s">
        <v>3</v>
      </c>
    </row>
    <row r="61" spans="1:22" x14ac:dyDescent="0.2">
      <c r="A61" s="65" t="s">
        <v>309</v>
      </c>
      <c r="B61" s="65" t="s">
        <v>107</v>
      </c>
      <c r="C61" s="65" t="s">
        <v>108</v>
      </c>
      <c r="D61" s="65">
        <v>217.51159999999999</v>
      </c>
      <c r="E61" s="65">
        <v>4348</v>
      </c>
      <c r="F61" s="65">
        <v>1676</v>
      </c>
      <c r="G61" s="65">
        <v>1493</v>
      </c>
      <c r="H61" s="65">
        <v>19.98973847831564</v>
      </c>
      <c r="I61" s="65">
        <v>7.7053361751741063</v>
      </c>
      <c r="J61" s="65">
        <v>2115</v>
      </c>
      <c r="K61" s="65">
        <v>1790</v>
      </c>
      <c r="L61" s="65">
        <v>170</v>
      </c>
      <c r="M61" s="65">
        <v>100</v>
      </c>
      <c r="N61" s="215">
        <v>4.7281323877068557E-2</v>
      </c>
      <c r="O61" s="65">
        <v>45</v>
      </c>
      <c r="P61" s="65">
        <v>0</v>
      </c>
      <c r="Q61" s="65">
        <v>45</v>
      </c>
      <c r="R61" s="215">
        <v>2.1276595744680851E-2</v>
      </c>
      <c r="S61" s="65">
        <v>0</v>
      </c>
      <c r="T61" s="65">
        <v>0</v>
      </c>
      <c r="U61" s="65">
        <v>10</v>
      </c>
      <c r="V61" s="65" t="s">
        <v>3</v>
      </c>
    </row>
    <row r="62" spans="1:22" x14ac:dyDescent="0.2">
      <c r="A62" s="226" t="s">
        <v>329</v>
      </c>
      <c r="B62" s="226" t="s">
        <v>107</v>
      </c>
      <c r="C62" s="226" t="s">
        <v>108</v>
      </c>
      <c r="D62" s="226">
        <v>2.0094999694824218</v>
      </c>
      <c r="E62" s="226">
        <v>7342</v>
      </c>
      <c r="F62" s="226">
        <v>3189</v>
      </c>
      <c r="G62" s="226">
        <v>3005</v>
      </c>
      <c r="H62" s="226">
        <v>3653.6452408561354</v>
      </c>
      <c r="I62" s="226">
        <v>1586.961954929204</v>
      </c>
      <c r="J62" s="226">
        <v>2725</v>
      </c>
      <c r="K62" s="226">
        <v>1280</v>
      </c>
      <c r="L62" s="226">
        <v>190</v>
      </c>
      <c r="M62" s="226">
        <v>955</v>
      </c>
      <c r="N62" s="227">
        <v>0.35045871559633029</v>
      </c>
      <c r="O62" s="226">
        <v>190</v>
      </c>
      <c r="P62" s="226">
        <v>55</v>
      </c>
      <c r="Q62" s="226">
        <v>245</v>
      </c>
      <c r="R62" s="227">
        <v>8.990825688073395E-2</v>
      </c>
      <c r="S62" s="226">
        <v>0</v>
      </c>
      <c r="T62" s="226">
        <v>0</v>
      </c>
      <c r="U62" s="226">
        <v>40</v>
      </c>
      <c r="V62" s="226" t="s">
        <v>6</v>
      </c>
    </row>
    <row r="63" spans="1:22" x14ac:dyDescent="0.2">
      <c r="A63" s="226" t="s">
        <v>330</v>
      </c>
      <c r="B63" s="226" t="s">
        <v>107</v>
      </c>
      <c r="C63" s="226" t="s">
        <v>108</v>
      </c>
      <c r="D63" s="226">
        <v>1.3671000671386719</v>
      </c>
      <c r="E63" s="226">
        <v>2777</v>
      </c>
      <c r="F63" s="226">
        <v>1235</v>
      </c>
      <c r="G63" s="226">
        <v>1192</v>
      </c>
      <c r="H63" s="226">
        <v>2031.3070467564498</v>
      </c>
      <c r="I63" s="226">
        <v>903.3720571639235</v>
      </c>
      <c r="J63" s="226">
        <v>1200</v>
      </c>
      <c r="K63" s="226">
        <v>665</v>
      </c>
      <c r="L63" s="226">
        <v>70</v>
      </c>
      <c r="M63" s="226">
        <v>370</v>
      </c>
      <c r="N63" s="227">
        <v>0.30833333333333335</v>
      </c>
      <c r="O63" s="226">
        <v>70</v>
      </c>
      <c r="P63" s="226">
        <v>10</v>
      </c>
      <c r="Q63" s="226">
        <v>80</v>
      </c>
      <c r="R63" s="227">
        <v>6.6666666666666666E-2</v>
      </c>
      <c r="S63" s="226">
        <v>10</v>
      </c>
      <c r="T63" s="226">
        <v>0</v>
      </c>
      <c r="U63" s="226">
        <v>0</v>
      </c>
      <c r="V63" s="226" t="s">
        <v>6</v>
      </c>
    </row>
    <row r="64" spans="1:22" x14ac:dyDescent="0.2">
      <c r="A64" s="224" t="s">
        <v>196</v>
      </c>
      <c r="B64" s="224" t="s">
        <v>107</v>
      </c>
      <c r="C64" s="224" t="s">
        <v>108</v>
      </c>
      <c r="D64" s="224">
        <v>2.6904000854492187</v>
      </c>
      <c r="E64" s="224">
        <v>5431</v>
      </c>
      <c r="F64" s="224">
        <v>1847</v>
      </c>
      <c r="G64" s="224">
        <v>1800</v>
      </c>
      <c r="H64" s="224">
        <v>2018.6588713600866</v>
      </c>
      <c r="I64" s="224">
        <v>686.51499455018961</v>
      </c>
      <c r="J64" s="224">
        <v>2720</v>
      </c>
      <c r="K64" s="224">
        <v>1815</v>
      </c>
      <c r="L64" s="224">
        <v>215</v>
      </c>
      <c r="M64" s="224">
        <v>560</v>
      </c>
      <c r="N64" s="225">
        <v>0.20588235294117646</v>
      </c>
      <c r="O64" s="224">
        <v>55</v>
      </c>
      <c r="P64" s="224">
        <v>40</v>
      </c>
      <c r="Q64" s="224">
        <v>95</v>
      </c>
      <c r="R64" s="225">
        <v>3.4926470588235295E-2</v>
      </c>
      <c r="S64" s="224">
        <v>0</v>
      </c>
      <c r="T64" s="224">
        <v>10</v>
      </c>
      <c r="U64" s="224">
        <v>25</v>
      </c>
      <c r="V64" s="224" t="s">
        <v>7</v>
      </c>
    </row>
    <row r="65" spans="1:22" x14ac:dyDescent="0.2">
      <c r="A65" s="224" t="s">
        <v>197</v>
      </c>
      <c r="B65" s="224" t="s">
        <v>107</v>
      </c>
      <c r="C65" s="224" t="s">
        <v>108</v>
      </c>
      <c r="D65" s="224">
        <v>1.2280000305175782</v>
      </c>
      <c r="E65" s="224">
        <v>5883</v>
      </c>
      <c r="F65" s="224">
        <v>2286</v>
      </c>
      <c r="G65" s="224">
        <v>2204</v>
      </c>
      <c r="H65" s="224">
        <v>4790.7164933216081</v>
      </c>
      <c r="I65" s="224">
        <v>1861.5634716527616</v>
      </c>
      <c r="J65" s="224">
        <v>2895</v>
      </c>
      <c r="K65" s="224">
        <v>1910</v>
      </c>
      <c r="L65" s="224">
        <v>195</v>
      </c>
      <c r="M65" s="224">
        <v>675</v>
      </c>
      <c r="N65" s="225">
        <v>0.23316062176165803</v>
      </c>
      <c r="O65" s="224">
        <v>40</v>
      </c>
      <c r="P65" s="224">
        <v>40</v>
      </c>
      <c r="Q65" s="224">
        <v>80</v>
      </c>
      <c r="R65" s="225">
        <v>2.7633851468048358E-2</v>
      </c>
      <c r="S65" s="224">
        <v>0</v>
      </c>
      <c r="T65" s="224">
        <v>0</v>
      </c>
      <c r="U65" s="224">
        <v>30</v>
      </c>
      <c r="V65" s="224" t="s">
        <v>7</v>
      </c>
    </row>
    <row r="66" spans="1:22" x14ac:dyDescent="0.2">
      <c r="A66" s="224" t="s">
        <v>198</v>
      </c>
      <c r="B66" s="224" t="s">
        <v>107</v>
      </c>
      <c r="C66" s="224" t="s">
        <v>108</v>
      </c>
      <c r="D66" s="224">
        <v>0.95209999084472652</v>
      </c>
      <c r="E66" s="224">
        <v>4290</v>
      </c>
      <c r="F66" s="224">
        <v>1473</v>
      </c>
      <c r="G66" s="224">
        <v>1436</v>
      </c>
      <c r="H66" s="224">
        <v>4505.8292629472735</v>
      </c>
      <c r="I66" s="224">
        <v>1547.1064112637141</v>
      </c>
      <c r="J66" s="224">
        <v>2120</v>
      </c>
      <c r="K66" s="224">
        <v>1335</v>
      </c>
      <c r="L66" s="224">
        <v>200</v>
      </c>
      <c r="M66" s="224">
        <v>510</v>
      </c>
      <c r="N66" s="225">
        <v>0.24056603773584906</v>
      </c>
      <c r="O66" s="224">
        <v>25</v>
      </c>
      <c r="P66" s="224">
        <v>15</v>
      </c>
      <c r="Q66" s="224">
        <v>40</v>
      </c>
      <c r="R66" s="225">
        <v>1.8867924528301886E-2</v>
      </c>
      <c r="S66" s="224">
        <v>0</v>
      </c>
      <c r="T66" s="224">
        <v>0</v>
      </c>
      <c r="U66" s="224">
        <v>40</v>
      </c>
      <c r="V66" s="224" t="s">
        <v>7</v>
      </c>
    </row>
    <row r="67" spans="1:22" x14ac:dyDescent="0.2">
      <c r="A67" s="224" t="s">
        <v>199</v>
      </c>
      <c r="B67" s="224" t="s">
        <v>107</v>
      </c>
      <c r="C67" s="224" t="s">
        <v>108</v>
      </c>
      <c r="D67" s="224">
        <v>4.6673999023437496</v>
      </c>
      <c r="E67" s="224">
        <v>4613</v>
      </c>
      <c r="F67" s="224">
        <v>1463</v>
      </c>
      <c r="G67" s="224">
        <v>1442</v>
      </c>
      <c r="H67" s="224">
        <v>988.34470937096421</v>
      </c>
      <c r="I67" s="224">
        <v>313.45075001294617</v>
      </c>
      <c r="J67" s="224">
        <v>2275</v>
      </c>
      <c r="K67" s="224">
        <v>1470</v>
      </c>
      <c r="L67" s="224">
        <v>240</v>
      </c>
      <c r="M67" s="224">
        <v>470</v>
      </c>
      <c r="N67" s="225">
        <v>0.20659340659340658</v>
      </c>
      <c r="O67" s="224">
        <v>35</v>
      </c>
      <c r="P67" s="224">
        <v>40</v>
      </c>
      <c r="Q67" s="224">
        <v>75</v>
      </c>
      <c r="R67" s="225">
        <v>3.2967032967032968E-2</v>
      </c>
      <c r="S67" s="224">
        <v>10</v>
      </c>
      <c r="T67" s="224">
        <v>0</v>
      </c>
      <c r="U67" s="224">
        <v>0</v>
      </c>
      <c r="V67" s="224" t="s">
        <v>7</v>
      </c>
    </row>
    <row r="68" spans="1:22" x14ac:dyDescent="0.2">
      <c r="A68" s="224" t="s">
        <v>200</v>
      </c>
      <c r="B68" s="224" t="s">
        <v>107</v>
      </c>
      <c r="C68" s="224" t="s">
        <v>108</v>
      </c>
      <c r="D68" s="224">
        <v>2.5769000244140625</v>
      </c>
      <c r="E68" s="224">
        <v>2923</v>
      </c>
      <c r="F68" s="224">
        <v>1161</v>
      </c>
      <c r="G68" s="224">
        <v>1135</v>
      </c>
      <c r="H68" s="224">
        <v>1134.3086547040698</v>
      </c>
      <c r="I68" s="224">
        <v>450.5413438629576</v>
      </c>
      <c r="J68" s="224">
        <v>1250</v>
      </c>
      <c r="K68" s="224">
        <v>875</v>
      </c>
      <c r="L68" s="224">
        <v>105</v>
      </c>
      <c r="M68" s="224">
        <v>235</v>
      </c>
      <c r="N68" s="225">
        <v>0.188</v>
      </c>
      <c r="O68" s="224">
        <v>20</v>
      </c>
      <c r="P68" s="224">
        <v>10</v>
      </c>
      <c r="Q68" s="224">
        <v>30</v>
      </c>
      <c r="R68" s="225">
        <v>2.4E-2</v>
      </c>
      <c r="S68" s="224">
        <v>0</v>
      </c>
      <c r="T68" s="224">
        <v>0</v>
      </c>
      <c r="U68" s="224">
        <v>10</v>
      </c>
      <c r="V68" s="224" t="s">
        <v>7</v>
      </c>
    </row>
    <row r="69" spans="1:22" x14ac:dyDescent="0.2">
      <c r="A69" s="224" t="s">
        <v>201</v>
      </c>
      <c r="B69" s="224" t="s">
        <v>107</v>
      </c>
      <c r="C69" s="224" t="s">
        <v>108</v>
      </c>
      <c r="D69" s="224">
        <v>1.5147999572753905</v>
      </c>
      <c r="E69" s="224">
        <v>3575</v>
      </c>
      <c r="F69" s="224">
        <v>1290</v>
      </c>
      <c r="G69" s="224">
        <v>1264</v>
      </c>
      <c r="H69" s="224">
        <v>2360.0475975918353</v>
      </c>
      <c r="I69" s="224">
        <v>851.59759465551531</v>
      </c>
      <c r="J69" s="224">
        <v>1720</v>
      </c>
      <c r="K69" s="224">
        <v>985</v>
      </c>
      <c r="L69" s="224">
        <v>225</v>
      </c>
      <c r="M69" s="224">
        <v>360</v>
      </c>
      <c r="N69" s="225">
        <v>0.20930232558139536</v>
      </c>
      <c r="O69" s="224">
        <v>55</v>
      </c>
      <c r="P69" s="224">
        <v>75</v>
      </c>
      <c r="Q69" s="224">
        <v>130</v>
      </c>
      <c r="R69" s="225">
        <v>7.5581395348837205E-2</v>
      </c>
      <c r="S69" s="224">
        <v>0</v>
      </c>
      <c r="T69" s="224">
        <v>10</v>
      </c>
      <c r="U69" s="224">
        <v>0</v>
      </c>
      <c r="V69" s="224" t="s">
        <v>7</v>
      </c>
    </row>
    <row r="70" spans="1:22" x14ac:dyDescent="0.2">
      <c r="A70" s="224" t="s">
        <v>202</v>
      </c>
      <c r="B70" s="224" t="s">
        <v>107</v>
      </c>
      <c r="C70" s="224" t="s">
        <v>108</v>
      </c>
      <c r="D70" s="224">
        <v>1.1744999694824219</v>
      </c>
      <c r="E70" s="224">
        <v>1104</v>
      </c>
      <c r="F70" s="224">
        <v>466</v>
      </c>
      <c r="G70" s="224">
        <v>453</v>
      </c>
      <c r="H70" s="224">
        <v>939.9744816396294</v>
      </c>
      <c r="I70" s="224">
        <v>396.76459098194499</v>
      </c>
      <c r="J70" s="224">
        <v>505</v>
      </c>
      <c r="K70" s="224">
        <v>355</v>
      </c>
      <c r="L70" s="224">
        <v>30</v>
      </c>
      <c r="M70" s="224">
        <v>80</v>
      </c>
      <c r="N70" s="225">
        <v>0.15841584158415842</v>
      </c>
      <c r="O70" s="224">
        <v>20</v>
      </c>
      <c r="P70" s="224">
        <v>15</v>
      </c>
      <c r="Q70" s="224">
        <v>35</v>
      </c>
      <c r="R70" s="225">
        <v>6.9306930693069313E-2</v>
      </c>
      <c r="S70" s="224">
        <v>10</v>
      </c>
      <c r="T70" s="224">
        <v>0</v>
      </c>
      <c r="U70" s="224">
        <v>0</v>
      </c>
      <c r="V70" s="224" t="s">
        <v>7</v>
      </c>
    </row>
    <row r="71" spans="1:22" x14ac:dyDescent="0.2">
      <c r="A71" s="226" t="s">
        <v>331</v>
      </c>
      <c r="B71" s="226" t="s">
        <v>107</v>
      </c>
      <c r="C71" s="226" t="s">
        <v>108</v>
      </c>
      <c r="D71" s="226">
        <v>1.3711999511718751</v>
      </c>
      <c r="E71" s="226">
        <v>4982</v>
      </c>
      <c r="F71" s="226">
        <v>1979</v>
      </c>
      <c r="G71" s="226">
        <v>1843</v>
      </c>
      <c r="H71" s="226">
        <v>3633.3140150291065</v>
      </c>
      <c r="I71" s="226">
        <v>1443.2614282903655</v>
      </c>
      <c r="J71" s="226">
        <v>2525</v>
      </c>
      <c r="K71" s="226">
        <v>1455</v>
      </c>
      <c r="L71" s="226">
        <v>170</v>
      </c>
      <c r="M71" s="226">
        <v>770</v>
      </c>
      <c r="N71" s="227">
        <v>0.30495049504950494</v>
      </c>
      <c r="O71" s="226">
        <v>100</v>
      </c>
      <c r="P71" s="226">
        <v>20</v>
      </c>
      <c r="Q71" s="226">
        <v>120</v>
      </c>
      <c r="R71" s="227">
        <v>4.7524752475247525E-2</v>
      </c>
      <c r="S71" s="226">
        <v>0</v>
      </c>
      <c r="T71" s="226">
        <v>0</v>
      </c>
      <c r="U71" s="226">
        <v>10</v>
      </c>
      <c r="V71" s="226" t="s">
        <v>6</v>
      </c>
    </row>
    <row r="72" spans="1:22" x14ac:dyDescent="0.2">
      <c r="A72" s="224" t="s">
        <v>203</v>
      </c>
      <c r="B72" s="224" t="s">
        <v>107</v>
      </c>
      <c r="C72" s="224" t="s">
        <v>108</v>
      </c>
      <c r="D72" s="224">
        <v>4.4820001220703123</v>
      </c>
      <c r="E72" s="224">
        <v>2781</v>
      </c>
      <c r="F72" s="224">
        <v>1044</v>
      </c>
      <c r="G72" s="224">
        <v>1014</v>
      </c>
      <c r="H72" s="224">
        <v>620.48191081159734</v>
      </c>
      <c r="I72" s="224">
        <v>232.93172056357702</v>
      </c>
      <c r="J72" s="224">
        <v>1375</v>
      </c>
      <c r="K72" s="224">
        <v>935</v>
      </c>
      <c r="L72" s="224">
        <v>70</v>
      </c>
      <c r="M72" s="224">
        <v>330</v>
      </c>
      <c r="N72" s="225">
        <v>0.24</v>
      </c>
      <c r="O72" s="224">
        <v>30</v>
      </c>
      <c r="P72" s="224">
        <v>10</v>
      </c>
      <c r="Q72" s="224">
        <v>40</v>
      </c>
      <c r="R72" s="225">
        <v>2.9090909090909091E-2</v>
      </c>
      <c r="S72" s="224">
        <v>0</v>
      </c>
      <c r="T72" s="224">
        <v>0</v>
      </c>
      <c r="U72" s="224">
        <v>0</v>
      </c>
      <c r="V72" s="224" t="s">
        <v>7</v>
      </c>
    </row>
    <row r="73" spans="1:22" x14ac:dyDescent="0.2">
      <c r="A73" s="224" t="s">
        <v>204</v>
      </c>
      <c r="B73" s="224" t="s">
        <v>107</v>
      </c>
      <c r="C73" s="224" t="s">
        <v>108</v>
      </c>
      <c r="D73" s="224">
        <v>3.2013000488281249</v>
      </c>
      <c r="E73" s="224">
        <v>4581</v>
      </c>
      <c r="F73" s="224">
        <v>2122</v>
      </c>
      <c r="G73" s="224">
        <v>1938</v>
      </c>
      <c r="H73" s="224">
        <v>1430.9811420759922</v>
      </c>
      <c r="I73" s="224">
        <v>662.85570475556767</v>
      </c>
      <c r="J73" s="224">
        <v>2190</v>
      </c>
      <c r="K73" s="224">
        <v>1205</v>
      </c>
      <c r="L73" s="224">
        <v>195</v>
      </c>
      <c r="M73" s="224">
        <v>515</v>
      </c>
      <c r="N73" s="225">
        <v>0.23515981735159816</v>
      </c>
      <c r="O73" s="224">
        <v>190</v>
      </c>
      <c r="P73" s="224">
        <v>70</v>
      </c>
      <c r="Q73" s="224">
        <v>260</v>
      </c>
      <c r="R73" s="225">
        <v>0.11872146118721461</v>
      </c>
      <c r="S73" s="224">
        <v>0</v>
      </c>
      <c r="T73" s="224">
        <v>10</v>
      </c>
      <c r="U73" s="224">
        <v>10</v>
      </c>
      <c r="V73" s="224" t="s">
        <v>7</v>
      </c>
    </row>
    <row r="74" spans="1:22" x14ac:dyDescent="0.2">
      <c r="A74" s="224" t="s">
        <v>205</v>
      </c>
      <c r="B74" s="224" t="s">
        <v>107</v>
      </c>
      <c r="C74" s="224" t="s">
        <v>108</v>
      </c>
      <c r="D74" s="224">
        <v>1.8952000427246094</v>
      </c>
      <c r="E74" s="224">
        <v>3891</v>
      </c>
      <c r="F74" s="224">
        <v>1945</v>
      </c>
      <c r="G74" s="224">
        <v>1809</v>
      </c>
      <c r="H74" s="224">
        <v>2053.0814226904276</v>
      </c>
      <c r="I74" s="224">
        <v>1026.276886952681</v>
      </c>
      <c r="J74" s="224">
        <v>1710</v>
      </c>
      <c r="K74" s="224">
        <v>885</v>
      </c>
      <c r="L74" s="224">
        <v>155</v>
      </c>
      <c r="M74" s="224">
        <v>455</v>
      </c>
      <c r="N74" s="225">
        <v>0.26608187134502925</v>
      </c>
      <c r="O74" s="224">
        <v>135</v>
      </c>
      <c r="P74" s="224">
        <v>50</v>
      </c>
      <c r="Q74" s="224">
        <v>185</v>
      </c>
      <c r="R74" s="225">
        <v>0.10818713450292397</v>
      </c>
      <c r="S74" s="224">
        <v>0</v>
      </c>
      <c r="T74" s="224">
        <v>0</v>
      </c>
      <c r="U74" s="224">
        <v>15</v>
      </c>
      <c r="V74" s="224" t="s">
        <v>7</v>
      </c>
    </row>
    <row r="75" spans="1:22" x14ac:dyDescent="0.2">
      <c r="A75" s="222" t="s">
        <v>116</v>
      </c>
      <c r="B75" s="222" t="s">
        <v>107</v>
      </c>
      <c r="C75" s="222" t="s">
        <v>108</v>
      </c>
      <c r="D75" s="222">
        <v>2.2136999511718751</v>
      </c>
      <c r="E75" s="222">
        <v>5421</v>
      </c>
      <c r="F75" s="222">
        <v>2597</v>
      </c>
      <c r="G75" s="222">
        <v>2420</v>
      </c>
      <c r="H75" s="222">
        <v>2448.8413604247785</v>
      </c>
      <c r="I75" s="222">
        <v>1173.1490523931284</v>
      </c>
      <c r="J75" s="222">
        <v>2395</v>
      </c>
      <c r="K75" s="222">
        <v>1165</v>
      </c>
      <c r="L75" s="222">
        <v>135</v>
      </c>
      <c r="M75" s="222">
        <v>745</v>
      </c>
      <c r="N75" s="223">
        <v>0.31106471816283926</v>
      </c>
      <c r="O75" s="222">
        <v>215</v>
      </c>
      <c r="P75" s="222">
        <v>105</v>
      </c>
      <c r="Q75" s="222">
        <v>320</v>
      </c>
      <c r="R75" s="223">
        <v>0.1336116910229645</v>
      </c>
      <c r="S75" s="222">
        <v>10</v>
      </c>
      <c r="T75" s="222">
        <v>10</v>
      </c>
      <c r="U75" s="222">
        <v>15</v>
      </c>
      <c r="V75" s="222" t="s">
        <v>5</v>
      </c>
    </row>
    <row r="76" spans="1:22" x14ac:dyDescent="0.2">
      <c r="A76" s="224" t="s">
        <v>206</v>
      </c>
      <c r="B76" s="224" t="s">
        <v>107</v>
      </c>
      <c r="C76" s="224" t="s">
        <v>108</v>
      </c>
      <c r="D76" s="224">
        <v>2.5105999755859374</v>
      </c>
      <c r="E76" s="224">
        <v>4038</v>
      </c>
      <c r="F76" s="224">
        <v>1595</v>
      </c>
      <c r="G76" s="224">
        <v>1544</v>
      </c>
      <c r="H76" s="224">
        <v>1608.3804824612052</v>
      </c>
      <c r="I76" s="224">
        <v>635.30630746053055</v>
      </c>
      <c r="J76" s="224">
        <v>1635</v>
      </c>
      <c r="K76" s="224">
        <v>970</v>
      </c>
      <c r="L76" s="224">
        <v>140</v>
      </c>
      <c r="M76" s="224">
        <v>315</v>
      </c>
      <c r="N76" s="225">
        <v>0.19266055045871561</v>
      </c>
      <c r="O76" s="224">
        <v>95</v>
      </c>
      <c r="P76" s="224">
        <v>90</v>
      </c>
      <c r="Q76" s="224">
        <v>185</v>
      </c>
      <c r="R76" s="225">
        <v>0.11314984709480122</v>
      </c>
      <c r="S76" s="224">
        <v>0</v>
      </c>
      <c r="T76" s="224">
        <v>0</v>
      </c>
      <c r="U76" s="224">
        <v>15</v>
      </c>
      <c r="V76" s="224" t="s">
        <v>7</v>
      </c>
    </row>
    <row r="77" spans="1:22" x14ac:dyDescent="0.2">
      <c r="A77" s="224" t="s">
        <v>207</v>
      </c>
      <c r="B77" s="224" t="s">
        <v>107</v>
      </c>
      <c r="C77" s="224" t="s">
        <v>108</v>
      </c>
      <c r="D77" s="224">
        <v>0.83769996643066402</v>
      </c>
      <c r="E77" s="224">
        <v>2271</v>
      </c>
      <c r="F77" s="224">
        <v>1159</v>
      </c>
      <c r="G77" s="224">
        <v>1094</v>
      </c>
      <c r="H77" s="224">
        <v>2710.9944980378241</v>
      </c>
      <c r="I77" s="224">
        <v>1383.5502524112012</v>
      </c>
      <c r="J77" s="224">
        <v>965</v>
      </c>
      <c r="K77" s="224">
        <v>585</v>
      </c>
      <c r="L77" s="224">
        <v>70</v>
      </c>
      <c r="M77" s="224">
        <v>180</v>
      </c>
      <c r="N77" s="225">
        <v>0.18652849740932642</v>
      </c>
      <c r="O77" s="224">
        <v>100</v>
      </c>
      <c r="P77" s="224">
        <v>15</v>
      </c>
      <c r="Q77" s="224">
        <v>115</v>
      </c>
      <c r="R77" s="225">
        <v>0.11917098445595854</v>
      </c>
      <c r="S77" s="224">
        <v>0</v>
      </c>
      <c r="T77" s="224">
        <v>0</v>
      </c>
      <c r="U77" s="224">
        <v>15</v>
      </c>
      <c r="V77" s="224" t="s">
        <v>7</v>
      </c>
    </row>
    <row r="78" spans="1:22" x14ac:dyDescent="0.2">
      <c r="A78" s="226" t="s">
        <v>332</v>
      </c>
      <c r="B78" s="226" t="s">
        <v>107</v>
      </c>
      <c r="C78" s="226" t="s">
        <v>108</v>
      </c>
      <c r="D78" s="226">
        <v>0.44500000000000001</v>
      </c>
      <c r="E78" s="226">
        <v>4861</v>
      </c>
      <c r="F78" s="226">
        <v>1977</v>
      </c>
      <c r="G78" s="226">
        <v>1820</v>
      </c>
      <c r="H78" s="226">
        <v>10923.595505617977</v>
      </c>
      <c r="I78" s="226">
        <v>4442.696629213483</v>
      </c>
      <c r="J78" s="226">
        <v>1945</v>
      </c>
      <c r="K78" s="226">
        <v>825</v>
      </c>
      <c r="L78" s="226">
        <v>155</v>
      </c>
      <c r="M78" s="226">
        <v>770</v>
      </c>
      <c r="N78" s="227">
        <v>0.39588688946015427</v>
      </c>
      <c r="O78" s="226">
        <v>135</v>
      </c>
      <c r="P78" s="226">
        <v>20</v>
      </c>
      <c r="Q78" s="226">
        <v>155</v>
      </c>
      <c r="R78" s="227">
        <v>7.9691516709511565E-2</v>
      </c>
      <c r="S78" s="226">
        <v>0</v>
      </c>
      <c r="T78" s="226">
        <v>0</v>
      </c>
      <c r="U78" s="226">
        <v>35</v>
      </c>
      <c r="V78" s="226" t="s">
        <v>6</v>
      </c>
    </row>
    <row r="79" spans="1:22" x14ac:dyDescent="0.2">
      <c r="A79" s="224" t="s">
        <v>208</v>
      </c>
      <c r="B79" s="224" t="s">
        <v>107</v>
      </c>
      <c r="C79" s="224" t="s">
        <v>108</v>
      </c>
      <c r="D79" s="224">
        <v>1.2255000305175781</v>
      </c>
      <c r="E79" s="224">
        <v>3786</v>
      </c>
      <c r="F79" s="224">
        <v>1476</v>
      </c>
      <c r="G79" s="224">
        <v>1427</v>
      </c>
      <c r="H79" s="224">
        <v>3089.3512082582483</v>
      </c>
      <c r="I79" s="224">
        <v>1204.4063347567815</v>
      </c>
      <c r="J79" s="224">
        <v>1735</v>
      </c>
      <c r="K79" s="224">
        <v>1130</v>
      </c>
      <c r="L79" s="224">
        <v>200</v>
      </c>
      <c r="M79" s="224">
        <v>280</v>
      </c>
      <c r="N79" s="225">
        <v>0.16138328530259366</v>
      </c>
      <c r="O79" s="224">
        <v>75</v>
      </c>
      <c r="P79" s="224">
        <v>45</v>
      </c>
      <c r="Q79" s="224">
        <v>120</v>
      </c>
      <c r="R79" s="225">
        <v>6.9164265129683003E-2</v>
      </c>
      <c r="S79" s="224">
        <v>0</v>
      </c>
      <c r="T79" s="224">
        <v>0</v>
      </c>
      <c r="U79" s="224">
        <v>10</v>
      </c>
      <c r="V79" s="224" t="s">
        <v>7</v>
      </c>
    </row>
    <row r="80" spans="1:22" x14ac:dyDescent="0.2">
      <c r="A80" s="224" t="s">
        <v>209</v>
      </c>
      <c r="B80" s="224" t="s">
        <v>107</v>
      </c>
      <c r="C80" s="224" t="s">
        <v>108</v>
      </c>
      <c r="D80" s="224">
        <v>1.5507000732421874</v>
      </c>
      <c r="E80" s="224">
        <v>4686</v>
      </c>
      <c r="F80" s="224">
        <v>2137</v>
      </c>
      <c r="G80" s="224">
        <v>2073</v>
      </c>
      <c r="H80" s="224">
        <v>3021.8609522617489</v>
      </c>
      <c r="I80" s="224">
        <v>1378.0872503165508</v>
      </c>
      <c r="J80" s="224">
        <v>2130</v>
      </c>
      <c r="K80" s="224">
        <v>1305</v>
      </c>
      <c r="L80" s="224">
        <v>225</v>
      </c>
      <c r="M80" s="224">
        <v>460</v>
      </c>
      <c r="N80" s="225">
        <v>0.215962441314554</v>
      </c>
      <c r="O80" s="224">
        <v>100</v>
      </c>
      <c r="P80" s="224">
        <v>45</v>
      </c>
      <c r="Q80" s="224">
        <v>145</v>
      </c>
      <c r="R80" s="225">
        <v>6.8075117370892016E-2</v>
      </c>
      <c r="S80" s="224">
        <v>0</v>
      </c>
      <c r="T80" s="224">
        <v>0</v>
      </c>
      <c r="U80" s="224">
        <v>0</v>
      </c>
      <c r="V80" s="224" t="s">
        <v>7</v>
      </c>
    </row>
    <row r="81" spans="1:22" x14ac:dyDescent="0.2">
      <c r="A81" s="224" t="s">
        <v>210</v>
      </c>
      <c r="B81" s="224" t="s">
        <v>107</v>
      </c>
      <c r="C81" s="224" t="s">
        <v>108</v>
      </c>
      <c r="D81" s="224">
        <v>1.0166000366210937</v>
      </c>
      <c r="E81" s="224">
        <v>3254</v>
      </c>
      <c r="F81" s="224">
        <v>1446</v>
      </c>
      <c r="G81" s="224">
        <v>1410</v>
      </c>
      <c r="H81" s="224">
        <v>3200.8655152280189</v>
      </c>
      <c r="I81" s="224">
        <v>1422.3883020957946</v>
      </c>
      <c r="J81" s="224">
        <v>1425</v>
      </c>
      <c r="K81" s="224">
        <v>730</v>
      </c>
      <c r="L81" s="224">
        <v>155</v>
      </c>
      <c r="M81" s="224">
        <v>365</v>
      </c>
      <c r="N81" s="225">
        <v>0.256140350877193</v>
      </c>
      <c r="O81" s="224">
        <v>120</v>
      </c>
      <c r="P81" s="224">
        <v>50</v>
      </c>
      <c r="Q81" s="224">
        <v>170</v>
      </c>
      <c r="R81" s="225">
        <v>0.11929824561403508</v>
      </c>
      <c r="S81" s="224">
        <v>0</v>
      </c>
      <c r="T81" s="224">
        <v>0</v>
      </c>
      <c r="U81" s="224">
        <v>0</v>
      </c>
      <c r="V81" s="224" t="s">
        <v>7</v>
      </c>
    </row>
    <row r="82" spans="1:22" x14ac:dyDescent="0.2">
      <c r="A82" s="226" t="s">
        <v>333</v>
      </c>
      <c r="B82" s="226" t="s">
        <v>107</v>
      </c>
      <c r="C82" s="226" t="s">
        <v>108</v>
      </c>
      <c r="D82" s="226">
        <v>0.63270000457763675</v>
      </c>
      <c r="E82" s="226">
        <v>3938</v>
      </c>
      <c r="F82" s="226">
        <v>1815</v>
      </c>
      <c r="G82" s="226">
        <v>1714</v>
      </c>
      <c r="H82" s="226">
        <v>6224.1188106657892</v>
      </c>
      <c r="I82" s="226">
        <v>2868.6581110610482</v>
      </c>
      <c r="J82" s="226">
        <v>1525</v>
      </c>
      <c r="K82" s="226">
        <v>720</v>
      </c>
      <c r="L82" s="226">
        <v>120</v>
      </c>
      <c r="M82" s="226">
        <v>515</v>
      </c>
      <c r="N82" s="227">
        <v>0.3377049180327869</v>
      </c>
      <c r="O82" s="226">
        <v>125</v>
      </c>
      <c r="P82" s="226">
        <v>15</v>
      </c>
      <c r="Q82" s="226">
        <v>140</v>
      </c>
      <c r="R82" s="227">
        <v>9.1803278688524587E-2</v>
      </c>
      <c r="S82" s="226">
        <v>0</v>
      </c>
      <c r="T82" s="226">
        <v>0</v>
      </c>
      <c r="U82" s="226">
        <v>15</v>
      </c>
      <c r="V82" s="226" t="s">
        <v>6</v>
      </c>
    </row>
    <row r="83" spans="1:22" x14ac:dyDescent="0.2">
      <c r="A83" s="226" t="s">
        <v>334</v>
      </c>
      <c r="B83" s="226" t="s">
        <v>107</v>
      </c>
      <c r="C83" s="226" t="s">
        <v>108</v>
      </c>
      <c r="D83" s="226">
        <v>7.7673999023437501</v>
      </c>
      <c r="E83" s="226">
        <v>7204</v>
      </c>
      <c r="F83" s="226">
        <v>3221</v>
      </c>
      <c r="G83" s="226">
        <v>3040</v>
      </c>
      <c r="H83" s="226">
        <v>927.46608782512294</v>
      </c>
      <c r="I83" s="226">
        <v>414.68188074468645</v>
      </c>
      <c r="J83" s="226">
        <v>3160</v>
      </c>
      <c r="K83" s="226">
        <v>1645</v>
      </c>
      <c r="L83" s="226">
        <v>255</v>
      </c>
      <c r="M83" s="226">
        <v>940</v>
      </c>
      <c r="N83" s="227">
        <v>0.29746835443037972</v>
      </c>
      <c r="O83" s="226">
        <v>225</v>
      </c>
      <c r="P83" s="226">
        <v>75</v>
      </c>
      <c r="Q83" s="226">
        <v>300</v>
      </c>
      <c r="R83" s="227">
        <v>9.49367088607595E-2</v>
      </c>
      <c r="S83" s="226">
        <v>10</v>
      </c>
      <c r="T83" s="226">
        <v>0</v>
      </c>
      <c r="U83" s="226">
        <v>0</v>
      </c>
      <c r="V83" s="226" t="s">
        <v>6</v>
      </c>
    </row>
    <row r="84" spans="1:22" x14ac:dyDescent="0.2">
      <c r="A84" s="226" t="s">
        <v>335</v>
      </c>
      <c r="B84" s="226" t="s">
        <v>107</v>
      </c>
      <c r="C84" s="226" t="s">
        <v>108</v>
      </c>
      <c r="D84" s="226">
        <v>1.2258999633789063</v>
      </c>
      <c r="E84" s="226">
        <v>4042</v>
      </c>
      <c r="F84" s="226">
        <v>2519</v>
      </c>
      <c r="G84" s="226">
        <v>2295</v>
      </c>
      <c r="H84" s="226">
        <v>3297.1695250395255</v>
      </c>
      <c r="I84" s="226">
        <v>2054.8169306221089</v>
      </c>
      <c r="J84" s="226">
        <v>2050</v>
      </c>
      <c r="K84" s="226">
        <v>790</v>
      </c>
      <c r="L84" s="226">
        <v>95</v>
      </c>
      <c r="M84" s="226">
        <v>1005</v>
      </c>
      <c r="N84" s="227">
        <v>0.49024390243902438</v>
      </c>
      <c r="O84" s="226">
        <v>115</v>
      </c>
      <c r="P84" s="226">
        <v>35</v>
      </c>
      <c r="Q84" s="226">
        <v>150</v>
      </c>
      <c r="R84" s="227">
        <v>7.3170731707317069E-2</v>
      </c>
      <c r="S84" s="226">
        <v>0</v>
      </c>
      <c r="T84" s="226">
        <v>0</v>
      </c>
      <c r="U84" s="226">
        <v>0</v>
      </c>
      <c r="V84" s="226" t="s">
        <v>6</v>
      </c>
    </row>
    <row r="85" spans="1:22" x14ac:dyDescent="0.2">
      <c r="A85" s="226" t="s">
        <v>336</v>
      </c>
      <c r="B85" s="226" t="s">
        <v>107</v>
      </c>
      <c r="C85" s="226" t="s">
        <v>108</v>
      </c>
      <c r="D85" s="226">
        <v>2.0394000244140624</v>
      </c>
      <c r="E85" s="226">
        <v>3931</v>
      </c>
      <c r="F85" s="226">
        <v>1858</v>
      </c>
      <c r="G85" s="226">
        <v>1780</v>
      </c>
      <c r="H85" s="226">
        <v>1927.5276811519166</v>
      </c>
      <c r="I85" s="226">
        <v>911.05225936918373</v>
      </c>
      <c r="J85" s="226">
        <v>1850</v>
      </c>
      <c r="K85" s="226">
        <v>855</v>
      </c>
      <c r="L85" s="226">
        <v>70</v>
      </c>
      <c r="M85" s="226">
        <v>675</v>
      </c>
      <c r="N85" s="227">
        <v>0.36486486486486486</v>
      </c>
      <c r="O85" s="226">
        <v>200</v>
      </c>
      <c r="P85" s="226">
        <v>40</v>
      </c>
      <c r="Q85" s="226">
        <v>240</v>
      </c>
      <c r="R85" s="227">
        <v>0.12972972972972974</v>
      </c>
      <c r="S85" s="226">
        <v>0</v>
      </c>
      <c r="T85" s="226">
        <v>10</v>
      </c>
      <c r="U85" s="226">
        <v>10</v>
      </c>
      <c r="V85" s="226" t="s">
        <v>6</v>
      </c>
    </row>
    <row r="86" spans="1:22" x14ac:dyDescent="0.2">
      <c r="A86" s="224" t="s">
        <v>211</v>
      </c>
      <c r="B86" s="224" t="s">
        <v>107</v>
      </c>
      <c r="C86" s="224" t="s">
        <v>108</v>
      </c>
      <c r="D86" s="224">
        <v>1.5388999938964845</v>
      </c>
      <c r="E86" s="224">
        <v>4364</v>
      </c>
      <c r="F86" s="224">
        <v>1649</v>
      </c>
      <c r="G86" s="224">
        <v>1544</v>
      </c>
      <c r="H86" s="224">
        <v>2835.7918105843783</v>
      </c>
      <c r="I86" s="224">
        <v>1071.5446140361228</v>
      </c>
      <c r="J86" s="224">
        <v>1715</v>
      </c>
      <c r="K86" s="224">
        <v>850</v>
      </c>
      <c r="L86" s="224">
        <v>285</v>
      </c>
      <c r="M86" s="224">
        <v>415</v>
      </c>
      <c r="N86" s="225">
        <v>0.24198250728862974</v>
      </c>
      <c r="O86" s="224">
        <v>85</v>
      </c>
      <c r="P86" s="224">
        <v>55</v>
      </c>
      <c r="Q86" s="224">
        <v>140</v>
      </c>
      <c r="R86" s="225">
        <v>8.1632653061224483E-2</v>
      </c>
      <c r="S86" s="224">
        <v>0</v>
      </c>
      <c r="T86" s="224">
        <v>0</v>
      </c>
      <c r="U86" s="224">
        <v>15</v>
      </c>
      <c r="V86" s="224" t="s">
        <v>7</v>
      </c>
    </row>
    <row r="87" spans="1:22" x14ac:dyDescent="0.2">
      <c r="A87" s="224" t="s">
        <v>212</v>
      </c>
      <c r="B87" s="224" t="s">
        <v>107</v>
      </c>
      <c r="C87" s="224" t="s">
        <v>108</v>
      </c>
      <c r="D87" s="224">
        <v>1.5216999816894532</v>
      </c>
      <c r="E87" s="224">
        <v>5073</v>
      </c>
      <c r="F87" s="224">
        <v>2556</v>
      </c>
      <c r="G87" s="224">
        <v>2367</v>
      </c>
      <c r="H87" s="224">
        <v>3333.771479952145</v>
      </c>
      <c r="I87" s="224">
        <v>1679.7003553632333</v>
      </c>
      <c r="J87" s="224">
        <v>2340</v>
      </c>
      <c r="K87" s="224">
        <v>1210</v>
      </c>
      <c r="L87" s="224">
        <v>170</v>
      </c>
      <c r="M87" s="224">
        <v>610</v>
      </c>
      <c r="N87" s="225">
        <v>0.2606837606837607</v>
      </c>
      <c r="O87" s="224">
        <v>195</v>
      </c>
      <c r="P87" s="224">
        <v>115</v>
      </c>
      <c r="Q87" s="224">
        <v>310</v>
      </c>
      <c r="R87" s="225">
        <v>0.13247863247863248</v>
      </c>
      <c r="S87" s="224">
        <v>0</v>
      </c>
      <c r="T87" s="224">
        <v>0</v>
      </c>
      <c r="U87" s="224">
        <v>35</v>
      </c>
      <c r="V87" s="224" t="s">
        <v>7</v>
      </c>
    </row>
    <row r="88" spans="1:22" x14ac:dyDescent="0.2">
      <c r="A88" s="226" t="s">
        <v>337</v>
      </c>
      <c r="B88" s="226" t="s">
        <v>107</v>
      </c>
      <c r="C88" s="226" t="s">
        <v>108</v>
      </c>
      <c r="D88" s="226">
        <v>0.37869998931884763</v>
      </c>
      <c r="E88" s="226">
        <v>1755</v>
      </c>
      <c r="F88" s="226">
        <v>921</v>
      </c>
      <c r="G88" s="226">
        <v>776</v>
      </c>
      <c r="H88" s="226">
        <v>4634.2752825439675</v>
      </c>
      <c r="I88" s="226">
        <v>2432.0042935743554</v>
      </c>
      <c r="J88" s="226">
        <v>535</v>
      </c>
      <c r="K88" s="226">
        <v>255</v>
      </c>
      <c r="L88" s="226">
        <v>15</v>
      </c>
      <c r="M88" s="226">
        <v>205</v>
      </c>
      <c r="N88" s="227">
        <v>0.38317757009345793</v>
      </c>
      <c r="O88" s="226">
        <v>10</v>
      </c>
      <c r="P88" s="226">
        <v>25</v>
      </c>
      <c r="Q88" s="226">
        <v>35</v>
      </c>
      <c r="R88" s="227">
        <v>6.5420560747663545E-2</v>
      </c>
      <c r="S88" s="226">
        <v>0</v>
      </c>
      <c r="T88" s="226">
        <v>10</v>
      </c>
      <c r="U88" s="226">
        <v>15</v>
      </c>
      <c r="V88" s="226" t="s">
        <v>6</v>
      </c>
    </row>
    <row r="89" spans="1:22" x14ac:dyDescent="0.2">
      <c r="A89" s="222" t="s">
        <v>117</v>
      </c>
      <c r="B89" s="222" t="s">
        <v>107</v>
      </c>
      <c r="C89" s="222" t="s">
        <v>108</v>
      </c>
      <c r="D89" s="222">
        <v>1.1169000244140626</v>
      </c>
      <c r="E89" s="222">
        <v>4907</v>
      </c>
      <c r="F89" s="222">
        <v>3027</v>
      </c>
      <c r="G89" s="222">
        <v>2376</v>
      </c>
      <c r="H89" s="222">
        <v>4393.4102361348441</v>
      </c>
      <c r="I89" s="222">
        <v>2710.1799031547125</v>
      </c>
      <c r="J89" s="222">
        <v>2820</v>
      </c>
      <c r="K89" s="222">
        <v>1030</v>
      </c>
      <c r="L89" s="222">
        <v>155</v>
      </c>
      <c r="M89" s="222">
        <v>915</v>
      </c>
      <c r="N89" s="223">
        <v>0.32446808510638298</v>
      </c>
      <c r="O89" s="222">
        <v>515</v>
      </c>
      <c r="P89" s="222">
        <v>165</v>
      </c>
      <c r="Q89" s="222">
        <v>680</v>
      </c>
      <c r="R89" s="223">
        <v>0.24113475177304963</v>
      </c>
      <c r="S89" s="222">
        <v>0</v>
      </c>
      <c r="T89" s="222">
        <v>10</v>
      </c>
      <c r="U89" s="222">
        <v>30</v>
      </c>
      <c r="V89" s="222" t="s">
        <v>5</v>
      </c>
    </row>
    <row r="90" spans="1:22" x14ac:dyDescent="0.2">
      <c r="A90" s="222" t="s">
        <v>118</v>
      </c>
      <c r="B90" s="222" t="s">
        <v>107</v>
      </c>
      <c r="C90" s="222" t="s">
        <v>108</v>
      </c>
      <c r="D90" s="222">
        <v>1.0956999969482422</v>
      </c>
      <c r="E90" s="222">
        <v>4275</v>
      </c>
      <c r="F90" s="222">
        <v>1850</v>
      </c>
      <c r="G90" s="222">
        <v>1720</v>
      </c>
      <c r="H90" s="222">
        <v>3901.615416543566</v>
      </c>
      <c r="I90" s="222">
        <v>1688.4183673931223</v>
      </c>
      <c r="J90" s="222">
        <v>2005</v>
      </c>
      <c r="K90" s="222">
        <v>1045</v>
      </c>
      <c r="L90" s="222">
        <v>155</v>
      </c>
      <c r="M90" s="222">
        <v>290</v>
      </c>
      <c r="N90" s="223">
        <v>0.14463840399002495</v>
      </c>
      <c r="O90" s="222">
        <v>265</v>
      </c>
      <c r="P90" s="222">
        <v>225</v>
      </c>
      <c r="Q90" s="222">
        <v>490</v>
      </c>
      <c r="R90" s="223">
        <v>0.24438902743142144</v>
      </c>
      <c r="S90" s="222">
        <v>0</v>
      </c>
      <c r="T90" s="222">
        <v>0</v>
      </c>
      <c r="U90" s="222">
        <v>25</v>
      </c>
      <c r="V90" s="222" t="s">
        <v>5</v>
      </c>
    </row>
    <row r="91" spans="1:22" x14ac:dyDescent="0.2">
      <c r="A91" s="222" t="s">
        <v>119</v>
      </c>
      <c r="B91" s="222" t="s">
        <v>107</v>
      </c>
      <c r="C91" s="222" t="s">
        <v>108</v>
      </c>
      <c r="D91" s="222">
        <v>0.95</v>
      </c>
      <c r="E91" s="222">
        <v>3893</v>
      </c>
      <c r="F91" s="222">
        <v>1584</v>
      </c>
      <c r="G91" s="222">
        <v>1453</v>
      </c>
      <c r="H91" s="222">
        <v>4097.8947368421059</v>
      </c>
      <c r="I91" s="222">
        <v>1667.3684210526317</v>
      </c>
      <c r="J91" s="222">
        <v>2055</v>
      </c>
      <c r="K91" s="222">
        <v>1050</v>
      </c>
      <c r="L91" s="222">
        <v>140</v>
      </c>
      <c r="M91" s="222">
        <v>220</v>
      </c>
      <c r="N91" s="223">
        <v>0.1070559610705596</v>
      </c>
      <c r="O91" s="222">
        <v>355</v>
      </c>
      <c r="P91" s="222">
        <v>265</v>
      </c>
      <c r="Q91" s="222">
        <v>620</v>
      </c>
      <c r="R91" s="223">
        <v>0.30170316301703165</v>
      </c>
      <c r="S91" s="222">
        <v>0</v>
      </c>
      <c r="T91" s="222">
        <v>0</v>
      </c>
      <c r="U91" s="222">
        <v>20</v>
      </c>
      <c r="V91" s="222" t="s">
        <v>5</v>
      </c>
    </row>
    <row r="92" spans="1:22" x14ac:dyDescent="0.2">
      <c r="A92" s="222" t="s">
        <v>120</v>
      </c>
      <c r="B92" s="222" t="s">
        <v>107</v>
      </c>
      <c r="C92" s="222" t="s">
        <v>108</v>
      </c>
      <c r="D92" s="222">
        <v>0.73540000915527348</v>
      </c>
      <c r="E92" s="222">
        <v>3675</v>
      </c>
      <c r="F92" s="222">
        <v>1880</v>
      </c>
      <c r="G92" s="222">
        <v>1679</v>
      </c>
      <c r="H92" s="222">
        <v>4997.2803294105679</v>
      </c>
      <c r="I92" s="222">
        <v>2556.431841984182</v>
      </c>
      <c r="J92" s="222">
        <v>1850</v>
      </c>
      <c r="K92" s="222">
        <v>725</v>
      </c>
      <c r="L92" s="222">
        <v>50</v>
      </c>
      <c r="M92" s="222">
        <v>435</v>
      </c>
      <c r="N92" s="223">
        <v>0.23513513513513515</v>
      </c>
      <c r="O92" s="222">
        <v>490</v>
      </c>
      <c r="P92" s="222">
        <v>150</v>
      </c>
      <c r="Q92" s="222">
        <v>640</v>
      </c>
      <c r="R92" s="223">
        <v>0.34594594594594597</v>
      </c>
      <c r="S92" s="222">
        <v>0</v>
      </c>
      <c r="T92" s="222">
        <v>0</v>
      </c>
      <c r="U92" s="222">
        <v>0</v>
      </c>
      <c r="V92" s="222" t="s">
        <v>5</v>
      </c>
    </row>
    <row r="93" spans="1:22" x14ac:dyDescent="0.2">
      <c r="A93" s="222" t="s">
        <v>121</v>
      </c>
      <c r="B93" s="222" t="s">
        <v>107</v>
      </c>
      <c r="C93" s="222" t="s">
        <v>108</v>
      </c>
      <c r="D93" s="222">
        <v>1.0313999938964844</v>
      </c>
      <c r="E93" s="222">
        <v>3920</v>
      </c>
      <c r="F93" s="222">
        <v>1809</v>
      </c>
      <c r="G93" s="222">
        <v>1677</v>
      </c>
      <c r="H93" s="222">
        <v>3800.6593205326581</v>
      </c>
      <c r="I93" s="222">
        <v>1753.9267119498925</v>
      </c>
      <c r="J93" s="222">
        <v>2000</v>
      </c>
      <c r="K93" s="222">
        <v>980</v>
      </c>
      <c r="L93" s="222">
        <v>70</v>
      </c>
      <c r="M93" s="222">
        <v>380</v>
      </c>
      <c r="N93" s="223">
        <v>0.19</v>
      </c>
      <c r="O93" s="222">
        <v>310</v>
      </c>
      <c r="P93" s="222">
        <v>240</v>
      </c>
      <c r="Q93" s="222">
        <v>550</v>
      </c>
      <c r="R93" s="223">
        <v>0.27500000000000002</v>
      </c>
      <c r="S93" s="222">
        <v>0</v>
      </c>
      <c r="T93" s="222">
        <v>0</v>
      </c>
      <c r="U93" s="222">
        <v>20</v>
      </c>
      <c r="V93" s="222" t="s">
        <v>5</v>
      </c>
    </row>
    <row r="94" spans="1:22" x14ac:dyDescent="0.2">
      <c r="A94" s="222" t="s">
        <v>122</v>
      </c>
      <c r="B94" s="222" t="s">
        <v>107</v>
      </c>
      <c r="C94" s="222" t="s">
        <v>108</v>
      </c>
      <c r="D94" s="222">
        <v>5.7278002929687499</v>
      </c>
      <c r="E94" s="222">
        <v>5792</v>
      </c>
      <c r="F94" s="222">
        <v>2816</v>
      </c>
      <c r="G94" s="222">
        <v>2501</v>
      </c>
      <c r="H94" s="222">
        <v>1011.2084401947567</v>
      </c>
      <c r="I94" s="222">
        <v>491.63725269137342</v>
      </c>
      <c r="J94" s="222">
        <v>2735</v>
      </c>
      <c r="K94" s="222">
        <v>1320</v>
      </c>
      <c r="L94" s="222">
        <v>190</v>
      </c>
      <c r="M94" s="222">
        <v>840</v>
      </c>
      <c r="N94" s="223">
        <v>0.30712979890310788</v>
      </c>
      <c r="O94" s="222">
        <v>270</v>
      </c>
      <c r="P94" s="222">
        <v>110</v>
      </c>
      <c r="Q94" s="222">
        <v>380</v>
      </c>
      <c r="R94" s="223">
        <v>0.13893967093235832</v>
      </c>
      <c r="S94" s="222">
        <v>0</v>
      </c>
      <c r="T94" s="222">
        <v>0</v>
      </c>
      <c r="U94" s="222">
        <v>10</v>
      </c>
      <c r="V94" s="222" t="s">
        <v>5</v>
      </c>
    </row>
    <row r="95" spans="1:22" x14ac:dyDescent="0.2">
      <c r="A95" s="224" t="s">
        <v>213</v>
      </c>
      <c r="B95" s="224" t="s">
        <v>107</v>
      </c>
      <c r="C95" s="224" t="s">
        <v>108</v>
      </c>
      <c r="D95" s="224">
        <v>1.5247000122070313</v>
      </c>
      <c r="E95" s="224">
        <v>2365</v>
      </c>
      <c r="F95" s="224">
        <v>905</v>
      </c>
      <c r="G95" s="224">
        <v>870</v>
      </c>
      <c r="H95" s="224">
        <v>1551.1247990197226</v>
      </c>
      <c r="I95" s="224">
        <v>593.55938398006299</v>
      </c>
      <c r="J95" s="224">
        <v>1005</v>
      </c>
      <c r="K95" s="224">
        <v>640</v>
      </c>
      <c r="L95" s="224">
        <v>95</v>
      </c>
      <c r="M95" s="224">
        <v>230</v>
      </c>
      <c r="N95" s="225">
        <v>0.22885572139303484</v>
      </c>
      <c r="O95" s="224">
        <v>20</v>
      </c>
      <c r="P95" s="224">
        <v>15</v>
      </c>
      <c r="Q95" s="224">
        <v>35</v>
      </c>
      <c r="R95" s="225">
        <v>3.482587064676617E-2</v>
      </c>
      <c r="S95" s="224">
        <v>0</v>
      </c>
      <c r="T95" s="224">
        <v>10</v>
      </c>
      <c r="U95" s="224">
        <v>0</v>
      </c>
      <c r="V95" s="224" t="s">
        <v>7</v>
      </c>
    </row>
    <row r="96" spans="1:22" x14ac:dyDescent="0.2">
      <c r="A96" s="224" t="s">
        <v>214</v>
      </c>
      <c r="B96" s="224" t="s">
        <v>107</v>
      </c>
      <c r="C96" s="224" t="s">
        <v>108</v>
      </c>
      <c r="D96" s="224">
        <v>2.1391999816894529</v>
      </c>
      <c r="E96" s="224">
        <v>6064</v>
      </c>
      <c r="F96" s="224">
        <v>2897</v>
      </c>
      <c r="G96" s="224">
        <v>2706</v>
      </c>
      <c r="H96" s="224">
        <v>2834.7045867169932</v>
      </c>
      <c r="I96" s="224">
        <v>1354.2445890038141</v>
      </c>
      <c r="J96" s="224">
        <v>3015</v>
      </c>
      <c r="K96" s="224">
        <v>1680</v>
      </c>
      <c r="L96" s="224">
        <v>235</v>
      </c>
      <c r="M96" s="224">
        <v>765</v>
      </c>
      <c r="N96" s="225">
        <v>0.2537313432835821</v>
      </c>
      <c r="O96" s="224">
        <v>235</v>
      </c>
      <c r="P96" s="224">
        <v>85</v>
      </c>
      <c r="Q96" s="224">
        <v>320</v>
      </c>
      <c r="R96" s="225">
        <v>0.10613598673300166</v>
      </c>
      <c r="S96" s="224">
        <v>0</v>
      </c>
      <c r="T96" s="224">
        <v>10</v>
      </c>
      <c r="U96" s="224">
        <v>10</v>
      </c>
      <c r="V96" s="224" t="s">
        <v>7</v>
      </c>
    </row>
    <row r="97" spans="1:22" x14ac:dyDescent="0.2">
      <c r="A97" s="226" t="s">
        <v>338</v>
      </c>
      <c r="B97" s="226" t="s">
        <v>107</v>
      </c>
      <c r="C97" s="226" t="s">
        <v>108</v>
      </c>
      <c r="D97" s="226">
        <v>1.7149000549316407</v>
      </c>
      <c r="E97" s="226">
        <v>5448</v>
      </c>
      <c r="F97" s="226">
        <v>2894</v>
      </c>
      <c r="G97" s="226">
        <v>2609</v>
      </c>
      <c r="H97" s="226">
        <v>3176.8615228233625</v>
      </c>
      <c r="I97" s="226">
        <v>1687.5619029094735</v>
      </c>
      <c r="J97" s="226">
        <v>2250</v>
      </c>
      <c r="K97" s="226">
        <v>990</v>
      </c>
      <c r="L97" s="226">
        <v>245</v>
      </c>
      <c r="M97" s="226">
        <v>750</v>
      </c>
      <c r="N97" s="227">
        <v>0.33333333333333331</v>
      </c>
      <c r="O97" s="226">
        <v>185</v>
      </c>
      <c r="P97" s="226">
        <v>75</v>
      </c>
      <c r="Q97" s="226">
        <v>260</v>
      </c>
      <c r="R97" s="227">
        <v>0.11555555555555555</v>
      </c>
      <c r="S97" s="226">
        <v>0</v>
      </c>
      <c r="T97" s="226">
        <v>0</v>
      </c>
      <c r="U97" s="226">
        <v>0</v>
      </c>
      <c r="V97" s="226" t="s">
        <v>6</v>
      </c>
    </row>
    <row r="98" spans="1:22" x14ac:dyDescent="0.2">
      <c r="A98" s="224" t="s">
        <v>215</v>
      </c>
      <c r="B98" s="224" t="s">
        <v>107</v>
      </c>
      <c r="C98" s="224" t="s">
        <v>108</v>
      </c>
      <c r="D98" s="224">
        <v>1.2619999694824218</v>
      </c>
      <c r="E98" s="224">
        <v>5527</v>
      </c>
      <c r="F98" s="224">
        <v>2778</v>
      </c>
      <c r="G98" s="224">
        <v>2554</v>
      </c>
      <c r="H98" s="224">
        <v>4379.5563658109777</v>
      </c>
      <c r="I98" s="224">
        <v>2201.2678820739816</v>
      </c>
      <c r="J98" s="224">
        <v>2560</v>
      </c>
      <c r="K98" s="224">
        <v>1490</v>
      </c>
      <c r="L98" s="224">
        <v>205</v>
      </c>
      <c r="M98" s="224">
        <v>625</v>
      </c>
      <c r="N98" s="225">
        <v>0.244140625</v>
      </c>
      <c r="O98" s="224">
        <v>125</v>
      </c>
      <c r="P98" s="224">
        <v>95</v>
      </c>
      <c r="Q98" s="224">
        <v>220</v>
      </c>
      <c r="R98" s="225">
        <v>8.59375E-2</v>
      </c>
      <c r="S98" s="224">
        <v>0</v>
      </c>
      <c r="T98" s="224">
        <v>0</v>
      </c>
      <c r="U98" s="224">
        <v>20</v>
      </c>
      <c r="V98" s="224" t="s">
        <v>7</v>
      </c>
    </row>
    <row r="99" spans="1:22" x14ac:dyDescent="0.2">
      <c r="A99" s="224" t="s">
        <v>216</v>
      </c>
      <c r="B99" s="224" t="s">
        <v>107</v>
      </c>
      <c r="C99" s="224" t="s">
        <v>108</v>
      </c>
      <c r="D99" s="224">
        <v>0.90860000610351566</v>
      </c>
      <c r="E99" s="224">
        <v>3403</v>
      </c>
      <c r="F99" s="224">
        <v>1449</v>
      </c>
      <c r="G99" s="224">
        <v>1353</v>
      </c>
      <c r="H99" s="224">
        <v>3745.32244897685</v>
      </c>
      <c r="I99" s="224">
        <v>1594.7611603195578</v>
      </c>
      <c r="J99" s="224">
        <v>1860</v>
      </c>
      <c r="K99" s="224">
        <v>1130</v>
      </c>
      <c r="L99" s="224">
        <v>170</v>
      </c>
      <c r="M99" s="224">
        <v>415</v>
      </c>
      <c r="N99" s="225">
        <v>0.22311827956989247</v>
      </c>
      <c r="O99" s="224">
        <v>65</v>
      </c>
      <c r="P99" s="224">
        <v>80</v>
      </c>
      <c r="Q99" s="224">
        <v>145</v>
      </c>
      <c r="R99" s="225">
        <v>7.7956989247311828E-2</v>
      </c>
      <c r="S99" s="224">
        <v>0</v>
      </c>
      <c r="T99" s="224">
        <v>0</v>
      </c>
      <c r="U99" s="224">
        <v>0</v>
      </c>
      <c r="V99" s="224" t="s">
        <v>7</v>
      </c>
    </row>
    <row r="100" spans="1:22" x14ac:dyDescent="0.2">
      <c r="A100" s="224" t="s">
        <v>217</v>
      </c>
      <c r="B100" s="224" t="s">
        <v>107</v>
      </c>
      <c r="C100" s="224" t="s">
        <v>108</v>
      </c>
      <c r="D100" s="224">
        <v>1.3597000122070313</v>
      </c>
      <c r="E100" s="224">
        <v>3086</v>
      </c>
      <c r="F100" s="224">
        <v>1332</v>
      </c>
      <c r="G100" s="224">
        <v>1258</v>
      </c>
      <c r="H100" s="224">
        <v>2269.6182777779645</v>
      </c>
      <c r="I100" s="224">
        <v>979.62785029172039</v>
      </c>
      <c r="J100" s="224">
        <v>1475</v>
      </c>
      <c r="K100" s="224">
        <v>835</v>
      </c>
      <c r="L100" s="224">
        <v>80</v>
      </c>
      <c r="M100" s="224">
        <v>350</v>
      </c>
      <c r="N100" s="225">
        <v>0.23728813559322035</v>
      </c>
      <c r="O100" s="224">
        <v>145</v>
      </c>
      <c r="P100" s="224">
        <v>45</v>
      </c>
      <c r="Q100" s="224">
        <v>190</v>
      </c>
      <c r="R100" s="225">
        <v>0.12881355932203389</v>
      </c>
      <c r="S100" s="224">
        <v>0</v>
      </c>
      <c r="T100" s="224">
        <v>10</v>
      </c>
      <c r="U100" s="224">
        <v>10</v>
      </c>
      <c r="V100" s="224" t="s">
        <v>7</v>
      </c>
    </row>
    <row r="101" spans="1:22" x14ac:dyDescent="0.2">
      <c r="A101" s="224" t="s">
        <v>218</v>
      </c>
      <c r="B101" s="224" t="s">
        <v>107</v>
      </c>
      <c r="C101" s="224" t="s">
        <v>108</v>
      </c>
      <c r="D101" s="224">
        <v>2.4946000671386717</v>
      </c>
      <c r="E101" s="224">
        <v>5506</v>
      </c>
      <c r="F101" s="224">
        <v>2068</v>
      </c>
      <c r="G101" s="224">
        <v>2012</v>
      </c>
      <c r="H101" s="224">
        <v>2207.1674223577775</v>
      </c>
      <c r="I101" s="224">
        <v>828.9905974275124</v>
      </c>
      <c r="J101" s="224">
        <v>2200</v>
      </c>
      <c r="K101" s="224">
        <v>1230</v>
      </c>
      <c r="L101" s="224">
        <v>150</v>
      </c>
      <c r="M101" s="224">
        <v>525</v>
      </c>
      <c r="N101" s="225">
        <v>0.23863636363636365</v>
      </c>
      <c r="O101" s="224">
        <v>210</v>
      </c>
      <c r="P101" s="224">
        <v>65</v>
      </c>
      <c r="Q101" s="224">
        <v>275</v>
      </c>
      <c r="R101" s="225">
        <v>0.125</v>
      </c>
      <c r="S101" s="224">
        <v>0</v>
      </c>
      <c r="T101" s="224">
        <v>0</v>
      </c>
      <c r="U101" s="224">
        <v>20</v>
      </c>
      <c r="V101" s="224" t="s">
        <v>7</v>
      </c>
    </row>
    <row r="102" spans="1:22" x14ac:dyDescent="0.2">
      <c r="A102" s="224" t="s">
        <v>219</v>
      </c>
      <c r="B102" s="224" t="s">
        <v>107</v>
      </c>
      <c r="C102" s="224" t="s">
        <v>108</v>
      </c>
      <c r="D102" s="224">
        <v>2.1836999511718749</v>
      </c>
      <c r="E102" s="224">
        <v>5448</v>
      </c>
      <c r="F102" s="224">
        <v>2262</v>
      </c>
      <c r="G102" s="224">
        <v>2187</v>
      </c>
      <c r="H102" s="224">
        <v>2494.8482492186486</v>
      </c>
      <c r="I102" s="224">
        <v>1035.8565968672142</v>
      </c>
      <c r="J102" s="224">
        <v>2560</v>
      </c>
      <c r="K102" s="224">
        <v>1445</v>
      </c>
      <c r="L102" s="224">
        <v>225</v>
      </c>
      <c r="M102" s="224">
        <v>685</v>
      </c>
      <c r="N102" s="225">
        <v>0.267578125</v>
      </c>
      <c r="O102" s="224">
        <v>180</v>
      </c>
      <c r="P102" s="224">
        <v>10</v>
      </c>
      <c r="Q102" s="224">
        <v>190</v>
      </c>
      <c r="R102" s="225">
        <v>7.421875E-2</v>
      </c>
      <c r="S102" s="224">
        <v>10</v>
      </c>
      <c r="T102" s="224">
        <v>0</v>
      </c>
      <c r="U102" s="224">
        <v>0</v>
      </c>
      <c r="V102" s="224" t="s">
        <v>7</v>
      </c>
    </row>
    <row r="103" spans="1:22" x14ac:dyDescent="0.2">
      <c r="A103" s="224" t="s">
        <v>220</v>
      </c>
      <c r="B103" s="224" t="s">
        <v>107</v>
      </c>
      <c r="C103" s="224" t="s">
        <v>108</v>
      </c>
      <c r="D103" s="224">
        <v>0.7341000366210938</v>
      </c>
      <c r="E103" s="224">
        <v>4095</v>
      </c>
      <c r="F103" s="224">
        <v>1911</v>
      </c>
      <c r="G103" s="224">
        <v>1790</v>
      </c>
      <c r="H103" s="224">
        <v>5578.2588144912961</v>
      </c>
      <c r="I103" s="224">
        <v>2603.1874467626048</v>
      </c>
      <c r="J103" s="224">
        <v>1950</v>
      </c>
      <c r="K103" s="224">
        <v>1115</v>
      </c>
      <c r="L103" s="224">
        <v>130</v>
      </c>
      <c r="M103" s="224">
        <v>545</v>
      </c>
      <c r="N103" s="225">
        <v>0.27948717948717949</v>
      </c>
      <c r="O103" s="224">
        <v>75</v>
      </c>
      <c r="P103" s="224">
        <v>25</v>
      </c>
      <c r="Q103" s="224">
        <v>100</v>
      </c>
      <c r="R103" s="225">
        <v>5.128205128205128E-2</v>
      </c>
      <c r="S103" s="224">
        <v>0</v>
      </c>
      <c r="T103" s="224">
        <v>10</v>
      </c>
      <c r="U103" s="224">
        <v>60</v>
      </c>
      <c r="V103" s="224" t="s">
        <v>7</v>
      </c>
    </row>
    <row r="104" spans="1:22" x14ac:dyDescent="0.2">
      <c r="A104" s="226" t="s">
        <v>339</v>
      </c>
      <c r="B104" s="226" t="s">
        <v>107</v>
      </c>
      <c r="C104" s="226" t="s">
        <v>108</v>
      </c>
      <c r="D104" s="226">
        <v>1.9869999694824219</v>
      </c>
      <c r="E104" s="226">
        <v>6800</v>
      </c>
      <c r="F104" s="226">
        <v>2735</v>
      </c>
      <c r="G104" s="226">
        <v>2612</v>
      </c>
      <c r="H104" s="226">
        <v>3422.2446423948759</v>
      </c>
      <c r="I104" s="226">
        <v>1376.4469260220567</v>
      </c>
      <c r="J104" s="226">
        <v>2870</v>
      </c>
      <c r="K104" s="226">
        <v>1565</v>
      </c>
      <c r="L104" s="226">
        <v>250</v>
      </c>
      <c r="M104" s="226">
        <v>840</v>
      </c>
      <c r="N104" s="227">
        <v>0.29268292682926828</v>
      </c>
      <c r="O104" s="226">
        <v>120</v>
      </c>
      <c r="P104" s="226">
        <v>85</v>
      </c>
      <c r="Q104" s="226">
        <v>205</v>
      </c>
      <c r="R104" s="227">
        <v>7.1428571428571425E-2</v>
      </c>
      <c r="S104" s="226">
        <v>0</v>
      </c>
      <c r="T104" s="226">
        <v>0</v>
      </c>
      <c r="U104" s="226">
        <v>10</v>
      </c>
      <c r="V104" s="226" t="s">
        <v>6</v>
      </c>
    </row>
    <row r="105" spans="1:22" x14ac:dyDescent="0.2">
      <c r="A105" s="226" t="s">
        <v>340</v>
      </c>
      <c r="B105" s="226" t="s">
        <v>107</v>
      </c>
      <c r="C105" s="226" t="s">
        <v>108</v>
      </c>
      <c r="D105" s="226">
        <v>1.0051000213623047</v>
      </c>
      <c r="E105" s="226">
        <v>4827</v>
      </c>
      <c r="F105" s="226">
        <v>2330</v>
      </c>
      <c r="G105" s="226">
        <v>2150</v>
      </c>
      <c r="H105" s="226">
        <v>4802.5071111405632</v>
      </c>
      <c r="I105" s="226">
        <v>2318.1772465211334</v>
      </c>
      <c r="J105" s="226">
        <v>2075</v>
      </c>
      <c r="K105" s="226">
        <v>1100</v>
      </c>
      <c r="L105" s="226">
        <v>80</v>
      </c>
      <c r="M105" s="226">
        <v>695</v>
      </c>
      <c r="N105" s="227">
        <v>0.33493975903614459</v>
      </c>
      <c r="O105" s="226">
        <v>115</v>
      </c>
      <c r="P105" s="226">
        <v>60</v>
      </c>
      <c r="Q105" s="226">
        <v>175</v>
      </c>
      <c r="R105" s="227">
        <v>8.4337349397590355E-2</v>
      </c>
      <c r="S105" s="226">
        <v>0</v>
      </c>
      <c r="T105" s="226">
        <v>0</v>
      </c>
      <c r="U105" s="226">
        <v>15</v>
      </c>
      <c r="V105" s="226" t="s">
        <v>6</v>
      </c>
    </row>
    <row r="106" spans="1:22" x14ac:dyDescent="0.2">
      <c r="A106" s="226" t="s">
        <v>341</v>
      </c>
      <c r="B106" s="226" t="s">
        <v>107</v>
      </c>
      <c r="C106" s="226" t="s">
        <v>108</v>
      </c>
      <c r="D106" s="226">
        <v>1.8021000671386718</v>
      </c>
      <c r="E106" s="226">
        <v>6608</v>
      </c>
      <c r="F106" s="226">
        <v>3722</v>
      </c>
      <c r="G106" s="226">
        <v>3513</v>
      </c>
      <c r="H106" s="226">
        <v>3666.8330025046903</v>
      </c>
      <c r="I106" s="226">
        <v>2065.3681046190159</v>
      </c>
      <c r="J106" s="226">
        <v>2775</v>
      </c>
      <c r="K106" s="226">
        <v>1475</v>
      </c>
      <c r="L106" s="226">
        <v>130</v>
      </c>
      <c r="M106" s="226">
        <v>930</v>
      </c>
      <c r="N106" s="227">
        <v>0.33513513513513515</v>
      </c>
      <c r="O106" s="226">
        <v>170</v>
      </c>
      <c r="P106" s="226">
        <v>55</v>
      </c>
      <c r="Q106" s="226">
        <v>225</v>
      </c>
      <c r="R106" s="227">
        <v>8.1081081081081086E-2</v>
      </c>
      <c r="S106" s="226">
        <v>0</v>
      </c>
      <c r="T106" s="226">
        <v>0</v>
      </c>
      <c r="U106" s="226">
        <v>10</v>
      </c>
      <c r="V106" s="226" t="s">
        <v>6</v>
      </c>
    </row>
    <row r="107" spans="1:22" x14ac:dyDescent="0.2">
      <c r="A107" s="226" t="s">
        <v>342</v>
      </c>
      <c r="B107" s="226" t="s">
        <v>107</v>
      </c>
      <c r="C107" s="226" t="s">
        <v>108</v>
      </c>
      <c r="D107" s="226">
        <v>1.1019000244140624</v>
      </c>
      <c r="E107" s="226">
        <v>5305</v>
      </c>
      <c r="F107" s="226">
        <v>3168</v>
      </c>
      <c r="G107" s="226">
        <v>2994</v>
      </c>
      <c r="H107" s="226">
        <v>4814.4113644256831</v>
      </c>
      <c r="I107" s="226">
        <v>2875.0339684261198</v>
      </c>
      <c r="J107" s="226">
        <v>2100</v>
      </c>
      <c r="K107" s="226">
        <v>1150</v>
      </c>
      <c r="L107" s="226">
        <v>110</v>
      </c>
      <c r="M107" s="226">
        <v>635</v>
      </c>
      <c r="N107" s="227">
        <v>0.30238095238095236</v>
      </c>
      <c r="O107" s="226">
        <v>110</v>
      </c>
      <c r="P107" s="226">
        <v>65</v>
      </c>
      <c r="Q107" s="226">
        <v>175</v>
      </c>
      <c r="R107" s="227">
        <v>8.3333333333333329E-2</v>
      </c>
      <c r="S107" s="226">
        <v>15</v>
      </c>
      <c r="T107" s="226">
        <v>0</v>
      </c>
      <c r="U107" s="226">
        <v>15</v>
      </c>
      <c r="V107" s="226" t="s">
        <v>6</v>
      </c>
    </row>
    <row r="108" spans="1:22" x14ac:dyDescent="0.2">
      <c r="A108" s="222" t="s">
        <v>123</v>
      </c>
      <c r="B108" s="222" t="s">
        <v>107</v>
      </c>
      <c r="C108" s="222" t="s">
        <v>108</v>
      </c>
      <c r="D108" s="222">
        <v>0.79480003356933593</v>
      </c>
      <c r="E108" s="222">
        <v>3336</v>
      </c>
      <c r="F108" s="222">
        <v>1870</v>
      </c>
      <c r="G108" s="222">
        <v>1795</v>
      </c>
      <c r="H108" s="222">
        <v>4197.2821579013907</v>
      </c>
      <c r="I108" s="222">
        <v>2352.7930561377698</v>
      </c>
      <c r="J108" s="222">
        <v>1345</v>
      </c>
      <c r="K108" s="222">
        <v>595</v>
      </c>
      <c r="L108" s="222">
        <v>120</v>
      </c>
      <c r="M108" s="222">
        <v>415</v>
      </c>
      <c r="N108" s="223">
        <v>0.30855018587360594</v>
      </c>
      <c r="O108" s="222">
        <v>145</v>
      </c>
      <c r="P108" s="222">
        <v>40</v>
      </c>
      <c r="Q108" s="222">
        <v>185</v>
      </c>
      <c r="R108" s="223">
        <v>0.13754646840148699</v>
      </c>
      <c r="S108" s="222">
        <v>0</v>
      </c>
      <c r="T108" s="222">
        <v>10</v>
      </c>
      <c r="U108" s="222">
        <v>20</v>
      </c>
      <c r="V108" s="222" t="s">
        <v>5</v>
      </c>
    </row>
    <row r="109" spans="1:22" x14ac:dyDescent="0.2">
      <c r="A109" s="222" t="s">
        <v>124</v>
      </c>
      <c r="B109" s="222" t="s">
        <v>107</v>
      </c>
      <c r="C109" s="222" t="s">
        <v>108</v>
      </c>
      <c r="D109" s="222">
        <v>1.8225</v>
      </c>
      <c r="E109" s="222">
        <v>5515</v>
      </c>
      <c r="F109" s="222">
        <v>2489</v>
      </c>
      <c r="G109" s="222">
        <v>2397</v>
      </c>
      <c r="H109" s="222">
        <v>3026.0631001371744</v>
      </c>
      <c r="I109" s="222">
        <v>1365.7064471879287</v>
      </c>
      <c r="J109" s="222">
        <v>2350</v>
      </c>
      <c r="K109" s="222">
        <v>1240</v>
      </c>
      <c r="L109" s="222">
        <v>160</v>
      </c>
      <c r="M109" s="222">
        <v>560</v>
      </c>
      <c r="N109" s="223">
        <v>0.23829787234042554</v>
      </c>
      <c r="O109" s="222">
        <v>180</v>
      </c>
      <c r="P109" s="222">
        <v>175</v>
      </c>
      <c r="Q109" s="222">
        <v>355</v>
      </c>
      <c r="R109" s="223">
        <v>0.15106382978723404</v>
      </c>
      <c r="S109" s="222">
        <v>0</v>
      </c>
      <c r="T109" s="222">
        <v>0</v>
      </c>
      <c r="U109" s="222">
        <v>30</v>
      </c>
      <c r="V109" s="222" t="s">
        <v>5</v>
      </c>
    </row>
    <row r="110" spans="1:22" x14ac:dyDescent="0.2">
      <c r="A110" s="222" t="s">
        <v>125</v>
      </c>
      <c r="B110" s="222" t="s">
        <v>107</v>
      </c>
      <c r="C110" s="222" t="s">
        <v>108</v>
      </c>
      <c r="D110" s="222">
        <v>1.0630000305175782</v>
      </c>
      <c r="E110" s="222">
        <v>4358</v>
      </c>
      <c r="F110" s="222">
        <v>1867</v>
      </c>
      <c r="G110" s="222">
        <v>1790</v>
      </c>
      <c r="H110" s="222">
        <v>4099.7176621698454</v>
      </c>
      <c r="I110" s="222">
        <v>1756.3499025404087</v>
      </c>
      <c r="J110" s="222">
        <v>2105</v>
      </c>
      <c r="K110" s="222">
        <v>1145</v>
      </c>
      <c r="L110" s="222">
        <v>135</v>
      </c>
      <c r="M110" s="222">
        <v>480</v>
      </c>
      <c r="N110" s="223">
        <v>0.22802850356294538</v>
      </c>
      <c r="O110" s="222">
        <v>175</v>
      </c>
      <c r="P110" s="222">
        <v>130</v>
      </c>
      <c r="Q110" s="222">
        <v>305</v>
      </c>
      <c r="R110" s="223">
        <v>0.14489311163895488</v>
      </c>
      <c r="S110" s="222">
        <v>10</v>
      </c>
      <c r="T110" s="222">
        <v>0</v>
      </c>
      <c r="U110" s="222">
        <v>35</v>
      </c>
      <c r="V110" s="222" t="s">
        <v>5</v>
      </c>
    </row>
    <row r="111" spans="1:22" x14ac:dyDescent="0.2">
      <c r="A111" s="222" t="s">
        <v>126</v>
      </c>
      <c r="B111" s="222" t="s">
        <v>107</v>
      </c>
      <c r="C111" s="222" t="s">
        <v>108</v>
      </c>
      <c r="D111" s="222">
        <v>1.0269000244140625</v>
      </c>
      <c r="E111" s="222">
        <v>2782</v>
      </c>
      <c r="F111" s="222">
        <v>1411</v>
      </c>
      <c r="G111" s="222">
        <v>1370</v>
      </c>
      <c r="H111" s="222">
        <v>2709.1244852071923</v>
      </c>
      <c r="I111" s="222">
        <v>1374.0383352362862</v>
      </c>
      <c r="J111" s="222">
        <v>1395</v>
      </c>
      <c r="K111" s="222">
        <v>695</v>
      </c>
      <c r="L111" s="222">
        <v>65</v>
      </c>
      <c r="M111" s="222">
        <v>365</v>
      </c>
      <c r="N111" s="223">
        <v>0.26164874551971329</v>
      </c>
      <c r="O111" s="222">
        <v>155</v>
      </c>
      <c r="P111" s="222">
        <v>105</v>
      </c>
      <c r="Q111" s="222">
        <v>260</v>
      </c>
      <c r="R111" s="223">
        <v>0.1863799283154122</v>
      </c>
      <c r="S111" s="222">
        <v>10</v>
      </c>
      <c r="T111" s="222">
        <v>0</v>
      </c>
      <c r="U111" s="222">
        <v>0</v>
      </c>
      <c r="V111" s="222" t="s">
        <v>5</v>
      </c>
    </row>
    <row r="112" spans="1:22" x14ac:dyDescent="0.2">
      <c r="A112" s="222" t="s">
        <v>127</v>
      </c>
      <c r="B112" s="222" t="s">
        <v>107</v>
      </c>
      <c r="C112" s="222" t="s">
        <v>108</v>
      </c>
      <c r="D112" s="222">
        <v>1.2762999725341797</v>
      </c>
      <c r="E112" s="222">
        <v>3440</v>
      </c>
      <c r="F112" s="222">
        <v>1375</v>
      </c>
      <c r="G112" s="222">
        <v>1332</v>
      </c>
      <c r="H112" s="222">
        <v>2695.2911337682222</v>
      </c>
      <c r="I112" s="222">
        <v>1077.3329386428213</v>
      </c>
      <c r="J112" s="222">
        <v>1700</v>
      </c>
      <c r="K112" s="222">
        <v>1000</v>
      </c>
      <c r="L112" s="222">
        <v>140</v>
      </c>
      <c r="M112" s="222">
        <v>200</v>
      </c>
      <c r="N112" s="223">
        <v>0.11764705882352941</v>
      </c>
      <c r="O112" s="222">
        <v>240</v>
      </c>
      <c r="P112" s="222">
        <v>90</v>
      </c>
      <c r="Q112" s="222">
        <v>330</v>
      </c>
      <c r="R112" s="223">
        <v>0.19411764705882353</v>
      </c>
      <c r="S112" s="222">
        <v>0</v>
      </c>
      <c r="T112" s="222">
        <v>0</v>
      </c>
      <c r="U112" s="222">
        <v>25</v>
      </c>
      <c r="V112" s="222" t="s">
        <v>5</v>
      </c>
    </row>
    <row r="113" spans="1:22" x14ac:dyDescent="0.2">
      <c r="A113" s="222" t="s">
        <v>128</v>
      </c>
      <c r="B113" s="222" t="s">
        <v>107</v>
      </c>
      <c r="C113" s="222" t="s">
        <v>108</v>
      </c>
      <c r="D113" s="222">
        <v>0.78370002746582035</v>
      </c>
      <c r="E113" s="222">
        <v>3426</v>
      </c>
      <c r="F113" s="222">
        <v>2195</v>
      </c>
      <c r="G113" s="222">
        <v>1903</v>
      </c>
      <c r="H113" s="222">
        <v>4371.5706009075247</v>
      </c>
      <c r="I113" s="222">
        <v>2800.8165408616514</v>
      </c>
      <c r="J113" s="222">
        <v>1995</v>
      </c>
      <c r="K113" s="222">
        <v>805</v>
      </c>
      <c r="L113" s="222">
        <v>75</v>
      </c>
      <c r="M113" s="222">
        <v>575</v>
      </c>
      <c r="N113" s="223">
        <v>0.2882205513784461</v>
      </c>
      <c r="O113" s="222">
        <v>370</v>
      </c>
      <c r="P113" s="222">
        <v>155</v>
      </c>
      <c r="Q113" s="222">
        <v>525</v>
      </c>
      <c r="R113" s="223">
        <v>0.26315789473684209</v>
      </c>
      <c r="S113" s="222">
        <v>0</v>
      </c>
      <c r="T113" s="222">
        <v>10</v>
      </c>
      <c r="U113" s="222">
        <v>15</v>
      </c>
      <c r="V113" s="222" t="s">
        <v>5</v>
      </c>
    </row>
    <row r="114" spans="1:22" x14ac:dyDescent="0.2">
      <c r="A114" s="222" t="s">
        <v>129</v>
      </c>
      <c r="B114" s="222" t="s">
        <v>107</v>
      </c>
      <c r="C114" s="222" t="s">
        <v>108</v>
      </c>
      <c r="D114" s="222">
        <v>0.77489997863769533</v>
      </c>
      <c r="E114" s="222">
        <v>3291</v>
      </c>
      <c r="F114" s="222">
        <v>1495</v>
      </c>
      <c r="G114" s="222">
        <v>1384</v>
      </c>
      <c r="H114" s="222">
        <v>4246.9997299338011</v>
      </c>
      <c r="I114" s="222">
        <v>1929.281250759961</v>
      </c>
      <c r="J114" s="222">
        <v>1675</v>
      </c>
      <c r="K114" s="222">
        <v>690</v>
      </c>
      <c r="L114" s="222">
        <v>100</v>
      </c>
      <c r="M114" s="222">
        <v>285</v>
      </c>
      <c r="N114" s="223">
        <v>0.17014925373134329</v>
      </c>
      <c r="O114" s="222">
        <v>460</v>
      </c>
      <c r="P114" s="222">
        <v>140</v>
      </c>
      <c r="Q114" s="222">
        <v>600</v>
      </c>
      <c r="R114" s="223">
        <v>0.35820895522388058</v>
      </c>
      <c r="S114" s="222">
        <v>0</v>
      </c>
      <c r="T114" s="222">
        <v>0</v>
      </c>
      <c r="U114" s="222">
        <v>0</v>
      </c>
      <c r="V114" s="222" t="s">
        <v>5</v>
      </c>
    </row>
    <row r="115" spans="1:22" x14ac:dyDescent="0.2">
      <c r="A115" s="222" t="s">
        <v>130</v>
      </c>
      <c r="B115" s="222" t="s">
        <v>107</v>
      </c>
      <c r="C115" s="222" t="s">
        <v>108</v>
      </c>
      <c r="D115" s="222">
        <v>0.57709999084472652</v>
      </c>
      <c r="E115" s="222">
        <v>6726</v>
      </c>
      <c r="F115" s="222">
        <v>5312</v>
      </c>
      <c r="G115" s="222">
        <v>4723</v>
      </c>
      <c r="H115" s="222">
        <v>11654.826038300329</v>
      </c>
      <c r="I115" s="222">
        <v>9204.6440552261884</v>
      </c>
      <c r="J115" s="222">
        <v>4545</v>
      </c>
      <c r="K115" s="222">
        <v>885</v>
      </c>
      <c r="L115" s="222">
        <v>85</v>
      </c>
      <c r="M115" s="222">
        <v>1210</v>
      </c>
      <c r="N115" s="223">
        <v>0.26622662266226621</v>
      </c>
      <c r="O115" s="222">
        <v>2100</v>
      </c>
      <c r="P115" s="222">
        <v>175</v>
      </c>
      <c r="Q115" s="222">
        <v>2275</v>
      </c>
      <c r="R115" s="223">
        <v>0.50055005500550054</v>
      </c>
      <c r="S115" s="222">
        <v>0</v>
      </c>
      <c r="T115" s="222">
        <v>30</v>
      </c>
      <c r="U115" s="222">
        <v>55</v>
      </c>
      <c r="V115" s="222" t="s">
        <v>5</v>
      </c>
    </row>
    <row r="116" spans="1:22" x14ac:dyDescent="0.2">
      <c r="A116" s="222" t="s">
        <v>131</v>
      </c>
      <c r="B116" s="222" t="s">
        <v>107</v>
      </c>
      <c r="C116" s="222" t="s">
        <v>108</v>
      </c>
      <c r="D116" s="222">
        <v>0.44020000457763669</v>
      </c>
      <c r="E116" s="222">
        <v>4482</v>
      </c>
      <c r="F116" s="222">
        <v>3144</v>
      </c>
      <c r="G116" s="222">
        <v>2882</v>
      </c>
      <c r="H116" s="222">
        <v>10181.73546885896</v>
      </c>
      <c r="I116" s="222">
        <v>7142.208012961305</v>
      </c>
      <c r="J116" s="222">
        <v>2420</v>
      </c>
      <c r="K116" s="222">
        <v>420</v>
      </c>
      <c r="L116" s="222">
        <v>85</v>
      </c>
      <c r="M116" s="222">
        <v>710</v>
      </c>
      <c r="N116" s="223">
        <v>0.29338842975206614</v>
      </c>
      <c r="O116" s="222">
        <v>1075</v>
      </c>
      <c r="P116" s="222">
        <v>75</v>
      </c>
      <c r="Q116" s="222">
        <v>1150</v>
      </c>
      <c r="R116" s="223">
        <v>0.47520661157024796</v>
      </c>
      <c r="S116" s="222">
        <v>10</v>
      </c>
      <c r="T116" s="222">
        <v>10</v>
      </c>
      <c r="U116" s="222">
        <v>30</v>
      </c>
      <c r="V116" s="222" t="s">
        <v>5</v>
      </c>
    </row>
    <row r="117" spans="1:22" x14ac:dyDescent="0.2">
      <c r="A117" s="222" t="s">
        <v>132</v>
      </c>
      <c r="B117" s="222" t="s">
        <v>107</v>
      </c>
      <c r="C117" s="222" t="s">
        <v>108</v>
      </c>
      <c r="D117" s="222">
        <v>0.41020000457763672</v>
      </c>
      <c r="E117" s="222">
        <v>2544</v>
      </c>
      <c r="F117" s="222">
        <v>1531</v>
      </c>
      <c r="G117" s="222">
        <v>1336</v>
      </c>
      <c r="H117" s="222">
        <v>6201.852685544055</v>
      </c>
      <c r="I117" s="222">
        <v>3732.3256531320553</v>
      </c>
      <c r="J117" s="222">
        <v>1605</v>
      </c>
      <c r="K117" s="222">
        <v>505</v>
      </c>
      <c r="L117" s="222">
        <v>50</v>
      </c>
      <c r="M117" s="222">
        <v>445</v>
      </c>
      <c r="N117" s="223">
        <v>0.27725856697819312</v>
      </c>
      <c r="O117" s="222">
        <v>480</v>
      </c>
      <c r="P117" s="222">
        <v>90</v>
      </c>
      <c r="Q117" s="222">
        <v>570</v>
      </c>
      <c r="R117" s="223">
        <v>0.35514018691588783</v>
      </c>
      <c r="S117" s="222">
        <v>0</v>
      </c>
      <c r="T117" s="222">
        <v>0</v>
      </c>
      <c r="U117" s="222">
        <v>30</v>
      </c>
      <c r="V117" s="222" t="s">
        <v>5</v>
      </c>
    </row>
    <row r="118" spans="1:22" x14ac:dyDescent="0.2">
      <c r="A118" s="222" t="s">
        <v>133</v>
      </c>
      <c r="B118" s="222" t="s">
        <v>107</v>
      </c>
      <c r="C118" s="222" t="s">
        <v>108</v>
      </c>
      <c r="D118" s="222">
        <v>0.38169998168945313</v>
      </c>
      <c r="E118" s="222">
        <v>3790</v>
      </c>
      <c r="F118" s="222">
        <v>2288</v>
      </c>
      <c r="G118" s="222">
        <v>2031</v>
      </c>
      <c r="H118" s="222">
        <v>9929.2642960708909</v>
      </c>
      <c r="I118" s="222">
        <v>5994.2365987889707</v>
      </c>
      <c r="J118" s="222">
        <v>2330</v>
      </c>
      <c r="K118" s="222">
        <v>620</v>
      </c>
      <c r="L118" s="222">
        <v>75</v>
      </c>
      <c r="M118" s="222">
        <v>545</v>
      </c>
      <c r="N118" s="223">
        <v>0.23390557939914164</v>
      </c>
      <c r="O118" s="222">
        <v>965</v>
      </c>
      <c r="P118" s="222">
        <v>90</v>
      </c>
      <c r="Q118" s="222">
        <v>1055</v>
      </c>
      <c r="R118" s="223">
        <v>0.45278969957081544</v>
      </c>
      <c r="S118" s="222">
        <v>0</v>
      </c>
      <c r="T118" s="222">
        <v>0</v>
      </c>
      <c r="U118" s="222">
        <v>30</v>
      </c>
      <c r="V118" s="222" t="s">
        <v>5</v>
      </c>
    </row>
    <row r="119" spans="1:22" x14ac:dyDescent="0.2">
      <c r="A119" s="222" t="s">
        <v>134</v>
      </c>
      <c r="B119" s="222" t="s">
        <v>107</v>
      </c>
      <c r="C119" s="222" t="s">
        <v>108</v>
      </c>
      <c r="D119" s="222">
        <v>0.56880001068115238</v>
      </c>
      <c r="E119" s="222">
        <v>4443</v>
      </c>
      <c r="F119" s="222">
        <v>2265</v>
      </c>
      <c r="G119" s="222">
        <v>2055</v>
      </c>
      <c r="H119" s="222">
        <v>7811.1812879176905</v>
      </c>
      <c r="I119" s="222">
        <v>3982.0674357716789</v>
      </c>
      <c r="J119" s="222">
        <v>2105</v>
      </c>
      <c r="K119" s="222">
        <v>675</v>
      </c>
      <c r="L119" s="222">
        <v>85</v>
      </c>
      <c r="M119" s="222">
        <v>570</v>
      </c>
      <c r="N119" s="223">
        <v>0.27078384798099764</v>
      </c>
      <c r="O119" s="222">
        <v>600</v>
      </c>
      <c r="P119" s="222">
        <v>130</v>
      </c>
      <c r="Q119" s="222">
        <v>730</v>
      </c>
      <c r="R119" s="223">
        <v>0.34679334916864607</v>
      </c>
      <c r="S119" s="222">
        <v>0</v>
      </c>
      <c r="T119" s="222">
        <v>0</v>
      </c>
      <c r="U119" s="222">
        <v>45</v>
      </c>
      <c r="V119" s="222" t="s">
        <v>5</v>
      </c>
    </row>
    <row r="120" spans="1:22" x14ac:dyDescent="0.2">
      <c r="A120" s="222" t="s">
        <v>135</v>
      </c>
      <c r="B120" s="222" t="s">
        <v>107</v>
      </c>
      <c r="C120" s="222" t="s">
        <v>108</v>
      </c>
      <c r="D120" s="222">
        <v>0.57979999542236327</v>
      </c>
      <c r="E120" s="222">
        <v>4046</v>
      </c>
      <c r="F120" s="222">
        <v>2382</v>
      </c>
      <c r="G120" s="222">
        <v>2086</v>
      </c>
      <c r="H120" s="222">
        <v>6978.2684234977196</v>
      </c>
      <c r="I120" s="222">
        <v>4108.3132438881776</v>
      </c>
      <c r="J120" s="222">
        <v>1520</v>
      </c>
      <c r="K120" s="222">
        <v>440</v>
      </c>
      <c r="L120" s="222">
        <v>40</v>
      </c>
      <c r="M120" s="222">
        <v>590</v>
      </c>
      <c r="N120" s="223">
        <v>0.38815789473684209</v>
      </c>
      <c r="O120" s="222">
        <v>335</v>
      </c>
      <c r="P120" s="222">
        <v>65</v>
      </c>
      <c r="Q120" s="222">
        <v>400</v>
      </c>
      <c r="R120" s="223">
        <v>0.26315789473684209</v>
      </c>
      <c r="S120" s="222">
        <v>0</v>
      </c>
      <c r="T120" s="222">
        <v>20</v>
      </c>
      <c r="U120" s="222">
        <v>25</v>
      </c>
      <c r="V120" s="222" t="s">
        <v>5</v>
      </c>
    </row>
    <row r="121" spans="1:22" x14ac:dyDescent="0.2">
      <c r="A121" s="222" t="s">
        <v>136</v>
      </c>
      <c r="B121" s="222" t="s">
        <v>107</v>
      </c>
      <c r="C121" s="222" t="s">
        <v>108</v>
      </c>
      <c r="D121" s="222">
        <v>0.74839996337890624</v>
      </c>
      <c r="E121" s="222">
        <v>4127</v>
      </c>
      <c r="F121" s="222">
        <v>2179</v>
      </c>
      <c r="G121" s="222">
        <v>2038</v>
      </c>
      <c r="H121" s="222">
        <v>5514.431055511086</v>
      </c>
      <c r="I121" s="222">
        <v>2911.5447710100934</v>
      </c>
      <c r="J121" s="222">
        <v>2335</v>
      </c>
      <c r="K121" s="222">
        <v>965</v>
      </c>
      <c r="L121" s="222">
        <v>190</v>
      </c>
      <c r="M121" s="222">
        <v>685</v>
      </c>
      <c r="N121" s="223">
        <v>0.29336188436830835</v>
      </c>
      <c r="O121" s="222">
        <v>320</v>
      </c>
      <c r="P121" s="222">
        <v>150</v>
      </c>
      <c r="Q121" s="222">
        <v>470</v>
      </c>
      <c r="R121" s="223">
        <v>0.2012847965738758</v>
      </c>
      <c r="S121" s="222">
        <v>0</v>
      </c>
      <c r="T121" s="222">
        <v>0</v>
      </c>
      <c r="U121" s="222">
        <v>10</v>
      </c>
      <c r="V121" s="222" t="s">
        <v>5</v>
      </c>
    </row>
    <row r="122" spans="1:22" x14ac:dyDescent="0.2">
      <c r="A122" s="222" t="s">
        <v>137</v>
      </c>
      <c r="B122" s="222" t="s">
        <v>107</v>
      </c>
      <c r="C122" s="222" t="s">
        <v>108</v>
      </c>
      <c r="D122" s="222">
        <v>0.68230003356933588</v>
      </c>
      <c r="E122" s="222">
        <v>2409</v>
      </c>
      <c r="F122" s="222">
        <v>924</v>
      </c>
      <c r="G122" s="222">
        <v>885</v>
      </c>
      <c r="H122" s="222">
        <v>3530.7047947773485</v>
      </c>
      <c r="I122" s="222">
        <v>1354.2429349830925</v>
      </c>
      <c r="J122" s="222">
        <v>1185</v>
      </c>
      <c r="K122" s="222">
        <v>605</v>
      </c>
      <c r="L122" s="222">
        <v>70</v>
      </c>
      <c r="M122" s="222">
        <v>195</v>
      </c>
      <c r="N122" s="223">
        <v>0.16455696202531644</v>
      </c>
      <c r="O122" s="222">
        <v>210</v>
      </c>
      <c r="P122" s="222">
        <v>95</v>
      </c>
      <c r="Q122" s="222">
        <v>305</v>
      </c>
      <c r="R122" s="223">
        <v>0.25738396624472576</v>
      </c>
      <c r="S122" s="222">
        <v>0</v>
      </c>
      <c r="T122" s="222">
        <v>0</v>
      </c>
      <c r="U122" s="222">
        <v>10</v>
      </c>
      <c r="V122" s="222" t="s">
        <v>5</v>
      </c>
    </row>
    <row r="123" spans="1:22" x14ac:dyDescent="0.2">
      <c r="A123" s="222" t="s">
        <v>138</v>
      </c>
      <c r="B123" s="222" t="s">
        <v>107</v>
      </c>
      <c r="C123" s="222" t="s">
        <v>108</v>
      </c>
      <c r="D123" s="222">
        <v>3.2642999267578126</v>
      </c>
      <c r="E123" s="222">
        <v>7396</v>
      </c>
      <c r="F123" s="222">
        <v>3936</v>
      </c>
      <c r="G123" s="222">
        <v>3689</v>
      </c>
      <c r="H123" s="222">
        <v>2265.7231767749659</v>
      </c>
      <c r="I123" s="222">
        <v>1205.7715554064719</v>
      </c>
      <c r="J123" s="222">
        <v>3950</v>
      </c>
      <c r="K123" s="222">
        <v>1855</v>
      </c>
      <c r="L123" s="222">
        <v>190</v>
      </c>
      <c r="M123" s="222">
        <v>1170</v>
      </c>
      <c r="N123" s="223">
        <v>0.29620253164556964</v>
      </c>
      <c r="O123" s="222">
        <v>560</v>
      </c>
      <c r="P123" s="222">
        <v>165</v>
      </c>
      <c r="Q123" s="222">
        <v>725</v>
      </c>
      <c r="R123" s="223">
        <v>0.18354430379746836</v>
      </c>
      <c r="S123" s="222">
        <v>0</v>
      </c>
      <c r="T123" s="222">
        <v>10</v>
      </c>
      <c r="U123" s="222">
        <v>10</v>
      </c>
      <c r="V123" s="222" t="s">
        <v>5</v>
      </c>
    </row>
    <row r="124" spans="1:22" x14ac:dyDescent="0.2">
      <c r="A124" s="222" t="s">
        <v>139</v>
      </c>
      <c r="B124" s="222" t="s">
        <v>107</v>
      </c>
      <c r="C124" s="222" t="s">
        <v>108</v>
      </c>
      <c r="D124" s="222">
        <v>0.97190002441406254</v>
      </c>
      <c r="E124" s="222">
        <v>4781</v>
      </c>
      <c r="F124" s="222">
        <v>2958</v>
      </c>
      <c r="G124" s="222">
        <v>2742</v>
      </c>
      <c r="H124" s="222">
        <v>4919.2302499244834</v>
      </c>
      <c r="I124" s="222">
        <v>3043.5229197399331</v>
      </c>
      <c r="J124" s="222">
        <v>2465</v>
      </c>
      <c r="K124" s="222">
        <v>965</v>
      </c>
      <c r="L124" s="222">
        <v>105</v>
      </c>
      <c r="M124" s="222">
        <v>780</v>
      </c>
      <c r="N124" s="223">
        <v>0.31643002028397565</v>
      </c>
      <c r="O124" s="222">
        <v>505</v>
      </c>
      <c r="P124" s="222">
        <v>90</v>
      </c>
      <c r="Q124" s="222">
        <v>595</v>
      </c>
      <c r="R124" s="223">
        <v>0.2413793103448276</v>
      </c>
      <c r="S124" s="222">
        <v>0</v>
      </c>
      <c r="T124" s="222">
        <v>0</v>
      </c>
      <c r="U124" s="222">
        <v>10</v>
      </c>
      <c r="V124" s="222" t="s">
        <v>5</v>
      </c>
    </row>
    <row r="125" spans="1:22" x14ac:dyDescent="0.2">
      <c r="A125" s="228" t="s">
        <v>357</v>
      </c>
      <c r="B125" s="228" t="s">
        <v>107</v>
      </c>
      <c r="C125" s="228" t="s">
        <v>108</v>
      </c>
      <c r="D125" s="228">
        <v>0.83639999389648434</v>
      </c>
      <c r="E125" s="228">
        <v>57</v>
      </c>
      <c r="F125" s="228">
        <v>39</v>
      </c>
      <c r="G125" s="228">
        <v>38</v>
      </c>
      <c r="H125" s="228">
        <v>68.149211401183379</v>
      </c>
      <c r="I125" s="228">
        <v>46.628407800809683</v>
      </c>
      <c r="J125" s="228">
        <v>0</v>
      </c>
      <c r="K125" s="228">
        <v>0</v>
      </c>
      <c r="L125" s="228">
        <v>0</v>
      </c>
      <c r="M125" s="228">
        <v>0</v>
      </c>
      <c r="N125" s="229" t="e">
        <v>#DIV/0!</v>
      </c>
      <c r="O125" s="228">
        <v>0</v>
      </c>
      <c r="P125" s="228">
        <v>0</v>
      </c>
      <c r="Q125" s="228">
        <v>0</v>
      </c>
      <c r="R125" s="229" t="e">
        <v>#DIV/0!</v>
      </c>
      <c r="S125" s="228">
        <v>0</v>
      </c>
      <c r="T125" s="228">
        <v>0</v>
      </c>
      <c r="U125" s="228">
        <v>0</v>
      </c>
      <c r="V125" s="228" t="s">
        <v>105</v>
      </c>
    </row>
    <row r="126" spans="1:22" x14ac:dyDescent="0.2">
      <c r="A126" s="222" t="s">
        <v>140</v>
      </c>
      <c r="B126" s="222" t="s">
        <v>107</v>
      </c>
      <c r="C126" s="222" t="s">
        <v>108</v>
      </c>
      <c r="D126" s="222">
        <v>1.2487000274658202</v>
      </c>
      <c r="E126" s="222">
        <v>3718</v>
      </c>
      <c r="F126" s="222">
        <v>2875</v>
      </c>
      <c r="G126" s="222">
        <v>2400</v>
      </c>
      <c r="H126" s="222">
        <v>2977.4965309687</v>
      </c>
      <c r="I126" s="222">
        <v>2302.394439627491</v>
      </c>
      <c r="J126" s="222">
        <v>2155</v>
      </c>
      <c r="K126" s="222">
        <v>530</v>
      </c>
      <c r="L126" s="222">
        <v>35</v>
      </c>
      <c r="M126" s="222">
        <v>500</v>
      </c>
      <c r="N126" s="223">
        <v>0.23201856148491878</v>
      </c>
      <c r="O126" s="222">
        <v>1035</v>
      </c>
      <c r="P126" s="222">
        <v>25</v>
      </c>
      <c r="Q126" s="222">
        <v>1060</v>
      </c>
      <c r="R126" s="223">
        <v>0.49187935034802782</v>
      </c>
      <c r="S126" s="222">
        <v>0</v>
      </c>
      <c r="T126" s="222">
        <v>10</v>
      </c>
      <c r="U126" s="222">
        <v>15</v>
      </c>
      <c r="V126" s="222" t="s">
        <v>5</v>
      </c>
    </row>
    <row r="127" spans="1:22" x14ac:dyDescent="0.2">
      <c r="A127" s="222" t="s">
        <v>141</v>
      </c>
      <c r="B127" s="222" t="s">
        <v>107</v>
      </c>
      <c r="C127" s="222" t="s">
        <v>108</v>
      </c>
      <c r="D127" s="222">
        <v>0.29399999618530276</v>
      </c>
      <c r="E127" s="222">
        <v>2971</v>
      </c>
      <c r="F127" s="222">
        <v>2028</v>
      </c>
      <c r="G127" s="222">
        <v>1866</v>
      </c>
      <c r="H127" s="222">
        <v>10105.442307990486</v>
      </c>
      <c r="I127" s="222">
        <v>6897.9592731755993</v>
      </c>
      <c r="J127" s="222">
        <v>1680</v>
      </c>
      <c r="K127" s="222">
        <v>570</v>
      </c>
      <c r="L127" s="222">
        <v>20</v>
      </c>
      <c r="M127" s="222">
        <v>215</v>
      </c>
      <c r="N127" s="223">
        <v>0.12797619047619047</v>
      </c>
      <c r="O127" s="222">
        <v>775</v>
      </c>
      <c r="P127" s="222">
        <v>50</v>
      </c>
      <c r="Q127" s="222">
        <v>825</v>
      </c>
      <c r="R127" s="223">
        <v>0.49107142857142855</v>
      </c>
      <c r="S127" s="222">
        <v>0</v>
      </c>
      <c r="T127" s="222">
        <v>15</v>
      </c>
      <c r="U127" s="222">
        <v>25</v>
      </c>
      <c r="V127" s="222" t="s">
        <v>5</v>
      </c>
    </row>
    <row r="128" spans="1:22" x14ac:dyDescent="0.2">
      <c r="A128" s="222" t="s">
        <v>142</v>
      </c>
      <c r="B128" s="222" t="s">
        <v>107</v>
      </c>
      <c r="C128" s="222" t="s">
        <v>108</v>
      </c>
      <c r="D128" s="222">
        <v>0.43830001831054688</v>
      </c>
      <c r="E128" s="222">
        <v>574</v>
      </c>
      <c r="F128" s="222">
        <v>684</v>
      </c>
      <c r="G128" s="222">
        <v>325</v>
      </c>
      <c r="H128" s="222">
        <v>1309.6052384677432</v>
      </c>
      <c r="I128" s="222">
        <v>1560.5748834702724</v>
      </c>
      <c r="J128" s="222">
        <v>345</v>
      </c>
      <c r="K128" s="222">
        <v>65</v>
      </c>
      <c r="L128" s="222">
        <v>10</v>
      </c>
      <c r="M128" s="222">
        <v>115</v>
      </c>
      <c r="N128" s="223">
        <v>0.33333333333333331</v>
      </c>
      <c r="O128" s="222">
        <v>150</v>
      </c>
      <c r="P128" s="222">
        <v>0</v>
      </c>
      <c r="Q128" s="222">
        <v>150</v>
      </c>
      <c r="R128" s="223">
        <v>0.43478260869565216</v>
      </c>
      <c r="S128" s="222">
        <v>0</v>
      </c>
      <c r="T128" s="222">
        <v>0</v>
      </c>
      <c r="U128" s="222">
        <v>10</v>
      </c>
      <c r="V128" s="222" t="s">
        <v>5</v>
      </c>
    </row>
    <row r="129" spans="1:22" x14ac:dyDescent="0.2">
      <c r="A129" s="222" t="s">
        <v>143</v>
      </c>
      <c r="B129" s="222" t="s">
        <v>107</v>
      </c>
      <c r="C129" s="222" t="s">
        <v>108</v>
      </c>
      <c r="D129" s="222">
        <v>0.5943999862670899</v>
      </c>
      <c r="E129" s="222">
        <v>4995</v>
      </c>
      <c r="F129" s="222">
        <v>3255</v>
      </c>
      <c r="G129" s="222">
        <v>2683</v>
      </c>
      <c r="H129" s="222">
        <v>8403.4322264528582</v>
      </c>
      <c r="I129" s="222">
        <v>5476.1104899107222</v>
      </c>
      <c r="J129" s="222">
        <v>3095</v>
      </c>
      <c r="K129" s="222">
        <v>780</v>
      </c>
      <c r="L129" s="222">
        <v>70</v>
      </c>
      <c r="M129" s="222">
        <v>835</v>
      </c>
      <c r="N129" s="223">
        <v>0.26978998384491115</v>
      </c>
      <c r="O129" s="222">
        <v>1255</v>
      </c>
      <c r="P129" s="222">
        <v>115</v>
      </c>
      <c r="Q129" s="222">
        <v>1370</v>
      </c>
      <c r="R129" s="223">
        <v>0.44264943457189015</v>
      </c>
      <c r="S129" s="222">
        <v>0</v>
      </c>
      <c r="T129" s="222">
        <v>10</v>
      </c>
      <c r="U129" s="222">
        <v>35</v>
      </c>
      <c r="V129" s="222" t="s">
        <v>5</v>
      </c>
    </row>
    <row r="130" spans="1:22" x14ac:dyDescent="0.2">
      <c r="A130" s="222" t="s">
        <v>144</v>
      </c>
      <c r="B130" s="222" t="s">
        <v>107</v>
      </c>
      <c r="C130" s="222" t="s">
        <v>108</v>
      </c>
      <c r="D130" s="222">
        <v>0.64819999694824215</v>
      </c>
      <c r="E130" s="222">
        <v>4754</v>
      </c>
      <c r="F130" s="222">
        <v>3104</v>
      </c>
      <c r="G130" s="222">
        <v>2588</v>
      </c>
      <c r="H130" s="222">
        <v>7334.1561591824566</v>
      </c>
      <c r="I130" s="222">
        <v>4788.6455023353692</v>
      </c>
      <c r="J130" s="222">
        <v>2390</v>
      </c>
      <c r="K130" s="222">
        <v>690</v>
      </c>
      <c r="L130" s="222">
        <v>95</v>
      </c>
      <c r="M130" s="222">
        <v>600</v>
      </c>
      <c r="N130" s="223">
        <v>0.2510460251046025</v>
      </c>
      <c r="O130" s="222">
        <v>780</v>
      </c>
      <c r="P130" s="222">
        <v>185</v>
      </c>
      <c r="Q130" s="222">
        <v>965</v>
      </c>
      <c r="R130" s="223">
        <v>0.40376569037656906</v>
      </c>
      <c r="S130" s="222">
        <v>0</v>
      </c>
      <c r="T130" s="222">
        <v>10</v>
      </c>
      <c r="U130" s="222">
        <v>30</v>
      </c>
      <c r="V130" s="222" t="s">
        <v>5</v>
      </c>
    </row>
    <row r="131" spans="1:22" x14ac:dyDescent="0.2">
      <c r="A131" s="222" t="s">
        <v>145</v>
      </c>
      <c r="B131" s="222" t="s">
        <v>107</v>
      </c>
      <c r="C131" s="222" t="s">
        <v>108</v>
      </c>
      <c r="D131" s="222">
        <v>0.40919998168945315</v>
      </c>
      <c r="E131" s="222">
        <v>3220</v>
      </c>
      <c r="F131" s="222">
        <v>2487</v>
      </c>
      <c r="G131" s="222">
        <v>1996</v>
      </c>
      <c r="H131" s="222">
        <v>7869.013059838544</v>
      </c>
      <c r="I131" s="222">
        <v>6077.7128819311984</v>
      </c>
      <c r="J131" s="222">
        <v>1465</v>
      </c>
      <c r="K131" s="222">
        <v>365</v>
      </c>
      <c r="L131" s="222">
        <v>65</v>
      </c>
      <c r="M131" s="222">
        <v>495</v>
      </c>
      <c r="N131" s="223">
        <v>0.33788395904436858</v>
      </c>
      <c r="O131" s="222">
        <v>465</v>
      </c>
      <c r="P131" s="222">
        <v>50</v>
      </c>
      <c r="Q131" s="222">
        <v>515</v>
      </c>
      <c r="R131" s="223">
        <v>0.35153583617747441</v>
      </c>
      <c r="S131" s="222">
        <v>0</v>
      </c>
      <c r="T131" s="222">
        <v>0</v>
      </c>
      <c r="U131" s="222">
        <v>15</v>
      </c>
      <c r="V131" s="222" t="s">
        <v>5</v>
      </c>
    </row>
    <row r="132" spans="1:22" x14ac:dyDescent="0.2">
      <c r="A132" s="222" t="s">
        <v>146</v>
      </c>
      <c r="B132" s="222" t="s">
        <v>107</v>
      </c>
      <c r="C132" s="222" t="s">
        <v>108</v>
      </c>
      <c r="D132" s="222">
        <v>0.56569999694824213</v>
      </c>
      <c r="E132" s="222">
        <v>2238</v>
      </c>
      <c r="F132" s="222">
        <v>1510</v>
      </c>
      <c r="G132" s="222">
        <v>1171</v>
      </c>
      <c r="H132" s="222">
        <v>3956.1605304458972</v>
      </c>
      <c r="I132" s="222">
        <v>2669.259339130163</v>
      </c>
      <c r="J132" s="222">
        <v>1245</v>
      </c>
      <c r="K132" s="222">
        <v>305</v>
      </c>
      <c r="L132" s="222">
        <v>45</v>
      </c>
      <c r="M132" s="222">
        <v>190</v>
      </c>
      <c r="N132" s="223">
        <v>0.15261044176706828</v>
      </c>
      <c r="O132" s="222">
        <v>645</v>
      </c>
      <c r="P132" s="222">
        <v>40</v>
      </c>
      <c r="Q132" s="222">
        <v>685</v>
      </c>
      <c r="R132" s="223">
        <v>0.55020080321285136</v>
      </c>
      <c r="S132" s="222">
        <v>0</v>
      </c>
      <c r="T132" s="222">
        <v>0</v>
      </c>
      <c r="U132" s="222">
        <v>20</v>
      </c>
      <c r="V132" s="222" t="s">
        <v>5</v>
      </c>
    </row>
    <row r="133" spans="1:22" x14ac:dyDescent="0.2">
      <c r="A133" s="222" t="s">
        <v>147</v>
      </c>
      <c r="B133" s="222" t="s">
        <v>107</v>
      </c>
      <c r="C133" s="222" t="s">
        <v>108</v>
      </c>
      <c r="D133" s="222">
        <v>0.58090000152587895</v>
      </c>
      <c r="E133" s="222">
        <v>2219</v>
      </c>
      <c r="F133" s="222">
        <v>1214</v>
      </c>
      <c r="G133" s="222">
        <v>1065</v>
      </c>
      <c r="H133" s="222">
        <v>3819.9345742317823</v>
      </c>
      <c r="I133" s="222">
        <v>2089.8605557086003</v>
      </c>
      <c r="J133" s="222">
        <v>1190</v>
      </c>
      <c r="K133" s="222">
        <v>335</v>
      </c>
      <c r="L133" s="222">
        <v>25</v>
      </c>
      <c r="M133" s="222">
        <v>160</v>
      </c>
      <c r="N133" s="223">
        <v>0.13445378151260504</v>
      </c>
      <c r="O133" s="222">
        <v>635</v>
      </c>
      <c r="P133" s="222">
        <v>25</v>
      </c>
      <c r="Q133" s="222">
        <v>660</v>
      </c>
      <c r="R133" s="223">
        <v>0.55462184873949583</v>
      </c>
      <c r="S133" s="222">
        <v>0</v>
      </c>
      <c r="T133" s="222">
        <v>0</v>
      </c>
      <c r="U133" s="222">
        <v>0</v>
      </c>
      <c r="V133" s="222" t="s">
        <v>5</v>
      </c>
    </row>
    <row r="134" spans="1:22" x14ac:dyDescent="0.2">
      <c r="A134" s="222" t="s">
        <v>148</v>
      </c>
      <c r="B134" s="222" t="s">
        <v>107</v>
      </c>
      <c r="C134" s="222" t="s">
        <v>108</v>
      </c>
      <c r="D134" s="222">
        <v>0.50299999237060544</v>
      </c>
      <c r="E134" s="222">
        <v>3700</v>
      </c>
      <c r="F134" s="222">
        <v>1953</v>
      </c>
      <c r="G134" s="222">
        <v>1724</v>
      </c>
      <c r="H134" s="222">
        <v>7355.8649227053593</v>
      </c>
      <c r="I134" s="222">
        <v>3882.7038362279909</v>
      </c>
      <c r="J134" s="222">
        <v>1745</v>
      </c>
      <c r="K134" s="222">
        <v>490</v>
      </c>
      <c r="L134" s="222">
        <v>85</v>
      </c>
      <c r="M134" s="222">
        <v>390</v>
      </c>
      <c r="N134" s="223">
        <v>0.22349570200573066</v>
      </c>
      <c r="O134" s="222">
        <v>695</v>
      </c>
      <c r="P134" s="222">
        <v>70</v>
      </c>
      <c r="Q134" s="222">
        <v>765</v>
      </c>
      <c r="R134" s="223">
        <v>0.43839541547277938</v>
      </c>
      <c r="S134" s="222">
        <v>0</v>
      </c>
      <c r="T134" s="222">
        <v>10</v>
      </c>
      <c r="U134" s="222">
        <v>0</v>
      </c>
      <c r="V134" s="222" t="s">
        <v>5</v>
      </c>
    </row>
    <row r="135" spans="1:22" x14ac:dyDescent="0.2">
      <c r="A135" s="222" t="s">
        <v>149</v>
      </c>
      <c r="B135" s="222" t="s">
        <v>107</v>
      </c>
      <c r="C135" s="222" t="s">
        <v>108</v>
      </c>
      <c r="D135" s="222">
        <v>0.26770000457763671</v>
      </c>
      <c r="E135" s="222">
        <v>1832</v>
      </c>
      <c r="F135" s="222">
        <v>793</v>
      </c>
      <c r="G135" s="222">
        <v>740</v>
      </c>
      <c r="H135" s="222">
        <v>6843.4813921293553</v>
      </c>
      <c r="I135" s="222">
        <v>2962.271148449006</v>
      </c>
      <c r="J135" s="222">
        <v>710</v>
      </c>
      <c r="K135" s="222">
        <v>310</v>
      </c>
      <c r="L135" s="222">
        <v>45</v>
      </c>
      <c r="M135" s="222">
        <v>195</v>
      </c>
      <c r="N135" s="223">
        <v>0.27464788732394368</v>
      </c>
      <c r="O135" s="222">
        <v>95</v>
      </c>
      <c r="P135" s="222">
        <v>45</v>
      </c>
      <c r="Q135" s="222">
        <v>140</v>
      </c>
      <c r="R135" s="223">
        <v>0.19718309859154928</v>
      </c>
      <c r="S135" s="222">
        <v>0</v>
      </c>
      <c r="T135" s="222">
        <v>0</v>
      </c>
      <c r="U135" s="222">
        <v>15</v>
      </c>
      <c r="V135" s="222" t="s">
        <v>5</v>
      </c>
    </row>
    <row r="136" spans="1:22" x14ac:dyDescent="0.2">
      <c r="A136" s="222" t="s">
        <v>150</v>
      </c>
      <c r="B136" s="222" t="s">
        <v>107</v>
      </c>
      <c r="C136" s="222" t="s">
        <v>108</v>
      </c>
      <c r="D136" s="222">
        <v>1.1430999755859375</v>
      </c>
      <c r="E136" s="222">
        <v>3627</v>
      </c>
      <c r="F136" s="222">
        <v>1838</v>
      </c>
      <c r="G136" s="222">
        <v>1708</v>
      </c>
      <c r="H136" s="222">
        <v>3172.9508157331989</v>
      </c>
      <c r="I136" s="222">
        <v>1607.9083538234408</v>
      </c>
      <c r="J136" s="222">
        <v>1735</v>
      </c>
      <c r="K136" s="222">
        <v>880</v>
      </c>
      <c r="L136" s="222">
        <v>140</v>
      </c>
      <c r="M136" s="222">
        <v>380</v>
      </c>
      <c r="N136" s="223">
        <v>0.21902017291066284</v>
      </c>
      <c r="O136" s="222">
        <v>230</v>
      </c>
      <c r="P136" s="222">
        <v>95</v>
      </c>
      <c r="Q136" s="222">
        <v>325</v>
      </c>
      <c r="R136" s="223">
        <v>0.18731988472622479</v>
      </c>
      <c r="S136" s="222">
        <v>0</v>
      </c>
      <c r="T136" s="222">
        <v>0</v>
      </c>
      <c r="U136" s="222">
        <v>10</v>
      </c>
      <c r="V136" s="222" t="s">
        <v>5</v>
      </c>
    </row>
    <row r="137" spans="1:22" x14ac:dyDescent="0.2">
      <c r="A137" s="224" t="s">
        <v>221</v>
      </c>
      <c r="B137" s="224" t="s">
        <v>107</v>
      </c>
      <c r="C137" s="224" t="s">
        <v>108</v>
      </c>
      <c r="D137" s="224">
        <v>1.5599000549316406</v>
      </c>
      <c r="E137" s="224">
        <v>3367</v>
      </c>
      <c r="F137" s="224">
        <v>1483</v>
      </c>
      <c r="G137" s="224">
        <v>1423</v>
      </c>
      <c r="H137" s="224">
        <v>2158.4716208933987</v>
      </c>
      <c r="I137" s="224">
        <v>950.70193459605298</v>
      </c>
      <c r="J137" s="224">
        <v>1665</v>
      </c>
      <c r="K137" s="224">
        <v>920</v>
      </c>
      <c r="L137" s="224">
        <v>135</v>
      </c>
      <c r="M137" s="224">
        <v>460</v>
      </c>
      <c r="N137" s="225">
        <v>0.27627627627627627</v>
      </c>
      <c r="O137" s="224">
        <v>70</v>
      </c>
      <c r="P137" s="224">
        <v>70</v>
      </c>
      <c r="Q137" s="224">
        <v>140</v>
      </c>
      <c r="R137" s="225">
        <v>8.408408408408409E-2</v>
      </c>
      <c r="S137" s="224">
        <v>0</v>
      </c>
      <c r="T137" s="224">
        <v>10</v>
      </c>
      <c r="U137" s="224">
        <v>0</v>
      </c>
      <c r="V137" s="224" t="s">
        <v>7</v>
      </c>
    </row>
    <row r="138" spans="1:22" x14ac:dyDescent="0.2">
      <c r="A138" s="226" t="s">
        <v>343</v>
      </c>
      <c r="B138" s="226" t="s">
        <v>107</v>
      </c>
      <c r="C138" s="226" t="s">
        <v>108</v>
      </c>
      <c r="D138" s="226">
        <v>1.2933999633789062</v>
      </c>
      <c r="E138" s="226">
        <v>4285</v>
      </c>
      <c r="F138" s="226">
        <v>2688</v>
      </c>
      <c r="G138" s="226">
        <v>2529</v>
      </c>
      <c r="H138" s="226">
        <v>3312.9736518669547</v>
      </c>
      <c r="I138" s="226">
        <v>2078.2434483590137</v>
      </c>
      <c r="J138" s="226">
        <v>1635</v>
      </c>
      <c r="K138" s="226">
        <v>805</v>
      </c>
      <c r="L138" s="226">
        <v>135</v>
      </c>
      <c r="M138" s="226">
        <v>505</v>
      </c>
      <c r="N138" s="227">
        <v>0.30886850152905199</v>
      </c>
      <c r="O138" s="226">
        <v>120</v>
      </c>
      <c r="P138" s="226">
        <v>55</v>
      </c>
      <c r="Q138" s="226">
        <v>175</v>
      </c>
      <c r="R138" s="227">
        <v>0.10703363914373089</v>
      </c>
      <c r="S138" s="226">
        <v>0</v>
      </c>
      <c r="T138" s="226">
        <v>0</v>
      </c>
      <c r="U138" s="226">
        <v>10</v>
      </c>
      <c r="V138" s="226" t="s">
        <v>6</v>
      </c>
    </row>
    <row r="139" spans="1:22" x14ac:dyDescent="0.2">
      <c r="A139" s="224" t="s">
        <v>222</v>
      </c>
      <c r="B139" s="224" t="s">
        <v>107</v>
      </c>
      <c r="C139" s="224" t="s">
        <v>108</v>
      </c>
      <c r="D139" s="224">
        <v>1.3530000305175782</v>
      </c>
      <c r="E139" s="224">
        <v>5283</v>
      </c>
      <c r="F139" s="224">
        <v>2367</v>
      </c>
      <c r="G139" s="224">
        <v>2246</v>
      </c>
      <c r="H139" s="224">
        <v>3904.6562312190304</v>
      </c>
      <c r="I139" s="224">
        <v>1749.4456368153408</v>
      </c>
      <c r="J139" s="224">
        <v>2315</v>
      </c>
      <c r="K139" s="224">
        <v>1165</v>
      </c>
      <c r="L139" s="224">
        <v>235</v>
      </c>
      <c r="M139" s="224">
        <v>675</v>
      </c>
      <c r="N139" s="225">
        <v>0.29157667386609071</v>
      </c>
      <c r="O139" s="224">
        <v>155</v>
      </c>
      <c r="P139" s="224">
        <v>70</v>
      </c>
      <c r="Q139" s="224">
        <v>225</v>
      </c>
      <c r="R139" s="225">
        <v>9.719222462203024E-2</v>
      </c>
      <c r="S139" s="224">
        <v>0</v>
      </c>
      <c r="T139" s="224">
        <v>0</v>
      </c>
      <c r="U139" s="224">
        <v>10</v>
      </c>
      <c r="V139" s="224" t="s">
        <v>7</v>
      </c>
    </row>
    <row r="140" spans="1:22" x14ac:dyDescent="0.2">
      <c r="A140" s="224" t="s">
        <v>223</v>
      </c>
      <c r="B140" s="224" t="s">
        <v>107</v>
      </c>
      <c r="C140" s="224" t="s">
        <v>108</v>
      </c>
      <c r="D140" s="224">
        <v>1.8388000488281251</v>
      </c>
      <c r="E140" s="224">
        <v>5638</v>
      </c>
      <c r="F140" s="224">
        <v>2490</v>
      </c>
      <c r="G140" s="224">
        <v>2361</v>
      </c>
      <c r="H140" s="224">
        <v>3066.1300034188712</v>
      </c>
      <c r="I140" s="224">
        <v>1354.1439710026586</v>
      </c>
      <c r="J140" s="224">
        <v>2600</v>
      </c>
      <c r="K140" s="224">
        <v>1370</v>
      </c>
      <c r="L140" s="224">
        <v>270</v>
      </c>
      <c r="M140" s="224">
        <v>710</v>
      </c>
      <c r="N140" s="225">
        <v>0.27307692307692305</v>
      </c>
      <c r="O140" s="224">
        <v>200</v>
      </c>
      <c r="P140" s="224">
        <v>30</v>
      </c>
      <c r="Q140" s="224">
        <v>230</v>
      </c>
      <c r="R140" s="225">
        <v>8.8461538461538466E-2</v>
      </c>
      <c r="S140" s="224">
        <v>10</v>
      </c>
      <c r="T140" s="224">
        <v>0</v>
      </c>
      <c r="U140" s="224">
        <v>10</v>
      </c>
      <c r="V140" s="224" t="s">
        <v>7</v>
      </c>
    </row>
    <row r="141" spans="1:22" x14ac:dyDescent="0.2">
      <c r="A141" s="224" t="s">
        <v>224</v>
      </c>
      <c r="B141" s="224" t="s">
        <v>107</v>
      </c>
      <c r="C141" s="224" t="s">
        <v>108</v>
      </c>
      <c r="D141" s="224">
        <v>4.778800048828125</v>
      </c>
      <c r="E141" s="224">
        <v>2069</v>
      </c>
      <c r="F141" s="224">
        <v>1175</v>
      </c>
      <c r="G141" s="224">
        <v>854</v>
      </c>
      <c r="H141" s="224">
        <v>432.95387521128191</v>
      </c>
      <c r="I141" s="224">
        <v>245.8776236700127</v>
      </c>
      <c r="J141" s="224">
        <v>955</v>
      </c>
      <c r="K141" s="224">
        <v>545</v>
      </c>
      <c r="L141" s="224">
        <v>65</v>
      </c>
      <c r="M141" s="224">
        <v>260</v>
      </c>
      <c r="N141" s="225">
        <v>0.27225130890052357</v>
      </c>
      <c r="O141" s="224">
        <v>30</v>
      </c>
      <c r="P141" s="224">
        <v>50</v>
      </c>
      <c r="Q141" s="224">
        <v>80</v>
      </c>
      <c r="R141" s="225">
        <v>8.3769633507853408E-2</v>
      </c>
      <c r="S141" s="224">
        <v>0</v>
      </c>
      <c r="T141" s="224">
        <v>0</v>
      </c>
      <c r="U141" s="224">
        <v>0</v>
      </c>
      <c r="V141" s="224" t="s">
        <v>7</v>
      </c>
    </row>
    <row r="142" spans="1:22" x14ac:dyDescent="0.2">
      <c r="A142" s="222" t="s">
        <v>151</v>
      </c>
      <c r="B142" s="222" t="s">
        <v>107</v>
      </c>
      <c r="C142" s="222" t="s">
        <v>108</v>
      </c>
      <c r="D142" s="222">
        <v>0.49770000457763675</v>
      </c>
      <c r="E142" s="222">
        <v>2989</v>
      </c>
      <c r="F142" s="222">
        <v>1812</v>
      </c>
      <c r="G142" s="222">
        <v>1599</v>
      </c>
      <c r="H142" s="222">
        <v>6005.625823806362</v>
      </c>
      <c r="I142" s="222">
        <v>3640.7474047297187</v>
      </c>
      <c r="J142" s="222">
        <v>1525</v>
      </c>
      <c r="K142" s="222">
        <v>605</v>
      </c>
      <c r="L142" s="222">
        <v>105</v>
      </c>
      <c r="M142" s="222">
        <v>555</v>
      </c>
      <c r="N142" s="223">
        <v>0.36393442622950822</v>
      </c>
      <c r="O142" s="222">
        <v>185</v>
      </c>
      <c r="P142" s="222">
        <v>65</v>
      </c>
      <c r="Q142" s="222">
        <v>250</v>
      </c>
      <c r="R142" s="223">
        <v>0.16393442622950818</v>
      </c>
      <c r="S142" s="222">
        <v>0</v>
      </c>
      <c r="T142" s="222">
        <v>0</v>
      </c>
      <c r="U142" s="222">
        <v>10</v>
      </c>
      <c r="V142" s="222" t="s">
        <v>5</v>
      </c>
    </row>
    <row r="143" spans="1:22" x14ac:dyDescent="0.2">
      <c r="A143" s="222" t="s">
        <v>152</v>
      </c>
      <c r="B143" s="222" t="s">
        <v>107</v>
      </c>
      <c r="C143" s="222" t="s">
        <v>108</v>
      </c>
      <c r="D143" s="222">
        <v>0.73220001220703124</v>
      </c>
      <c r="E143" s="222">
        <v>2809</v>
      </c>
      <c r="F143" s="222">
        <v>1757</v>
      </c>
      <c r="G143" s="222">
        <v>1612</v>
      </c>
      <c r="H143" s="222">
        <v>3836.383437816372</v>
      </c>
      <c r="I143" s="222">
        <v>2399.6175508164347</v>
      </c>
      <c r="J143" s="222">
        <v>1315</v>
      </c>
      <c r="K143" s="222">
        <v>560</v>
      </c>
      <c r="L143" s="222">
        <v>100</v>
      </c>
      <c r="M143" s="222">
        <v>400</v>
      </c>
      <c r="N143" s="223">
        <v>0.30418250950570341</v>
      </c>
      <c r="O143" s="222">
        <v>190</v>
      </c>
      <c r="P143" s="222">
        <v>60</v>
      </c>
      <c r="Q143" s="222">
        <v>250</v>
      </c>
      <c r="R143" s="223">
        <v>0.19011406844106463</v>
      </c>
      <c r="S143" s="222">
        <v>0</v>
      </c>
      <c r="T143" s="222">
        <v>0</v>
      </c>
      <c r="U143" s="222">
        <v>10</v>
      </c>
      <c r="V143" s="222" t="s">
        <v>5</v>
      </c>
    </row>
    <row r="144" spans="1:22" x14ac:dyDescent="0.2">
      <c r="A144" s="226" t="s">
        <v>344</v>
      </c>
      <c r="B144" s="226" t="s">
        <v>107</v>
      </c>
      <c r="C144" s="226" t="s">
        <v>108</v>
      </c>
      <c r="D144" s="226">
        <v>0.42950000762939455</v>
      </c>
      <c r="E144" s="226">
        <v>3276</v>
      </c>
      <c r="F144" s="226">
        <v>1995</v>
      </c>
      <c r="G144" s="226">
        <v>1837</v>
      </c>
      <c r="H144" s="226">
        <v>7627.4736712619188</v>
      </c>
      <c r="I144" s="226">
        <v>4644.9358895505275</v>
      </c>
      <c r="J144" s="226">
        <v>1540</v>
      </c>
      <c r="K144" s="226">
        <v>695</v>
      </c>
      <c r="L144" s="226">
        <v>70</v>
      </c>
      <c r="M144" s="226">
        <v>575</v>
      </c>
      <c r="N144" s="227">
        <v>0.37337662337662336</v>
      </c>
      <c r="O144" s="226">
        <v>140</v>
      </c>
      <c r="P144" s="226">
        <v>60</v>
      </c>
      <c r="Q144" s="226">
        <v>200</v>
      </c>
      <c r="R144" s="227">
        <v>0.12987012987012986</v>
      </c>
      <c r="S144" s="226">
        <v>0</v>
      </c>
      <c r="T144" s="226">
        <v>0</v>
      </c>
      <c r="U144" s="226">
        <v>0</v>
      </c>
      <c r="V144" s="226" t="s">
        <v>6</v>
      </c>
    </row>
    <row r="145" spans="1:22" x14ac:dyDescent="0.2">
      <c r="A145" s="222" t="s">
        <v>153</v>
      </c>
      <c r="B145" s="222" t="s">
        <v>107</v>
      </c>
      <c r="C145" s="222" t="s">
        <v>108</v>
      </c>
      <c r="D145" s="222">
        <v>0.87120002746582026</v>
      </c>
      <c r="E145" s="222">
        <v>4253</v>
      </c>
      <c r="F145" s="222">
        <v>2214</v>
      </c>
      <c r="G145" s="222">
        <v>1992</v>
      </c>
      <c r="H145" s="222">
        <v>4881.7721142310884</v>
      </c>
      <c r="I145" s="222">
        <v>2541.3222339307854</v>
      </c>
      <c r="J145" s="222">
        <v>1935</v>
      </c>
      <c r="K145" s="222">
        <v>975</v>
      </c>
      <c r="L145" s="222">
        <v>185</v>
      </c>
      <c r="M145" s="222">
        <v>480</v>
      </c>
      <c r="N145" s="223">
        <v>0.24806201550387597</v>
      </c>
      <c r="O145" s="222">
        <v>170</v>
      </c>
      <c r="P145" s="222">
        <v>95</v>
      </c>
      <c r="Q145" s="222">
        <v>265</v>
      </c>
      <c r="R145" s="223">
        <v>0.13695090439276486</v>
      </c>
      <c r="S145" s="222">
        <v>0</v>
      </c>
      <c r="T145" s="222">
        <v>10</v>
      </c>
      <c r="U145" s="222">
        <v>15</v>
      </c>
      <c r="V145" s="222" t="s">
        <v>5</v>
      </c>
    </row>
    <row r="146" spans="1:22" x14ac:dyDescent="0.2">
      <c r="A146" s="222" t="s">
        <v>154</v>
      </c>
      <c r="B146" s="222" t="s">
        <v>107</v>
      </c>
      <c r="C146" s="222" t="s">
        <v>108</v>
      </c>
      <c r="D146" s="222">
        <v>0.39759998321533202</v>
      </c>
      <c r="E146" s="222">
        <v>2399</v>
      </c>
      <c r="F146" s="222">
        <v>1438</v>
      </c>
      <c r="G146" s="222">
        <v>1295</v>
      </c>
      <c r="H146" s="222">
        <v>6033.7024679921842</v>
      </c>
      <c r="I146" s="222">
        <v>3616.7003538861031</v>
      </c>
      <c r="J146" s="222">
        <v>1260</v>
      </c>
      <c r="K146" s="222">
        <v>495</v>
      </c>
      <c r="L146" s="222">
        <v>155</v>
      </c>
      <c r="M146" s="222">
        <v>345</v>
      </c>
      <c r="N146" s="223">
        <v>0.27380952380952384</v>
      </c>
      <c r="O146" s="222">
        <v>170</v>
      </c>
      <c r="P146" s="222">
        <v>90</v>
      </c>
      <c r="Q146" s="222">
        <v>260</v>
      </c>
      <c r="R146" s="223">
        <v>0.20634920634920634</v>
      </c>
      <c r="S146" s="222">
        <v>0</v>
      </c>
      <c r="T146" s="222">
        <v>0</v>
      </c>
      <c r="U146" s="222">
        <v>0</v>
      </c>
      <c r="V146" s="222" t="s">
        <v>5</v>
      </c>
    </row>
    <row r="147" spans="1:22" x14ac:dyDescent="0.2">
      <c r="A147" s="224" t="s">
        <v>225</v>
      </c>
      <c r="B147" s="224" t="s">
        <v>107</v>
      </c>
      <c r="C147" s="224" t="s">
        <v>108</v>
      </c>
      <c r="D147" s="224">
        <v>1.758000030517578</v>
      </c>
      <c r="E147" s="224">
        <v>1927</v>
      </c>
      <c r="F147" s="224">
        <v>773</v>
      </c>
      <c r="G147" s="224">
        <v>658</v>
      </c>
      <c r="H147" s="224">
        <v>1096.1319491175811</v>
      </c>
      <c r="I147" s="224">
        <v>439.70420169584344</v>
      </c>
      <c r="J147" s="224">
        <v>660</v>
      </c>
      <c r="K147" s="224">
        <v>440</v>
      </c>
      <c r="L147" s="224">
        <v>60</v>
      </c>
      <c r="M147" s="224">
        <v>65</v>
      </c>
      <c r="N147" s="225">
        <v>9.8484848484848481E-2</v>
      </c>
      <c r="O147" s="224">
        <v>30</v>
      </c>
      <c r="P147" s="224">
        <v>45</v>
      </c>
      <c r="Q147" s="224">
        <v>75</v>
      </c>
      <c r="R147" s="225">
        <v>0.11363636363636363</v>
      </c>
      <c r="S147" s="224">
        <v>0</v>
      </c>
      <c r="T147" s="224">
        <v>0</v>
      </c>
      <c r="U147" s="224">
        <v>25</v>
      </c>
      <c r="V147" s="224" t="s">
        <v>7</v>
      </c>
    </row>
    <row r="148" spans="1:22" x14ac:dyDescent="0.2">
      <c r="A148" s="224" t="s">
        <v>226</v>
      </c>
      <c r="B148" s="224" t="s">
        <v>107</v>
      </c>
      <c r="C148" s="224" t="s">
        <v>108</v>
      </c>
      <c r="D148" s="224">
        <v>1.585800018310547</v>
      </c>
      <c r="E148" s="224">
        <v>1673</v>
      </c>
      <c r="F148" s="224">
        <v>500</v>
      </c>
      <c r="G148" s="224">
        <v>474</v>
      </c>
      <c r="H148" s="224">
        <v>1054.9880064841673</v>
      </c>
      <c r="I148" s="224">
        <v>315.29826852485576</v>
      </c>
      <c r="J148" s="224">
        <v>560</v>
      </c>
      <c r="K148" s="224">
        <v>420</v>
      </c>
      <c r="L148" s="224">
        <v>60</v>
      </c>
      <c r="M148" s="224">
        <v>50</v>
      </c>
      <c r="N148" s="225">
        <v>8.9285714285714288E-2</v>
      </c>
      <c r="O148" s="224">
        <v>20</v>
      </c>
      <c r="P148" s="224">
        <v>10</v>
      </c>
      <c r="Q148" s="224">
        <v>30</v>
      </c>
      <c r="R148" s="225">
        <v>5.3571428571428568E-2</v>
      </c>
      <c r="S148" s="224">
        <v>0</v>
      </c>
      <c r="T148" s="224">
        <v>0</v>
      </c>
      <c r="U148" s="224">
        <v>0</v>
      </c>
      <c r="V148" s="224" t="s">
        <v>7</v>
      </c>
    </row>
    <row r="149" spans="1:22" x14ac:dyDescent="0.2">
      <c r="A149" s="224" t="s">
        <v>227</v>
      </c>
      <c r="B149" s="224" t="s">
        <v>107</v>
      </c>
      <c r="C149" s="224" t="s">
        <v>108</v>
      </c>
      <c r="D149" s="224">
        <v>3.6842999267578125</v>
      </c>
      <c r="E149" s="224">
        <v>3777</v>
      </c>
      <c r="F149" s="224">
        <v>1514</v>
      </c>
      <c r="G149" s="224">
        <v>1483</v>
      </c>
      <c r="H149" s="224">
        <v>1025.1608379027284</v>
      </c>
      <c r="I149" s="224">
        <v>410.93288551356392</v>
      </c>
      <c r="J149" s="224">
        <v>1870</v>
      </c>
      <c r="K149" s="224">
        <v>1140</v>
      </c>
      <c r="L149" s="224">
        <v>175</v>
      </c>
      <c r="M149" s="224">
        <v>420</v>
      </c>
      <c r="N149" s="225">
        <v>0.22459893048128343</v>
      </c>
      <c r="O149" s="224">
        <v>80</v>
      </c>
      <c r="P149" s="224">
        <v>25</v>
      </c>
      <c r="Q149" s="224">
        <v>105</v>
      </c>
      <c r="R149" s="225">
        <v>5.6149732620320858E-2</v>
      </c>
      <c r="S149" s="224">
        <v>10</v>
      </c>
      <c r="T149" s="224">
        <v>0</v>
      </c>
      <c r="U149" s="224">
        <v>20</v>
      </c>
      <c r="V149" s="224" t="s">
        <v>7</v>
      </c>
    </row>
    <row r="150" spans="1:22" x14ac:dyDescent="0.2">
      <c r="A150" s="224" t="s">
        <v>228</v>
      </c>
      <c r="B150" s="224" t="s">
        <v>107</v>
      </c>
      <c r="C150" s="224" t="s">
        <v>108</v>
      </c>
      <c r="D150" s="224">
        <v>1.7538999938964843</v>
      </c>
      <c r="E150" s="224">
        <v>5042</v>
      </c>
      <c r="F150" s="224">
        <v>2082</v>
      </c>
      <c r="G150" s="224">
        <v>1996</v>
      </c>
      <c r="H150" s="224">
        <v>2874.7363119596316</v>
      </c>
      <c r="I150" s="224">
        <v>1187.0688221935648</v>
      </c>
      <c r="J150" s="224">
        <v>2320</v>
      </c>
      <c r="K150" s="224">
        <v>1335</v>
      </c>
      <c r="L150" s="224">
        <v>180</v>
      </c>
      <c r="M150" s="224">
        <v>645</v>
      </c>
      <c r="N150" s="225">
        <v>0.27801724137931033</v>
      </c>
      <c r="O150" s="224">
        <v>80</v>
      </c>
      <c r="P150" s="224">
        <v>45</v>
      </c>
      <c r="Q150" s="224">
        <v>125</v>
      </c>
      <c r="R150" s="225">
        <v>5.3879310344827583E-2</v>
      </c>
      <c r="S150" s="224">
        <v>10</v>
      </c>
      <c r="T150" s="224">
        <v>0</v>
      </c>
      <c r="U150" s="224">
        <v>20</v>
      </c>
      <c r="V150" s="224" t="s">
        <v>7</v>
      </c>
    </row>
    <row r="151" spans="1:22" x14ac:dyDescent="0.2">
      <c r="A151" s="226" t="s">
        <v>345</v>
      </c>
      <c r="B151" s="226" t="s">
        <v>107</v>
      </c>
      <c r="C151" s="226" t="s">
        <v>108</v>
      </c>
      <c r="D151" s="226">
        <v>1.165999984741211</v>
      </c>
      <c r="E151" s="226">
        <v>4014</v>
      </c>
      <c r="F151" s="226">
        <v>1671</v>
      </c>
      <c r="G151" s="226">
        <v>1629</v>
      </c>
      <c r="H151" s="226">
        <v>3442.5386385325651</v>
      </c>
      <c r="I151" s="226">
        <v>1433.1046499720767</v>
      </c>
      <c r="J151" s="226">
        <v>1875</v>
      </c>
      <c r="K151" s="226">
        <v>935</v>
      </c>
      <c r="L151" s="226">
        <v>140</v>
      </c>
      <c r="M151" s="226">
        <v>600</v>
      </c>
      <c r="N151" s="227">
        <v>0.32</v>
      </c>
      <c r="O151" s="226">
        <v>155</v>
      </c>
      <c r="P151" s="226">
        <v>20</v>
      </c>
      <c r="Q151" s="226">
        <v>175</v>
      </c>
      <c r="R151" s="227">
        <v>9.3333333333333338E-2</v>
      </c>
      <c r="S151" s="226">
        <v>0</v>
      </c>
      <c r="T151" s="226">
        <v>0</v>
      </c>
      <c r="U151" s="226">
        <v>20</v>
      </c>
      <c r="V151" s="226" t="s">
        <v>6</v>
      </c>
    </row>
    <row r="152" spans="1:22" x14ac:dyDescent="0.2">
      <c r="A152" s="226" t="s">
        <v>346</v>
      </c>
      <c r="B152" s="226" t="s">
        <v>107</v>
      </c>
      <c r="C152" s="226" t="s">
        <v>108</v>
      </c>
      <c r="D152" s="226">
        <v>1.1044999694824218</v>
      </c>
      <c r="E152" s="226">
        <v>2939</v>
      </c>
      <c r="F152" s="226">
        <v>1407</v>
      </c>
      <c r="G152" s="226">
        <v>1319</v>
      </c>
      <c r="H152" s="226">
        <v>2660.9326221867082</v>
      </c>
      <c r="I152" s="226">
        <v>1273.8796187195301</v>
      </c>
      <c r="J152" s="226">
        <v>1515</v>
      </c>
      <c r="K152" s="226">
        <v>800</v>
      </c>
      <c r="L152" s="226">
        <v>155</v>
      </c>
      <c r="M152" s="226">
        <v>515</v>
      </c>
      <c r="N152" s="227">
        <v>0.33993399339933994</v>
      </c>
      <c r="O152" s="226">
        <v>25</v>
      </c>
      <c r="P152" s="226">
        <v>10</v>
      </c>
      <c r="Q152" s="226">
        <v>35</v>
      </c>
      <c r="R152" s="227">
        <v>2.3102310231023101E-2</v>
      </c>
      <c r="S152" s="226">
        <v>0</v>
      </c>
      <c r="T152" s="226">
        <v>0</v>
      </c>
      <c r="U152" s="226">
        <v>0</v>
      </c>
      <c r="V152" s="226" t="s">
        <v>6</v>
      </c>
    </row>
    <row r="153" spans="1:22" x14ac:dyDescent="0.2">
      <c r="A153" s="226" t="s">
        <v>347</v>
      </c>
      <c r="B153" s="226" t="s">
        <v>107</v>
      </c>
      <c r="C153" s="226" t="s">
        <v>108</v>
      </c>
      <c r="D153" s="226">
        <v>0.88</v>
      </c>
      <c r="E153" s="226">
        <v>3364</v>
      </c>
      <c r="F153" s="226">
        <v>1254</v>
      </c>
      <c r="G153" s="226">
        <v>1091</v>
      </c>
      <c r="H153" s="226">
        <v>3822.7272727272725</v>
      </c>
      <c r="I153" s="226">
        <v>1425</v>
      </c>
      <c r="J153" s="226">
        <v>1480</v>
      </c>
      <c r="K153" s="226">
        <v>580</v>
      </c>
      <c r="L153" s="226">
        <v>145</v>
      </c>
      <c r="M153" s="226">
        <v>575</v>
      </c>
      <c r="N153" s="227">
        <v>0.38851351351351349</v>
      </c>
      <c r="O153" s="226">
        <v>130</v>
      </c>
      <c r="P153" s="226">
        <v>45</v>
      </c>
      <c r="Q153" s="226">
        <v>175</v>
      </c>
      <c r="R153" s="227">
        <v>0.11824324324324324</v>
      </c>
      <c r="S153" s="226">
        <v>10</v>
      </c>
      <c r="T153" s="226">
        <v>0</v>
      </c>
      <c r="U153" s="226">
        <v>0</v>
      </c>
      <c r="V153" s="226" t="s">
        <v>6</v>
      </c>
    </row>
    <row r="154" spans="1:22" x14ac:dyDescent="0.2">
      <c r="A154" s="224" t="s">
        <v>229</v>
      </c>
      <c r="B154" s="224" t="s">
        <v>107</v>
      </c>
      <c r="C154" s="224" t="s">
        <v>108</v>
      </c>
      <c r="D154" s="224">
        <v>3.6920001220703127</v>
      </c>
      <c r="E154" s="224">
        <v>6622</v>
      </c>
      <c r="F154" s="224">
        <v>2394</v>
      </c>
      <c r="G154" s="224">
        <v>2334</v>
      </c>
      <c r="H154" s="224">
        <v>1793.6077413471673</v>
      </c>
      <c r="I154" s="224">
        <v>648.42901431366943</v>
      </c>
      <c r="J154" s="224">
        <v>3555</v>
      </c>
      <c r="K154" s="224">
        <v>2060</v>
      </c>
      <c r="L154" s="224">
        <v>355</v>
      </c>
      <c r="M154" s="224">
        <v>820</v>
      </c>
      <c r="N154" s="225">
        <v>0.23066104078762306</v>
      </c>
      <c r="O154" s="224">
        <v>245</v>
      </c>
      <c r="P154" s="224">
        <v>30</v>
      </c>
      <c r="Q154" s="224">
        <v>275</v>
      </c>
      <c r="R154" s="225">
        <v>7.7355836849507739E-2</v>
      </c>
      <c r="S154" s="224">
        <v>10</v>
      </c>
      <c r="T154" s="224">
        <v>10</v>
      </c>
      <c r="U154" s="224">
        <v>25</v>
      </c>
      <c r="V154" s="224" t="s">
        <v>7</v>
      </c>
    </row>
    <row r="155" spans="1:22" x14ac:dyDescent="0.2">
      <c r="A155" s="226" t="s">
        <v>348</v>
      </c>
      <c r="B155" s="226" t="s">
        <v>107</v>
      </c>
      <c r="C155" s="226" t="s">
        <v>108</v>
      </c>
      <c r="D155" s="226">
        <v>2.5042999267578123</v>
      </c>
      <c r="E155" s="226">
        <v>4809</v>
      </c>
      <c r="F155" s="226">
        <v>2029</v>
      </c>
      <c r="G155" s="226">
        <v>1965</v>
      </c>
      <c r="H155" s="226">
        <v>1920.2971451690148</v>
      </c>
      <c r="I155" s="226">
        <v>810.20646861050761</v>
      </c>
      <c r="J155" s="226">
        <v>2340</v>
      </c>
      <c r="K155" s="226">
        <v>1255</v>
      </c>
      <c r="L155" s="226">
        <v>185</v>
      </c>
      <c r="M155" s="226">
        <v>725</v>
      </c>
      <c r="N155" s="227">
        <v>0.30982905982905984</v>
      </c>
      <c r="O155" s="226">
        <v>125</v>
      </c>
      <c r="P155" s="226">
        <v>30</v>
      </c>
      <c r="Q155" s="226">
        <v>155</v>
      </c>
      <c r="R155" s="227">
        <v>6.623931623931624E-2</v>
      </c>
      <c r="S155" s="226">
        <v>10</v>
      </c>
      <c r="T155" s="226">
        <v>0</v>
      </c>
      <c r="U155" s="226">
        <v>15</v>
      </c>
      <c r="V155" s="226" t="s">
        <v>6</v>
      </c>
    </row>
    <row r="156" spans="1:22" x14ac:dyDescent="0.2">
      <c r="A156" s="226" t="s">
        <v>349</v>
      </c>
      <c r="B156" s="226" t="s">
        <v>107</v>
      </c>
      <c r="C156" s="226" t="s">
        <v>108</v>
      </c>
      <c r="D156" s="226">
        <v>1.8091999816894531</v>
      </c>
      <c r="E156" s="226">
        <v>5139</v>
      </c>
      <c r="F156" s="226">
        <v>2113</v>
      </c>
      <c r="G156" s="226">
        <v>2008</v>
      </c>
      <c r="H156" s="226">
        <v>2840.4820097340144</v>
      </c>
      <c r="I156" s="226">
        <v>1167.9195342611349</v>
      </c>
      <c r="J156" s="226">
        <v>2395</v>
      </c>
      <c r="K156" s="226">
        <v>1330</v>
      </c>
      <c r="L156" s="226">
        <v>150</v>
      </c>
      <c r="M156" s="226">
        <v>710</v>
      </c>
      <c r="N156" s="227">
        <v>0.29645093945720252</v>
      </c>
      <c r="O156" s="226">
        <v>130</v>
      </c>
      <c r="P156" s="226">
        <v>55</v>
      </c>
      <c r="Q156" s="226">
        <v>185</v>
      </c>
      <c r="R156" s="227">
        <v>7.724425887265135E-2</v>
      </c>
      <c r="S156" s="226">
        <v>0</v>
      </c>
      <c r="T156" s="226">
        <v>0</v>
      </c>
      <c r="U156" s="226">
        <v>15</v>
      </c>
      <c r="V156" s="226" t="s">
        <v>6</v>
      </c>
    </row>
    <row r="157" spans="1:22" x14ac:dyDescent="0.2">
      <c r="A157" s="224" t="s">
        <v>230</v>
      </c>
      <c r="B157" s="224" t="s">
        <v>107</v>
      </c>
      <c r="C157" s="224" t="s">
        <v>108</v>
      </c>
      <c r="D157" s="224">
        <v>4.3698999023437501</v>
      </c>
      <c r="E157" s="224">
        <v>7222</v>
      </c>
      <c r="F157" s="224">
        <v>2603</v>
      </c>
      <c r="G157" s="224">
        <v>2442</v>
      </c>
      <c r="H157" s="224">
        <v>1652.6694344020457</v>
      </c>
      <c r="I157" s="224">
        <v>595.66581802111943</v>
      </c>
      <c r="J157" s="224">
        <v>3705</v>
      </c>
      <c r="K157" s="224">
        <v>2455</v>
      </c>
      <c r="L157" s="224">
        <v>395</v>
      </c>
      <c r="M157" s="224">
        <v>705</v>
      </c>
      <c r="N157" s="225">
        <v>0.19028340080971659</v>
      </c>
      <c r="O157" s="224">
        <v>100</v>
      </c>
      <c r="P157" s="224">
        <v>30</v>
      </c>
      <c r="Q157" s="224">
        <v>130</v>
      </c>
      <c r="R157" s="225">
        <v>3.5087719298245612E-2</v>
      </c>
      <c r="S157" s="224">
        <v>0</v>
      </c>
      <c r="T157" s="224">
        <v>0</v>
      </c>
      <c r="U157" s="224">
        <v>20</v>
      </c>
      <c r="V157" s="224" t="s">
        <v>7</v>
      </c>
    </row>
    <row r="158" spans="1:22" x14ac:dyDescent="0.2">
      <c r="A158" s="226" t="s">
        <v>350</v>
      </c>
      <c r="B158" s="226" t="s">
        <v>107</v>
      </c>
      <c r="C158" s="226" t="s">
        <v>108</v>
      </c>
      <c r="D158" s="226">
        <v>2.9563000488281248</v>
      </c>
      <c r="E158" s="226">
        <v>3286</v>
      </c>
      <c r="F158" s="226">
        <v>1204</v>
      </c>
      <c r="G158" s="226">
        <v>1174</v>
      </c>
      <c r="H158" s="226">
        <v>1111.5245224525054</v>
      </c>
      <c r="I158" s="226">
        <v>407.26583232891556</v>
      </c>
      <c r="J158" s="226">
        <v>1730</v>
      </c>
      <c r="K158" s="226">
        <v>1005</v>
      </c>
      <c r="L158" s="226">
        <v>100</v>
      </c>
      <c r="M158" s="226">
        <v>570</v>
      </c>
      <c r="N158" s="227">
        <v>0.32947976878612717</v>
      </c>
      <c r="O158" s="226">
        <v>45</v>
      </c>
      <c r="P158" s="226">
        <v>10</v>
      </c>
      <c r="Q158" s="226">
        <v>55</v>
      </c>
      <c r="R158" s="227">
        <v>3.1791907514450865E-2</v>
      </c>
      <c r="S158" s="226">
        <v>0</v>
      </c>
      <c r="T158" s="226">
        <v>0</v>
      </c>
      <c r="U158" s="226">
        <v>0</v>
      </c>
      <c r="V158" s="226" t="s">
        <v>6</v>
      </c>
    </row>
    <row r="159" spans="1:22" x14ac:dyDescent="0.2">
      <c r="A159" s="226" t="s">
        <v>351</v>
      </c>
      <c r="B159" s="226" t="s">
        <v>107</v>
      </c>
      <c r="C159" s="226" t="s">
        <v>108</v>
      </c>
      <c r="D159" s="226">
        <v>1.5733999633789062</v>
      </c>
      <c r="E159" s="226">
        <v>3892</v>
      </c>
      <c r="F159" s="226">
        <v>1632</v>
      </c>
      <c r="G159" s="226">
        <v>1593</v>
      </c>
      <c r="H159" s="226">
        <v>2473.624056557022</v>
      </c>
      <c r="I159" s="226">
        <v>1037.2442087104471</v>
      </c>
      <c r="J159" s="226">
        <v>2175</v>
      </c>
      <c r="K159" s="226">
        <v>1235</v>
      </c>
      <c r="L159" s="226">
        <v>130</v>
      </c>
      <c r="M159" s="226">
        <v>725</v>
      </c>
      <c r="N159" s="227">
        <v>0.33333333333333331</v>
      </c>
      <c r="O159" s="226">
        <v>80</v>
      </c>
      <c r="P159" s="226">
        <v>0</v>
      </c>
      <c r="Q159" s="226">
        <v>80</v>
      </c>
      <c r="R159" s="227">
        <v>3.6781609195402298E-2</v>
      </c>
      <c r="S159" s="226">
        <v>10</v>
      </c>
      <c r="T159" s="226">
        <v>0</v>
      </c>
      <c r="U159" s="226">
        <v>0</v>
      </c>
      <c r="V159" s="226" t="s">
        <v>6</v>
      </c>
    </row>
    <row r="160" spans="1:22" x14ac:dyDescent="0.2">
      <c r="A160" s="226" t="s">
        <v>352</v>
      </c>
      <c r="B160" s="226" t="s">
        <v>107</v>
      </c>
      <c r="C160" s="226" t="s">
        <v>108</v>
      </c>
      <c r="D160" s="226">
        <v>4.4698999023437498</v>
      </c>
      <c r="E160" s="226">
        <v>5138</v>
      </c>
      <c r="F160" s="226">
        <v>1771</v>
      </c>
      <c r="G160" s="226">
        <v>1729</v>
      </c>
      <c r="H160" s="226">
        <v>1149.4664561293505</v>
      </c>
      <c r="I160" s="226">
        <v>396.20574032796412</v>
      </c>
      <c r="J160" s="226">
        <v>2655</v>
      </c>
      <c r="K160" s="226">
        <v>1550</v>
      </c>
      <c r="L160" s="226">
        <v>235</v>
      </c>
      <c r="M160" s="226">
        <v>775</v>
      </c>
      <c r="N160" s="227">
        <v>0.29190207156308851</v>
      </c>
      <c r="O160" s="226">
        <v>50</v>
      </c>
      <c r="P160" s="226">
        <v>15</v>
      </c>
      <c r="Q160" s="226">
        <v>65</v>
      </c>
      <c r="R160" s="227">
        <v>2.4482109227871938E-2</v>
      </c>
      <c r="S160" s="226">
        <v>10</v>
      </c>
      <c r="T160" s="226">
        <v>0</v>
      </c>
      <c r="U160" s="226">
        <v>25</v>
      </c>
      <c r="V160" s="226" t="s">
        <v>6</v>
      </c>
    </row>
    <row r="161" spans="1:22" x14ac:dyDescent="0.2">
      <c r="A161" s="226" t="s">
        <v>353</v>
      </c>
      <c r="B161" s="226" t="s">
        <v>107</v>
      </c>
      <c r="C161" s="226" t="s">
        <v>108</v>
      </c>
      <c r="D161" s="226">
        <v>0.97550003051757816</v>
      </c>
      <c r="E161" s="226">
        <v>3282</v>
      </c>
      <c r="F161" s="226">
        <v>1133</v>
      </c>
      <c r="G161" s="226">
        <v>1111</v>
      </c>
      <c r="H161" s="226">
        <v>3364.4283929531457</v>
      </c>
      <c r="I161" s="226">
        <v>1161.4556274271524</v>
      </c>
      <c r="J161" s="226">
        <v>1620</v>
      </c>
      <c r="K161" s="226">
        <v>960</v>
      </c>
      <c r="L161" s="226">
        <v>115</v>
      </c>
      <c r="M161" s="226">
        <v>515</v>
      </c>
      <c r="N161" s="227">
        <v>0.31790123456790126</v>
      </c>
      <c r="O161" s="226">
        <v>10</v>
      </c>
      <c r="P161" s="226">
        <v>10</v>
      </c>
      <c r="Q161" s="226">
        <v>20</v>
      </c>
      <c r="R161" s="227">
        <v>1.2345679012345678E-2</v>
      </c>
      <c r="S161" s="226">
        <v>10</v>
      </c>
      <c r="T161" s="226">
        <v>0</v>
      </c>
      <c r="U161" s="226">
        <v>10</v>
      </c>
      <c r="V161" s="226" t="s">
        <v>6</v>
      </c>
    </row>
    <row r="162" spans="1:22" x14ac:dyDescent="0.2">
      <c r="A162" s="226" t="s">
        <v>354</v>
      </c>
      <c r="B162" s="226" t="s">
        <v>107</v>
      </c>
      <c r="C162" s="226" t="s">
        <v>108</v>
      </c>
      <c r="D162" s="226">
        <v>1.5058000183105469</v>
      </c>
      <c r="E162" s="226">
        <v>4941</v>
      </c>
      <c r="F162" s="226">
        <v>1768</v>
      </c>
      <c r="G162" s="226">
        <v>1745</v>
      </c>
      <c r="H162" s="226">
        <v>3281.3122193633808</v>
      </c>
      <c r="I162" s="226">
        <v>1174.1266957770608</v>
      </c>
      <c r="J162" s="226">
        <v>2125</v>
      </c>
      <c r="K162" s="226">
        <v>1200</v>
      </c>
      <c r="L162" s="226">
        <v>140</v>
      </c>
      <c r="M162" s="226">
        <v>625</v>
      </c>
      <c r="N162" s="227">
        <v>0.29411764705882354</v>
      </c>
      <c r="O162" s="226">
        <v>80</v>
      </c>
      <c r="P162" s="226">
        <v>30</v>
      </c>
      <c r="Q162" s="226">
        <v>110</v>
      </c>
      <c r="R162" s="227">
        <v>5.1764705882352942E-2</v>
      </c>
      <c r="S162" s="226">
        <v>0</v>
      </c>
      <c r="T162" s="226">
        <v>0</v>
      </c>
      <c r="U162" s="226">
        <v>55</v>
      </c>
      <c r="V162" s="226" t="s">
        <v>6</v>
      </c>
    </row>
    <row r="163" spans="1:22" x14ac:dyDescent="0.2">
      <c r="A163" s="224" t="s">
        <v>231</v>
      </c>
      <c r="B163" s="224" t="s">
        <v>107</v>
      </c>
      <c r="C163" s="224" t="s">
        <v>108</v>
      </c>
      <c r="D163" s="224">
        <v>0.91749999999999998</v>
      </c>
      <c r="E163" s="224">
        <v>3586</v>
      </c>
      <c r="F163" s="224">
        <v>1366</v>
      </c>
      <c r="G163" s="224">
        <v>1328</v>
      </c>
      <c r="H163" s="224">
        <v>3908.4468664850137</v>
      </c>
      <c r="I163" s="224">
        <v>1488.8283378746594</v>
      </c>
      <c r="J163" s="224">
        <v>1795</v>
      </c>
      <c r="K163" s="224">
        <v>1075</v>
      </c>
      <c r="L163" s="224">
        <v>125</v>
      </c>
      <c r="M163" s="224">
        <v>505</v>
      </c>
      <c r="N163" s="225">
        <v>0.28133704735376047</v>
      </c>
      <c r="O163" s="224">
        <v>60</v>
      </c>
      <c r="P163" s="224">
        <v>25</v>
      </c>
      <c r="Q163" s="224">
        <v>85</v>
      </c>
      <c r="R163" s="225">
        <v>4.7353760445682451E-2</v>
      </c>
      <c r="S163" s="224">
        <v>0</v>
      </c>
      <c r="T163" s="224">
        <v>0</v>
      </c>
      <c r="U163" s="224">
        <v>0</v>
      </c>
      <c r="V163" s="224" t="s">
        <v>7</v>
      </c>
    </row>
    <row r="164" spans="1:22" x14ac:dyDescent="0.2">
      <c r="A164" s="65" t="s">
        <v>310</v>
      </c>
      <c r="B164" s="65" t="s">
        <v>107</v>
      </c>
      <c r="C164" s="65" t="s">
        <v>108</v>
      </c>
      <c r="D164" s="65">
        <v>58.919301757812498</v>
      </c>
      <c r="E164" s="65">
        <v>1075</v>
      </c>
      <c r="F164" s="65">
        <v>186</v>
      </c>
      <c r="G164" s="65">
        <v>182</v>
      </c>
      <c r="H164" s="65">
        <v>18.245294291143882</v>
      </c>
      <c r="I164" s="65">
        <v>3.1568602215374528</v>
      </c>
      <c r="J164" s="65">
        <v>235</v>
      </c>
      <c r="K164" s="65">
        <v>150</v>
      </c>
      <c r="L164" s="65">
        <v>45</v>
      </c>
      <c r="M164" s="65">
        <v>20</v>
      </c>
      <c r="N164" s="215">
        <v>8.5106382978723402E-2</v>
      </c>
      <c r="O164" s="65">
        <v>0</v>
      </c>
      <c r="P164" s="65">
        <v>0</v>
      </c>
      <c r="Q164" s="65">
        <v>0</v>
      </c>
      <c r="R164" s="215">
        <v>0</v>
      </c>
      <c r="S164" s="65">
        <v>0</v>
      </c>
      <c r="T164" s="65">
        <v>0</v>
      </c>
      <c r="U164" s="65">
        <v>10</v>
      </c>
      <c r="V164" s="65" t="s">
        <v>3</v>
      </c>
    </row>
    <row r="165" spans="1:22" x14ac:dyDescent="0.2">
      <c r="A165" s="224" t="s">
        <v>232</v>
      </c>
      <c r="B165" s="224" t="s">
        <v>107</v>
      </c>
      <c r="C165" s="224" t="s">
        <v>108</v>
      </c>
      <c r="D165" s="224">
        <v>1.7271000671386718</v>
      </c>
      <c r="E165" s="224">
        <v>4272</v>
      </c>
      <c r="F165" s="224">
        <v>1319</v>
      </c>
      <c r="G165" s="224">
        <v>1305</v>
      </c>
      <c r="H165" s="224">
        <v>2473.5104127912664</v>
      </c>
      <c r="I165" s="224">
        <v>763.70792005423232</v>
      </c>
      <c r="J165" s="224">
        <v>2225</v>
      </c>
      <c r="K165" s="224">
        <v>1365</v>
      </c>
      <c r="L165" s="224">
        <v>195</v>
      </c>
      <c r="M165" s="224">
        <v>580</v>
      </c>
      <c r="N165" s="225">
        <v>0.26067415730337079</v>
      </c>
      <c r="O165" s="224">
        <v>45</v>
      </c>
      <c r="P165" s="224">
        <v>20</v>
      </c>
      <c r="Q165" s="224">
        <v>65</v>
      </c>
      <c r="R165" s="225">
        <v>2.9213483146067417E-2</v>
      </c>
      <c r="S165" s="224">
        <v>10</v>
      </c>
      <c r="T165" s="224">
        <v>0</v>
      </c>
      <c r="U165" s="224">
        <v>0</v>
      </c>
      <c r="V165" s="224" t="s">
        <v>7</v>
      </c>
    </row>
    <row r="166" spans="1:22" x14ac:dyDescent="0.2">
      <c r="A166" s="224" t="s">
        <v>233</v>
      </c>
      <c r="B166" s="224" t="s">
        <v>107</v>
      </c>
      <c r="C166" s="224" t="s">
        <v>108</v>
      </c>
      <c r="D166" s="224">
        <v>1.9942999267578125</v>
      </c>
      <c r="E166" s="224">
        <v>5497</v>
      </c>
      <c r="F166" s="224">
        <v>1825</v>
      </c>
      <c r="G166" s="224">
        <v>1801</v>
      </c>
      <c r="H166" s="224">
        <v>2756.3557147277352</v>
      </c>
      <c r="I166" s="224">
        <v>915.10809157324297</v>
      </c>
      <c r="J166" s="224">
        <v>2830</v>
      </c>
      <c r="K166" s="224">
        <v>1760</v>
      </c>
      <c r="L166" s="224">
        <v>255</v>
      </c>
      <c r="M166" s="224">
        <v>710</v>
      </c>
      <c r="N166" s="225">
        <v>0.25088339222614842</v>
      </c>
      <c r="O166" s="224">
        <v>70</v>
      </c>
      <c r="P166" s="224">
        <v>15</v>
      </c>
      <c r="Q166" s="224">
        <v>85</v>
      </c>
      <c r="R166" s="225">
        <v>3.0035335689045935E-2</v>
      </c>
      <c r="S166" s="224">
        <v>0</v>
      </c>
      <c r="T166" s="224">
        <v>0</v>
      </c>
      <c r="U166" s="224">
        <v>15</v>
      </c>
      <c r="V166" s="224" t="s">
        <v>7</v>
      </c>
    </row>
    <row r="167" spans="1:22" x14ac:dyDescent="0.2">
      <c r="A167" s="224" t="s">
        <v>234</v>
      </c>
      <c r="B167" s="224" t="s">
        <v>107</v>
      </c>
      <c r="C167" s="224" t="s">
        <v>108</v>
      </c>
      <c r="D167" s="224">
        <v>9.9651000976562507</v>
      </c>
      <c r="E167" s="224">
        <v>5559</v>
      </c>
      <c r="F167" s="224">
        <v>1738</v>
      </c>
      <c r="G167" s="224">
        <v>1714</v>
      </c>
      <c r="H167" s="224">
        <v>557.84688016404903</v>
      </c>
      <c r="I167" s="224">
        <v>174.40868460606535</v>
      </c>
      <c r="J167" s="224">
        <v>2730</v>
      </c>
      <c r="K167" s="224">
        <v>1850</v>
      </c>
      <c r="L167" s="224">
        <v>300</v>
      </c>
      <c r="M167" s="224">
        <v>505</v>
      </c>
      <c r="N167" s="225">
        <v>0.18498168498168499</v>
      </c>
      <c r="O167" s="224">
        <v>20</v>
      </c>
      <c r="P167" s="224">
        <v>35</v>
      </c>
      <c r="Q167" s="224">
        <v>55</v>
      </c>
      <c r="R167" s="225">
        <v>2.0146520146520148E-2</v>
      </c>
      <c r="S167" s="224">
        <v>0</v>
      </c>
      <c r="T167" s="224">
        <v>0</v>
      </c>
      <c r="U167" s="224">
        <v>15</v>
      </c>
      <c r="V167" s="224" t="s">
        <v>7</v>
      </c>
    </row>
    <row r="168" spans="1:22" x14ac:dyDescent="0.2">
      <c r="A168" s="224" t="s">
        <v>235</v>
      </c>
      <c r="B168" s="224" t="s">
        <v>107</v>
      </c>
      <c r="C168" s="224" t="s">
        <v>108</v>
      </c>
      <c r="D168" s="224">
        <v>1.6558999633789062</v>
      </c>
      <c r="E168" s="224">
        <v>4294</v>
      </c>
      <c r="F168" s="224">
        <v>1513</v>
      </c>
      <c r="G168" s="224">
        <v>1470</v>
      </c>
      <c r="H168" s="224">
        <v>2593.1518177209105</v>
      </c>
      <c r="I168" s="224">
        <v>913.70253847502045</v>
      </c>
      <c r="J168" s="224">
        <v>2420</v>
      </c>
      <c r="K168" s="224">
        <v>1510</v>
      </c>
      <c r="L168" s="224">
        <v>135</v>
      </c>
      <c r="M168" s="224">
        <v>570</v>
      </c>
      <c r="N168" s="225">
        <v>0.23553719008264462</v>
      </c>
      <c r="O168" s="224">
        <v>140</v>
      </c>
      <c r="P168" s="224">
        <v>45</v>
      </c>
      <c r="Q168" s="224">
        <v>185</v>
      </c>
      <c r="R168" s="225">
        <v>7.6446280991735532E-2</v>
      </c>
      <c r="S168" s="224">
        <v>0</v>
      </c>
      <c r="T168" s="224">
        <v>0</v>
      </c>
      <c r="U168" s="224">
        <v>10</v>
      </c>
      <c r="V168" s="224" t="s">
        <v>7</v>
      </c>
    </row>
    <row r="169" spans="1:22" x14ac:dyDescent="0.2">
      <c r="A169" s="224" t="s">
        <v>236</v>
      </c>
      <c r="B169" s="224" t="s">
        <v>107</v>
      </c>
      <c r="C169" s="224" t="s">
        <v>108</v>
      </c>
      <c r="D169" s="224">
        <v>1.3027000427246094</v>
      </c>
      <c r="E169" s="224">
        <v>5094</v>
      </c>
      <c r="F169" s="224">
        <v>1748</v>
      </c>
      <c r="G169" s="224">
        <v>1733</v>
      </c>
      <c r="H169" s="224">
        <v>3910.3399346988977</v>
      </c>
      <c r="I169" s="224">
        <v>1341.8284660097513</v>
      </c>
      <c r="J169" s="224">
        <v>2960</v>
      </c>
      <c r="K169" s="224">
        <v>1795</v>
      </c>
      <c r="L169" s="224">
        <v>280</v>
      </c>
      <c r="M169" s="224">
        <v>775</v>
      </c>
      <c r="N169" s="225">
        <v>0.26182432432432434</v>
      </c>
      <c r="O169" s="224">
        <v>85</v>
      </c>
      <c r="P169" s="224">
        <v>25</v>
      </c>
      <c r="Q169" s="224">
        <v>110</v>
      </c>
      <c r="R169" s="225">
        <v>3.7162162162162164E-2</v>
      </c>
      <c r="S169" s="224">
        <v>0</v>
      </c>
      <c r="T169" s="224">
        <v>0</v>
      </c>
      <c r="U169" s="224">
        <v>0</v>
      </c>
      <c r="V169" s="224" t="s">
        <v>7</v>
      </c>
    </row>
    <row r="170" spans="1:22" x14ac:dyDescent="0.2">
      <c r="A170" s="224" t="s">
        <v>237</v>
      </c>
      <c r="B170" s="224" t="s">
        <v>107</v>
      </c>
      <c r="C170" s="224" t="s">
        <v>108</v>
      </c>
      <c r="D170" s="224">
        <v>0.75209999084472656</v>
      </c>
      <c r="E170" s="224">
        <v>3630</v>
      </c>
      <c r="F170" s="224">
        <v>1395</v>
      </c>
      <c r="G170" s="224">
        <v>1364</v>
      </c>
      <c r="H170" s="224">
        <v>4826.48589840154</v>
      </c>
      <c r="I170" s="224">
        <v>1854.8065642617487</v>
      </c>
      <c r="J170" s="224">
        <v>2120</v>
      </c>
      <c r="K170" s="224">
        <v>1390</v>
      </c>
      <c r="L170" s="224">
        <v>140</v>
      </c>
      <c r="M170" s="224">
        <v>505</v>
      </c>
      <c r="N170" s="225">
        <v>0.23820754716981132</v>
      </c>
      <c r="O170" s="224">
        <v>35</v>
      </c>
      <c r="P170" s="224">
        <v>30</v>
      </c>
      <c r="Q170" s="224">
        <v>65</v>
      </c>
      <c r="R170" s="225">
        <v>3.0660377358490566E-2</v>
      </c>
      <c r="S170" s="224">
        <v>0</v>
      </c>
      <c r="T170" s="224">
        <v>0</v>
      </c>
      <c r="U170" s="224">
        <v>15</v>
      </c>
      <c r="V170" s="224" t="s">
        <v>7</v>
      </c>
    </row>
    <row r="171" spans="1:22" x14ac:dyDescent="0.2">
      <c r="A171" s="224" t="s">
        <v>238</v>
      </c>
      <c r="B171" s="224" t="s">
        <v>107</v>
      </c>
      <c r="C171" s="224" t="s">
        <v>108</v>
      </c>
      <c r="D171" s="224">
        <v>14.091199951171875</v>
      </c>
      <c r="E171" s="224">
        <v>6807</v>
      </c>
      <c r="F171" s="224">
        <v>2444</v>
      </c>
      <c r="G171" s="224">
        <v>2394</v>
      </c>
      <c r="H171" s="224">
        <v>483.06744802339603</v>
      </c>
      <c r="I171" s="224">
        <v>173.44158116191858</v>
      </c>
      <c r="J171" s="224">
        <v>3575</v>
      </c>
      <c r="K171" s="224">
        <v>2810</v>
      </c>
      <c r="L171" s="224">
        <v>305</v>
      </c>
      <c r="M171" s="224">
        <v>370</v>
      </c>
      <c r="N171" s="225">
        <v>0.10349650349650349</v>
      </c>
      <c r="O171" s="224">
        <v>55</v>
      </c>
      <c r="P171" s="224">
        <v>20</v>
      </c>
      <c r="Q171" s="224">
        <v>75</v>
      </c>
      <c r="R171" s="225">
        <v>2.097902097902098E-2</v>
      </c>
      <c r="S171" s="224">
        <v>0</v>
      </c>
      <c r="T171" s="224">
        <v>0</v>
      </c>
      <c r="U171" s="224">
        <v>10</v>
      </c>
      <c r="V171" s="224" t="s">
        <v>7</v>
      </c>
    </row>
    <row r="172" spans="1:22" x14ac:dyDescent="0.2">
      <c r="A172" s="65" t="s">
        <v>311</v>
      </c>
      <c r="B172" s="65" t="s">
        <v>107</v>
      </c>
      <c r="C172" s="65" t="s">
        <v>108</v>
      </c>
      <c r="D172" s="65">
        <v>17.327099609375001</v>
      </c>
      <c r="E172" s="65">
        <v>1333</v>
      </c>
      <c r="F172" s="65">
        <v>437</v>
      </c>
      <c r="G172" s="65">
        <v>433</v>
      </c>
      <c r="H172" s="65">
        <v>76.931513643447119</v>
      </c>
      <c r="I172" s="65">
        <v>25.220608748826997</v>
      </c>
      <c r="J172" s="65">
        <v>660</v>
      </c>
      <c r="K172" s="65">
        <v>490</v>
      </c>
      <c r="L172" s="65">
        <v>60</v>
      </c>
      <c r="M172" s="65">
        <v>75</v>
      </c>
      <c r="N172" s="215">
        <v>0.11363636363636363</v>
      </c>
      <c r="O172" s="65">
        <v>15</v>
      </c>
      <c r="P172" s="65">
        <v>0</v>
      </c>
      <c r="Q172" s="65">
        <v>15</v>
      </c>
      <c r="R172" s="215">
        <v>2.2727272727272728E-2</v>
      </c>
      <c r="S172" s="65">
        <v>0</v>
      </c>
      <c r="T172" s="65">
        <v>0</v>
      </c>
      <c r="U172" s="65">
        <v>15</v>
      </c>
      <c r="V172" s="65" t="s">
        <v>3</v>
      </c>
    </row>
    <row r="173" spans="1:22" x14ac:dyDescent="0.2">
      <c r="A173" s="65" t="s">
        <v>312</v>
      </c>
      <c r="B173" s="65" t="s">
        <v>107</v>
      </c>
      <c r="C173" s="65" t="s">
        <v>108</v>
      </c>
      <c r="D173" s="65">
        <v>135.19150390625001</v>
      </c>
      <c r="E173" s="65">
        <v>3694</v>
      </c>
      <c r="F173" s="65">
        <v>1420</v>
      </c>
      <c r="G173" s="65">
        <v>1362</v>
      </c>
      <c r="H173" s="65">
        <v>27.324202285386541</v>
      </c>
      <c r="I173" s="65">
        <v>10.503618637046261</v>
      </c>
      <c r="J173" s="65">
        <v>1870</v>
      </c>
      <c r="K173" s="65">
        <v>1590</v>
      </c>
      <c r="L173" s="65">
        <v>175</v>
      </c>
      <c r="M173" s="65">
        <v>50</v>
      </c>
      <c r="N173" s="215">
        <v>2.6737967914438502E-2</v>
      </c>
      <c r="O173" s="65">
        <v>50</v>
      </c>
      <c r="P173" s="65">
        <v>10</v>
      </c>
      <c r="Q173" s="65">
        <v>60</v>
      </c>
      <c r="R173" s="215">
        <v>3.2085561497326207E-2</v>
      </c>
      <c r="S173" s="65">
        <v>0</v>
      </c>
      <c r="T173" s="65">
        <v>0</v>
      </c>
      <c r="U173" s="65">
        <v>0</v>
      </c>
      <c r="V173" s="65" t="s">
        <v>3</v>
      </c>
    </row>
    <row r="174" spans="1:22" x14ac:dyDescent="0.2">
      <c r="A174" s="224" t="s">
        <v>239</v>
      </c>
      <c r="B174" s="224" t="s">
        <v>107</v>
      </c>
      <c r="C174" s="224" t="s">
        <v>108</v>
      </c>
      <c r="D174" s="224">
        <v>19.717099609375001</v>
      </c>
      <c r="E174" s="224">
        <v>3548</v>
      </c>
      <c r="F174" s="224">
        <v>1571</v>
      </c>
      <c r="G174" s="224">
        <v>1362</v>
      </c>
      <c r="H174" s="224">
        <v>179.94533021038308</v>
      </c>
      <c r="I174" s="224">
        <v>79.677033190674138</v>
      </c>
      <c r="J174" s="224">
        <v>1835</v>
      </c>
      <c r="K174" s="224">
        <v>1135</v>
      </c>
      <c r="L174" s="224">
        <v>145</v>
      </c>
      <c r="M174" s="224">
        <v>440</v>
      </c>
      <c r="N174" s="225">
        <v>0.23978201634877383</v>
      </c>
      <c r="O174" s="224">
        <v>60</v>
      </c>
      <c r="P174" s="224">
        <v>20</v>
      </c>
      <c r="Q174" s="224">
        <v>80</v>
      </c>
      <c r="R174" s="225">
        <v>4.3596730245231606E-2</v>
      </c>
      <c r="S174" s="224">
        <v>15</v>
      </c>
      <c r="T174" s="224">
        <v>10</v>
      </c>
      <c r="U174" s="224">
        <v>10</v>
      </c>
      <c r="V174" s="224" t="s">
        <v>7</v>
      </c>
    </row>
    <row r="175" spans="1:22" x14ac:dyDescent="0.2">
      <c r="A175" s="224" t="s">
        <v>240</v>
      </c>
      <c r="B175" s="224" t="s">
        <v>107</v>
      </c>
      <c r="C175" s="224" t="s">
        <v>108</v>
      </c>
      <c r="D175" s="224">
        <v>11.065999755859375</v>
      </c>
      <c r="E175" s="224">
        <v>3385</v>
      </c>
      <c r="F175" s="224">
        <v>1247</v>
      </c>
      <c r="G175" s="224">
        <v>1219</v>
      </c>
      <c r="H175" s="224">
        <v>305.89192794873003</v>
      </c>
      <c r="I175" s="224">
        <v>112.68751378199892</v>
      </c>
      <c r="J175" s="224">
        <v>1510</v>
      </c>
      <c r="K175" s="224">
        <v>1175</v>
      </c>
      <c r="L175" s="224">
        <v>105</v>
      </c>
      <c r="M175" s="224">
        <v>165</v>
      </c>
      <c r="N175" s="225">
        <v>0.10927152317880795</v>
      </c>
      <c r="O175" s="224">
        <v>40</v>
      </c>
      <c r="P175" s="224">
        <v>15</v>
      </c>
      <c r="Q175" s="224">
        <v>55</v>
      </c>
      <c r="R175" s="225">
        <v>3.6423841059602648E-2</v>
      </c>
      <c r="S175" s="224">
        <v>0</v>
      </c>
      <c r="T175" s="224">
        <v>0</v>
      </c>
      <c r="U175" s="224">
        <v>15</v>
      </c>
      <c r="V175" s="224" t="s">
        <v>7</v>
      </c>
    </row>
    <row r="176" spans="1:22" x14ac:dyDescent="0.2">
      <c r="A176" s="224" t="s">
        <v>241</v>
      </c>
      <c r="B176" s="224" t="s">
        <v>107</v>
      </c>
      <c r="C176" s="224" t="s">
        <v>108</v>
      </c>
      <c r="D176" s="224">
        <v>1.6014999389648437</v>
      </c>
      <c r="E176" s="224">
        <v>4401</v>
      </c>
      <c r="F176" s="224">
        <v>1750</v>
      </c>
      <c r="G176" s="224">
        <v>1695</v>
      </c>
      <c r="H176" s="224">
        <v>2748.0488090712388</v>
      </c>
      <c r="I176" s="224">
        <v>1092.7256114234647</v>
      </c>
      <c r="J176" s="224">
        <v>2560</v>
      </c>
      <c r="K176" s="224">
        <v>1590</v>
      </c>
      <c r="L176" s="224">
        <v>115</v>
      </c>
      <c r="M176" s="224">
        <v>680</v>
      </c>
      <c r="N176" s="225">
        <v>0.265625</v>
      </c>
      <c r="O176" s="224">
        <v>90</v>
      </c>
      <c r="P176" s="224">
        <v>65</v>
      </c>
      <c r="Q176" s="224">
        <v>155</v>
      </c>
      <c r="R176" s="225">
        <v>6.0546875E-2</v>
      </c>
      <c r="S176" s="224">
        <v>0</v>
      </c>
      <c r="T176" s="224">
        <v>0</v>
      </c>
      <c r="U176" s="224">
        <v>0</v>
      </c>
      <c r="V176" s="224" t="s">
        <v>7</v>
      </c>
    </row>
    <row r="177" spans="1:22" x14ac:dyDescent="0.2">
      <c r="A177" s="224" t="s">
        <v>242</v>
      </c>
      <c r="B177" s="224" t="s">
        <v>107</v>
      </c>
      <c r="C177" s="224" t="s">
        <v>108</v>
      </c>
      <c r="D177" s="224">
        <v>1.4822999572753905</v>
      </c>
      <c r="E177" s="224">
        <v>5367</v>
      </c>
      <c r="F177" s="224">
        <v>2546</v>
      </c>
      <c r="G177" s="224">
        <v>2383</v>
      </c>
      <c r="H177" s="224">
        <v>3620.7246540471206</v>
      </c>
      <c r="I177" s="224">
        <v>1717.6010749401842</v>
      </c>
      <c r="J177" s="224">
        <v>2210</v>
      </c>
      <c r="K177" s="224">
        <v>1255</v>
      </c>
      <c r="L177" s="224">
        <v>115</v>
      </c>
      <c r="M177" s="224">
        <v>615</v>
      </c>
      <c r="N177" s="225">
        <v>0.27828054298642535</v>
      </c>
      <c r="O177" s="224">
        <v>120</v>
      </c>
      <c r="P177" s="224">
        <v>80</v>
      </c>
      <c r="Q177" s="224">
        <v>200</v>
      </c>
      <c r="R177" s="225">
        <v>9.0497737556561084E-2</v>
      </c>
      <c r="S177" s="224">
        <v>10</v>
      </c>
      <c r="T177" s="224">
        <v>0</v>
      </c>
      <c r="U177" s="224">
        <v>20</v>
      </c>
      <c r="V177" s="224" t="s">
        <v>7</v>
      </c>
    </row>
    <row r="178" spans="1:22" x14ac:dyDescent="0.2">
      <c r="A178" s="224" t="s">
        <v>243</v>
      </c>
      <c r="B178" s="224" t="s">
        <v>107</v>
      </c>
      <c r="C178" s="224" t="s">
        <v>108</v>
      </c>
      <c r="D178" s="224">
        <v>1.3817999267578125</v>
      </c>
      <c r="E178" s="224">
        <v>4822</v>
      </c>
      <c r="F178" s="224">
        <v>2005</v>
      </c>
      <c r="G178" s="224">
        <v>1919</v>
      </c>
      <c r="H178" s="224">
        <v>3489.6513645894483</v>
      </c>
      <c r="I178" s="224">
        <v>1451.0060111990551</v>
      </c>
      <c r="J178" s="224">
        <v>2415</v>
      </c>
      <c r="K178" s="224">
        <v>1495</v>
      </c>
      <c r="L178" s="224">
        <v>250</v>
      </c>
      <c r="M178" s="224">
        <v>510</v>
      </c>
      <c r="N178" s="225">
        <v>0.21118012422360249</v>
      </c>
      <c r="O178" s="224">
        <v>70</v>
      </c>
      <c r="P178" s="224">
        <v>80</v>
      </c>
      <c r="Q178" s="224">
        <v>150</v>
      </c>
      <c r="R178" s="225">
        <v>6.2111801242236024E-2</v>
      </c>
      <c r="S178" s="224">
        <v>0</v>
      </c>
      <c r="T178" s="224">
        <v>0</v>
      </c>
      <c r="U178" s="224">
        <v>15</v>
      </c>
      <c r="V178" s="224" t="s">
        <v>7</v>
      </c>
    </row>
    <row r="179" spans="1:22" x14ac:dyDescent="0.2">
      <c r="A179" s="224" t="s">
        <v>244</v>
      </c>
      <c r="B179" s="224" t="s">
        <v>107</v>
      </c>
      <c r="C179" s="224" t="s">
        <v>108</v>
      </c>
      <c r="D179" s="224">
        <v>1.956699981689453</v>
      </c>
      <c r="E179" s="224">
        <v>6004</v>
      </c>
      <c r="F179" s="224">
        <v>2532</v>
      </c>
      <c r="G179" s="224">
        <v>2394</v>
      </c>
      <c r="H179" s="224">
        <v>3068.4315716178567</v>
      </c>
      <c r="I179" s="224">
        <v>1294.0154462585631</v>
      </c>
      <c r="J179" s="224">
        <v>2680</v>
      </c>
      <c r="K179" s="224">
        <v>1460</v>
      </c>
      <c r="L179" s="224">
        <v>240</v>
      </c>
      <c r="M179" s="224">
        <v>705</v>
      </c>
      <c r="N179" s="225">
        <v>0.26305970149253732</v>
      </c>
      <c r="O179" s="224">
        <v>125</v>
      </c>
      <c r="P179" s="224">
        <v>90</v>
      </c>
      <c r="Q179" s="224">
        <v>215</v>
      </c>
      <c r="R179" s="225">
        <v>8.0223880597014921E-2</v>
      </c>
      <c r="S179" s="224">
        <v>15</v>
      </c>
      <c r="T179" s="224">
        <v>10</v>
      </c>
      <c r="U179" s="224">
        <v>30</v>
      </c>
      <c r="V179" s="224" t="s">
        <v>7</v>
      </c>
    </row>
    <row r="180" spans="1:22" x14ac:dyDescent="0.2">
      <c r="A180" s="224" t="s">
        <v>245</v>
      </c>
      <c r="B180" s="224" t="s">
        <v>107</v>
      </c>
      <c r="C180" s="224" t="s">
        <v>108</v>
      </c>
      <c r="D180" s="224">
        <v>2.4211000061035155</v>
      </c>
      <c r="E180" s="224">
        <v>4756</v>
      </c>
      <c r="F180" s="224">
        <v>2102</v>
      </c>
      <c r="G180" s="224">
        <v>1875</v>
      </c>
      <c r="H180" s="224">
        <v>1964.3963438149092</v>
      </c>
      <c r="I180" s="224">
        <v>868.20040258598385</v>
      </c>
      <c r="J180" s="224">
        <v>2270</v>
      </c>
      <c r="K180" s="224">
        <v>1370</v>
      </c>
      <c r="L180" s="224">
        <v>160</v>
      </c>
      <c r="M180" s="224">
        <v>510</v>
      </c>
      <c r="N180" s="225">
        <v>0.22466960352422907</v>
      </c>
      <c r="O180" s="224">
        <v>130</v>
      </c>
      <c r="P180" s="224">
        <v>60</v>
      </c>
      <c r="Q180" s="224">
        <v>190</v>
      </c>
      <c r="R180" s="225">
        <v>8.3700440528634359E-2</v>
      </c>
      <c r="S180" s="224">
        <v>10</v>
      </c>
      <c r="T180" s="224">
        <v>0</v>
      </c>
      <c r="U180" s="224">
        <v>25</v>
      </c>
      <c r="V180" s="224" t="s">
        <v>7</v>
      </c>
    </row>
    <row r="181" spans="1:22" x14ac:dyDescent="0.2">
      <c r="A181" s="224" t="s">
        <v>246</v>
      </c>
      <c r="B181" s="224" t="s">
        <v>107</v>
      </c>
      <c r="C181" s="224" t="s">
        <v>108</v>
      </c>
      <c r="D181" s="224">
        <v>2.0519000244140626</v>
      </c>
      <c r="E181" s="224">
        <v>3608</v>
      </c>
      <c r="F181" s="224">
        <v>1400</v>
      </c>
      <c r="G181" s="224">
        <v>1357</v>
      </c>
      <c r="H181" s="224">
        <v>1758.3702700282852</v>
      </c>
      <c r="I181" s="224">
        <v>682.29445067616382</v>
      </c>
      <c r="J181" s="224">
        <v>1585</v>
      </c>
      <c r="K181" s="224">
        <v>1000</v>
      </c>
      <c r="L181" s="224">
        <v>155</v>
      </c>
      <c r="M181" s="224">
        <v>285</v>
      </c>
      <c r="N181" s="225">
        <v>0.17981072555205047</v>
      </c>
      <c r="O181" s="224">
        <v>100</v>
      </c>
      <c r="P181" s="224">
        <v>30</v>
      </c>
      <c r="Q181" s="224">
        <v>130</v>
      </c>
      <c r="R181" s="225">
        <v>8.2018927444794956E-2</v>
      </c>
      <c r="S181" s="224">
        <v>0</v>
      </c>
      <c r="T181" s="224">
        <v>0</v>
      </c>
      <c r="U181" s="224">
        <v>0</v>
      </c>
      <c r="V181" s="224" t="s">
        <v>7</v>
      </c>
    </row>
    <row r="182" spans="1:22" x14ac:dyDescent="0.2">
      <c r="A182" s="224" t="s">
        <v>247</v>
      </c>
      <c r="B182" s="224" t="s">
        <v>107</v>
      </c>
      <c r="C182" s="224" t="s">
        <v>108</v>
      </c>
      <c r="D182" s="224">
        <v>1.8378999328613281</v>
      </c>
      <c r="E182" s="224">
        <v>6772</v>
      </c>
      <c r="F182" s="224">
        <v>2376</v>
      </c>
      <c r="G182" s="224">
        <v>2289</v>
      </c>
      <c r="H182" s="224">
        <v>3684.6402129505686</v>
      </c>
      <c r="I182" s="224">
        <v>1292.7798502614517</v>
      </c>
      <c r="J182" s="224">
        <v>3485</v>
      </c>
      <c r="K182" s="224">
        <v>2110</v>
      </c>
      <c r="L182" s="224">
        <v>280</v>
      </c>
      <c r="M182" s="224">
        <v>955</v>
      </c>
      <c r="N182" s="225">
        <v>0.27403156384505023</v>
      </c>
      <c r="O182" s="224">
        <v>65</v>
      </c>
      <c r="P182" s="224">
        <v>35</v>
      </c>
      <c r="Q182" s="224">
        <v>100</v>
      </c>
      <c r="R182" s="225">
        <v>2.8694404591104734E-2</v>
      </c>
      <c r="S182" s="224">
        <v>10</v>
      </c>
      <c r="T182" s="224">
        <v>0</v>
      </c>
      <c r="U182" s="224">
        <v>25</v>
      </c>
      <c r="V182" s="224" t="s">
        <v>7</v>
      </c>
    </row>
    <row r="183" spans="1:22" x14ac:dyDescent="0.2">
      <c r="A183" s="224" t="s">
        <v>248</v>
      </c>
      <c r="B183" s="224" t="s">
        <v>107</v>
      </c>
      <c r="C183" s="224" t="s">
        <v>108</v>
      </c>
      <c r="D183" s="224">
        <v>3.5457000732421875</v>
      </c>
      <c r="E183" s="224">
        <v>4945</v>
      </c>
      <c r="F183" s="224">
        <v>1896</v>
      </c>
      <c r="G183" s="224">
        <v>1848</v>
      </c>
      <c r="H183" s="224">
        <v>1394.6470084476978</v>
      </c>
      <c r="I183" s="224">
        <v>534.73219980118006</v>
      </c>
      <c r="J183" s="224">
        <v>2360</v>
      </c>
      <c r="K183" s="224">
        <v>1530</v>
      </c>
      <c r="L183" s="224">
        <v>140</v>
      </c>
      <c r="M183" s="224">
        <v>570</v>
      </c>
      <c r="N183" s="225">
        <v>0.24152542372881355</v>
      </c>
      <c r="O183" s="224">
        <v>65</v>
      </c>
      <c r="P183" s="224">
        <v>40</v>
      </c>
      <c r="Q183" s="224">
        <v>105</v>
      </c>
      <c r="R183" s="225">
        <v>4.4491525423728813E-2</v>
      </c>
      <c r="S183" s="224">
        <v>0</v>
      </c>
      <c r="T183" s="224">
        <v>0</v>
      </c>
      <c r="U183" s="224">
        <v>0</v>
      </c>
      <c r="V183" s="224" t="s">
        <v>7</v>
      </c>
    </row>
    <row r="184" spans="1:22" x14ac:dyDescent="0.2">
      <c r="A184" s="224" t="s">
        <v>249</v>
      </c>
      <c r="B184" s="224" t="s">
        <v>107</v>
      </c>
      <c r="C184" s="224" t="s">
        <v>108</v>
      </c>
      <c r="D184" s="224">
        <v>1.4100999450683593</v>
      </c>
      <c r="E184" s="224">
        <v>1899</v>
      </c>
      <c r="F184" s="224">
        <v>740</v>
      </c>
      <c r="G184" s="224">
        <v>719</v>
      </c>
      <c r="H184" s="224">
        <v>1346.7130515404278</v>
      </c>
      <c r="I184" s="224">
        <v>524.78549665082494</v>
      </c>
      <c r="J184" s="224">
        <v>920</v>
      </c>
      <c r="K184" s="224">
        <v>595</v>
      </c>
      <c r="L184" s="224">
        <v>90</v>
      </c>
      <c r="M184" s="224">
        <v>210</v>
      </c>
      <c r="N184" s="225">
        <v>0.22826086956521738</v>
      </c>
      <c r="O184" s="224">
        <v>0</v>
      </c>
      <c r="P184" s="224">
        <v>15</v>
      </c>
      <c r="Q184" s="224">
        <v>15</v>
      </c>
      <c r="R184" s="225">
        <v>1.6304347826086956E-2</v>
      </c>
      <c r="S184" s="224">
        <v>0</v>
      </c>
      <c r="T184" s="224">
        <v>0</v>
      </c>
      <c r="U184" s="224">
        <v>0</v>
      </c>
      <c r="V184" s="224" t="s">
        <v>7</v>
      </c>
    </row>
    <row r="185" spans="1:22" x14ac:dyDescent="0.2">
      <c r="A185" s="224" t="s">
        <v>250</v>
      </c>
      <c r="B185" s="224" t="s">
        <v>107</v>
      </c>
      <c r="C185" s="224" t="s">
        <v>108</v>
      </c>
      <c r="D185" s="224">
        <v>2.5819000244140624</v>
      </c>
      <c r="E185" s="224">
        <v>4973</v>
      </c>
      <c r="F185" s="224">
        <v>1735</v>
      </c>
      <c r="G185" s="224">
        <v>1704</v>
      </c>
      <c r="H185" s="224">
        <v>1926.1009152082001</v>
      </c>
      <c r="I185" s="224">
        <v>671.98574057635778</v>
      </c>
      <c r="J185" s="224">
        <v>2170</v>
      </c>
      <c r="K185" s="224">
        <v>1420</v>
      </c>
      <c r="L185" s="224">
        <v>185</v>
      </c>
      <c r="M185" s="224">
        <v>375</v>
      </c>
      <c r="N185" s="225">
        <v>0.1728110599078341</v>
      </c>
      <c r="O185" s="224">
        <v>130</v>
      </c>
      <c r="P185" s="224">
        <v>35</v>
      </c>
      <c r="Q185" s="224">
        <v>165</v>
      </c>
      <c r="R185" s="225">
        <v>7.6036866359447008E-2</v>
      </c>
      <c r="S185" s="224">
        <v>10</v>
      </c>
      <c r="T185" s="224">
        <v>0</v>
      </c>
      <c r="U185" s="224">
        <v>10</v>
      </c>
      <c r="V185" s="224" t="s">
        <v>7</v>
      </c>
    </row>
    <row r="186" spans="1:22" x14ac:dyDescent="0.2">
      <c r="A186" s="224" t="s">
        <v>251</v>
      </c>
      <c r="B186" s="224" t="s">
        <v>107</v>
      </c>
      <c r="C186" s="224" t="s">
        <v>108</v>
      </c>
      <c r="D186" s="224">
        <v>2.091699981689453</v>
      </c>
      <c r="E186" s="224">
        <v>4826</v>
      </c>
      <c r="F186" s="224">
        <v>2026</v>
      </c>
      <c r="G186" s="224">
        <v>1926</v>
      </c>
      <c r="H186" s="224">
        <v>2307.2142478588494</v>
      </c>
      <c r="I186" s="224">
        <v>968.59015046871707</v>
      </c>
      <c r="J186" s="224">
        <v>2605</v>
      </c>
      <c r="K186" s="224">
        <v>1650</v>
      </c>
      <c r="L186" s="224">
        <v>270</v>
      </c>
      <c r="M186" s="224">
        <v>525</v>
      </c>
      <c r="N186" s="225">
        <v>0.20153550863723607</v>
      </c>
      <c r="O186" s="224">
        <v>115</v>
      </c>
      <c r="P186" s="224">
        <v>30</v>
      </c>
      <c r="Q186" s="224">
        <v>145</v>
      </c>
      <c r="R186" s="225">
        <v>5.5662188099808059E-2</v>
      </c>
      <c r="S186" s="224">
        <v>0</v>
      </c>
      <c r="T186" s="224">
        <v>0</v>
      </c>
      <c r="U186" s="224">
        <v>0</v>
      </c>
      <c r="V186" s="224" t="s">
        <v>7</v>
      </c>
    </row>
    <row r="187" spans="1:22" x14ac:dyDescent="0.2">
      <c r="A187" s="224" t="s">
        <v>252</v>
      </c>
      <c r="B187" s="224" t="s">
        <v>107</v>
      </c>
      <c r="C187" s="224" t="s">
        <v>108</v>
      </c>
      <c r="D187" s="224">
        <v>0.97769996643066404</v>
      </c>
      <c r="E187" s="224">
        <v>2833</v>
      </c>
      <c r="F187" s="224">
        <v>1330</v>
      </c>
      <c r="G187" s="224">
        <v>1292</v>
      </c>
      <c r="H187" s="224">
        <v>2897.616955375961</v>
      </c>
      <c r="I187" s="224">
        <v>1360.335527938591</v>
      </c>
      <c r="J187" s="224">
        <v>1495</v>
      </c>
      <c r="K187" s="224">
        <v>875</v>
      </c>
      <c r="L187" s="224">
        <v>135</v>
      </c>
      <c r="M187" s="224">
        <v>420</v>
      </c>
      <c r="N187" s="225">
        <v>0.28093645484949831</v>
      </c>
      <c r="O187" s="224">
        <v>45</v>
      </c>
      <c r="P187" s="224">
        <v>10</v>
      </c>
      <c r="Q187" s="224">
        <v>55</v>
      </c>
      <c r="R187" s="225">
        <v>3.678929765886288E-2</v>
      </c>
      <c r="S187" s="224">
        <v>0</v>
      </c>
      <c r="T187" s="224">
        <v>0</v>
      </c>
      <c r="U187" s="224">
        <v>0</v>
      </c>
      <c r="V187" s="224" t="s">
        <v>7</v>
      </c>
    </row>
    <row r="188" spans="1:22" x14ac:dyDescent="0.2">
      <c r="A188" s="224" t="s">
        <v>253</v>
      </c>
      <c r="B188" s="224" t="s">
        <v>107</v>
      </c>
      <c r="C188" s="224" t="s">
        <v>108</v>
      </c>
      <c r="D188" s="224">
        <v>1.2115000152587891</v>
      </c>
      <c r="E188" s="224">
        <v>1699</v>
      </c>
      <c r="F188" s="224">
        <v>629</v>
      </c>
      <c r="G188" s="224">
        <v>622</v>
      </c>
      <c r="H188" s="224">
        <v>1402.3937091218902</v>
      </c>
      <c r="I188" s="224">
        <v>519.19107889209477</v>
      </c>
      <c r="J188" s="224">
        <v>685</v>
      </c>
      <c r="K188" s="224">
        <v>560</v>
      </c>
      <c r="L188" s="224">
        <v>50</v>
      </c>
      <c r="M188" s="224">
        <v>45</v>
      </c>
      <c r="N188" s="225">
        <v>6.569343065693431E-2</v>
      </c>
      <c r="O188" s="224">
        <v>10</v>
      </c>
      <c r="P188" s="224">
        <v>10</v>
      </c>
      <c r="Q188" s="224">
        <v>20</v>
      </c>
      <c r="R188" s="225">
        <v>2.9197080291970802E-2</v>
      </c>
      <c r="S188" s="224">
        <v>0</v>
      </c>
      <c r="T188" s="224">
        <v>0</v>
      </c>
      <c r="U188" s="224">
        <v>15</v>
      </c>
      <c r="V188" s="224" t="s">
        <v>7</v>
      </c>
    </row>
    <row r="189" spans="1:22" x14ac:dyDescent="0.2">
      <c r="A189" s="224" t="s">
        <v>254</v>
      </c>
      <c r="B189" s="224" t="s">
        <v>107</v>
      </c>
      <c r="C189" s="224" t="s">
        <v>108</v>
      </c>
      <c r="D189" s="224">
        <v>0.90069999694824221</v>
      </c>
      <c r="E189" s="224">
        <v>2097</v>
      </c>
      <c r="F189" s="224">
        <v>825</v>
      </c>
      <c r="G189" s="224">
        <v>808</v>
      </c>
      <c r="H189" s="224">
        <v>2328.1891940769065</v>
      </c>
      <c r="I189" s="224">
        <v>915.95426090293165</v>
      </c>
      <c r="J189" s="224">
        <v>1095</v>
      </c>
      <c r="K189" s="224">
        <v>705</v>
      </c>
      <c r="L189" s="224">
        <v>110</v>
      </c>
      <c r="M189" s="224">
        <v>210</v>
      </c>
      <c r="N189" s="225">
        <v>0.19178082191780821</v>
      </c>
      <c r="O189" s="224">
        <v>35</v>
      </c>
      <c r="P189" s="224">
        <v>30</v>
      </c>
      <c r="Q189" s="224">
        <v>65</v>
      </c>
      <c r="R189" s="225">
        <v>5.9360730593607303E-2</v>
      </c>
      <c r="S189" s="224">
        <v>10</v>
      </c>
      <c r="T189" s="224">
        <v>0</v>
      </c>
      <c r="U189" s="224">
        <v>0</v>
      </c>
      <c r="V189" s="224" t="s">
        <v>7</v>
      </c>
    </row>
    <row r="190" spans="1:22" x14ac:dyDescent="0.2">
      <c r="A190" s="224" t="s">
        <v>255</v>
      </c>
      <c r="B190" s="224" t="s">
        <v>107</v>
      </c>
      <c r="C190" s="224" t="s">
        <v>108</v>
      </c>
      <c r="D190" s="224">
        <v>2.0564999389648437</v>
      </c>
      <c r="E190" s="224">
        <v>7275</v>
      </c>
      <c r="F190" s="224">
        <v>2407</v>
      </c>
      <c r="G190" s="224">
        <v>2361</v>
      </c>
      <c r="H190" s="224">
        <v>3537.5639270195802</v>
      </c>
      <c r="I190" s="224">
        <v>1170.4352401836604</v>
      </c>
      <c r="J190" s="224">
        <v>3230</v>
      </c>
      <c r="K190" s="224">
        <v>2060</v>
      </c>
      <c r="L190" s="224">
        <v>225</v>
      </c>
      <c r="M190" s="224">
        <v>715</v>
      </c>
      <c r="N190" s="225">
        <v>0.22136222910216719</v>
      </c>
      <c r="O190" s="224">
        <v>135</v>
      </c>
      <c r="P190" s="224">
        <v>80</v>
      </c>
      <c r="Q190" s="224">
        <v>215</v>
      </c>
      <c r="R190" s="225">
        <v>6.6563467492260067E-2</v>
      </c>
      <c r="S190" s="224">
        <v>0</v>
      </c>
      <c r="T190" s="224">
        <v>0</v>
      </c>
      <c r="U190" s="224">
        <v>15</v>
      </c>
      <c r="V190" s="224" t="s">
        <v>7</v>
      </c>
    </row>
    <row r="191" spans="1:22" x14ac:dyDescent="0.2">
      <c r="A191" s="226" t="s">
        <v>355</v>
      </c>
      <c r="B191" s="226" t="s">
        <v>107</v>
      </c>
      <c r="C191" s="226" t="s">
        <v>108</v>
      </c>
      <c r="D191" s="226">
        <v>1.206699981689453</v>
      </c>
      <c r="E191" s="226">
        <v>7535</v>
      </c>
      <c r="F191" s="226">
        <v>3065</v>
      </c>
      <c r="G191" s="226">
        <v>2842</v>
      </c>
      <c r="H191" s="226">
        <v>6244.3027383248518</v>
      </c>
      <c r="I191" s="226">
        <v>2539.9851218268973</v>
      </c>
      <c r="J191" s="226">
        <v>3185</v>
      </c>
      <c r="K191" s="226">
        <v>1540</v>
      </c>
      <c r="L191" s="226">
        <v>195</v>
      </c>
      <c r="M191" s="226">
        <v>1115</v>
      </c>
      <c r="N191" s="227">
        <v>0.35007849293563581</v>
      </c>
      <c r="O191" s="226">
        <v>295</v>
      </c>
      <c r="P191" s="226">
        <v>20</v>
      </c>
      <c r="Q191" s="226">
        <v>315</v>
      </c>
      <c r="R191" s="227">
        <v>9.8901098901098897E-2</v>
      </c>
      <c r="S191" s="226">
        <v>0</v>
      </c>
      <c r="T191" s="226">
        <v>10</v>
      </c>
      <c r="U191" s="226">
        <v>10</v>
      </c>
      <c r="V191" s="226" t="s">
        <v>6</v>
      </c>
    </row>
    <row r="192" spans="1:22" x14ac:dyDescent="0.2">
      <c r="A192" s="224" t="s">
        <v>256</v>
      </c>
      <c r="B192" s="224" t="s">
        <v>107</v>
      </c>
      <c r="C192" s="224" t="s">
        <v>108</v>
      </c>
      <c r="D192" s="224">
        <v>5.5053997802734376</v>
      </c>
      <c r="E192" s="224">
        <v>4173</v>
      </c>
      <c r="F192" s="224">
        <v>1731</v>
      </c>
      <c r="G192" s="224">
        <v>1657</v>
      </c>
      <c r="H192" s="224">
        <v>757.98310141842944</v>
      </c>
      <c r="I192" s="224">
        <v>314.41858340649446</v>
      </c>
      <c r="J192" s="224">
        <v>1730</v>
      </c>
      <c r="K192" s="224">
        <v>1280</v>
      </c>
      <c r="L192" s="224">
        <v>150</v>
      </c>
      <c r="M192" s="224">
        <v>210</v>
      </c>
      <c r="N192" s="225">
        <v>0.12138728323699421</v>
      </c>
      <c r="O192" s="224">
        <v>35</v>
      </c>
      <c r="P192" s="224">
        <v>45</v>
      </c>
      <c r="Q192" s="224">
        <v>80</v>
      </c>
      <c r="R192" s="225">
        <v>4.6242774566473986E-2</v>
      </c>
      <c r="S192" s="224">
        <v>0</v>
      </c>
      <c r="T192" s="224">
        <v>0</v>
      </c>
      <c r="U192" s="224">
        <v>10</v>
      </c>
      <c r="V192" s="224" t="s">
        <v>7</v>
      </c>
    </row>
    <row r="193" spans="1:22" x14ac:dyDescent="0.2">
      <c r="A193" s="228" t="s">
        <v>358</v>
      </c>
      <c r="B193" s="228" t="s">
        <v>107</v>
      </c>
      <c r="C193" s="228" t="s">
        <v>108</v>
      </c>
      <c r="D193" s="228">
        <v>16.956999511718749</v>
      </c>
      <c r="E193" s="228">
        <v>0</v>
      </c>
      <c r="F193" s="228">
        <v>0</v>
      </c>
      <c r="G193" s="228">
        <v>0</v>
      </c>
      <c r="H193" s="228">
        <v>0</v>
      </c>
      <c r="I193" s="228">
        <v>0</v>
      </c>
      <c r="J193" s="228">
        <v>0</v>
      </c>
      <c r="K193" s="228">
        <v>0</v>
      </c>
      <c r="L193" s="228">
        <v>0</v>
      </c>
      <c r="M193" s="228">
        <v>0</v>
      </c>
      <c r="N193" s="229" t="e">
        <v>#DIV/0!</v>
      </c>
      <c r="O193" s="228">
        <v>0</v>
      </c>
      <c r="P193" s="228">
        <v>0</v>
      </c>
      <c r="Q193" s="228">
        <v>0</v>
      </c>
      <c r="R193" s="229" t="e">
        <v>#DIV/0!</v>
      </c>
      <c r="S193" s="228">
        <v>0</v>
      </c>
      <c r="T193" s="228">
        <v>0</v>
      </c>
      <c r="U193" s="228">
        <v>0</v>
      </c>
      <c r="V193" s="228" t="s">
        <v>105</v>
      </c>
    </row>
    <row r="194" spans="1:22" x14ac:dyDescent="0.2">
      <c r="A194" s="224" t="s">
        <v>257</v>
      </c>
      <c r="B194" s="224" t="s">
        <v>107</v>
      </c>
      <c r="C194" s="224" t="s">
        <v>108</v>
      </c>
      <c r="D194" s="224">
        <v>0.8127999877929688</v>
      </c>
      <c r="E194" s="224">
        <v>2745</v>
      </c>
      <c r="F194" s="224">
        <v>964</v>
      </c>
      <c r="G194" s="224">
        <v>952</v>
      </c>
      <c r="H194" s="224">
        <v>3377.2146176498081</v>
      </c>
      <c r="I194" s="224">
        <v>1186.0236398595318</v>
      </c>
      <c r="J194" s="224">
        <v>1440</v>
      </c>
      <c r="K194" s="224">
        <v>960</v>
      </c>
      <c r="L194" s="224">
        <v>105</v>
      </c>
      <c r="M194" s="224">
        <v>305</v>
      </c>
      <c r="N194" s="225">
        <v>0.21180555555555555</v>
      </c>
      <c r="O194" s="224">
        <v>40</v>
      </c>
      <c r="P194" s="224">
        <v>20</v>
      </c>
      <c r="Q194" s="224">
        <v>60</v>
      </c>
      <c r="R194" s="225">
        <v>4.1666666666666664E-2</v>
      </c>
      <c r="S194" s="224">
        <v>0</v>
      </c>
      <c r="T194" s="224">
        <v>0</v>
      </c>
      <c r="U194" s="224">
        <v>10</v>
      </c>
      <c r="V194" s="224" t="s">
        <v>7</v>
      </c>
    </row>
    <row r="195" spans="1:22" x14ac:dyDescent="0.2">
      <c r="A195" s="224" t="s">
        <v>258</v>
      </c>
      <c r="B195" s="224" t="s">
        <v>107</v>
      </c>
      <c r="C195" s="224" t="s">
        <v>108</v>
      </c>
      <c r="D195" s="224">
        <v>1.2602999877929688</v>
      </c>
      <c r="E195" s="224">
        <v>5777</v>
      </c>
      <c r="F195" s="224">
        <v>1746</v>
      </c>
      <c r="G195" s="224">
        <v>1737</v>
      </c>
      <c r="H195" s="224">
        <v>4583.8292914027988</v>
      </c>
      <c r="I195" s="224">
        <v>1385.3844456966049</v>
      </c>
      <c r="J195" s="224">
        <v>3040</v>
      </c>
      <c r="K195" s="224">
        <v>2175</v>
      </c>
      <c r="L195" s="224">
        <v>280</v>
      </c>
      <c r="M195" s="224">
        <v>510</v>
      </c>
      <c r="N195" s="225">
        <v>0.16776315789473684</v>
      </c>
      <c r="O195" s="224">
        <v>35</v>
      </c>
      <c r="P195" s="224">
        <v>20</v>
      </c>
      <c r="Q195" s="224">
        <v>55</v>
      </c>
      <c r="R195" s="225">
        <v>1.8092105263157895E-2</v>
      </c>
      <c r="S195" s="224">
        <v>10</v>
      </c>
      <c r="T195" s="224">
        <v>0</v>
      </c>
      <c r="U195" s="224">
        <v>15</v>
      </c>
      <c r="V195" s="224" t="s">
        <v>7</v>
      </c>
    </row>
    <row r="196" spans="1:22" x14ac:dyDescent="0.2">
      <c r="A196" s="224" t="s">
        <v>259</v>
      </c>
      <c r="B196" s="224" t="s">
        <v>107</v>
      </c>
      <c r="C196" s="224" t="s">
        <v>108</v>
      </c>
      <c r="D196" s="224">
        <v>1.0258999633789063</v>
      </c>
      <c r="E196" s="224">
        <v>4908</v>
      </c>
      <c r="F196" s="224">
        <v>1624</v>
      </c>
      <c r="G196" s="224">
        <v>1601</v>
      </c>
      <c r="H196" s="224">
        <v>4784.0921875413669</v>
      </c>
      <c r="I196" s="224">
        <v>1583.0003489338183</v>
      </c>
      <c r="J196" s="224">
        <v>2795</v>
      </c>
      <c r="K196" s="224">
        <v>1885</v>
      </c>
      <c r="L196" s="224">
        <v>240</v>
      </c>
      <c r="M196" s="224">
        <v>465</v>
      </c>
      <c r="N196" s="225">
        <v>0.16636851520572452</v>
      </c>
      <c r="O196" s="224">
        <v>140</v>
      </c>
      <c r="P196" s="224">
        <v>30</v>
      </c>
      <c r="Q196" s="224">
        <v>170</v>
      </c>
      <c r="R196" s="225">
        <v>6.0822898032200361E-2</v>
      </c>
      <c r="S196" s="224">
        <v>0</v>
      </c>
      <c r="T196" s="224">
        <v>0</v>
      </c>
      <c r="U196" s="224">
        <v>25</v>
      </c>
      <c r="V196" s="224" t="s">
        <v>7</v>
      </c>
    </row>
    <row r="197" spans="1:22" x14ac:dyDescent="0.2">
      <c r="A197" s="224" t="s">
        <v>260</v>
      </c>
      <c r="B197" s="224" t="s">
        <v>107</v>
      </c>
      <c r="C197" s="224" t="s">
        <v>108</v>
      </c>
      <c r="D197" s="224">
        <v>0.72059997558593747</v>
      </c>
      <c r="E197" s="224">
        <v>2428</v>
      </c>
      <c r="F197" s="224">
        <v>782</v>
      </c>
      <c r="G197" s="224">
        <v>776</v>
      </c>
      <c r="H197" s="224">
        <v>3369.4144910645241</v>
      </c>
      <c r="I197" s="224">
        <v>1085.2068089013417</v>
      </c>
      <c r="J197" s="224">
        <v>1250</v>
      </c>
      <c r="K197" s="224">
        <v>840</v>
      </c>
      <c r="L197" s="224">
        <v>120</v>
      </c>
      <c r="M197" s="224">
        <v>205</v>
      </c>
      <c r="N197" s="225">
        <v>0.16400000000000001</v>
      </c>
      <c r="O197" s="224">
        <v>50</v>
      </c>
      <c r="P197" s="224">
        <v>10</v>
      </c>
      <c r="Q197" s="224">
        <v>60</v>
      </c>
      <c r="R197" s="225">
        <v>4.8000000000000001E-2</v>
      </c>
      <c r="S197" s="224">
        <v>0</v>
      </c>
      <c r="T197" s="224">
        <v>0</v>
      </c>
      <c r="U197" s="224">
        <v>15</v>
      </c>
      <c r="V197" s="224" t="s">
        <v>7</v>
      </c>
    </row>
    <row r="198" spans="1:22" x14ac:dyDescent="0.2">
      <c r="A198" s="224" t="s">
        <v>261</v>
      </c>
      <c r="B198" s="224" t="s">
        <v>107</v>
      </c>
      <c r="C198" s="224" t="s">
        <v>108</v>
      </c>
      <c r="D198" s="224">
        <v>1.3419000244140624</v>
      </c>
      <c r="E198" s="224">
        <v>4774</v>
      </c>
      <c r="F198" s="224">
        <v>1777</v>
      </c>
      <c r="G198" s="224">
        <v>1737</v>
      </c>
      <c r="H198" s="224">
        <v>3557.642084464941</v>
      </c>
      <c r="I198" s="224">
        <v>1324.2417226841642</v>
      </c>
      <c r="J198" s="224">
        <v>2535</v>
      </c>
      <c r="K198" s="224">
        <v>1720</v>
      </c>
      <c r="L198" s="224">
        <v>215</v>
      </c>
      <c r="M198" s="224">
        <v>495</v>
      </c>
      <c r="N198" s="225">
        <v>0.19526627218934911</v>
      </c>
      <c r="O198" s="224">
        <v>80</v>
      </c>
      <c r="P198" s="224">
        <v>20</v>
      </c>
      <c r="Q198" s="224">
        <v>100</v>
      </c>
      <c r="R198" s="225">
        <v>3.9447731755424063E-2</v>
      </c>
      <c r="S198" s="224">
        <v>0</v>
      </c>
      <c r="T198" s="224">
        <v>0</v>
      </c>
      <c r="U198" s="224">
        <v>10</v>
      </c>
      <c r="V198" s="224" t="s">
        <v>7</v>
      </c>
    </row>
    <row r="199" spans="1:22" x14ac:dyDescent="0.2">
      <c r="A199" s="65" t="s">
        <v>313</v>
      </c>
      <c r="B199" s="65" t="s">
        <v>107</v>
      </c>
      <c r="C199" s="65" t="s">
        <v>108</v>
      </c>
      <c r="D199" s="65">
        <v>123.02249999999999</v>
      </c>
      <c r="E199" s="65">
        <v>2244</v>
      </c>
      <c r="F199" s="65">
        <v>802</v>
      </c>
      <c r="G199" s="65">
        <v>755</v>
      </c>
      <c r="H199" s="65">
        <v>18.240565750167654</v>
      </c>
      <c r="I199" s="65">
        <v>6.5191326789814878</v>
      </c>
      <c r="J199" s="65">
        <v>1005</v>
      </c>
      <c r="K199" s="65">
        <v>860</v>
      </c>
      <c r="L199" s="65">
        <v>65</v>
      </c>
      <c r="M199" s="65">
        <v>45</v>
      </c>
      <c r="N199" s="215">
        <v>4.4776119402985072E-2</v>
      </c>
      <c r="O199" s="65">
        <v>25</v>
      </c>
      <c r="P199" s="65">
        <v>0</v>
      </c>
      <c r="Q199" s="65">
        <v>25</v>
      </c>
      <c r="R199" s="215">
        <v>2.4875621890547265E-2</v>
      </c>
      <c r="S199" s="65">
        <v>0</v>
      </c>
      <c r="T199" s="65">
        <v>0</v>
      </c>
      <c r="U199" s="65">
        <v>10</v>
      </c>
      <c r="V199" s="65" t="s">
        <v>3</v>
      </c>
    </row>
    <row r="200" spans="1:22" x14ac:dyDescent="0.2">
      <c r="A200" s="224" t="s">
        <v>262</v>
      </c>
      <c r="B200" s="224" t="s">
        <v>107</v>
      </c>
      <c r="C200" s="224" t="s">
        <v>108</v>
      </c>
      <c r="D200" s="224">
        <v>2.7204998779296874</v>
      </c>
      <c r="E200" s="224">
        <v>2785</v>
      </c>
      <c r="F200" s="224">
        <v>992</v>
      </c>
      <c r="G200" s="224">
        <v>966</v>
      </c>
      <c r="H200" s="224">
        <v>1023.7089229790363</v>
      </c>
      <c r="I200" s="224">
        <v>364.63886951353822</v>
      </c>
      <c r="J200" s="224">
        <v>1400</v>
      </c>
      <c r="K200" s="224">
        <v>1110</v>
      </c>
      <c r="L200" s="224">
        <v>110</v>
      </c>
      <c r="M200" s="224">
        <v>150</v>
      </c>
      <c r="N200" s="225">
        <v>0.10714285714285714</v>
      </c>
      <c r="O200" s="224">
        <v>10</v>
      </c>
      <c r="P200" s="224">
        <v>10</v>
      </c>
      <c r="Q200" s="224">
        <v>20</v>
      </c>
      <c r="R200" s="225">
        <v>1.4285714285714285E-2</v>
      </c>
      <c r="S200" s="224">
        <v>10</v>
      </c>
      <c r="T200" s="224">
        <v>0</v>
      </c>
      <c r="U200" s="224">
        <v>15</v>
      </c>
      <c r="V200" s="224" t="s">
        <v>7</v>
      </c>
    </row>
    <row r="201" spans="1:22" x14ac:dyDescent="0.2">
      <c r="A201" s="224" t="s">
        <v>263</v>
      </c>
      <c r="B201" s="224" t="s">
        <v>107</v>
      </c>
      <c r="C201" s="224" t="s">
        <v>108</v>
      </c>
      <c r="D201" s="224">
        <v>2.5038000488281251</v>
      </c>
      <c r="E201" s="224">
        <v>6483</v>
      </c>
      <c r="F201" s="224">
        <v>2149</v>
      </c>
      <c r="G201" s="224">
        <v>2116</v>
      </c>
      <c r="H201" s="224">
        <v>2589.2642677414651</v>
      </c>
      <c r="I201" s="224">
        <v>858.29537426753177</v>
      </c>
      <c r="J201" s="224">
        <v>3350</v>
      </c>
      <c r="K201" s="224">
        <v>2230</v>
      </c>
      <c r="L201" s="224">
        <v>275</v>
      </c>
      <c r="M201" s="224">
        <v>745</v>
      </c>
      <c r="N201" s="225">
        <v>0.22238805970149253</v>
      </c>
      <c r="O201" s="224">
        <v>30</v>
      </c>
      <c r="P201" s="224">
        <v>25</v>
      </c>
      <c r="Q201" s="224">
        <v>55</v>
      </c>
      <c r="R201" s="225">
        <v>1.6417910447761194E-2</v>
      </c>
      <c r="S201" s="224">
        <v>0</v>
      </c>
      <c r="T201" s="224">
        <v>10</v>
      </c>
      <c r="U201" s="224">
        <v>25</v>
      </c>
      <c r="V201" s="224" t="s">
        <v>7</v>
      </c>
    </row>
    <row r="202" spans="1:22" x14ac:dyDescent="0.2">
      <c r="A202" s="224" t="s">
        <v>264</v>
      </c>
      <c r="B202" s="224" t="s">
        <v>107</v>
      </c>
      <c r="C202" s="224" t="s">
        <v>108</v>
      </c>
      <c r="D202" s="224">
        <v>6.2419000244140621</v>
      </c>
      <c r="E202" s="224">
        <v>2997</v>
      </c>
      <c r="F202" s="224">
        <v>1039</v>
      </c>
      <c r="G202" s="224">
        <v>998</v>
      </c>
      <c r="H202" s="224">
        <v>480.14226249663994</v>
      </c>
      <c r="I202" s="224">
        <v>166.45572597064029</v>
      </c>
      <c r="J202" s="224">
        <v>1435</v>
      </c>
      <c r="K202" s="224">
        <v>1020</v>
      </c>
      <c r="L202" s="224">
        <v>115</v>
      </c>
      <c r="M202" s="224">
        <v>260</v>
      </c>
      <c r="N202" s="225">
        <v>0.18118466898954705</v>
      </c>
      <c r="O202" s="224">
        <v>40</v>
      </c>
      <c r="P202" s="224">
        <v>0</v>
      </c>
      <c r="Q202" s="224">
        <v>40</v>
      </c>
      <c r="R202" s="225">
        <v>2.7874564459930314E-2</v>
      </c>
      <c r="S202" s="224">
        <v>0</v>
      </c>
      <c r="T202" s="224">
        <v>0</v>
      </c>
      <c r="U202" s="224">
        <v>0</v>
      </c>
      <c r="V202" s="224" t="s">
        <v>7</v>
      </c>
    </row>
    <row r="203" spans="1:22" x14ac:dyDescent="0.2">
      <c r="A203" s="224" t="s">
        <v>265</v>
      </c>
      <c r="B203" s="224" t="s">
        <v>107</v>
      </c>
      <c r="C203" s="224" t="s">
        <v>108</v>
      </c>
      <c r="D203" s="224">
        <v>2.2366000366210939</v>
      </c>
      <c r="E203" s="224">
        <v>8795</v>
      </c>
      <c r="F203" s="224">
        <v>2724</v>
      </c>
      <c r="G203" s="224">
        <v>2662</v>
      </c>
      <c r="H203" s="224">
        <v>3932.3079030647336</v>
      </c>
      <c r="I203" s="224">
        <v>1217.9200372880425</v>
      </c>
      <c r="J203" s="224">
        <v>4365</v>
      </c>
      <c r="K203" s="224">
        <v>2990</v>
      </c>
      <c r="L203" s="224">
        <v>325</v>
      </c>
      <c r="M203" s="224">
        <v>920</v>
      </c>
      <c r="N203" s="225">
        <v>0.21076746849942726</v>
      </c>
      <c r="O203" s="224">
        <v>75</v>
      </c>
      <c r="P203" s="224">
        <v>25</v>
      </c>
      <c r="Q203" s="224">
        <v>100</v>
      </c>
      <c r="R203" s="225">
        <v>2.2909507445589918E-2</v>
      </c>
      <c r="S203" s="224">
        <v>0</v>
      </c>
      <c r="T203" s="224">
        <v>0</v>
      </c>
      <c r="U203" s="224">
        <v>20</v>
      </c>
      <c r="V203" s="224" t="s">
        <v>7</v>
      </c>
    </row>
    <row r="204" spans="1:22" x14ac:dyDescent="0.2">
      <c r="A204" s="224" t="s">
        <v>266</v>
      </c>
      <c r="B204" s="224" t="s">
        <v>107</v>
      </c>
      <c r="C204" s="224" t="s">
        <v>108</v>
      </c>
      <c r="D204" s="224">
        <v>8.4096002197265634</v>
      </c>
      <c r="E204" s="224">
        <v>8391</v>
      </c>
      <c r="F204" s="224">
        <v>2610</v>
      </c>
      <c r="G204" s="224">
        <v>2579</v>
      </c>
      <c r="H204" s="224">
        <v>997.78821593885846</v>
      </c>
      <c r="I204" s="224">
        <v>310.35958093200105</v>
      </c>
      <c r="J204" s="224">
        <v>4125</v>
      </c>
      <c r="K204" s="224">
        <v>2995</v>
      </c>
      <c r="L204" s="224">
        <v>310</v>
      </c>
      <c r="M204" s="224">
        <v>655</v>
      </c>
      <c r="N204" s="225">
        <v>0.15878787878787878</v>
      </c>
      <c r="O204" s="224">
        <v>110</v>
      </c>
      <c r="P204" s="224">
        <v>40</v>
      </c>
      <c r="Q204" s="224">
        <v>150</v>
      </c>
      <c r="R204" s="225">
        <v>3.6363636363636362E-2</v>
      </c>
      <c r="S204" s="224">
        <v>0</v>
      </c>
      <c r="T204" s="224">
        <v>0</v>
      </c>
      <c r="U204" s="224">
        <v>15</v>
      </c>
      <c r="V204" s="224" t="s">
        <v>7</v>
      </c>
    </row>
    <row r="205" spans="1:22" x14ac:dyDescent="0.2">
      <c r="A205" s="224" t="s">
        <v>267</v>
      </c>
      <c r="B205" s="224" t="s">
        <v>107</v>
      </c>
      <c r="C205" s="224" t="s">
        <v>108</v>
      </c>
      <c r="D205" s="224">
        <v>1.7939999389648438</v>
      </c>
      <c r="E205" s="224">
        <v>4899</v>
      </c>
      <c r="F205" s="224">
        <v>1698</v>
      </c>
      <c r="G205" s="224">
        <v>1649</v>
      </c>
      <c r="H205" s="224">
        <v>2730.7693236749901</v>
      </c>
      <c r="I205" s="224">
        <v>946.4883265156426</v>
      </c>
      <c r="J205" s="224">
        <v>2650</v>
      </c>
      <c r="K205" s="224">
        <v>1895</v>
      </c>
      <c r="L205" s="224">
        <v>210</v>
      </c>
      <c r="M205" s="224">
        <v>470</v>
      </c>
      <c r="N205" s="225">
        <v>0.17735849056603772</v>
      </c>
      <c r="O205" s="224">
        <v>45</v>
      </c>
      <c r="P205" s="224">
        <v>15</v>
      </c>
      <c r="Q205" s="224">
        <v>60</v>
      </c>
      <c r="R205" s="225">
        <v>2.2641509433962263E-2</v>
      </c>
      <c r="S205" s="224">
        <v>0</v>
      </c>
      <c r="T205" s="224">
        <v>0</v>
      </c>
      <c r="U205" s="224">
        <v>10</v>
      </c>
      <c r="V205" s="224" t="s">
        <v>7</v>
      </c>
    </row>
    <row r="206" spans="1:22" x14ac:dyDescent="0.2">
      <c r="A206" s="65" t="s">
        <v>314</v>
      </c>
      <c r="B206" s="65" t="s">
        <v>107</v>
      </c>
      <c r="C206" s="65" t="s">
        <v>108</v>
      </c>
      <c r="D206" s="65">
        <v>253.0094</v>
      </c>
      <c r="E206" s="65">
        <v>10998</v>
      </c>
      <c r="F206" s="65">
        <v>3623</v>
      </c>
      <c r="G206" s="65">
        <v>3549</v>
      </c>
      <c r="H206" s="65">
        <v>43.468740687104905</v>
      </c>
      <c r="I206" s="65">
        <v>14.319626069229049</v>
      </c>
      <c r="J206" s="65">
        <v>5480</v>
      </c>
      <c r="K206" s="65">
        <v>4560</v>
      </c>
      <c r="L206" s="65">
        <v>385</v>
      </c>
      <c r="M206" s="65">
        <v>370</v>
      </c>
      <c r="N206" s="215">
        <v>6.7518248175182483E-2</v>
      </c>
      <c r="O206" s="65">
        <v>75</v>
      </c>
      <c r="P206" s="65">
        <v>35</v>
      </c>
      <c r="Q206" s="65">
        <v>110</v>
      </c>
      <c r="R206" s="215">
        <v>2.0072992700729927E-2</v>
      </c>
      <c r="S206" s="65">
        <v>15</v>
      </c>
      <c r="T206" s="65">
        <v>0</v>
      </c>
      <c r="U206" s="65">
        <v>40</v>
      </c>
      <c r="V206" s="65" t="s">
        <v>3</v>
      </c>
    </row>
    <row r="207" spans="1:22" x14ac:dyDescent="0.2">
      <c r="A207" s="224" t="s">
        <v>268</v>
      </c>
      <c r="B207" s="224" t="s">
        <v>107</v>
      </c>
      <c r="C207" s="224" t="s">
        <v>108</v>
      </c>
      <c r="D207" s="224">
        <v>12.04760009765625</v>
      </c>
      <c r="E207" s="224">
        <v>3839</v>
      </c>
      <c r="F207" s="224">
        <v>1400</v>
      </c>
      <c r="G207" s="224">
        <v>1384</v>
      </c>
      <c r="H207" s="224">
        <v>318.65267512878705</v>
      </c>
      <c r="I207" s="224">
        <v>116.20571637934405</v>
      </c>
      <c r="J207" s="224">
        <v>1945</v>
      </c>
      <c r="K207" s="224">
        <v>1530</v>
      </c>
      <c r="L207" s="224">
        <v>150</v>
      </c>
      <c r="M207" s="224">
        <v>175</v>
      </c>
      <c r="N207" s="225">
        <v>8.9974293059125965E-2</v>
      </c>
      <c r="O207" s="224">
        <v>60</v>
      </c>
      <c r="P207" s="224">
        <v>10</v>
      </c>
      <c r="Q207" s="224">
        <v>70</v>
      </c>
      <c r="R207" s="225">
        <v>3.5989717223650387E-2</v>
      </c>
      <c r="S207" s="224">
        <v>0</v>
      </c>
      <c r="T207" s="224">
        <v>0</v>
      </c>
      <c r="U207" s="224">
        <v>20</v>
      </c>
      <c r="V207" s="224" t="s">
        <v>7</v>
      </c>
    </row>
    <row r="208" spans="1:22" x14ac:dyDescent="0.2">
      <c r="A208" s="224" t="s">
        <v>269</v>
      </c>
      <c r="B208" s="224" t="s">
        <v>107</v>
      </c>
      <c r="C208" s="224" t="s">
        <v>108</v>
      </c>
      <c r="D208" s="224">
        <v>3.0655999755859376</v>
      </c>
      <c r="E208" s="224">
        <v>6379</v>
      </c>
      <c r="F208" s="224">
        <v>2080</v>
      </c>
      <c r="G208" s="224">
        <v>2052</v>
      </c>
      <c r="H208" s="224">
        <v>2080.8324800370478</v>
      </c>
      <c r="I208" s="224">
        <v>678.49687387945755</v>
      </c>
      <c r="J208" s="224">
        <v>3005</v>
      </c>
      <c r="K208" s="224">
        <v>2415</v>
      </c>
      <c r="L208" s="224">
        <v>160</v>
      </c>
      <c r="M208" s="224">
        <v>300</v>
      </c>
      <c r="N208" s="225">
        <v>9.9833610648918464E-2</v>
      </c>
      <c r="O208" s="224">
        <v>105</v>
      </c>
      <c r="P208" s="224">
        <v>0</v>
      </c>
      <c r="Q208" s="224">
        <v>105</v>
      </c>
      <c r="R208" s="225">
        <v>3.4941763727121461E-2</v>
      </c>
      <c r="S208" s="224">
        <v>0</v>
      </c>
      <c r="T208" s="224">
        <v>0</v>
      </c>
      <c r="U208" s="224">
        <v>15</v>
      </c>
      <c r="V208" s="224" t="s">
        <v>7</v>
      </c>
    </row>
    <row r="209" spans="1:22" x14ac:dyDescent="0.2">
      <c r="A209" s="224" t="s">
        <v>270</v>
      </c>
      <c r="B209" s="224" t="s">
        <v>107</v>
      </c>
      <c r="C209" s="224" t="s">
        <v>108</v>
      </c>
      <c r="D209" s="224">
        <v>1.6275999450683594</v>
      </c>
      <c r="E209" s="224">
        <v>3810</v>
      </c>
      <c r="F209" s="224">
        <v>1414</v>
      </c>
      <c r="G209" s="224">
        <v>1406</v>
      </c>
      <c r="H209" s="224">
        <v>2340.8700716317485</v>
      </c>
      <c r="I209" s="224">
        <v>868.76385335624468</v>
      </c>
      <c r="J209" s="224">
        <v>1600</v>
      </c>
      <c r="K209" s="224">
        <v>1280</v>
      </c>
      <c r="L209" s="224">
        <v>140</v>
      </c>
      <c r="M209" s="224">
        <v>125</v>
      </c>
      <c r="N209" s="225">
        <v>7.8125E-2</v>
      </c>
      <c r="O209" s="224">
        <v>40</v>
      </c>
      <c r="P209" s="224">
        <v>10</v>
      </c>
      <c r="Q209" s="224">
        <v>50</v>
      </c>
      <c r="R209" s="225">
        <v>3.125E-2</v>
      </c>
      <c r="S209" s="224">
        <v>0</v>
      </c>
      <c r="T209" s="224">
        <v>0</v>
      </c>
      <c r="U209" s="224">
        <v>10</v>
      </c>
      <c r="V209" s="224" t="s">
        <v>7</v>
      </c>
    </row>
    <row r="210" spans="1:22" x14ac:dyDescent="0.2">
      <c r="A210" s="224" t="s">
        <v>271</v>
      </c>
      <c r="B210" s="224" t="s">
        <v>107</v>
      </c>
      <c r="C210" s="224" t="s">
        <v>108</v>
      </c>
      <c r="D210" s="224">
        <v>3.0360998535156249</v>
      </c>
      <c r="E210" s="224">
        <v>3557</v>
      </c>
      <c r="F210" s="224">
        <v>1167</v>
      </c>
      <c r="G210" s="224">
        <v>1149</v>
      </c>
      <c r="H210" s="224">
        <v>1171.5688454321432</v>
      </c>
      <c r="I210" s="224">
        <v>384.37470976084091</v>
      </c>
      <c r="J210" s="224">
        <v>1790</v>
      </c>
      <c r="K210" s="224">
        <v>1465</v>
      </c>
      <c r="L210" s="224">
        <v>115</v>
      </c>
      <c r="M210" s="224">
        <v>120</v>
      </c>
      <c r="N210" s="225">
        <v>6.7039106145251395E-2</v>
      </c>
      <c r="O210" s="224">
        <v>50</v>
      </c>
      <c r="P210" s="224">
        <v>30</v>
      </c>
      <c r="Q210" s="224">
        <v>80</v>
      </c>
      <c r="R210" s="225">
        <v>4.4692737430167599E-2</v>
      </c>
      <c r="S210" s="224">
        <v>0</v>
      </c>
      <c r="T210" s="224">
        <v>0</v>
      </c>
      <c r="U210" s="224">
        <v>0</v>
      </c>
      <c r="V210" s="224" t="s">
        <v>7</v>
      </c>
    </row>
    <row r="211" spans="1:22" x14ac:dyDescent="0.2">
      <c r="A211" s="224" t="s">
        <v>272</v>
      </c>
      <c r="B211" s="224" t="s">
        <v>107</v>
      </c>
      <c r="C211" s="224" t="s">
        <v>108</v>
      </c>
      <c r="D211" s="224">
        <v>2.5352000427246093</v>
      </c>
      <c r="E211" s="224">
        <v>5247</v>
      </c>
      <c r="F211" s="224">
        <v>2134</v>
      </c>
      <c r="G211" s="224">
        <v>2069</v>
      </c>
      <c r="H211" s="224">
        <v>2069.6591636062722</v>
      </c>
      <c r="I211" s="224">
        <v>841.74817136188005</v>
      </c>
      <c r="J211" s="224">
        <v>2375</v>
      </c>
      <c r="K211" s="224">
        <v>1550</v>
      </c>
      <c r="L211" s="224">
        <v>270</v>
      </c>
      <c r="M211" s="224">
        <v>375</v>
      </c>
      <c r="N211" s="225">
        <v>0.15789473684210525</v>
      </c>
      <c r="O211" s="224">
        <v>90</v>
      </c>
      <c r="P211" s="224">
        <v>70</v>
      </c>
      <c r="Q211" s="224">
        <v>160</v>
      </c>
      <c r="R211" s="225">
        <v>6.7368421052631577E-2</v>
      </c>
      <c r="S211" s="224">
        <v>0</v>
      </c>
      <c r="T211" s="224">
        <v>0</v>
      </c>
      <c r="U211" s="224">
        <v>15</v>
      </c>
      <c r="V211" s="224" t="s">
        <v>7</v>
      </c>
    </row>
    <row r="212" spans="1:22" x14ac:dyDescent="0.2">
      <c r="A212" s="224" t="s">
        <v>273</v>
      </c>
      <c r="B212" s="224" t="s">
        <v>107</v>
      </c>
      <c r="C212" s="224" t="s">
        <v>108</v>
      </c>
      <c r="D212" s="224">
        <v>11.359599609375</v>
      </c>
      <c r="E212" s="224">
        <v>3215</v>
      </c>
      <c r="F212" s="224">
        <v>1017</v>
      </c>
      <c r="G212" s="224">
        <v>1009</v>
      </c>
      <c r="H212" s="224">
        <v>283.02053862415033</v>
      </c>
      <c r="I212" s="224">
        <v>89.52780335326932</v>
      </c>
      <c r="J212" s="224">
        <v>1385</v>
      </c>
      <c r="K212" s="224">
        <v>1035</v>
      </c>
      <c r="L212" s="224">
        <v>135</v>
      </c>
      <c r="M212" s="224">
        <v>145</v>
      </c>
      <c r="N212" s="225">
        <v>0.10469314079422383</v>
      </c>
      <c r="O212" s="224">
        <v>40</v>
      </c>
      <c r="P212" s="224">
        <v>25</v>
      </c>
      <c r="Q212" s="224">
        <v>65</v>
      </c>
      <c r="R212" s="225">
        <v>4.6931407942238268E-2</v>
      </c>
      <c r="S212" s="224">
        <v>0</v>
      </c>
      <c r="T212" s="224">
        <v>0</v>
      </c>
      <c r="U212" s="224">
        <v>0</v>
      </c>
      <c r="V212" s="224" t="s">
        <v>7</v>
      </c>
    </row>
    <row r="213" spans="1:22" x14ac:dyDescent="0.2">
      <c r="A213" s="224" t="s">
        <v>274</v>
      </c>
      <c r="B213" s="224" t="s">
        <v>107</v>
      </c>
      <c r="C213" s="224" t="s">
        <v>108</v>
      </c>
      <c r="D213" s="224">
        <v>2.0538999938964846</v>
      </c>
      <c r="E213" s="224">
        <v>6692</v>
      </c>
      <c r="F213" s="224">
        <v>2412</v>
      </c>
      <c r="G213" s="224">
        <v>2380</v>
      </c>
      <c r="H213" s="224">
        <v>3258.1917424832873</v>
      </c>
      <c r="I213" s="224">
        <v>1174.3512377270904</v>
      </c>
      <c r="J213" s="224">
        <v>3570</v>
      </c>
      <c r="K213" s="224">
        <v>2275</v>
      </c>
      <c r="L213" s="224">
        <v>275</v>
      </c>
      <c r="M213" s="224">
        <v>765</v>
      </c>
      <c r="N213" s="225">
        <v>0.21428571428571427</v>
      </c>
      <c r="O213" s="224">
        <v>160</v>
      </c>
      <c r="P213" s="224">
        <v>70</v>
      </c>
      <c r="Q213" s="224">
        <v>230</v>
      </c>
      <c r="R213" s="225">
        <v>6.4425770308123242E-2</v>
      </c>
      <c r="S213" s="224">
        <v>0</v>
      </c>
      <c r="T213" s="224">
        <v>0</v>
      </c>
      <c r="U213" s="224">
        <v>25</v>
      </c>
      <c r="V213" s="224" t="s">
        <v>7</v>
      </c>
    </row>
    <row r="214" spans="1:22" x14ac:dyDescent="0.2">
      <c r="A214" s="224" t="s">
        <v>275</v>
      </c>
      <c r="B214" s="224" t="s">
        <v>107</v>
      </c>
      <c r="C214" s="224" t="s">
        <v>108</v>
      </c>
      <c r="D214" s="224">
        <v>1.1043000030517578</v>
      </c>
      <c r="E214" s="224">
        <v>3550</v>
      </c>
      <c r="F214" s="224">
        <v>1263</v>
      </c>
      <c r="G214" s="224">
        <v>1230</v>
      </c>
      <c r="H214" s="224">
        <v>3214.7061398075662</v>
      </c>
      <c r="I214" s="224">
        <v>1143.7109449512552</v>
      </c>
      <c r="J214" s="224">
        <v>1845</v>
      </c>
      <c r="K214" s="224">
        <v>1190</v>
      </c>
      <c r="L214" s="224">
        <v>145</v>
      </c>
      <c r="M214" s="224">
        <v>335</v>
      </c>
      <c r="N214" s="225">
        <v>0.18157181571815717</v>
      </c>
      <c r="O214" s="224">
        <v>115</v>
      </c>
      <c r="P214" s="224">
        <v>50</v>
      </c>
      <c r="Q214" s="224">
        <v>165</v>
      </c>
      <c r="R214" s="225">
        <v>8.943089430894309E-2</v>
      </c>
      <c r="S214" s="224">
        <v>0</v>
      </c>
      <c r="T214" s="224">
        <v>0</v>
      </c>
      <c r="U214" s="224">
        <v>10</v>
      </c>
      <c r="V214" s="224" t="s">
        <v>7</v>
      </c>
    </row>
    <row r="215" spans="1:22" x14ac:dyDescent="0.2">
      <c r="A215" s="224" t="s">
        <v>276</v>
      </c>
      <c r="B215" s="224" t="s">
        <v>107</v>
      </c>
      <c r="C215" s="224" t="s">
        <v>108</v>
      </c>
      <c r="D215" s="224">
        <v>2.4536999511718749</v>
      </c>
      <c r="E215" s="224">
        <v>4574</v>
      </c>
      <c r="F215" s="224">
        <v>1653</v>
      </c>
      <c r="G215" s="224">
        <v>1579</v>
      </c>
      <c r="H215" s="224">
        <v>1864.1236055840814</v>
      </c>
      <c r="I215" s="224">
        <v>673.67650197430839</v>
      </c>
      <c r="J215" s="224">
        <v>2015</v>
      </c>
      <c r="K215" s="224">
        <v>1390</v>
      </c>
      <c r="L215" s="224">
        <v>115</v>
      </c>
      <c r="M215" s="224">
        <v>385</v>
      </c>
      <c r="N215" s="225">
        <v>0.19106699751861042</v>
      </c>
      <c r="O215" s="224">
        <v>65</v>
      </c>
      <c r="P215" s="224">
        <v>25</v>
      </c>
      <c r="Q215" s="224">
        <v>90</v>
      </c>
      <c r="R215" s="225">
        <v>4.4665012406947889E-2</v>
      </c>
      <c r="S215" s="224">
        <v>0</v>
      </c>
      <c r="T215" s="224">
        <v>0</v>
      </c>
      <c r="U215" s="224">
        <v>30</v>
      </c>
      <c r="V215" s="224" t="s">
        <v>7</v>
      </c>
    </row>
    <row r="216" spans="1:22" x14ac:dyDescent="0.2">
      <c r="A216" s="224" t="s">
        <v>277</v>
      </c>
      <c r="B216" s="224" t="s">
        <v>107</v>
      </c>
      <c r="C216" s="224" t="s">
        <v>108</v>
      </c>
      <c r="D216" s="224">
        <v>3.3250000000000002</v>
      </c>
      <c r="E216" s="224">
        <v>6988</v>
      </c>
      <c r="F216" s="224">
        <v>2343</v>
      </c>
      <c r="G216" s="224">
        <v>2310</v>
      </c>
      <c r="H216" s="224">
        <v>2101.6541353383459</v>
      </c>
      <c r="I216" s="224">
        <v>704.66165413533827</v>
      </c>
      <c r="J216" s="224">
        <v>3200</v>
      </c>
      <c r="K216" s="224">
        <v>2385</v>
      </c>
      <c r="L216" s="224">
        <v>220</v>
      </c>
      <c r="M216" s="224">
        <v>400</v>
      </c>
      <c r="N216" s="225">
        <v>0.125</v>
      </c>
      <c r="O216" s="224">
        <v>100</v>
      </c>
      <c r="P216" s="224">
        <v>70</v>
      </c>
      <c r="Q216" s="224">
        <v>170</v>
      </c>
      <c r="R216" s="225">
        <v>5.3124999999999999E-2</v>
      </c>
      <c r="S216" s="224">
        <v>0</v>
      </c>
      <c r="T216" s="224">
        <v>10</v>
      </c>
      <c r="U216" s="224">
        <v>20</v>
      </c>
      <c r="V216" s="224" t="s">
        <v>7</v>
      </c>
    </row>
    <row r="217" spans="1:22" x14ac:dyDescent="0.2">
      <c r="A217" s="224" t="s">
        <v>278</v>
      </c>
      <c r="B217" s="224" t="s">
        <v>107</v>
      </c>
      <c r="C217" s="224" t="s">
        <v>108</v>
      </c>
      <c r="D217" s="224">
        <v>9.8602001953124994</v>
      </c>
      <c r="E217" s="224">
        <v>8690</v>
      </c>
      <c r="F217" s="224">
        <v>2755</v>
      </c>
      <c r="G217" s="224">
        <v>2685</v>
      </c>
      <c r="H217" s="224">
        <v>881.32084824516971</v>
      </c>
      <c r="I217" s="224">
        <v>279.40609170488409</v>
      </c>
      <c r="J217" s="224">
        <v>4375</v>
      </c>
      <c r="K217" s="224">
        <v>3010</v>
      </c>
      <c r="L217" s="224">
        <v>385</v>
      </c>
      <c r="M217" s="224">
        <v>755</v>
      </c>
      <c r="N217" s="225">
        <v>0.17257142857142857</v>
      </c>
      <c r="O217" s="224">
        <v>140</v>
      </c>
      <c r="P217" s="224">
        <v>45</v>
      </c>
      <c r="Q217" s="224">
        <v>185</v>
      </c>
      <c r="R217" s="225">
        <v>4.2285714285714288E-2</v>
      </c>
      <c r="S217" s="224">
        <v>0</v>
      </c>
      <c r="T217" s="224">
        <v>0</v>
      </c>
      <c r="U217" s="224">
        <v>25</v>
      </c>
      <c r="V217" s="224" t="s">
        <v>7</v>
      </c>
    </row>
    <row r="218" spans="1:22" x14ac:dyDescent="0.2">
      <c r="A218" s="65" t="s">
        <v>315</v>
      </c>
      <c r="B218" s="65" t="s">
        <v>107</v>
      </c>
      <c r="C218" s="65" t="s">
        <v>108</v>
      </c>
      <c r="D218" s="65">
        <v>86.967197265625003</v>
      </c>
      <c r="E218" s="65">
        <v>3063</v>
      </c>
      <c r="F218" s="65">
        <v>1043</v>
      </c>
      <c r="G218" s="65">
        <v>1009</v>
      </c>
      <c r="H218" s="65">
        <v>35.220176069888062</v>
      </c>
      <c r="I218" s="65">
        <v>11.993027633331128</v>
      </c>
      <c r="J218" s="65">
        <v>1405</v>
      </c>
      <c r="K218" s="65">
        <v>1230</v>
      </c>
      <c r="L218" s="65">
        <v>100</v>
      </c>
      <c r="M218" s="65">
        <v>55</v>
      </c>
      <c r="N218" s="215">
        <v>3.9145907473309607E-2</v>
      </c>
      <c r="O218" s="65">
        <v>0</v>
      </c>
      <c r="P218" s="65">
        <v>0</v>
      </c>
      <c r="Q218" s="65">
        <v>0</v>
      </c>
      <c r="R218" s="215">
        <v>0</v>
      </c>
      <c r="S218" s="65">
        <v>0</v>
      </c>
      <c r="T218" s="65">
        <v>0</v>
      </c>
      <c r="U218" s="65">
        <v>15</v>
      </c>
      <c r="V218" s="65" t="s">
        <v>3</v>
      </c>
    </row>
    <row r="219" spans="1:22" x14ac:dyDescent="0.2">
      <c r="A219" s="224" t="s">
        <v>279</v>
      </c>
      <c r="B219" s="224" t="s">
        <v>107</v>
      </c>
      <c r="C219" s="224" t="s">
        <v>108</v>
      </c>
      <c r="D219" s="224">
        <v>3.4607000732421875</v>
      </c>
      <c r="E219" s="224">
        <v>9251</v>
      </c>
      <c r="F219" s="224">
        <v>3038</v>
      </c>
      <c r="G219" s="224">
        <v>2983</v>
      </c>
      <c r="H219" s="224">
        <v>2673.158552955188</v>
      </c>
      <c r="I219" s="224">
        <v>877.85706235843281</v>
      </c>
      <c r="J219" s="224">
        <v>4600</v>
      </c>
      <c r="K219" s="224">
        <v>3485</v>
      </c>
      <c r="L219" s="224">
        <v>400</v>
      </c>
      <c r="M219" s="224">
        <v>595</v>
      </c>
      <c r="N219" s="225">
        <v>0.12934782608695652</v>
      </c>
      <c r="O219" s="224">
        <v>65</v>
      </c>
      <c r="P219" s="224">
        <v>35</v>
      </c>
      <c r="Q219" s="224">
        <v>100</v>
      </c>
      <c r="R219" s="225">
        <v>2.1739130434782608E-2</v>
      </c>
      <c r="S219" s="224">
        <v>0</v>
      </c>
      <c r="T219" s="224">
        <v>0</v>
      </c>
      <c r="U219" s="224">
        <v>15</v>
      </c>
      <c r="V219" s="224" t="s">
        <v>7</v>
      </c>
    </row>
    <row r="220" spans="1:22" x14ac:dyDescent="0.2">
      <c r="A220" s="224" t="s">
        <v>280</v>
      </c>
      <c r="B220" s="224" t="s">
        <v>107</v>
      </c>
      <c r="C220" s="224" t="s">
        <v>108</v>
      </c>
      <c r="D220" s="224">
        <v>1.237699966430664</v>
      </c>
      <c r="E220" s="224">
        <v>5190</v>
      </c>
      <c r="F220" s="224">
        <v>1677</v>
      </c>
      <c r="G220" s="224">
        <v>1652</v>
      </c>
      <c r="H220" s="224">
        <v>4193.2618088107092</v>
      </c>
      <c r="I220" s="224">
        <v>1354.9325729047318</v>
      </c>
      <c r="J220" s="224">
        <v>2740</v>
      </c>
      <c r="K220" s="224">
        <v>1900</v>
      </c>
      <c r="L220" s="224">
        <v>180</v>
      </c>
      <c r="M220" s="224">
        <v>520</v>
      </c>
      <c r="N220" s="225">
        <v>0.18978102189781021</v>
      </c>
      <c r="O220" s="224">
        <v>75</v>
      </c>
      <c r="P220" s="224">
        <v>30</v>
      </c>
      <c r="Q220" s="224">
        <v>105</v>
      </c>
      <c r="R220" s="225">
        <v>3.8321167883211681E-2</v>
      </c>
      <c r="S220" s="224">
        <v>30</v>
      </c>
      <c r="T220" s="224">
        <v>0</v>
      </c>
      <c r="U220" s="224">
        <v>0</v>
      </c>
      <c r="V220" s="224" t="s">
        <v>7</v>
      </c>
    </row>
    <row r="221" spans="1:22" x14ac:dyDescent="0.2">
      <c r="A221" s="224" t="s">
        <v>281</v>
      </c>
      <c r="B221" s="224" t="s">
        <v>107</v>
      </c>
      <c r="C221" s="224" t="s">
        <v>108</v>
      </c>
      <c r="D221" s="224">
        <v>1.7253999328613281</v>
      </c>
      <c r="E221" s="224">
        <v>4726</v>
      </c>
      <c r="F221" s="224">
        <v>1587</v>
      </c>
      <c r="G221" s="224">
        <v>1572</v>
      </c>
      <c r="H221" s="224">
        <v>2739.0751036848642</v>
      </c>
      <c r="I221" s="224">
        <v>919.78675191448997</v>
      </c>
      <c r="J221" s="224">
        <v>2105</v>
      </c>
      <c r="K221" s="224">
        <v>1545</v>
      </c>
      <c r="L221" s="224">
        <v>170</v>
      </c>
      <c r="M221" s="224">
        <v>320</v>
      </c>
      <c r="N221" s="225">
        <v>0.15201900237529692</v>
      </c>
      <c r="O221" s="224">
        <v>50</v>
      </c>
      <c r="P221" s="224">
        <v>15</v>
      </c>
      <c r="Q221" s="224">
        <v>65</v>
      </c>
      <c r="R221" s="225">
        <v>3.0878859857482184E-2</v>
      </c>
      <c r="S221" s="224">
        <v>0</v>
      </c>
      <c r="T221" s="224">
        <v>0</v>
      </c>
      <c r="U221" s="224">
        <v>10</v>
      </c>
      <c r="V221" s="224" t="s">
        <v>7</v>
      </c>
    </row>
    <row r="222" spans="1:22" x14ac:dyDescent="0.2">
      <c r="A222" s="224" t="s">
        <v>282</v>
      </c>
      <c r="B222" s="224" t="s">
        <v>107</v>
      </c>
      <c r="C222" s="224" t="s">
        <v>108</v>
      </c>
      <c r="D222" s="224">
        <v>4.4136999511718749</v>
      </c>
      <c r="E222" s="224">
        <v>4256</v>
      </c>
      <c r="F222" s="224">
        <v>1549</v>
      </c>
      <c r="G222" s="224">
        <v>1536</v>
      </c>
      <c r="H222" s="224">
        <v>964.27035074506955</v>
      </c>
      <c r="I222" s="224">
        <v>350.95271929137988</v>
      </c>
      <c r="J222" s="224">
        <v>2280</v>
      </c>
      <c r="K222" s="224">
        <v>1610</v>
      </c>
      <c r="L222" s="224">
        <v>130</v>
      </c>
      <c r="M222" s="224">
        <v>415</v>
      </c>
      <c r="N222" s="225">
        <v>0.18201754385964913</v>
      </c>
      <c r="O222" s="224">
        <v>85</v>
      </c>
      <c r="P222" s="224">
        <v>15</v>
      </c>
      <c r="Q222" s="224">
        <v>100</v>
      </c>
      <c r="R222" s="225">
        <v>4.3859649122807015E-2</v>
      </c>
      <c r="S222" s="224">
        <v>10</v>
      </c>
      <c r="T222" s="224">
        <v>0</v>
      </c>
      <c r="U222" s="224">
        <v>15</v>
      </c>
      <c r="V222" s="224" t="s">
        <v>7</v>
      </c>
    </row>
    <row r="223" spans="1:22" x14ac:dyDescent="0.2">
      <c r="A223" s="224" t="s">
        <v>283</v>
      </c>
      <c r="B223" s="224" t="s">
        <v>107</v>
      </c>
      <c r="C223" s="224" t="s">
        <v>108</v>
      </c>
      <c r="D223" s="224">
        <v>2.2644000244140625</v>
      </c>
      <c r="E223" s="224">
        <v>4636</v>
      </c>
      <c r="F223" s="224">
        <v>1573</v>
      </c>
      <c r="G223" s="224">
        <v>1554</v>
      </c>
      <c r="H223" s="224">
        <v>2047.341437032361</v>
      </c>
      <c r="I223" s="224">
        <v>694.66524599911645</v>
      </c>
      <c r="J223" s="224">
        <v>2510</v>
      </c>
      <c r="K223" s="224">
        <v>1730</v>
      </c>
      <c r="L223" s="224">
        <v>255</v>
      </c>
      <c r="M223" s="224">
        <v>325</v>
      </c>
      <c r="N223" s="225">
        <v>0.12948207171314741</v>
      </c>
      <c r="O223" s="224">
        <v>155</v>
      </c>
      <c r="P223" s="224">
        <v>45</v>
      </c>
      <c r="Q223" s="224">
        <v>200</v>
      </c>
      <c r="R223" s="225">
        <v>7.9681274900398405E-2</v>
      </c>
      <c r="S223" s="224">
        <v>0</v>
      </c>
      <c r="T223" s="224">
        <v>0</v>
      </c>
      <c r="U223" s="224">
        <v>0</v>
      </c>
      <c r="V223" s="224" t="s">
        <v>7</v>
      </c>
    </row>
    <row r="224" spans="1:22" x14ac:dyDescent="0.2">
      <c r="A224" s="226" t="s">
        <v>356</v>
      </c>
      <c r="B224" s="226" t="s">
        <v>107</v>
      </c>
      <c r="C224" s="226" t="s">
        <v>108</v>
      </c>
      <c r="D224" s="226">
        <v>2.7685000610351564</v>
      </c>
      <c r="E224" s="226">
        <v>3890</v>
      </c>
      <c r="F224" s="226">
        <v>1430</v>
      </c>
      <c r="G224" s="226">
        <v>1394</v>
      </c>
      <c r="H224" s="226">
        <v>1405.092979678501</v>
      </c>
      <c r="I224" s="226">
        <v>516.52518276099136</v>
      </c>
      <c r="J224" s="226">
        <v>2210</v>
      </c>
      <c r="K224" s="226">
        <v>1325</v>
      </c>
      <c r="L224" s="226">
        <v>145</v>
      </c>
      <c r="M224" s="226">
        <v>660</v>
      </c>
      <c r="N224" s="227">
        <v>0.29864253393665158</v>
      </c>
      <c r="O224" s="226">
        <v>50</v>
      </c>
      <c r="P224" s="226">
        <v>15</v>
      </c>
      <c r="Q224" s="226">
        <v>65</v>
      </c>
      <c r="R224" s="227">
        <v>2.9411764705882353E-2</v>
      </c>
      <c r="S224" s="226">
        <v>0</v>
      </c>
      <c r="T224" s="226">
        <v>0</v>
      </c>
      <c r="U224" s="226">
        <v>10</v>
      </c>
      <c r="V224" s="226" t="s">
        <v>6</v>
      </c>
    </row>
    <row r="225" spans="1:22" x14ac:dyDescent="0.2">
      <c r="A225" s="224" t="s">
        <v>284</v>
      </c>
      <c r="B225" s="224" t="s">
        <v>107</v>
      </c>
      <c r="C225" s="224" t="s">
        <v>108</v>
      </c>
      <c r="D225" s="224">
        <v>1.3789999389648437</v>
      </c>
      <c r="E225" s="224">
        <v>4255</v>
      </c>
      <c r="F225" s="224">
        <v>1419</v>
      </c>
      <c r="G225" s="224">
        <v>1410</v>
      </c>
      <c r="H225" s="224">
        <v>3085.5693896506236</v>
      </c>
      <c r="I225" s="224">
        <v>1029.0065720127461</v>
      </c>
      <c r="J225" s="224">
        <v>2190</v>
      </c>
      <c r="K225" s="224">
        <v>1245</v>
      </c>
      <c r="L225" s="224">
        <v>230</v>
      </c>
      <c r="M225" s="224">
        <v>630</v>
      </c>
      <c r="N225" s="225">
        <v>0.28767123287671231</v>
      </c>
      <c r="O225" s="224">
        <v>55</v>
      </c>
      <c r="P225" s="224">
        <v>15</v>
      </c>
      <c r="Q225" s="224">
        <v>70</v>
      </c>
      <c r="R225" s="225">
        <v>3.1963470319634701E-2</v>
      </c>
      <c r="S225" s="224">
        <v>0</v>
      </c>
      <c r="T225" s="224">
        <v>0</v>
      </c>
      <c r="U225" s="224">
        <v>0</v>
      </c>
      <c r="V225" s="224" t="s">
        <v>7</v>
      </c>
    </row>
    <row r="226" spans="1:22" x14ac:dyDescent="0.2">
      <c r="A226" s="224" t="s">
        <v>285</v>
      </c>
      <c r="B226" s="224" t="s">
        <v>107</v>
      </c>
      <c r="C226" s="224" t="s">
        <v>108</v>
      </c>
      <c r="D226" s="224">
        <v>1.3380999755859375</v>
      </c>
      <c r="E226" s="224">
        <v>3989</v>
      </c>
      <c r="F226" s="224">
        <v>1386</v>
      </c>
      <c r="G226" s="224">
        <v>1378</v>
      </c>
      <c r="H226" s="224">
        <v>2981.0926483675225</v>
      </c>
      <c r="I226" s="224">
        <v>1035.7970445318092</v>
      </c>
      <c r="J226" s="224">
        <v>2265</v>
      </c>
      <c r="K226" s="224">
        <v>1300</v>
      </c>
      <c r="L226" s="224">
        <v>210</v>
      </c>
      <c r="M226" s="224">
        <v>650</v>
      </c>
      <c r="N226" s="225">
        <v>0.28697571743929362</v>
      </c>
      <c r="O226" s="224">
        <v>70</v>
      </c>
      <c r="P226" s="224">
        <v>15</v>
      </c>
      <c r="Q226" s="224">
        <v>85</v>
      </c>
      <c r="R226" s="225">
        <v>3.7527593818984545E-2</v>
      </c>
      <c r="S226" s="224">
        <v>10</v>
      </c>
      <c r="T226" s="224">
        <v>0</v>
      </c>
      <c r="U226" s="224">
        <v>10</v>
      </c>
      <c r="V226" s="224" t="s">
        <v>7</v>
      </c>
    </row>
    <row r="227" spans="1:22" x14ac:dyDescent="0.2">
      <c r="A227" s="224" t="s">
        <v>286</v>
      </c>
      <c r="B227" s="224" t="s">
        <v>107</v>
      </c>
      <c r="C227" s="224" t="s">
        <v>108</v>
      </c>
      <c r="D227" s="224">
        <v>0.98309997558593754</v>
      </c>
      <c r="E227" s="224">
        <v>3891</v>
      </c>
      <c r="F227" s="224">
        <v>1316</v>
      </c>
      <c r="G227" s="224">
        <v>1309</v>
      </c>
      <c r="H227" s="224">
        <v>3957.8884107701506</v>
      </c>
      <c r="I227" s="224">
        <v>1338.6227572792388</v>
      </c>
      <c r="J227" s="224">
        <v>2270</v>
      </c>
      <c r="K227" s="224">
        <v>1285</v>
      </c>
      <c r="L227" s="224">
        <v>210</v>
      </c>
      <c r="M227" s="224">
        <v>630</v>
      </c>
      <c r="N227" s="225">
        <v>0.27753303964757708</v>
      </c>
      <c r="O227" s="224">
        <v>100</v>
      </c>
      <c r="P227" s="224">
        <v>25</v>
      </c>
      <c r="Q227" s="224">
        <v>125</v>
      </c>
      <c r="R227" s="225">
        <v>5.5066079295154183E-2</v>
      </c>
      <c r="S227" s="224">
        <v>0</v>
      </c>
      <c r="T227" s="224">
        <v>0</v>
      </c>
      <c r="U227" s="224">
        <v>20</v>
      </c>
      <c r="V227" s="224" t="s">
        <v>7</v>
      </c>
    </row>
    <row r="228" spans="1:22" x14ac:dyDescent="0.2">
      <c r="A228" s="224" t="s">
        <v>287</v>
      </c>
      <c r="B228" s="224" t="s">
        <v>107</v>
      </c>
      <c r="C228" s="224" t="s">
        <v>108</v>
      </c>
      <c r="D228" s="224">
        <v>2.3477999877929689</v>
      </c>
      <c r="E228" s="224">
        <v>9049</v>
      </c>
      <c r="F228" s="224">
        <v>2994</v>
      </c>
      <c r="G228" s="224">
        <v>2942</v>
      </c>
      <c r="H228" s="224">
        <v>3854.2465487047052</v>
      </c>
      <c r="I228" s="224">
        <v>1275.23639814586</v>
      </c>
      <c r="J228" s="224">
        <v>5045</v>
      </c>
      <c r="K228" s="224">
        <v>3175</v>
      </c>
      <c r="L228" s="224">
        <v>420</v>
      </c>
      <c r="M228" s="224">
        <v>1280</v>
      </c>
      <c r="N228" s="225">
        <v>0.25371655104063429</v>
      </c>
      <c r="O228" s="224">
        <v>115</v>
      </c>
      <c r="P228" s="224">
        <v>35</v>
      </c>
      <c r="Q228" s="224">
        <v>150</v>
      </c>
      <c r="R228" s="225">
        <v>2.973240832507433E-2</v>
      </c>
      <c r="S228" s="224">
        <v>0</v>
      </c>
      <c r="T228" s="224">
        <v>0</v>
      </c>
      <c r="U228" s="224">
        <v>25</v>
      </c>
      <c r="V228" s="224" t="s">
        <v>7</v>
      </c>
    </row>
    <row r="229" spans="1:22" x14ac:dyDescent="0.2">
      <c r="A229" s="224" t="s">
        <v>288</v>
      </c>
      <c r="B229" s="224" t="s">
        <v>107</v>
      </c>
      <c r="C229" s="224" t="s">
        <v>108</v>
      </c>
      <c r="D229" s="224">
        <v>0.72430000305175779</v>
      </c>
      <c r="E229" s="224">
        <v>2880</v>
      </c>
      <c r="F229" s="224">
        <v>870</v>
      </c>
      <c r="G229" s="224">
        <v>865</v>
      </c>
      <c r="H229" s="224">
        <v>3976.2529171136812</v>
      </c>
      <c r="I229" s="224">
        <v>1201.1597353780912</v>
      </c>
      <c r="J229" s="224">
        <v>1505</v>
      </c>
      <c r="K229" s="224">
        <v>990</v>
      </c>
      <c r="L229" s="224">
        <v>85</v>
      </c>
      <c r="M229" s="224">
        <v>340</v>
      </c>
      <c r="N229" s="225">
        <v>0.22591362126245848</v>
      </c>
      <c r="O229" s="224">
        <v>70</v>
      </c>
      <c r="P229" s="224">
        <v>10</v>
      </c>
      <c r="Q229" s="224">
        <v>80</v>
      </c>
      <c r="R229" s="225">
        <v>5.3156146179401995E-2</v>
      </c>
      <c r="S229" s="224">
        <v>0</v>
      </c>
      <c r="T229" s="224">
        <v>0</v>
      </c>
      <c r="U229" s="224">
        <v>10</v>
      </c>
      <c r="V229" s="224" t="s">
        <v>7</v>
      </c>
    </row>
    <row r="230" spans="1:22" x14ac:dyDescent="0.2">
      <c r="A230" s="224" t="s">
        <v>289</v>
      </c>
      <c r="B230" s="224" t="s">
        <v>107</v>
      </c>
      <c r="C230" s="224" t="s">
        <v>108</v>
      </c>
      <c r="D230" s="224">
        <v>1.2737999725341798</v>
      </c>
      <c r="E230" s="224">
        <v>5224</v>
      </c>
      <c r="F230" s="224">
        <v>1780</v>
      </c>
      <c r="G230" s="224">
        <v>1754</v>
      </c>
      <c r="H230" s="224">
        <v>4101.1148631186088</v>
      </c>
      <c r="I230" s="224">
        <v>1397.3936555036607</v>
      </c>
      <c r="J230" s="224">
        <v>2880</v>
      </c>
      <c r="K230" s="224">
        <v>1770</v>
      </c>
      <c r="L230" s="224">
        <v>210</v>
      </c>
      <c r="M230" s="224">
        <v>805</v>
      </c>
      <c r="N230" s="225">
        <v>0.2795138888888889</v>
      </c>
      <c r="O230" s="224">
        <v>55</v>
      </c>
      <c r="P230" s="224">
        <v>0</v>
      </c>
      <c r="Q230" s="224">
        <v>55</v>
      </c>
      <c r="R230" s="225">
        <v>1.9097222222222224E-2</v>
      </c>
      <c r="S230" s="224">
        <v>0</v>
      </c>
      <c r="T230" s="224">
        <v>0</v>
      </c>
      <c r="U230" s="224">
        <v>30</v>
      </c>
      <c r="V230" s="224" t="s">
        <v>7</v>
      </c>
    </row>
    <row r="231" spans="1:22" x14ac:dyDescent="0.2">
      <c r="A231" s="224" t="s">
        <v>290</v>
      </c>
      <c r="B231" s="224" t="s">
        <v>107</v>
      </c>
      <c r="C231" s="224" t="s">
        <v>108</v>
      </c>
      <c r="D231" s="224">
        <v>1.7471000671386718</v>
      </c>
      <c r="E231" s="224">
        <v>4332</v>
      </c>
      <c r="F231" s="224">
        <v>1599</v>
      </c>
      <c r="G231" s="224">
        <v>1569</v>
      </c>
      <c r="H231" s="224">
        <v>2479.5374240324827</v>
      </c>
      <c r="I231" s="224">
        <v>915.23091898151893</v>
      </c>
      <c r="J231" s="224">
        <v>2360</v>
      </c>
      <c r="K231" s="224">
        <v>1430</v>
      </c>
      <c r="L231" s="224">
        <v>200</v>
      </c>
      <c r="M231" s="224">
        <v>675</v>
      </c>
      <c r="N231" s="225">
        <v>0.28601694915254239</v>
      </c>
      <c r="O231" s="224">
        <v>35</v>
      </c>
      <c r="P231" s="224">
        <v>15</v>
      </c>
      <c r="Q231" s="224">
        <v>50</v>
      </c>
      <c r="R231" s="225">
        <v>2.1186440677966101E-2</v>
      </c>
      <c r="S231" s="224">
        <v>0</v>
      </c>
      <c r="T231" s="224">
        <v>10</v>
      </c>
      <c r="U231" s="224">
        <v>0</v>
      </c>
      <c r="V231" s="224" t="s">
        <v>7</v>
      </c>
    </row>
    <row r="232" spans="1:22" x14ac:dyDescent="0.2">
      <c r="A232" s="224" t="s">
        <v>291</v>
      </c>
      <c r="B232" s="224" t="s">
        <v>107</v>
      </c>
      <c r="C232" s="224" t="s">
        <v>108</v>
      </c>
      <c r="D232" s="224">
        <v>1.3027999877929688</v>
      </c>
      <c r="E232" s="224">
        <v>3522</v>
      </c>
      <c r="F232" s="224">
        <v>1072</v>
      </c>
      <c r="G232" s="224">
        <v>1063</v>
      </c>
      <c r="H232" s="224">
        <v>2703.4080695429743</v>
      </c>
      <c r="I232" s="224">
        <v>822.84311486373315</v>
      </c>
      <c r="J232" s="224">
        <v>1780</v>
      </c>
      <c r="K232" s="224">
        <v>1085</v>
      </c>
      <c r="L232" s="224">
        <v>170</v>
      </c>
      <c r="M232" s="224">
        <v>450</v>
      </c>
      <c r="N232" s="225">
        <v>0.25280898876404495</v>
      </c>
      <c r="O232" s="224">
        <v>55</v>
      </c>
      <c r="P232" s="224">
        <v>0</v>
      </c>
      <c r="Q232" s="224">
        <v>55</v>
      </c>
      <c r="R232" s="225">
        <v>3.0898876404494381E-2</v>
      </c>
      <c r="S232" s="224">
        <v>10</v>
      </c>
      <c r="T232" s="224">
        <v>0</v>
      </c>
      <c r="U232" s="224">
        <v>0</v>
      </c>
      <c r="V232" s="224" t="s">
        <v>7</v>
      </c>
    </row>
    <row r="233" spans="1:22" x14ac:dyDescent="0.2">
      <c r="A233" s="65" t="s">
        <v>316</v>
      </c>
      <c r="B233" s="65" t="s">
        <v>107</v>
      </c>
      <c r="C233" s="65" t="s">
        <v>108</v>
      </c>
      <c r="D233" s="65">
        <v>153.757900390625</v>
      </c>
      <c r="E233" s="65">
        <v>5419</v>
      </c>
      <c r="F233" s="65">
        <v>1877</v>
      </c>
      <c r="G233" s="65">
        <v>1839</v>
      </c>
      <c r="H233" s="65">
        <v>35.243717469040114</v>
      </c>
      <c r="I233" s="65">
        <v>12.207502802987321</v>
      </c>
      <c r="J233" s="65">
        <v>2970</v>
      </c>
      <c r="K233" s="65">
        <v>2450</v>
      </c>
      <c r="L233" s="65">
        <v>240</v>
      </c>
      <c r="M233" s="65">
        <v>195</v>
      </c>
      <c r="N233" s="215">
        <v>6.5656565656565663E-2</v>
      </c>
      <c r="O233" s="65">
        <v>50</v>
      </c>
      <c r="P233" s="65">
        <v>10</v>
      </c>
      <c r="Q233" s="65">
        <v>60</v>
      </c>
      <c r="R233" s="215">
        <v>2.0202020202020204E-2</v>
      </c>
      <c r="S233" s="65">
        <v>0</v>
      </c>
      <c r="T233" s="65">
        <v>0</v>
      </c>
      <c r="U233" s="65">
        <v>25</v>
      </c>
      <c r="V233" s="65" t="s">
        <v>3</v>
      </c>
    </row>
    <row r="234" spans="1:22" x14ac:dyDescent="0.2">
      <c r="A234" s="224" t="s">
        <v>292</v>
      </c>
      <c r="B234" s="224" t="s">
        <v>107</v>
      </c>
      <c r="C234" s="224" t="s">
        <v>108</v>
      </c>
      <c r="D234" s="224">
        <v>12.942700195312501</v>
      </c>
      <c r="E234" s="224">
        <v>8157</v>
      </c>
      <c r="F234" s="224">
        <v>2892</v>
      </c>
      <c r="G234" s="224">
        <v>2765</v>
      </c>
      <c r="H234" s="224">
        <v>630.23943048253921</v>
      </c>
      <c r="I234" s="224">
        <v>223.44641816298929</v>
      </c>
      <c r="J234" s="224">
        <v>4500</v>
      </c>
      <c r="K234" s="224">
        <v>2855</v>
      </c>
      <c r="L234" s="224">
        <v>435</v>
      </c>
      <c r="M234" s="224">
        <v>1085</v>
      </c>
      <c r="N234" s="225">
        <v>0.24111111111111111</v>
      </c>
      <c r="O234" s="224">
        <v>55</v>
      </c>
      <c r="P234" s="224">
        <v>45</v>
      </c>
      <c r="Q234" s="224">
        <v>100</v>
      </c>
      <c r="R234" s="225">
        <v>2.2222222222222223E-2</v>
      </c>
      <c r="S234" s="224">
        <v>0</v>
      </c>
      <c r="T234" s="224">
        <v>0</v>
      </c>
      <c r="U234" s="224">
        <v>15</v>
      </c>
      <c r="V234" s="224" t="s">
        <v>7</v>
      </c>
    </row>
    <row r="235" spans="1:22" x14ac:dyDescent="0.2">
      <c r="A235" s="224" t="s">
        <v>293</v>
      </c>
      <c r="B235" s="224" t="s">
        <v>107</v>
      </c>
      <c r="C235" s="224" t="s">
        <v>108</v>
      </c>
      <c r="D235" s="224">
        <v>3.6724999999999999</v>
      </c>
      <c r="E235" s="224">
        <v>2358</v>
      </c>
      <c r="F235" s="224">
        <v>825</v>
      </c>
      <c r="G235" s="224">
        <v>776</v>
      </c>
      <c r="H235" s="224">
        <v>642.06943498978899</v>
      </c>
      <c r="I235" s="224">
        <v>224.642614023145</v>
      </c>
      <c r="J235" s="224">
        <v>1290</v>
      </c>
      <c r="K235" s="224">
        <v>820</v>
      </c>
      <c r="L235" s="224">
        <v>140</v>
      </c>
      <c r="M235" s="224">
        <v>275</v>
      </c>
      <c r="N235" s="225">
        <v>0.2131782945736434</v>
      </c>
      <c r="O235" s="224">
        <v>35</v>
      </c>
      <c r="P235" s="224">
        <v>10</v>
      </c>
      <c r="Q235" s="224">
        <v>45</v>
      </c>
      <c r="R235" s="225">
        <v>3.4883720930232558E-2</v>
      </c>
      <c r="S235" s="224">
        <v>0</v>
      </c>
      <c r="T235" s="224">
        <v>0</v>
      </c>
      <c r="U235" s="224">
        <v>15</v>
      </c>
      <c r="V235" s="224" t="s">
        <v>7</v>
      </c>
    </row>
    <row r="236" spans="1:22" x14ac:dyDescent="0.2">
      <c r="A236" s="65" t="s">
        <v>317</v>
      </c>
      <c r="B236" s="65" t="s">
        <v>107</v>
      </c>
      <c r="C236" s="65" t="s">
        <v>108</v>
      </c>
      <c r="D236" s="65">
        <v>133.45570312500001</v>
      </c>
      <c r="E236" s="65">
        <v>5728</v>
      </c>
      <c r="F236" s="65">
        <v>2044</v>
      </c>
      <c r="G236" s="65">
        <v>1959</v>
      </c>
      <c r="H236" s="65">
        <v>42.920608605500533</v>
      </c>
      <c r="I236" s="65">
        <v>15.315943433946071</v>
      </c>
      <c r="J236" s="65">
        <v>2795</v>
      </c>
      <c r="K236" s="65">
        <v>2215</v>
      </c>
      <c r="L236" s="65">
        <v>250</v>
      </c>
      <c r="M236" s="65">
        <v>240</v>
      </c>
      <c r="N236" s="215">
        <v>8.5867620751341675E-2</v>
      </c>
      <c r="O236" s="65">
        <v>40</v>
      </c>
      <c r="P236" s="65">
        <v>10</v>
      </c>
      <c r="Q236" s="65">
        <v>50</v>
      </c>
      <c r="R236" s="215">
        <v>1.7889087656529516E-2</v>
      </c>
      <c r="S236" s="65">
        <v>0</v>
      </c>
      <c r="T236" s="65">
        <v>10</v>
      </c>
      <c r="U236" s="65">
        <v>35</v>
      </c>
      <c r="V236" s="65" t="s">
        <v>3</v>
      </c>
    </row>
    <row r="237" spans="1:22" x14ac:dyDescent="0.2">
      <c r="A237" s="224" t="s">
        <v>294</v>
      </c>
      <c r="B237" s="224" t="s">
        <v>107</v>
      </c>
      <c r="C237" s="224" t="s">
        <v>108</v>
      </c>
      <c r="D237" s="224">
        <v>5.1994000244140626</v>
      </c>
      <c r="E237" s="224">
        <v>4850</v>
      </c>
      <c r="F237" s="224">
        <v>1864</v>
      </c>
      <c r="G237" s="224">
        <v>1814</v>
      </c>
      <c r="H237" s="224">
        <v>932.79993407442475</v>
      </c>
      <c r="I237" s="224">
        <v>358.50290249788202</v>
      </c>
      <c r="J237" s="224">
        <v>2470</v>
      </c>
      <c r="K237" s="224">
        <v>1750</v>
      </c>
      <c r="L237" s="224">
        <v>295</v>
      </c>
      <c r="M237" s="224">
        <v>275</v>
      </c>
      <c r="N237" s="225">
        <v>0.11133603238866396</v>
      </c>
      <c r="O237" s="224">
        <v>100</v>
      </c>
      <c r="P237" s="224">
        <v>25</v>
      </c>
      <c r="Q237" s="224">
        <v>125</v>
      </c>
      <c r="R237" s="225">
        <v>5.0607287449392711E-2</v>
      </c>
      <c r="S237" s="224">
        <v>0</v>
      </c>
      <c r="T237" s="224">
        <v>15</v>
      </c>
      <c r="U237" s="224">
        <v>10</v>
      </c>
      <c r="V237" s="224" t="s">
        <v>7</v>
      </c>
    </row>
    <row r="238" spans="1:22" x14ac:dyDescent="0.2">
      <c r="A238" s="224" t="s">
        <v>295</v>
      </c>
      <c r="B238" s="224" t="s">
        <v>107</v>
      </c>
      <c r="C238" s="224" t="s">
        <v>108</v>
      </c>
      <c r="D238" s="224">
        <v>17.106999511718751</v>
      </c>
      <c r="E238" s="224">
        <v>4697</v>
      </c>
      <c r="F238" s="224">
        <v>1852</v>
      </c>
      <c r="G238" s="224">
        <v>1805</v>
      </c>
      <c r="H238" s="224">
        <v>274.56597498482591</v>
      </c>
      <c r="I238" s="224">
        <v>108.25977978963117</v>
      </c>
      <c r="J238" s="224">
        <v>2265</v>
      </c>
      <c r="K238" s="224">
        <v>1640</v>
      </c>
      <c r="L238" s="224">
        <v>250</v>
      </c>
      <c r="M238" s="224">
        <v>220</v>
      </c>
      <c r="N238" s="225">
        <v>9.713024282560706E-2</v>
      </c>
      <c r="O238" s="224">
        <v>135</v>
      </c>
      <c r="P238" s="224">
        <v>0</v>
      </c>
      <c r="Q238" s="224">
        <v>135</v>
      </c>
      <c r="R238" s="225">
        <v>5.9602649006622516E-2</v>
      </c>
      <c r="S238" s="224">
        <v>10</v>
      </c>
      <c r="T238" s="224">
        <v>0</v>
      </c>
      <c r="U238" s="224">
        <v>0</v>
      </c>
      <c r="V238" s="224" t="s">
        <v>7</v>
      </c>
    </row>
    <row r="239" spans="1:22" x14ac:dyDescent="0.2">
      <c r="A239" s="65" t="s">
        <v>318</v>
      </c>
      <c r="B239" s="65" t="s">
        <v>107</v>
      </c>
      <c r="C239" s="65" t="s">
        <v>108</v>
      </c>
      <c r="D239" s="65">
        <v>122.58580078125</v>
      </c>
      <c r="E239" s="65">
        <v>5830</v>
      </c>
      <c r="F239" s="65">
        <v>1990</v>
      </c>
      <c r="G239" s="65">
        <v>1954</v>
      </c>
      <c r="H239" s="65">
        <v>47.558526051507606</v>
      </c>
      <c r="I239" s="65">
        <v>16.233527760291619</v>
      </c>
      <c r="J239" s="65">
        <v>2960</v>
      </c>
      <c r="K239" s="65">
        <v>2330</v>
      </c>
      <c r="L239" s="65">
        <v>290</v>
      </c>
      <c r="M239" s="65">
        <v>240</v>
      </c>
      <c r="N239" s="215">
        <v>8.1081081081081086E-2</v>
      </c>
      <c r="O239" s="65">
        <v>55</v>
      </c>
      <c r="P239" s="65">
        <v>20</v>
      </c>
      <c r="Q239" s="65">
        <v>75</v>
      </c>
      <c r="R239" s="215">
        <v>2.5337837837837839E-2</v>
      </c>
      <c r="S239" s="65">
        <v>10</v>
      </c>
      <c r="T239" s="65">
        <v>0</v>
      </c>
      <c r="U239" s="65">
        <v>20</v>
      </c>
      <c r="V239" s="65" t="s">
        <v>3</v>
      </c>
    </row>
    <row r="240" spans="1:22" x14ac:dyDescent="0.2">
      <c r="A240" s="65" t="s">
        <v>319</v>
      </c>
      <c r="B240" s="65" t="s">
        <v>107</v>
      </c>
      <c r="C240" s="65" t="s">
        <v>108</v>
      </c>
      <c r="D240" s="65">
        <v>151.63990234375001</v>
      </c>
      <c r="E240" s="65">
        <v>5413</v>
      </c>
      <c r="F240" s="65">
        <v>1961</v>
      </c>
      <c r="G240" s="65">
        <v>1922</v>
      </c>
      <c r="H240" s="65">
        <v>35.696409166298189</v>
      </c>
      <c r="I240" s="65">
        <v>12.931952406264687</v>
      </c>
      <c r="J240" s="65">
        <v>2880</v>
      </c>
      <c r="K240" s="65">
        <v>2275</v>
      </c>
      <c r="L240" s="65">
        <v>350</v>
      </c>
      <c r="M240" s="65">
        <v>135</v>
      </c>
      <c r="N240" s="215">
        <v>4.6875E-2</v>
      </c>
      <c r="O240" s="65">
        <v>70</v>
      </c>
      <c r="P240" s="65">
        <v>10</v>
      </c>
      <c r="Q240" s="65">
        <v>80</v>
      </c>
      <c r="R240" s="215">
        <v>2.7777777777777776E-2</v>
      </c>
      <c r="S240" s="65">
        <v>0</v>
      </c>
      <c r="T240" s="65">
        <v>0</v>
      </c>
      <c r="U240" s="65">
        <v>35</v>
      </c>
      <c r="V240" s="65" t="s">
        <v>3</v>
      </c>
    </row>
    <row r="241" spans="1:22" x14ac:dyDescent="0.2">
      <c r="A241" s="65" t="s">
        <v>320</v>
      </c>
      <c r="B241" s="65" t="s">
        <v>107</v>
      </c>
      <c r="C241" s="65" t="s">
        <v>108</v>
      </c>
      <c r="D241" s="65">
        <v>169.71110000000002</v>
      </c>
      <c r="E241" s="65">
        <v>3626</v>
      </c>
      <c r="F241" s="65">
        <v>1255</v>
      </c>
      <c r="G241" s="65">
        <v>1233</v>
      </c>
      <c r="H241" s="65">
        <v>21.365720922202495</v>
      </c>
      <c r="I241" s="65">
        <v>7.3949199551473059</v>
      </c>
      <c r="J241" s="65">
        <v>1790</v>
      </c>
      <c r="K241" s="65">
        <v>1495</v>
      </c>
      <c r="L241" s="65">
        <v>190</v>
      </c>
      <c r="M241" s="65">
        <v>45</v>
      </c>
      <c r="N241" s="215">
        <v>2.5139664804469275E-2</v>
      </c>
      <c r="O241" s="65">
        <v>40</v>
      </c>
      <c r="P241" s="65">
        <v>10</v>
      </c>
      <c r="Q241" s="65">
        <v>50</v>
      </c>
      <c r="R241" s="215">
        <v>2.7932960893854747E-2</v>
      </c>
      <c r="S241" s="65">
        <v>0</v>
      </c>
      <c r="T241" s="65">
        <v>0</v>
      </c>
      <c r="U241" s="65">
        <v>10</v>
      </c>
      <c r="V241" s="65" t="s">
        <v>3</v>
      </c>
    </row>
    <row r="242" spans="1:22" x14ac:dyDescent="0.2">
      <c r="A242" s="224" t="s">
        <v>296</v>
      </c>
      <c r="B242" s="224" t="s">
        <v>107</v>
      </c>
      <c r="C242" s="224" t="s">
        <v>108</v>
      </c>
      <c r="D242" s="224">
        <v>16.724899902343751</v>
      </c>
      <c r="E242" s="224">
        <v>4223</v>
      </c>
      <c r="F242" s="224">
        <v>1418</v>
      </c>
      <c r="G242" s="224">
        <v>1405</v>
      </c>
      <c r="H242" s="224">
        <v>252.49777425622787</v>
      </c>
      <c r="I242" s="224">
        <v>84.783766018311894</v>
      </c>
      <c r="J242" s="224">
        <v>2120</v>
      </c>
      <c r="K242" s="224">
        <v>1665</v>
      </c>
      <c r="L242" s="224">
        <v>290</v>
      </c>
      <c r="M242" s="224">
        <v>60</v>
      </c>
      <c r="N242" s="225">
        <v>2.8301886792452831E-2</v>
      </c>
      <c r="O242" s="224">
        <v>60</v>
      </c>
      <c r="P242" s="224">
        <v>15</v>
      </c>
      <c r="Q242" s="224">
        <v>75</v>
      </c>
      <c r="R242" s="225">
        <v>3.5377358490566037E-2</v>
      </c>
      <c r="S242" s="224">
        <v>15</v>
      </c>
      <c r="T242" s="224">
        <v>0</v>
      </c>
      <c r="U242" s="224">
        <v>15</v>
      </c>
      <c r="V242" s="224" t="s">
        <v>7</v>
      </c>
    </row>
    <row r="243" spans="1:22" x14ac:dyDescent="0.2">
      <c r="A243" s="224" t="s">
        <v>297</v>
      </c>
      <c r="B243" s="224" t="s">
        <v>107</v>
      </c>
      <c r="C243" s="224" t="s">
        <v>108</v>
      </c>
      <c r="D243" s="224">
        <v>12.52</v>
      </c>
      <c r="E243" s="224">
        <v>6034</v>
      </c>
      <c r="F243" s="224">
        <v>2165</v>
      </c>
      <c r="G243" s="224">
        <v>2095</v>
      </c>
      <c r="H243" s="224">
        <v>481.94888178913737</v>
      </c>
      <c r="I243" s="224">
        <v>172.92332268370609</v>
      </c>
      <c r="J243" s="224">
        <v>3005</v>
      </c>
      <c r="K243" s="224">
        <v>2370</v>
      </c>
      <c r="L243" s="224">
        <v>350</v>
      </c>
      <c r="M243" s="224">
        <v>90</v>
      </c>
      <c r="N243" s="225">
        <v>2.9950083194675542E-2</v>
      </c>
      <c r="O243" s="224">
        <v>135</v>
      </c>
      <c r="P243" s="224">
        <v>35</v>
      </c>
      <c r="Q243" s="224">
        <v>170</v>
      </c>
      <c r="R243" s="225">
        <v>5.6572379367720464E-2</v>
      </c>
      <c r="S243" s="224">
        <v>0</v>
      </c>
      <c r="T243" s="224">
        <v>0</v>
      </c>
      <c r="U243" s="224">
        <v>30</v>
      </c>
      <c r="V243" s="224" t="s">
        <v>7</v>
      </c>
    </row>
    <row r="244" spans="1:22" x14ac:dyDescent="0.2">
      <c r="A244" s="65" t="s">
        <v>321</v>
      </c>
      <c r="B244" s="65" t="s">
        <v>107</v>
      </c>
      <c r="C244" s="65" t="s">
        <v>108</v>
      </c>
      <c r="D244" s="65">
        <v>193.18190000000001</v>
      </c>
      <c r="E244" s="65">
        <v>6217</v>
      </c>
      <c r="F244" s="65">
        <v>2192</v>
      </c>
      <c r="G244" s="65">
        <v>2133</v>
      </c>
      <c r="H244" s="65">
        <v>32.182104016991239</v>
      </c>
      <c r="I244" s="65">
        <v>11.346818723700304</v>
      </c>
      <c r="J244" s="65">
        <v>3145</v>
      </c>
      <c r="K244" s="65">
        <v>2655</v>
      </c>
      <c r="L244" s="65">
        <v>255</v>
      </c>
      <c r="M244" s="65">
        <v>85</v>
      </c>
      <c r="N244" s="215">
        <v>2.7027027027027029E-2</v>
      </c>
      <c r="O244" s="65">
        <v>90</v>
      </c>
      <c r="P244" s="65">
        <v>0</v>
      </c>
      <c r="Q244" s="65">
        <v>90</v>
      </c>
      <c r="R244" s="215">
        <v>2.8616852146263912E-2</v>
      </c>
      <c r="S244" s="65">
        <v>10</v>
      </c>
      <c r="T244" s="65">
        <v>0</v>
      </c>
      <c r="U244" s="65">
        <v>55</v>
      </c>
      <c r="V244" s="65" t="s">
        <v>3</v>
      </c>
    </row>
    <row r="245" spans="1:22" x14ac:dyDescent="0.2">
      <c r="A245" s="65" t="s">
        <v>322</v>
      </c>
      <c r="B245" s="65" t="s">
        <v>107</v>
      </c>
      <c r="C245" s="65" t="s">
        <v>108</v>
      </c>
      <c r="D245" s="65">
        <v>48.904599609374998</v>
      </c>
      <c r="E245" s="65">
        <v>5234</v>
      </c>
      <c r="F245" s="65">
        <v>1826</v>
      </c>
      <c r="G245" s="65">
        <v>1777</v>
      </c>
      <c r="H245" s="65">
        <v>107.02469791812065</v>
      </c>
      <c r="I245" s="65">
        <v>37.338001222485346</v>
      </c>
      <c r="J245" s="65">
        <v>2745</v>
      </c>
      <c r="K245" s="65">
        <v>2390</v>
      </c>
      <c r="L245" s="65">
        <v>200</v>
      </c>
      <c r="M245" s="65">
        <v>60</v>
      </c>
      <c r="N245" s="215">
        <v>2.185792349726776E-2</v>
      </c>
      <c r="O245" s="65">
        <v>55</v>
      </c>
      <c r="P245" s="65">
        <v>10</v>
      </c>
      <c r="Q245" s="65">
        <v>65</v>
      </c>
      <c r="R245" s="215">
        <v>2.3679417122040074E-2</v>
      </c>
      <c r="S245" s="65">
        <v>0</v>
      </c>
      <c r="T245" s="65">
        <v>0</v>
      </c>
      <c r="U245" s="65">
        <v>30</v>
      </c>
      <c r="V245" s="65" t="s">
        <v>3</v>
      </c>
    </row>
    <row r="246" spans="1:22" x14ac:dyDescent="0.2">
      <c r="A246" s="65" t="s">
        <v>323</v>
      </c>
      <c r="B246" s="65" t="s">
        <v>107</v>
      </c>
      <c r="C246" s="65" t="s">
        <v>108</v>
      </c>
      <c r="D246" s="65">
        <v>140.78230468749999</v>
      </c>
      <c r="E246" s="65">
        <v>8885</v>
      </c>
      <c r="F246" s="65">
        <v>2983</v>
      </c>
      <c r="G246" s="65">
        <v>2902</v>
      </c>
      <c r="H246" s="65">
        <v>63.111624857416444</v>
      </c>
      <c r="I246" s="65">
        <v>21.188742481673973</v>
      </c>
      <c r="J246" s="65">
        <v>4185</v>
      </c>
      <c r="K246" s="65">
        <v>3590</v>
      </c>
      <c r="L246" s="65">
        <v>340</v>
      </c>
      <c r="M246" s="65">
        <v>60</v>
      </c>
      <c r="N246" s="215">
        <v>1.4336917562724014E-2</v>
      </c>
      <c r="O246" s="65">
        <v>120</v>
      </c>
      <c r="P246" s="65">
        <v>30</v>
      </c>
      <c r="Q246" s="65">
        <v>150</v>
      </c>
      <c r="R246" s="215">
        <v>3.5842293906810034E-2</v>
      </c>
      <c r="S246" s="65">
        <v>0</v>
      </c>
      <c r="T246" s="65">
        <v>0</v>
      </c>
      <c r="U246" s="65">
        <v>50</v>
      </c>
      <c r="V246" s="65" t="s">
        <v>3</v>
      </c>
    </row>
    <row r="247" spans="1:22" x14ac:dyDescent="0.2">
      <c r="A247" s="65" t="s">
        <v>324</v>
      </c>
      <c r="B247" s="65" t="s">
        <v>107</v>
      </c>
      <c r="C247" s="65" t="s">
        <v>108</v>
      </c>
      <c r="D247" s="65">
        <v>260.09039999999999</v>
      </c>
      <c r="E247" s="65">
        <v>2099</v>
      </c>
      <c r="F247" s="65">
        <v>793</v>
      </c>
      <c r="G247" s="65">
        <v>754</v>
      </c>
      <c r="H247" s="65">
        <v>8.0702709519459397</v>
      </c>
      <c r="I247" s="65">
        <v>3.0489399070477035</v>
      </c>
      <c r="J247" s="65">
        <v>1060</v>
      </c>
      <c r="K247" s="65">
        <v>925</v>
      </c>
      <c r="L247" s="65">
        <v>105</v>
      </c>
      <c r="M247" s="65">
        <v>0</v>
      </c>
      <c r="N247" s="215">
        <v>0</v>
      </c>
      <c r="O247" s="65">
        <v>25</v>
      </c>
      <c r="P247" s="65">
        <v>0</v>
      </c>
      <c r="Q247" s="65">
        <v>25</v>
      </c>
      <c r="R247" s="215">
        <v>2.358490566037736E-2</v>
      </c>
      <c r="S247" s="65">
        <v>0</v>
      </c>
      <c r="T247" s="65">
        <v>0</v>
      </c>
      <c r="U247" s="65">
        <v>10</v>
      </c>
      <c r="V247" s="65" t="s">
        <v>3</v>
      </c>
    </row>
    <row r="248" spans="1:22" x14ac:dyDescent="0.2">
      <c r="A248" s="65" t="s">
        <v>325</v>
      </c>
      <c r="B248" s="65" t="s">
        <v>107</v>
      </c>
      <c r="C248" s="65" t="s">
        <v>108</v>
      </c>
      <c r="D248" s="65">
        <v>141.403896484375</v>
      </c>
      <c r="E248" s="65">
        <v>6238</v>
      </c>
      <c r="F248" s="65">
        <v>2313</v>
      </c>
      <c r="G248" s="65">
        <v>2251</v>
      </c>
      <c r="H248" s="65">
        <v>44.114767379760949</v>
      </c>
      <c r="I248" s="65">
        <v>16.357399318593632</v>
      </c>
      <c r="J248" s="65">
        <v>3075</v>
      </c>
      <c r="K248" s="65">
        <v>2680</v>
      </c>
      <c r="L248" s="65">
        <v>210</v>
      </c>
      <c r="M248" s="65">
        <v>55</v>
      </c>
      <c r="N248" s="215">
        <v>1.7886178861788619E-2</v>
      </c>
      <c r="O248" s="65">
        <v>105</v>
      </c>
      <c r="P248" s="65">
        <v>10</v>
      </c>
      <c r="Q248" s="65">
        <v>115</v>
      </c>
      <c r="R248" s="215">
        <v>3.7398373983739838E-2</v>
      </c>
      <c r="S248" s="65">
        <v>0</v>
      </c>
      <c r="T248" s="65">
        <v>0</v>
      </c>
      <c r="U248" s="65">
        <v>15</v>
      </c>
      <c r="V248" s="65" t="s">
        <v>3</v>
      </c>
    </row>
    <row r="249" spans="1:22" x14ac:dyDescent="0.2">
      <c r="A249" s="224" t="s">
        <v>298</v>
      </c>
      <c r="B249" s="224" t="s">
        <v>107</v>
      </c>
      <c r="C249" s="224" t="s">
        <v>108</v>
      </c>
      <c r="D249" s="224">
        <v>6.6946002197265626</v>
      </c>
      <c r="E249" s="224">
        <v>4623</v>
      </c>
      <c r="F249" s="224">
        <v>1612</v>
      </c>
      <c r="G249" s="224">
        <v>1567</v>
      </c>
      <c r="H249" s="224">
        <v>690.55654531508742</v>
      </c>
      <c r="I249" s="224">
        <v>240.79107744925824</v>
      </c>
      <c r="J249" s="224">
        <v>2060</v>
      </c>
      <c r="K249" s="224">
        <v>1705</v>
      </c>
      <c r="L249" s="224">
        <v>145</v>
      </c>
      <c r="M249" s="224">
        <v>115</v>
      </c>
      <c r="N249" s="225">
        <v>5.5825242718446605E-2</v>
      </c>
      <c r="O249" s="224">
        <v>75</v>
      </c>
      <c r="P249" s="224">
        <v>10</v>
      </c>
      <c r="Q249" s="224">
        <v>85</v>
      </c>
      <c r="R249" s="225">
        <v>4.12621359223301E-2</v>
      </c>
      <c r="S249" s="224">
        <v>0</v>
      </c>
      <c r="T249" s="224">
        <v>0</v>
      </c>
      <c r="U249" s="224">
        <v>0</v>
      </c>
      <c r="V249" s="224" t="s">
        <v>7</v>
      </c>
    </row>
    <row r="250" spans="1:22" x14ac:dyDescent="0.2">
      <c r="A250" s="65" t="s">
        <v>326</v>
      </c>
      <c r="B250" s="65" t="s">
        <v>107</v>
      </c>
      <c r="C250" s="65" t="s">
        <v>108</v>
      </c>
      <c r="D250" s="65">
        <v>258.93529999999998</v>
      </c>
      <c r="E250" s="65">
        <v>7149</v>
      </c>
      <c r="F250" s="65">
        <v>2491</v>
      </c>
      <c r="G250" s="65">
        <v>2432</v>
      </c>
      <c r="H250" s="65">
        <v>27.60921357574653</v>
      </c>
      <c r="I250" s="65">
        <v>9.6201638015365241</v>
      </c>
      <c r="J250" s="65">
        <v>3475</v>
      </c>
      <c r="K250" s="65">
        <v>2920</v>
      </c>
      <c r="L250" s="65">
        <v>260</v>
      </c>
      <c r="M250" s="65">
        <v>185</v>
      </c>
      <c r="N250" s="215">
        <v>5.3237410071942444E-2</v>
      </c>
      <c r="O250" s="65">
        <v>50</v>
      </c>
      <c r="P250" s="65">
        <v>10</v>
      </c>
      <c r="Q250" s="65">
        <v>60</v>
      </c>
      <c r="R250" s="215">
        <v>1.7266187050359712E-2</v>
      </c>
      <c r="S250" s="65">
        <v>10</v>
      </c>
      <c r="T250" s="65">
        <v>0</v>
      </c>
      <c r="U250" s="65">
        <v>35</v>
      </c>
      <c r="V250" s="65" t="s">
        <v>3</v>
      </c>
    </row>
    <row r="251" spans="1:22" x14ac:dyDescent="0.2">
      <c r="A251" s="65" t="s">
        <v>327</v>
      </c>
      <c r="B251" s="65" t="s">
        <v>107</v>
      </c>
      <c r="C251" s="65" t="s">
        <v>108</v>
      </c>
      <c r="D251" s="65">
        <v>256.63209999999998</v>
      </c>
      <c r="E251" s="65">
        <v>4537</v>
      </c>
      <c r="F251" s="65">
        <v>1724</v>
      </c>
      <c r="G251" s="65">
        <v>1613</v>
      </c>
      <c r="H251" s="65">
        <v>17.679004302267721</v>
      </c>
      <c r="I251" s="65">
        <v>6.7177878371411843</v>
      </c>
      <c r="J251" s="65">
        <v>2100</v>
      </c>
      <c r="K251" s="65">
        <v>1730</v>
      </c>
      <c r="L251" s="65">
        <v>230</v>
      </c>
      <c r="M251" s="65">
        <v>45</v>
      </c>
      <c r="N251" s="215">
        <v>2.1428571428571429E-2</v>
      </c>
      <c r="O251" s="65">
        <v>60</v>
      </c>
      <c r="P251" s="65">
        <v>0</v>
      </c>
      <c r="Q251" s="65">
        <v>60</v>
      </c>
      <c r="R251" s="215">
        <v>2.8571428571428571E-2</v>
      </c>
      <c r="S251" s="65">
        <v>0</v>
      </c>
      <c r="T251" s="65">
        <v>10</v>
      </c>
      <c r="U251" s="65">
        <v>25</v>
      </c>
      <c r="V251" s="65" t="s">
        <v>3</v>
      </c>
    </row>
    <row r="252" spans="1:22" x14ac:dyDescent="0.2">
      <c r="A252" s="65" t="s">
        <v>328</v>
      </c>
      <c r="B252" s="65" t="s">
        <v>107</v>
      </c>
      <c r="C252" s="65" t="s">
        <v>108</v>
      </c>
      <c r="D252" s="65">
        <v>112.22139648437501</v>
      </c>
      <c r="E252" s="65">
        <v>6834</v>
      </c>
      <c r="F252" s="65">
        <v>2844</v>
      </c>
      <c r="G252" s="65">
        <v>2531</v>
      </c>
      <c r="H252" s="65">
        <v>60.897477790267232</v>
      </c>
      <c r="I252" s="65">
        <v>25.342760730980391</v>
      </c>
      <c r="J252" s="65">
        <v>3410</v>
      </c>
      <c r="K252" s="65">
        <v>2980</v>
      </c>
      <c r="L252" s="65">
        <v>240</v>
      </c>
      <c r="M252" s="65">
        <v>110</v>
      </c>
      <c r="N252" s="215">
        <v>3.2258064516129031E-2</v>
      </c>
      <c r="O252" s="65">
        <v>30</v>
      </c>
      <c r="P252" s="65">
        <v>20</v>
      </c>
      <c r="Q252" s="65">
        <v>50</v>
      </c>
      <c r="R252" s="215">
        <v>1.466275659824047E-2</v>
      </c>
      <c r="S252" s="65">
        <v>0</v>
      </c>
      <c r="T252" s="65">
        <v>0</v>
      </c>
      <c r="U252" s="65">
        <v>20</v>
      </c>
      <c r="V252" s="65" t="s">
        <v>3</v>
      </c>
    </row>
  </sheetData>
  <sortState ref="A2:W254">
    <sortCondition ref="A2:A25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9"/>
  <sheetViews>
    <sheetView workbookViewId="0">
      <selection activeCell="E20" sqref="E20"/>
    </sheetView>
  </sheetViews>
  <sheetFormatPr defaultRowHeight="15" x14ac:dyDescent="0.25"/>
  <sheetData>
    <row r="1" spans="1:14" x14ac:dyDescent="0.25">
      <c r="A1" s="3" t="s">
        <v>23</v>
      </c>
      <c r="B1" t="s">
        <v>24</v>
      </c>
      <c r="C1" t="s">
        <v>25</v>
      </c>
      <c r="D1" t="s">
        <v>26</v>
      </c>
      <c r="E1" t="s">
        <v>27</v>
      </c>
      <c r="F1" t="s">
        <v>28</v>
      </c>
      <c r="G1" t="s">
        <v>29</v>
      </c>
      <c r="H1" t="s">
        <v>30</v>
      </c>
      <c r="I1" t="s">
        <v>10</v>
      </c>
      <c r="J1" t="s">
        <v>11</v>
      </c>
      <c r="K1" t="s">
        <v>31</v>
      </c>
      <c r="L1" t="s">
        <v>12</v>
      </c>
      <c r="M1" t="s">
        <v>13</v>
      </c>
      <c r="N1" t="s">
        <v>14</v>
      </c>
    </row>
    <row r="2" spans="1:14" x14ac:dyDescent="0.25">
      <c r="A2">
        <v>5050000</v>
      </c>
      <c r="B2">
        <v>1323783</v>
      </c>
      <c r="C2">
        <v>1254919</v>
      </c>
      <c r="D2">
        <v>571146</v>
      </c>
      <c r="E2">
        <v>535499</v>
      </c>
      <c r="F2">
        <v>195.6</v>
      </c>
      <c r="G2">
        <v>6767.41</v>
      </c>
      <c r="H2">
        <v>627570</v>
      </c>
      <c r="I2">
        <v>415370</v>
      </c>
      <c r="J2">
        <v>36845</v>
      </c>
      <c r="K2">
        <v>115005</v>
      </c>
      <c r="L2">
        <v>39465</v>
      </c>
      <c r="M2">
        <v>14890</v>
      </c>
      <c r="N2">
        <v>5995</v>
      </c>
    </row>
    <row r="3" spans="1:14" x14ac:dyDescent="0.25">
      <c r="A3">
        <v>5050001.01</v>
      </c>
      <c r="B3">
        <v>7982</v>
      </c>
      <c r="C3">
        <v>7741</v>
      </c>
      <c r="D3">
        <v>3514</v>
      </c>
      <c r="E3">
        <v>3282</v>
      </c>
      <c r="F3">
        <v>3972.3</v>
      </c>
      <c r="G3">
        <v>2.0099999999999998</v>
      </c>
      <c r="H3">
        <v>3205</v>
      </c>
      <c r="I3">
        <v>1740</v>
      </c>
      <c r="J3">
        <v>140</v>
      </c>
      <c r="K3">
        <v>1050</v>
      </c>
      <c r="L3">
        <v>180</v>
      </c>
      <c r="M3">
        <v>45</v>
      </c>
      <c r="N3">
        <v>55</v>
      </c>
    </row>
    <row r="4" spans="1:14" x14ac:dyDescent="0.25">
      <c r="A4">
        <v>5050001.04</v>
      </c>
      <c r="B4">
        <v>2718</v>
      </c>
      <c r="C4">
        <v>2849</v>
      </c>
      <c r="D4">
        <v>1237</v>
      </c>
      <c r="E4">
        <v>1163</v>
      </c>
      <c r="F4">
        <v>1997.6</v>
      </c>
      <c r="G4">
        <v>1.36</v>
      </c>
      <c r="H4">
        <v>1060</v>
      </c>
      <c r="I4">
        <v>615</v>
      </c>
      <c r="J4">
        <v>50</v>
      </c>
      <c r="K4">
        <v>320</v>
      </c>
      <c r="L4">
        <v>55</v>
      </c>
      <c r="M4">
        <v>15</v>
      </c>
      <c r="N4">
        <v>10</v>
      </c>
    </row>
    <row r="5" spans="1:14" x14ac:dyDescent="0.25">
      <c r="A5">
        <v>5050001.05</v>
      </c>
      <c r="B5">
        <v>5984</v>
      </c>
      <c r="C5">
        <v>5875</v>
      </c>
      <c r="D5">
        <v>2022</v>
      </c>
      <c r="E5">
        <v>1984</v>
      </c>
      <c r="F5">
        <v>2216</v>
      </c>
      <c r="G5">
        <v>2.7</v>
      </c>
      <c r="H5">
        <v>3050</v>
      </c>
      <c r="I5">
        <v>1990</v>
      </c>
      <c r="J5">
        <v>220</v>
      </c>
      <c r="K5">
        <v>710</v>
      </c>
      <c r="L5">
        <v>80</v>
      </c>
      <c r="M5">
        <v>30</v>
      </c>
      <c r="N5">
        <v>25</v>
      </c>
    </row>
    <row r="6" spans="1:14" x14ac:dyDescent="0.25">
      <c r="A6">
        <v>5050001.0599999996</v>
      </c>
      <c r="B6">
        <v>6111</v>
      </c>
      <c r="C6">
        <v>6238</v>
      </c>
      <c r="D6">
        <v>2402</v>
      </c>
      <c r="E6">
        <v>2347</v>
      </c>
      <c r="F6">
        <v>4872</v>
      </c>
      <c r="G6">
        <v>1.25</v>
      </c>
      <c r="H6">
        <v>2740</v>
      </c>
      <c r="I6">
        <v>1800</v>
      </c>
      <c r="J6">
        <v>135</v>
      </c>
      <c r="K6">
        <v>705</v>
      </c>
      <c r="L6">
        <v>55</v>
      </c>
      <c r="M6">
        <v>25</v>
      </c>
      <c r="N6">
        <v>25</v>
      </c>
    </row>
    <row r="7" spans="1:14" x14ac:dyDescent="0.25">
      <c r="A7">
        <v>5050001.07</v>
      </c>
      <c r="B7">
        <v>4193</v>
      </c>
      <c r="C7">
        <v>4324</v>
      </c>
      <c r="D7">
        <v>1473</v>
      </c>
      <c r="E7">
        <v>1444</v>
      </c>
      <c r="F7">
        <v>4303.6000000000004</v>
      </c>
      <c r="G7">
        <v>0.97</v>
      </c>
      <c r="H7">
        <v>1795</v>
      </c>
      <c r="I7">
        <v>1240</v>
      </c>
      <c r="J7">
        <v>120</v>
      </c>
      <c r="K7">
        <v>385</v>
      </c>
      <c r="L7">
        <v>30</v>
      </c>
      <c r="M7">
        <v>15</v>
      </c>
      <c r="N7">
        <v>15</v>
      </c>
    </row>
    <row r="8" spans="1:14" x14ac:dyDescent="0.25">
      <c r="A8">
        <v>5050001.08</v>
      </c>
      <c r="B8">
        <v>4632</v>
      </c>
      <c r="C8">
        <v>4613</v>
      </c>
      <c r="D8">
        <v>1496</v>
      </c>
      <c r="E8">
        <v>1478</v>
      </c>
      <c r="F8">
        <v>1005.6</v>
      </c>
      <c r="G8">
        <v>4.6100000000000003</v>
      </c>
      <c r="H8">
        <v>2180</v>
      </c>
      <c r="I8">
        <v>1525</v>
      </c>
      <c r="J8">
        <v>185</v>
      </c>
      <c r="K8">
        <v>390</v>
      </c>
      <c r="L8">
        <v>45</v>
      </c>
      <c r="M8">
        <v>0</v>
      </c>
      <c r="N8">
        <v>35</v>
      </c>
    </row>
    <row r="9" spans="1:14" x14ac:dyDescent="0.25">
      <c r="A9">
        <v>5050002.01</v>
      </c>
      <c r="B9">
        <v>2885</v>
      </c>
      <c r="C9">
        <v>2893</v>
      </c>
      <c r="D9">
        <v>1174</v>
      </c>
      <c r="E9">
        <v>1145</v>
      </c>
      <c r="F9">
        <v>1119.3</v>
      </c>
      <c r="G9">
        <v>2.58</v>
      </c>
      <c r="H9">
        <v>1200</v>
      </c>
      <c r="I9">
        <v>750</v>
      </c>
      <c r="J9">
        <v>135</v>
      </c>
      <c r="K9">
        <v>235</v>
      </c>
      <c r="L9">
        <v>35</v>
      </c>
      <c r="M9">
        <v>35</v>
      </c>
      <c r="N9">
        <v>15</v>
      </c>
    </row>
    <row r="10" spans="1:14" x14ac:dyDescent="0.25">
      <c r="A10">
        <v>5050002.0199999996</v>
      </c>
      <c r="B10">
        <v>3470</v>
      </c>
      <c r="C10">
        <v>3511</v>
      </c>
      <c r="D10">
        <v>1307</v>
      </c>
      <c r="E10">
        <v>1284</v>
      </c>
      <c r="F10">
        <v>2282.1</v>
      </c>
      <c r="G10">
        <v>1.52</v>
      </c>
      <c r="H10">
        <v>1280</v>
      </c>
      <c r="I10">
        <v>830</v>
      </c>
      <c r="J10">
        <v>75</v>
      </c>
      <c r="K10">
        <v>295</v>
      </c>
      <c r="L10">
        <v>40</v>
      </c>
      <c r="M10">
        <v>30</v>
      </c>
      <c r="N10">
        <v>10</v>
      </c>
    </row>
    <row r="11" spans="1:14" x14ac:dyDescent="0.25">
      <c r="A11">
        <v>5050002.04</v>
      </c>
      <c r="B11">
        <v>1381</v>
      </c>
      <c r="C11">
        <v>1363</v>
      </c>
      <c r="D11">
        <v>636</v>
      </c>
      <c r="E11">
        <v>621</v>
      </c>
      <c r="F11">
        <v>1169.2</v>
      </c>
      <c r="G11">
        <v>1.18</v>
      </c>
      <c r="H11">
        <v>420</v>
      </c>
      <c r="I11">
        <v>290</v>
      </c>
      <c r="J11">
        <v>30</v>
      </c>
      <c r="K11">
        <v>70</v>
      </c>
      <c r="L11">
        <v>10</v>
      </c>
      <c r="M11">
        <v>0</v>
      </c>
      <c r="N11">
        <v>10</v>
      </c>
    </row>
    <row r="12" spans="1:14" x14ac:dyDescent="0.25">
      <c r="A12">
        <v>5050002.05</v>
      </c>
      <c r="B12">
        <v>5116</v>
      </c>
      <c r="C12">
        <v>5090</v>
      </c>
      <c r="D12">
        <v>2026</v>
      </c>
      <c r="E12">
        <v>1943</v>
      </c>
      <c r="F12">
        <v>3742.5</v>
      </c>
      <c r="G12">
        <v>1.37</v>
      </c>
      <c r="H12">
        <v>2175</v>
      </c>
      <c r="I12">
        <v>1295</v>
      </c>
      <c r="J12">
        <v>145</v>
      </c>
      <c r="K12">
        <v>635</v>
      </c>
      <c r="L12">
        <v>65</v>
      </c>
      <c r="M12">
        <v>20</v>
      </c>
      <c r="N12">
        <v>20</v>
      </c>
    </row>
    <row r="13" spans="1:14" x14ac:dyDescent="0.25">
      <c r="A13">
        <v>5050002.0599999996</v>
      </c>
      <c r="B13">
        <v>2609</v>
      </c>
      <c r="C13">
        <v>2673</v>
      </c>
      <c r="D13">
        <v>1046</v>
      </c>
      <c r="E13">
        <v>1015</v>
      </c>
      <c r="F13">
        <v>581.6</v>
      </c>
      <c r="G13">
        <v>4.49</v>
      </c>
      <c r="H13">
        <v>1285</v>
      </c>
      <c r="I13">
        <v>895</v>
      </c>
      <c r="J13">
        <v>95</v>
      </c>
      <c r="K13">
        <v>230</v>
      </c>
      <c r="L13">
        <v>20</v>
      </c>
      <c r="M13">
        <v>40</v>
      </c>
      <c r="N13">
        <v>10</v>
      </c>
    </row>
    <row r="14" spans="1:14" x14ac:dyDescent="0.25">
      <c r="A14">
        <v>5050003</v>
      </c>
      <c r="B14">
        <v>4617</v>
      </c>
      <c r="C14">
        <v>4564</v>
      </c>
      <c r="D14">
        <v>2116</v>
      </c>
      <c r="E14">
        <v>1982</v>
      </c>
      <c r="F14">
        <v>1444.7</v>
      </c>
      <c r="G14">
        <v>3.2</v>
      </c>
      <c r="H14">
        <v>2025</v>
      </c>
      <c r="I14">
        <v>1155</v>
      </c>
      <c r="J14">
        <v>110</v>
      </c>
      <c r="K14">
        <v>560</v>
      </c>
      <c r="L14">
        <v>85</v>
      </c>
      <c r="M14">
        <v>90</v>
      </c>
      <c r="N14">
        <v>20</v>
      </c>
    </row>
    <row r="15" spans="1:14" x14ac:dyDescent="0.25">
      <c r="A15">
        <v>5050004</v>
      </c>
      <c r="B15">
        <v>3824</v>
      </c>
      <c r="C15">
        <v>3829</v>
      </c>
      <c r="D15">
        <v>2074</v>
      </c>
      <c r="E15">
        <v>1840</v>
      </c>
      <c r="F15">
        <v>2034.2</v>
      </c>
      <c r="G15">
        <v>1.88</v>
      </c>
      <c r="H15">
        <v>1670</v>
      </c>
      <c r="I15">
        <v>900</v>
      </c>
      <c r="J15">
        <v>60</v>
      </c>
      <c r="K15">
        <v>555</v>
      </c>
      <c r="L15">
        <v>100</v>
      </c>
      <c r="M15">
        <v>55</v>
      </c>
      <c r="N15">
        <v>10</v>
      </c>
    </row>
    <row r="16" spans="1:14" x14ac:dyDescent="0.25">
      <c r="A16">
        <v>5050005</v>
      </c>
      <c r="B16">
        <v>5876</v>
      </c>
      <c r="C16">
        <v>6107</v>
      </c>
      <c r="D16">
        <v>2686</v>
      </c>
      <c r="E16">
        <v>2522</v>
      </c>
      <c r="F16">
        <v>2635.2</v>
      </c>
      <c r="G16">
        <v>2.23</v>
      </c>
      <c r="H16">
        <v>2650</v>
      </c>
      <c r="I16">
        <v>1440</v>
      </c>
      <c r="J16">
        <v>165</v>
      </c>
      <c r="K16">
        <v>660</v>
      </c>
      <c r="L16">
        <v>235</v>
      </c>
      <c r="M16">
        <v>130</v>
      </c>
      <c r="N16">
        <v>20</v>
      </c>
    </row>
    <row r="17" spans="1:14" x14ac:dyDescent="0.25">
      <c r="A17">
        <v>5050006</v>
      </c>
      <c r="B17">
        <v>4097</v>
      </c>
      <c r="C17">
        <v>4090</v>
      </c>
      <c r="D17">
        <v>1591</v>
      </c>
      <c r="E17">
        <v>1533</v>
      </c>
      <c r="F17">
        <v>1619.6</v>
      </c>
      <c r="G17">
        <v>2.5299999999999998</v>
      </c>
      <c r="H17">
        <v>1825</v>
      </c>
      <c r="I17">
        <v>1130</v>
      </c>
      <c r="J17">
        <v>105</v>
      </c>
      <c r="K17">
        <v>290</v>
      </c>
      <c r="L17">
        <v>120</v>
      </c>
      <c r="M17">
        <v>135</v>
      </c>
      <c r="N17">
        <v>40</v>
      </c>
    </row>
    <row r="18" spans="1:14" x14ac:dyDescent="0.25">
      <c r="A18">
        <v>5050007.01</v>
      </c>
      <c r="B18">
        <v>2230</v>
      </c>
      <c r="C18">
        <v>2254</v>
      </c>
      <c r="D18">
        <v>1166</v>
      </c>
      <c r="E18">
        <v>1101</v>
      </c>
      <c r="F18">
        <v>2670</v>
      </c>
      <c r="G18">
        <v>0.84</v>
      </c>
      <c r="H18">
        <v>835</v>
      </c>
      <c r="I18">
        <v>565</v>
      </c>
      <c r="J18">
        <v>40</v>
      </c>
      <c r="K18">
        <v>135</v>
      </c>
      <c r="L18">
        <v>50</v>
      </c>
      <c r="M18">
        <v>45</v>
      </c>
      <c r="N18">
        <v>0</v>
      </c>
    </row>
    <row r="19" spans="1:14" x14ac:dyDescent="0.25">
      <c r="A19">
        <v>5050007.0199999996</v>
      </c>
      <c r="B19">
        <v>4681</v>
      </c>
      <c r="C19">
        <v>4953</v>
      </c>
      <c r="D19">
        <v>1909</v>
      </c>
      <c r="E19">
        <v>1630</v>
      </c>
      <c r="F19">
        <v>11100.3</v>
      </c>
      <c r="G19">
        <v>0.42</v>
      </c>
      <c r="H19">
        <v>1420</v>
      </c>
      <c r="I19">
        <v>715</v>
      </c>
      <c r="J19">
        <v>105</v>
      </c>
      <c r="K19">
        <v>475</v>
      </c>
      <c r="L19">
        <v>110</v>
      </c>
      <c r="M19">
        <v>20</v>
      </c>
      <c r="N19">
        <v>10</v>
      </c>
    </row>
    <row r="20" spans="1:14" x14ac:dyDescent="0.25">
      <c r="A20">
        <v>5050007.03</v>
      </c>
      <c r="B20">
        <v>3731</v>
      </c>
      <c r="C20">
        <v>3719</v>
      </c>
      <c r="D20">
        <v>1477</v>
      </c>
      <c r="E20">
        <v>1442</v>
      </c>
      <c r="F20">
        <v>3073.1</v>
      </c>
      <c r="G20">
        <v>1.21</v>
      </c>
      <c r="H20">
        <v>1475</v>
      </c>
      <c r="I20">
        <v>990</v>
      </c>
      <c r="J20">
        <v>120</v>
      </c>
      <c r="K20">
        <v>245</v>
      </c>
      <c r="L20">
        <v>50</v>
      </c>
      <c r="M20">
        <v>40</v>
      </c>
      <c r="N20">
        <v>30</v>
      </c>
    </row>
    <row r="21" spans="1:14" x14ac:dyDescent="0.25">
      <c r="A21">
        <v>5050008</v>
      </c>
      <c r="B21">
        <v>4622</v>
      </c>
      <c r="C21">
        <v>4597</v>
      </c>
      <c r="D21">
        <v>2155</v>
      </c>
      <c r="E21">
        <v>2068</v>
      </c>
      <c r="F21">
        <v>2973.5</v>
      </c>
      <c r="G21">
        <v>1.55</v>
      </c>
      <c r="H21">
        <v>2110</v>
      </c>
      <c r="I21">
        <v>1420</v>
      </c>
      <c r="J21">
        <v>145</v>
      </c>
      <c r="K21">
        <v>355</v>
      </c>
      <c r="L21">
        <v>105</v>
      </c>
      <c r="M21">
        <v>60</v>
      </c>
      <c r="N21">
        <v>15</v>
      </c>
    </row>
    <row r="22" spans="1:14" x14ac:dyDescent="0.25">
      <c r="A22">
        <v>5050009</v>
      </c>
      <c r="B22">
        <v>3271</v>
      </c>
      <c r="C22">
        <v>3280</v>
      </c>
      <c r="D22">
        <v>1465</v>
      </c>
      <c r="E22">
        <v>1407</v>
      </c>
      <c r="F22">
        <v>3177.9</v>
      </c>
      <c r="G22">
        <v>1.03</v>
      </c>
      <c r="H22">
        <v>1530</v>
      </c>
      <c r="I22">
        <v>860</v>
      </c>
      <c r="J22">
        <v>115</v>
      </c>
      <c r="K22">
        <v>330</v>
      </c>
      <c r="L22">
        <v>105</v>
      </c>
      <c r="M22">
        <v>90</v>
      </c>
      <c r="N22">
        <v>25</v>
      </c>
    </row>
    <row r="23" spans="1:14" x14ac:dyDescent="0.25">
      <c r="A23">
        <v>5050010</v>
      </c>
      <c r="B23">
        <v>3866</v>
      </c>
      <c r="C23">
        <v>3787</v>
      </c>
      <c r="D23">
        <v>1817</v>
      </c>
      <c r="E23">
        <v>1697</v>
      </c>
      <c r="F23">
        <v>6178.7</v>
      </c>
      <c r="G23">
        <v>0.63</v>
      </c>
      <c r="H23">
        <v>1445</v>
      </c>
      <c r="I23">
        <v>730</v>
      </c>
      <c r="J23">
        <v>105</v>
      </c>
      <c r="K23">
        <v>460</v>
      </c>
      <c r="L23">
        <v>75</v>
      </c>
      <c r="M23">
        <v>45</v>
      </c>
      <c r="N23">
        <v>25</v>
      </c>
    </row>
    <row r="24" spans="1:14" x14ac:dyDescent="0.25">
      <c r="A24">
        <v>5050011.01</v>
      </c>
      <c r="B24">
        <v>6948</v>
      </c>
      <c r="C24">
        <v>6690</v>
      </c>
      <c r="D24">
        <v>3313</v>
      </c>
      <c r="E24">
        <v>3040</v>
      </c>
      <c r="F24">
        <v>889.4</v>
      </c>
      <c r="G24">
        <v>7.81</v>
      </c>
      <c r="H24">
        <v>3170</v>
      </c>
      <c r="I24">
        <v>1720</v>
      </c>
      <c r="J24">
        <v>165</v>
      </c>
      <c r="K24">
        <v>940</v>
      </c>
      <c r="L24">
        <v>240</v>
      </c>
      <c r="M24">
        <v>45</v>
      </c>
      <c r="N24">
        <v>55</v>
      </c>
    </row>
    <row r="25" spans="1:14" x14ac:dyDescent="0.25">
      <c r="A25">
        <v>5050011.03</v>
      </c>
      <c r="B25">
        <v>4009</v>
      </c>
      <c r="C25">
        <v>4076</v>
      </c>
      <c r="D25">
        <v>2540</v>
      </c>
      <c r="E25">
        <v>2256</v>
      </c>
      <c r="F25">
        <v>3264.1</v>
      </c>
      <c r="G25">
        <v>1.23</v>
      </c>
      <c r="H25">
        <v>1695</v>
      </c>
      <c r="I25">
        <v>595</v>
      </c>
      <c r="J25">
        <v>35</v>
      </c>
      <c r="K25">
        <v>920</v>
      </c>
      <c r="L25">
        <v>75</v>
      </c>
      <c r="M25">
        <v>45</v>
      </c>
      <c r="N25">
        <v>25</v>
      </c>
    </row>
    <row r="26" spans="1:14" x14ac:dyDescent="0.25">
      <c r="A26">
        <v>5050011.04</v>
      </c>
      <c r="B26">
        <v>4607</v>
      </c>
      <c r="C26">
        <v>4778</v>
      </c>
      <c r="D26">
        <v>1914</v>
      </c>
      <c r="E26">
        <v>1776</v>
      </c>
      <c r="F26">
        <v>2268.3000000000002</v>
      </c>
      <c r="G26">
        <v>2.0299999999999998</v>
      </c>
      <c r="H26">
        <v>2000</v>
      </c>
      <c r="I26">
        <v>875</v>
      </c>
      <c r="J26">
        <v>65</v>
      </c>
      <c r="K26">
        <v>655</v>
      </c>
      <c r="L26">
        <v>260</v>
      </c>
      <c r="M26">
        <v>110</v>
      </c>
      <c r="N26">
        <v>30</v>
      </c>
    </row>
    <row r="27" spans="1:14" x14ac:dyDescent="0.25">
      <c r="A27">
        <v>5050012</v>
      </c>
      <c r="B27">
        <v>4367</v>
      </c>
      <c r="C27">
        <v>4531</v>
      </c>
      <c r="D27">
        <v>1695</v>
      </c>
      <c r="E27">
        <v>1618</v>
      </c>
      <c r="F27">
        <v>2868.7</v>
      </c>
      <c r="G27">
        <v>1.52</v>
      </c>
      <c r="H27">
        <v>1530</v>
      </c>
      <c r="I27">
        <v>815</v>
      </c>
      <c r="J27">
        <v>120</v>
      </c>
      <c r="K27">
        <v>380</v>
      </c>
      <c r="L27">
        <v>125</v>
      </c>
      <c r="M27">
        <v>50</v>
      </c>
      <c r="N27">
        <v>35</v>
      </c>
    </row>
    <row r="28" spans="1:14" x14ac:dyDescent="0.25">
      <c r="A28">
        <v>5050013</v>
      </c>
      <c r="B28">
        <v>4922</v>
      </c>
      <c r="C28">
        <v>5119</v>
      </c>
      <c r="D28">
        <v>2680</v>
      </c>
      <c r="E28">
        <v>2463</v>
      </c>
      <c r="F28">
        <v>3240.7</v>
      </c>
      <c r="G28">
        <v>1.52</v>
      </c>
      <c r="H28">
        <v>2195</v>
      </c>
      <c r="I28">
        <v>1015</v>
      </c>
      <c r="J28">
        <v>125</v>
      </c>
      <c r="K28">
        <v>655</v>
      </c>
      <c r="L28">
        <v>170</v>
      </c>
      <c r="M28">
        <v>195</v>
      </c>
      <c r="N28">
        <v>40</v>
      </c>
    </row>
    <row r="29" spans="1:14" x14ac:dyDescent="0.25">
      <c r="A29">
        <v>5050014</v>
      </c>
      <c r="B29">
        <v>1872</v>
      </c>
      <c r="C29">
        <v>1873</v>
      </c>
      <c r="D29">
        <v>935</v>
      </c>
      <c r="E29">
        <v>842</v>
      </c>
      <c r="F29">
        <v>4905.7</v>
      </c>
      <c r="G29">
        <v>0.38</v>
      </c>
      <c r="H29">
        <v>495</v>
      </c>
      <c r="I29">
        <v>165</v>
      </c>
      <c r="J29">
        <v>20</v>
      </c>
      <c r="K29">
        <v>230</v>
      </c>
      <c r="L29">
        <v>35</v>
      </c>
      <c r="M29">
        <v>30</v>
      </c>
      <c r="N29">
        <v>20</v>
      </c>
    </row>
    <row r="30" spans="1:14" x14ac:dyDescent="0.25">
      <c r="A30">
        <v>5050015</v>
      </c>
      <c r="B30">
        <v>5190</v>
      </c>
      <c r="C30">
        <v>5110</v>
      </c>
      <c r="D30">
        <v>3085</v>
      </c>
      <c r="E30">
        <v>2544</v>
      </c>
      <c r="F30">
        <v>4680.3</v>
      </c>
      <c r="G30">
        <v>1.1100000000000001</v>
      </c>
      <c r="H30">
        <v>2695</v>
      </c>
      <c r="I30">
        <v>1050</v>
      </c>
      <c r="J30">
        <v>95</v>
      </c>
      <c r="K30">
        <v>775</v>
      </c>
      <c r="L30">
        <v>480</v>
      </c>
      <c r="M30">
        <v>285</v>
      </c>
      <c r="N30">
        <v>10</v>
      </c>
    </row>
    <row r="31" spans="1:14" x14ac:dyDescent="0.25">
      <c r="A31">
        <v>5050016</v>
      </c>
      <c r="B31">
        <v>4596</v>
      </c>
      <c r="C31">
        <v>4470</v>
      </c>
      <c r="D31">
        <v>1878</v>
      </c>
      <c r="E31">
        <v>1799</v>
      </c>
      <c r="F31">
        <v>4198.8</v>
      </c>
      <c r="G31">
        <v>1.0900000000000001</v>
      </c>
      <c r="H31">
        <v>2025</v>
      </c>
      <c r="I31">
        <v>1015</v>
      </c>
      <c r="J31">
        <v>110</v>
      </c>
      <c r="K31">
        <v>280</v>
      </c>
      <c r="L31">
        <v>320</v>
      </c>
      <c r="M31">
        <v>275</v>
      </c>
      <c r="N31">
        <v>20</v>
      </c>
    </row>
    <row r="32" spans="1:14" x14ac:dyDescent="0.25">
      <c r="A32">
        <v>5050017</v>
      </c>
      <c r="B32">
        <v>4042</v>
      </c>
      <c r="C32">
        <v>3992</v>
      </c>
      <c r="D32">
        <v>1654</v>
      </c>
      <c r="E32">
        <v>1502</v>
      </c>
      <c r="F32">
        <v>4308.2</v>
      </c>
      <c r="G32">
        <v>0.94</v>
      </c>
      <c r="H32">
        <v>1895</v>
      </c>
      <c r="I32">
        <v>825</v>
      </c>
      <c r="J32">
        <v>75</v>
      </c>
      <c r="K32">
        <v>320</v>
      </c>
      <c r="L32">
        <v>315</v>
      </c>
      <c r="M32">
        <v>325</v>
      </c>
      <c r="N32">
        <v>35</v>
      </c>
    </row>
    <row r="33" spans="1:14" x14ac:dyDescent="0.25">
      <c r="A33">
        <v>5050018</v>
      </c>
      <c r="B33">
        <v>4263</v>
      </c>
      <c r="C33">
        <v>3912</v>
      </c>
      <c r="D33">
        <v>2096</v>
      </c>
      <c r="E33">
        <v>1874</v>
      </c>
      <c r="F33">
        <v>5785.8</v>
      </c>
      <c r="G33">
        <v>0.74</v>
      </c>
      <c r="H33">
        <v>1930</v>
      </c>
      <c r="I33">
        <v>770</v>
      </c>
      <c r="J33">
        <v>110</v>
      </c>
      <c r="K33">
        <v>315</v>
      </c>
      <c r="L33">
        <v>490</v>
      </c>
      <c r="M33">
        <v>230</v>
      </c>
      <c r="N33">
        <v>10</v>
      </c>
    </row>
    <row r="34" spans="1:14" x14ac:dyDescent="0.25">
      <c r="A34">
        <v>5050019</v>
      </c>
      <c r="B34">
        <v>3966</v>
      </c>
      <c r="C34">
        <v>3906</v>
      </c>
      <c r="D34">
        <v>1885</v>
      </c>
      <c r="E34">
        <v>1710</v>
      </c>
      <c r="F34">
        <v>3858.7</v>
      </c>
      <c r="G34">
        <v>1.03</v>
      </c>
      <c r="H34">
        <v>1820</v>
      </c>
      <c r="I34">
        <v>850</v>
      </c>
      <c r="J34">
        <v>70</v>
      </c>
      <c r="K34">
        <v>230</v>
      </c>
      <c r="L34">
        <v>400</v>
      </c>
      <c r="M34">
        <v>265</v>
      </c>
      <c r="N34">
        <v>10</v>
      </c>
    </row>
    <row r="35" spans="1:14" x14ac:dyDescent="0.25">
      <c r="A35">
        <v>5050020.01</v>
      </c>
      <c r="B35">
        <v>5008</v>
      </c>
      <c r="C35">
        <v>5504</v>
      </c>
      <c r="D35">
        <v>2868</v>
      </c>
      <c r="E35">
        <v>2384</v>
      </c>
      <c r="F35">
        <v>870.4</v>
      </c>
      <c r="G35">
        <v>5.75</v>
      </c>
      <c r="H35">
        <v>2320</v>
      </c>
      <c r="I35">
        <v>1260</v>
      </c>
      <c r="J35">
        <v>150</v>
      </c>
      <c r="K35">
        <v>595</v>
      </c>
      <c r="L35">
        <v>155</v>
      </c>
      <c r="M35">
        <v>140</v>
      </c>
      <c r="N35">
        <v>25</v>
      </c>
    </row>
    <row r="36" spans="1:14" x14ac:dyDescent="0.25">
      <c r="A36">
        <v>5050020.0199999996</v>
      </c>
      <c r="B36">
        <v>2888</v>
      </c>
      <c r="C36">
        <v>2872</v>
      </c>
      <c r="D36">
        <v>1139</v>
      </c>
      <c r="E36">
        <v>1050</v>
      </c>
      <c r="F36">
        <v>1915.4</v>
      </c>
      <c r="G36">
        <v>1.51</v>
      </c>
      <c r="H36">
        <v>1260</v>
      </c>
      <c r="I36">
        <v>940</v>
      </c>
      <c r="J36">
        <v>105</v>
      </c>
      <c r="K36">
        <v>145</v>
      </c>
      <c r="L36">
        <v>20</v>
      </c>
      <c r="M36">
        <v>50</v>
      </c>
      <c r="N36">
        <v>10</v>
      </c>
    </row>
    <row r="37" spans="1:14" x14ac:dyDescent="0.25">
      <c r="A37">
        <v>5050021</v>
      </c>
      <c r="B37">
        <v>6076</v>
      </c>
      <c r="C37">
        <v>6261</v>
      </c>
      <c r="D37">
        <v>2915</v>
      </c>
      <c r="E37">
        <v>2711</v>
      </c>
      <c r="F37">
        <v>2839.5</v>
      </c>
      <c r="G37">
        <v>2.14</v>
      </c>
      <c r="H37">
        <v>2840</v>
      </c>
      <c r="I37">
        <v>1550</v>
      </c>
      <c r="J37">
        <v>210</v>
      </c>
      <c r="K37">
        <v>700</v>
      </c>
      <c r="L37">
        <v>185</v>
      </c>
      <c r="M37">
        <v>170</v>
      </c>
      <c r="N37">
        <v>25</v>
      </c>
    </row>
    <row r="38" spans="1:14" x14ac:dyDescent="0.25">
      <c r="A38">
        <v>5050022</v>
      </c>
      <c r="B38">
        <v>5562</v>
      </c>
      <c r="C38">
        <v>5621</v>
      </c>
      <c r="D38">
        <v>2932</v>
      </c>
      <c r="E38">
        <v>2626</v>
      </c>
      <c r="F38">
        <v>3195.8</v>
      </c>
      <c r="G38">
        <v>1.74</v>
      </c>
      <c r="H38">
        <v>2130</v>
      </c>
      <c r="I38">
        <v>1090</v>
      </c>
      <c r="J38">
        <v>100</v>
      </c>
      <c r="K38">
        <v>700</v>
      </c>
      <c r="L38">
        <v>150</v>
      </c>
      <c r="M38">
        <v>70</v>
      </c>
      <c r="N38">
        <v>15</v>
      </c>
    </row>
    <row r="39" spans="1:14" x14ac:dyDescent="0.25">
      <c r="A39">
        <v>5050023.01</v>
      </c>
      <c r="B39">
        <v>5772</v>
      </c>
      <c r="C39">
        <v>5828</v>
      </c>
      <c r="D39">
        <v>2853</v>
      </c>
      <c r="E39">
        <v>2638</v>
      </c>
      <c r="F39">
        <v>4488.7</v>
      </c>
      <c r="G39">
        <v>1.29</v>
      </c>
      <c r="H39">
        <v>2745</v>
      </c>
      <c r="I39">
        <v>1565</v>
      </c>
      <c r="J39">
        <v>180</v>
      </c>
      <c r="K39">
        <v>650</v>
      </c>
      <c r="L39">
        <v>195</v>
      </c>
      <c r="M39">
        <v>120</v>
      </c>
      <c r="N39">
        <v>30</v>
      </c>
    </row>
    <row r="40" spans="1:14" x14ac:dyDescent="0.25">
      <c r="A40">
        <v>5050023.0199999996</v>
      </c>
      <c r="B40">
        <v>3888</v>
      </c>
      <c r="C40">
        <v>3832</v>
      </c>
      <c r="D40">
        <v>1688</v>
      </c>
      <c r="E40">
        <v>1615</v>
      </c>
      <c r="F40">
        <v>4267.8</v>
      </c>
      <c r="G40">
        <v>0.91</v>
      </c>
      <c r="H40">
        <v>2200</v>
      </c>
      <c r="I40">
        <v>1400</v>
      </c>
      <c r="J40">
        <v>175</v>
      </c>
      <c r="K40">
        <v>410</v>
      </c>
      <c r="L40">
        <v>125</v>
      </c>
      <c r="M40">
        <v>70</v>
      </c>
      <c r="N40">
        <v>25</v>
      </c>
    </row>
    <row r="41" spans="1:14" x14ac:dyDescent="0.25">
      <c r="A41">
        <v>5050024</v>
      </c>
      <c r="B41">
        <v>3196</v>
      </c>
      <c r="C41">
        <v>3139</v>
      </c>
      <c r="D41">
        <v>1343</v>
      </c>
      <c r="E41">
        <v>1292</v>
      </c>
      <c r="F41">
        <v>2330.6</v>
      </c>
      <c r="G41">
        <v>1.37</v>
      </c>
      <c r="H41">
        <v>1520</v>
      </c>
      <c r="I41">
        <v>925</v>
      </c>
      <c r="J41">
        <v>85</v>
      </c>
      <c r="K41">
        <v>340</v>
      </c>
      <c r="L41">
        <v>100</v>
      </c>
      <c r="M41">
        <v>50</v>
      </c>
      <c r="N41">
        <v>20</v>
      </c>
    </row>
    <row r="42" spans="1:14" x14ac:dyDescent="0.25">
      <c r="A42">
        <v>5050025</v>
      </c>
      <c r="B42">
        <v>5514</v>
      </c>
      <c r="C42">
        <v>5329</v>
      </c>
      <c r="D42">
        <v>2020</v>
      </c>
      <c r="E42">
        <v>1942</v>
      </c>
      <c r="F42">
        <v>2222.1</v>
      </c>
      <c r="G42">
        <v>2.48</v>
      </c>
      <c r="H42">
        <v>2180</v>
      </c>
      <c r="I42">
        <v>1300</v>
      </c>
      <c r="J42">
        <v>130</v>
      </c>
      <c r="K42">
        <v>485</v>
      </c>
      <c r="L42">
        <v>155</v>
      </c>
      <c r="M42">
        <v>80</v>
      </c>
      <c r="N42">
        <v>25</v>
      </c>
    </row>
    <row r="43" spans="1:14" x14ac:dyDescent="0.25">
      <c r="A43">
        <v>5050026</v>
      </c>
      <c r="B43">
        <v>5367</v>
      </c>
      <c r="C43">
        <v>5355</v>
      </c>
      <c r="D43">
        <v>2281</v>
      </c>
      <c r="E43">
        <v>2176</v>
      </c>
      <c r="F43">
        <v>2417.6999999999998</v>
      </c>
      <c r="G43">
        <v>2.2200000000000002</v>
      </c>
      <c r="H43">
        <v>2545</v>
      </c>
      <c r="I43">
        <v>1445</v>
      </c>
      <c r="J43">
        <v>120</v>
      </c>
      <c r="K43">
        <v>765</v>
      </c>
      <c r="L43">
        <v>125</v>
      </c>
      <c r="M43">
        <v>70</v>
      </c>
      <c r="N43">
        <v>20</v>
      </c>
    </row>
    <row r="44" spans="1:14" x14ac:dyDescent="0.25">
      <c r="A44">
        <v>5050027</v>
      </c>
      <c r="B44">
        <v>3856</v>
      </c>
      <c r="C44">
        <v>3817</v>
      </c>
      <c r="D44">
        <v>1808</v>
      </c>
      <c r="E44">
        <v>1723</v>
      </c>
      <c r="F44">
        <v>5155.8</v>
      </c>
      <c r="G44">
        <v>0.75</v>
      </c>
      <c r="H44">
        <v>1840</v>
      </c>
      <c r="I44">
        <v>1010</v>
      </c>
      <c r="J44">
        <v>120</v>
      </c>
      <c r="K44">
        <v>580</v>
      </c>
      <c r="L44">
        <v>80</v>
      </c>
      <c r="M44">
        <v>25</v>
      </c>
      <c r="N44">
        <v>30</v>
      </c>
    </row>
    <row r="45" spans="1:14" x14ac:dyDescent="0.25">
      <c r="A45">
        <v>5050028</v>
      </c>
      <c r="B45">
        <v>6649</v>
      </c>
      <c r="C45">
        <v>6844</v>
      </c>
      <c r="D45">
        <v>2792</v>
      </c>
      <c r="E45">
        <v>2636</v>
      </c>
      <c r="F45">
        <v>3375.8</v>
      </c>
      <c r="G45">
        <v>1.97</v>
      </c>
      <c r="H45">
        <v>2780</v>
      </c>
      <c r="I45">
        <v>1580</v>
      </c>
      <c r="J45">
        <v>160</v>
      </c>
      <c r="K45">
        <v>815</v>
      </c>
      <c r="L45">
        <v>135</v>
      </c>
      <c r="M45">
        <v>85</v>
      </c>
      <c r="N45">
        <v>10</v>
      </c>
    </row>
    <row r="46" spans="1:14" x14ac:dyDescent="0.25">
      <c r="A46">
        <v>5050029</v>
      </c>
      <c r="B46">
        <v>4932</v>
      </c>
      <c r="C46">
        <v>4918</v>
      </c>
      <c r="D46">
        <v>2408</v>
      </c>
      <c r="E46">
        <v>2253</v>
      </c>
      <c r="F46">
        <v>4898.7</v>
      </c>
      <c r="G46">
        <v>1.01</v>
      </c>
      <c r="H46">
        <v>1860</v>
      </c>
      <c r="I46">
        <v>925</v>
      </c>
      <c r="J46">
        <v>75</v>
      </c>
      <c r="K46">
        <v>670</v>
      </c>
      <c r="L46">
        <v>135</v>
      </c>
      <c r="M46">
        <v>25</v>
      </c>
      <c r="N46">
        <v>40</v>
      </c>
    </row>
    <row r="47" spans="1:14" x14ac:dyDescent="0.25">
      <c r="A47">
        <v>5050030</v>
      </c>
      <c r="B47">
        <v>6360</v>
      </c>
      <c r="C47">
        <v>6551</v>
      </c>
      <c r="D47">
        <v>3767</v>
      </c>
      <c r="E47">
        <v>3528</v>
      </c>
      <c r="F47">
        <v>3548.7</v>
      </c>
      <c r="G47">
        <v>1.79</v>
      </c>
      <c r="H47">
        <v>2600</v>
      </c>
      <c r="I47">
        <v>1365</v>
      </c>
      <c r="J47">
        <v>140</v>
      </c>
      <c r="K47">
        <v>885</v>
      </c>
      <c r="L47">
        <v>110</v>
      </c>
      <c r="M47">
        <v>60</v>
      </c>
      <c r="N47">
        <v>30</v>
      </c>
    </row>
    <row r="48" spans="1:14" x14ac:dyDescent="0.25">
      <c r="A48">
        <v>5050031</v>
      </c>
      <c r="B48">
        <v>5349</v>
      </c>
      <c r="C48">
        <v>5341</v>
      </c>
      <c r="D48">
        <v>3272</v>
      </c>
      <c r="E48">
        <v>3129</v>
      </c>
      <c r="F48">
        <v>4836.3</v>
      </c>
      <c r="G48">
        <v>1.1100000000000001</v>
      </c>
      <c r="H48">
        <v>2275</v>
      </c>
      <c r="I48">
        <v>1225</v>
      </c>
      <c r="J48">
        <v>125</v>
      </c>
      <c r="K48">
        <v>695</v>
      </c>
      <c r="L48">
        <v>160</v>
      </c>
      <c r="M48">
        <v>20</v>
      </c>
      <c r="N48">
        <v>50</v>
      </c>
    </row>
    <row r="49" spans="1:14" x14ac:dyDescent="0.25">
      <c r="A49">
        <v>5050032.01</v>
      </c>
      <c r="B49">
        <v>3558</v>
      </c>
      <c r="C49">
        <v>3376</v>
      </c>
      <c r="D49">
        <v>1857</v>
      </c>
      <c r="E49">
        <v>1823</v>
      </c>
      <c r="F49">
        <v>4569.2</v>
      </c>
      <c r="G49">
        <v>0.78</v>
      </c>
      <c r="H49">
        <v>1395</v>
      </c>
      <c r="I49">
        <v>645</v>
      </c>
      <c r="J49">
        <v>55</v>
      </c>
      <c r="K49">
        <v>470</v>
      </c>
      <c r="L49">
        <v>165</v>
      </c>
      <c r="M49">
        <v>55</v>
      </c>
      <c r="N49">
        <v>0</v>
      </c>
    </row>
    <row r="50" spans="1:14" x14ac:dyDescent="0.25">
      <c r="A50">
        <v>5050032.0199999996</v>
      </c>
      <c r="B50">
        <v>6015</v>
      </c>
      <c r="C50">
        <v>5771</v>
      </c>
      <c r="D50">
        <v>2547</v>
      </c>
      <c r="E50">
        <v>2479</v>
      </c>
      <c r="F50">
        <v>3302.9</v>
      </c>
      <c r="G50">
        <v>1.82</v>
      </c>
      <c r="H50">
        <v>2315</v>
      </c>
      <c r="I50">
        <v>1425</v>
      </c>
      <c r="J50">
        <v>110</v>
      </c>
      <c r="K50">
        <v>430</v>
      </c>
      <c r="L50">
        <v>195</v>
      </c>
      <c r="M50">
        <v>140</v>
      </c>
      <c r="N50">
        <v>10</v>
      </c>
    </row>
    <row r="51" spans="1:14" x14ac:dyDescent="0.25">
      <c r="A51">
        <v>5050033.01</v>
      </c>
      <c r="B51">
        <v>5106</v>
      </c>
      <c r="C51">
        <v>4560</v>
      </c>
      <c r="D51">
        <v>2198</v>
      </c>
      <c r="E51">
        <v>2107</v>
      </c>
      <c r="F51">
        <v>4826.5</v>
      </c>
      <c r="G51">
        <v>1.06</v>
      </c>
      <c r="H51">
        <v>2575</v>
      </c>
      <c r="I51">
        <v>1430</v>
      </c>
      <c r="J51">
        <v>165</v>
      </c>
      <c r="K51">
        <v>540</v>
      </c>
      <c r="L51">
        <v>240</v>
      </c>
      <c r="M51">
        <v>195</v>
      </c>
      <c r="N51">
        <v>10</v>
      </c>
    </row>
    <row r="52" spans="1:14" x14ac:dyDescent="0.25">
      <c r="A52">
        <v>5050033.0199999996</v>
      </c>
      <c r="B52">
        <v>3198</v>
      </c>
      <c r="C52">
        <v>2852</v>
      </c>
      <c r="D52">
        <v>1780</v>
      </c>
      <c r="E52">
        <v>1618</v>
      </c>
      <c r="F52">
        <v>3141.8</v>
      </c>
      <c r="G52">
        <v>1.02</v>
      </c>
      <c r="H52">
        <v>1545</v>
      </c>
      <c r="I52">
        <v>825</v>
      </c>
      <c r="J52">
        <v>100</v>
      </c>
      <c r="K52">
        <v>360</v>
      </c>
      <c r="L52">
        <v>150</v>
      </c>
      <c r="M52">
        <v>100</v>
      </c>
      <c r="N52">
        <v>10</v>
      </c>
    </row>
    <row r="53" spans="1:14" x14ac:dyDescent="0.25">
      <c r="A53">
        <v>5050034</v>
      </c>
      <c r="B53">
        <v>3631</v>
      </c>
      <c r="C53">
        <v>3656</v>
      </c>
      <c r="D53">
        <v>1371</v>
      </c>
      <c r="E53">
        <v>1316</v>
      </c>
      <c r="F53">
        <v>2834.7</v>
      </c>
      <c r="G53">
        <v>1.28</v>
      </c>
      <c r="H53">
        <v>1565</v>
      </c>
      <c r="I53">
        <v>740</v>
      </c>
      <c r="J53">
        <v>110</v>
      </c>
      <c r="K53">
        <v>235</v>
      </c>
      <c r="L53">
        <v>255</v>
      </c>
      <c r="M53">
        <v>190</v>
      </c>
      <c r="N53">
        <v>35</v>
      </c>
    </row>
    <row r="54" spans="1:14" x14ac:dyDescent="0.25">
      <c r="A54">
        <v>5050035</v>
      </c>
      <c r="B54">
        <v>3956</v>
      </c>
      <c r="C54">
        <v>3676</v>
      </c>
      <c r="D54">
        <v>2659</v>
      </c>
      <c r="E54">
        <v>2297</v>
      </c>
      <c r="F54">
        <v>5034.3999999999996</v>
      </c>
      <c r="G54">
        <v>0.79</v>
      </c>
      <c r="H54">
        <v>2385</v>
      </c>
      <c r="I54">
        <v>900</v>
      </c>
      <c r="J54">
        <v>115</v>
      </c>
      <c r="K54">
        <v>640</v>
      </c>
      <c r="L54">
        <v>465</v>
      </c>
      <c r="M54">
        <v>230</v>
      </c>
      <c r="N54">
        <v>45</v>
      </c>
    </row>
    <row r="55" spans="1:14" x14ac:dyDescent="0.25">
      <c r="A55">
        <v>5050036</v>
      </c>
      <c r="B55">
        <v>3330</v>
      </c>
      <c r="C55">
        <v>3366</v>
      </c>
      <c r="D55">
        <v>1465</v>
      </c>
      <c r="E55">
        <v>1353</v>
      </c>
      <c r="F55">
        <v>4222.7</v>
      </c>
      <c r="G55">
        <v>0.79</v>
      </c>
      <c r="H55">
        <v>1570</v>
      </c>
      <c r="I55">
        <v>710</v>
      </c>
      <c r="J55">
        <v>45</v>
      </c>
      <c r="K55">
        <v>185</v>
      </c>
      <c r="L55">
        <v>455</v>
      </c>
      <c r="M55">
        <v>160</v>
      </c>
      <c r="N55">
        <v>15</v>
      </c>
    </row>
    <row r="56" spans="1:14" x14ac:dyDescent="0.25">
      <c r="A56">
        <v>5050037</v>
      </c>
      <c r="B56">
        <v>8283</v>
      </c>
      <c r="C56">
        <v>7166</v>
      </c>
      <c r="D56">
        <v>6325</v>
      </c>
      <c r="E56">
        <v>5621</v>
      </c>
      <c r="F56">
        <v>14447.9</v>
      </c>
      <c r="G56">
        <v>0.56999999999999995</v>
      </c>
      <c r="H56">
        <v>5275</v>
      </c>
      <c r="I56">
        <v>1100</v>
      </c>
      <c r="J56">
        <v>100</v>
      </c>
      <c r="K56">
        <v>1055</v>
      </c>
      <c r="L56">
        <v>2665</v>
      </c>
      <c r="M56">
        <v>330</v>
      </c>
      <c r="N56">
        <v>30</v>
      </c>
    </row>
    <row r="57" spans="1:14" x14ac:dyDescent="0.25">
      <c r="A57">
        <v>5050038</v>
      </c>
      <c r="B57">
        <v>5883</v>
      </c>
      <c r="C57">
        <v>4995</v>
      </c>
      <c r="D57">
        <v>4381</v>
      </c>
      <c r="E57">
        <v>3943</v>
      </c>
      <c r="F57">
        <v>13583.5</v>
      </c>
      <c r="G57">
        <v>0.43</v>
      </c>
      <c r="H57">
        <v>3410</v>
      </c>
      <c r="I57">
        <v>710</v>
      </c>
      <c r="J57">
        <v>50</v>
      </c>
      <c r="K57">
        <v>820</v>
      </c>
      <c r="L57">
        <v>1620</v>
      </c>
      <c r="M57">
        <v>180</v>
      </c>
      <c r="N57">
        <v>25</v>
      </c>
    </row>
    <row r="58" spans="1:14" x14ac:dyDescent="0.25">
      <c r="A58">
        <v>5050039</v>
      </c>
      <c r="B58">
        <v>2604</v>
      </c>
      <c r="C58">
        <v>2636</v>
      </c>
      <c r="D58">
        <v>1573</v>
      </c>
      <c r="E58">
        <v>1389</v>
      </c>
      <c r="F58">
        <v>6466.4</v>
      </c>
      <c r="G58">
        <v>0.4</v>
      </c>
      <c r="H58">
        <v>1545</v>
      </c>
      <c r="I58">
        <v>410</v>
      </c>
      <c r="J58">
        <v>45</v>
      </c>
      <c r="K58">
        <v>285</v>
      </c>
      <c r="L58">
        <v>580</v>
      </c>
      <c r="M58">
        <v>210</v>
      </c>
      <c r="N58">
        <v>25</v>
      </c>
    </row>
    <row r="59" spans="1:14" x14ac:dyDescent="0.25">
      <c r="A59">
        <v>5050040</v>
      </c>
      <c r="B59">
        <v>3955</v>
      </c>
      <c r="C59">
        <v>3766</v>
      </c>
      <c r="D59">
        <v>2556</v>
      </c>
      <c r="E59">
        <v>2195</v>
      </c>
      <c r="F59">
        <v>10364.299999999999</v>
      </c>
      <c r="G59">
        <v>0.38</v>
      </c>
      <c r="H59">
        <v>2525</v>
      </c>
      <c r="I59">
        <v>640</v>
      </c>
      <c r="J59">
        <v>90</v>
      </c>
      <c r="K59">
        <v>605</v>
      </c>
      <c r="L59">
        <v>920</v>
      </c>
      <c r="M59">
        <v>245</v>
      </c>
      <c r="N59">
        <v>25</v>
      </c>
    </row>
    <row r="60" spans="1:14" x14ac:dyDescent="0.25">
      <c r="A60">
        <v>5050041</v>
      </c>
      <c r="B60">
        <v>3991</v>
      </c>
      <c r="C60">
        <v>4125</v>
      </c>
      <c r="D60">
        <v>2198</v>
      </c>
      <c r="E60">
        <v>2000</v>
      </c>
      <c r="F60">
        <v>6993.2</v>
      </c>
      <c r="G60">
        <v>0.56999999999999995</v>
      </c>
      <c r="H60">
        <v>1955</v>
      </c>
      <c r="I60">
        <v>565</v>
      </c>
      <c r="J60">
        <v>85</v>
      </c>
      <c r="K60">
        <v>505</v>
      </c>
      <c r="L60">
        <v>540</v>
      </c>
      <c r="M60">
        <v>225</v>
      </c>
      <c r="N60">
        <v>25</v>
      </c>
    </row>
    <row r="61" spans="1:14" x14ac:dyDescent="0.25">
      <c r="A61">
        <v>5050042</v>
      </c>
      <c r="B61">
        <v>3589</v>
      </c>
      <c r="C61">
        <v>4221</v>
      </c>
      <c r="D61">
        <v>2308</v>
      </c>
      <c r="E61">
        <v>1929</v>
      </c>
      <c r="F61">
        <v>6212.6</v>
      </c>
      <c r="G61">
        <v>0.57999999999999996</v>
      </c>
      <c r="H61">
        <v>1560</v>
      </c>
      <c r="I61">
        <v>500</v>
      </c>
      <c r="J61">
        <v>85</v>
      </c>
      <c r="K61">
        <v>405</v>
      </c>
      <c r="L61">
        <v>410</v>
      </c>
      <c r="M61">
        <v>145</v>
      </c>
      <c r="N61">
        <v>20</v>
      </c>
    </row>
    <row r="62" spans="1:14" x14ac:dyDescent="0.25">
      <c r="A62">
        <v>5050043</v>
      </c>
      <c r="B62">
        <v>4432</v>
      </c>
      <c r="C62">
        <v>4194</v>
      </c>
      <c r="D62">
        <v>2369</v>
      </c>
      <c r="E62">
        <v>2212</v>
      </c>
      <c r="F62">
        <v>6068.7</v>
      </c>
      <c r="G62">
        <v>0.73</v>
      </c>
      <c r="H62">
        <v>2395</v>
      </c>
      <c r="I62">
        <v>975</v>
      </c>
      <c r="J62">
        <v>140</v>
      </c>
      <c r="K62">
        <v>600</v>
      </c>
      <c r="L62">
        <v>435</v>
      </c>
      <c r="M62">
        <v>220</v>
      </c>
      <c r="N62">
        <v>20</v>
      </c>
    </row>
    <row r="63" spans="1:14" x14ac:dyDescent="0.25">
      <c r="A63">
        <v>5050044</v>
      </c>
      <c r="B63">
        <v>2547</v>
      </c>
      <c r="C63">
        <v>2564</v>
      </c>
      <c r="D63">
        <v>1007</v>
      </c>
      <c r="E63">
        <v>994</v>
      </c>
      <c r="F63">
        <v>3751.7</v>
      </c>
      <c r="G63">
        <v>0.68</v>
      </c>
      <c r="H63">
        <v>1265</v>
      </c>
      <c r="I63">
        <v>705</v>
      </c>
      <c r="J63">
        <v>65</v>
      </c>
      <c r="K63">
        <v>180</v>
      </c>
      <c r="L63">
        <v>195</v>
      </c>
      <c r="M63">
        <v>120</v>
      </c>
      <c r="N63">
        <v>10</v>
      </c>
    </row>
    <row r="64" spans="1:14" x14ac:dyDescent="0.25">
      <c r="A64">
        <v>5050045</v>
      </c>
      <c r="B64">
        <v>8450</v>
      </c>
      <c r="C64">
        <v>8135</v>
      </c>
      <c r="D64">
        <v>4474</v>
      </c>
      <c r="E64">
        <v>4232</v>
      </c>
      <c r="F64">
        <v>2583.1999999999998</v>
      </c>
      <c r="G64">
        <v>3.27</v>
      </c>
      <c r="H64">
        <v>4205</v>
      </c>
      <c r="I64">
        <v>2105</v>
      </c>
      <c r="J64">
        <v>150</v>
      </c>
      <c r="K64">
        <v>1135</v>
      </c>
      <c r="L64">
        <v>425</v>
      </c>
      <c r="M64">
        <v>355</v>
      </c>
      <c r="N64">
        <v>25</v>
      </c>
    </row>
    <row r="65" spans="1:14" x14ac:dyDescent="0.25">
      <c r="A65">
        <v>5050046</v>
      </c>
      <c r="B65">
        <v>4850</v>
      </c>
      <c r="C65">
        <v>4847</v>
      </c>
      <c r="D65">
        <v>3071</v>
      </c>
      <c r="E65">
        <v>2860</v>
      </c>
      <c r="F65">
        <v>4992.8</v>
      </c>
      <c r="G65">
        <v>0.97</v>
      </c>
      <c r="H65">
        <v>2600</v>
      </c>
      <c r="I65">
        <v>860</v>
      </c>
      <c r="J65">
        <v>125</v>
      </c>
      <c r="K65">
        <v>875</v>
      </c>
      <c r="L65">
        <v>535</v>
      </c>
      <c r="M65">
        <v>190</v>
      </c>
      <c r="N65">
        <v>15</v>
      </c>
    </row>
    <row r="66" spans="1:14" x14ac:dyDescent="0.25">
      <c r="A66">
        <v>5050047</v>
      </c>
      <c r="B66">
        <v>620</v>
      </c>
      <c r="C66">
        <v>373</v>
      </c>
      <c r="D66">
        <v>478</v>
      </c>
      <c r="E66">
        <v>401</v>
      </c>
      <c r="F66">
        <v>738.6</v>
      </c>
      <c r="G66">
        <v>0.84</v>
      </c>
      <c r="H66">
        <v>415</v>
      </c>
      <c r="I66">
        <v>140</v>
      </c>
      <c r="J66">
        <v>0</v>
      </c>
      <c r="K66">
        <v>60</v>
      </c>
      <c r="L66">
        <v>190</v>
      </c>
      <c r="M66">
        <v>20</v>
      </c>
      <c r="N66">
        <v>0</v>
      </c>
    </row>
    <row r="67" spans="1:14" x14ac:dyDescent="0.25">
      <c r="A67">
        <v>5050048</v>
      </c>
      <c r="B67">
        <v>4876</v>
      </c>
      <c r="C67">
        <v>4123</v>
      </c>
      <c r="D67">
        <v>3956</v>
      </c>
      <c r="E67">
        <v>3180</v>
      </c>
      <c r="F67">
        <v>3865.2</v>
      </c>
      <c r="G67">
        <v>1.26</v>
      </c>
      <c r="H67">
        <v>2930</v>
      </c>
      <c r="I67">
        <v>705</v>
      </c>
      <c r="J67">
        <v>70</v>
      </c>
      <c r="K67">
        <v>665</v>
      </c>
      <c r="L67">
        <v>1375</v>
      </c>
      <c r="M67">
        <v>90</v>
      </c>
      <c r="N67">
        <v>25</v>
      </c>
    </row>
    <row r="68" spans="1:14" x14ac:dyDescent="0.25">
      <c r="A68">
        <v>5050049</v>
      </c>
      <c r="B68">
        <v>3098</v>
      </c>
      <c r="C68">
        <v>2973</v>
      </c>
      <c r="D68">
        <v>2363</v>
      </c>
      <c r="E68">
        <v>1947</v>
      </c>
      <c r="F68">
        <v>10316.4</v>
      </c>
      <c r="G68">
        <v>0.3</v>
      </c>
      <c r="H68">
        <v>1660</v>
      </c>
      <c r="I68">
        <v>440</v>
      </c>
      <c r="J68">
        <v>75</v>
      </c>
      <c r="K68">
        <v>280</v>
      </c>
      <c r="L68">
        <v>685</v>
      </c>
      <c r="M68">
        <v>140</v>
      </c>
      <c r="N68">
        <v>30</v>
      </c>
    </row>
    <row r="69" spans="1:14" x14ac:dyDescent="0.25">
      <c r="A69">
        <v>5050050</v>
      </c>
      <c r="B69">
        <v>1158</v>
      </c>
      <c r="C69">
        <v>1022</v>
      </c>
      <c r="D69">
        <v>519</v>
      </c>
      <c r="E69">
        <v>315</v>
      </c>
      <c r="F69">
        <v>2638.4</v>
      </c>
      <c r="G69">
        <v>0.44</v>
      </c>
      <c r="H69">
        <v>315</v>
      </c>
      <c r="I69">
        <v>70</v>
      </c>
      <c r="J69">
        <v>15</v>
      </c>
      <c r="K69">
        <v>85</v>
      </c>
      <c r="L69">
        <v>120</v>
      </c>
      <c r="M69">
        <v>20</v>
      </c>
      <c r="N69">
        <v>0</v>
      </c>
    </row>
    <row r="70" spans="1:14" x14ac:dyDescent="0.25">
      <c r="A70">
        <v>5050051</v>
      </c>
      <c r="B70">
        <v>4384</v>
      </c>
      <c r="C70">
        <v>4790</v>
      </c>
      <c r="D70">
        <v>3434</v>
      </c>
      <c r="E70">
        <v>2363</v>
      </c>
      <c r="F70">
        <v>7364.4</v>
      </c>
      <c r="G70">
        <v>0.6</v>
      </c>
      <c r="H70">
        <v>2255</v>
      </c>
      <c r="I70">
        <v>480</v>
      </c>
      <c r="J70">
        <v>70</v>
      </c>
      <c r="K70">
        <v>650</v>
      </c>
      <c r="L70">
        <v>815</v>
      </c>
      <c r="M70">
        <v>190</v>
      </c>
      <c r="N70">
        <v>50</v>
      </c>
    </row>
    <row r="71" spans="1:14" x14ac:dyDescent="0.25">
      <c r="A71">
        <v>5050052</v>
      </c>
      <c r="B71">
        <v>4656</v>
      </c>
      <c r="C71">
        <v>4766</v>
      </c>
      <c r="D71">
        <v>3128</v>
      </c>
      <c r="E71">
        <v>2557</v>
      </c>
      <c r="F71">
        <v>7148.8</v>
      </c>
      <c r="G71">
        <v>0.65</v>
      </c>
      <c r="H71">
        <v>2125</v>
      </c>
      <c r="I71">
        <v>695</v>
      </c>
      <c r="J71">
        <v>50</v>
      </c>
      <c r="K71">
        <v>590</v>
      </c>
      <c r="L71">
        <v>560</v>
      </c>
      <c r="M71">
        <v>200</v>
      </c>
      <c r="N71">
        <v>30</v>
      </c>
    </row>
    <row r="72" spans="1:14" x14ac:dyDescent="0.25">
      <c r="A72">
        <v>5050053</v>
      </c>
      <c r="B72">
        <v>3972</v>
      </c>
      <c r="C72">
        <v>3442</v>
      </c>
      <c r="D72">
        <v>3267</v>
      </c>
      <c r="E72">
        <v>2588</v>
      </c>
      <c r="F72">
        <v>9713.9</v>
      </c>
      <c r="G72">
        <v>0.41</v>
      </c>
      <c r="H72">
        <v>1990</v>
      </c>
      <c r="I72">
        <v>480</v>
      </c>
      <c r="J72">
        <v>60</v>
      </c>
      <c r="K72">
        <v>635</v>
      </c>
      <c r="L72">
        <v>705</v>
      </c>
      <c r="M72">
        <v>95</v>
      </c>
      <c r="N72">
        <v>10</v>
      </c>
    </row>
    <row r="73" spans="1:14" x14ac:dyDescent="0.25">
      <c r="A73">
        <v>5050054</v>
      </c>
      <c r="B73">
        <v>3033</v>
      </c>
      <c r="C73">
        <v>2839</v>
      </c>
      <c r="D73">
        <v>2217</v>
      </c>
      <c r="E73">
        <v>1727</v>
      </c>
      <c r="F73">
        <v>5428.7</v>
      </c>
      <c r="G73">
        <v>0.56000000000000005</v>
      </c>
      <c r="H73">
        <v>1505</v>
      </c>
      <c r="I73">
        <v>400</v>
      </c>
      <c r="J73">
        <v>60</v>
      </c>
      <c r="K73">
        <v>310</v>
      </c>
      <c r="L73">
        <v>680</v>
      </c>
      <c r="M73">
        <v>45</v>
      </c>
      <c r="N73">
        <v>10</v>
      </c>
    </row>
    <row r="74" spans="1:14" x14ac:dyDescent="0.25">
      <c r="A74">
        <v>5050055</v>
      </c>
      <c r="B74">
        <v>1959</v>
      </c>
      <c r="C74">
        <v>1996</v>
      </c>
      <c r="D74">
        <v>1223</v>
      </c>
      <c r="E74">
        <v>1086</v>
      </c>
      <c r="F74">
        <v>3365.4</v>
      </c>
      <c r="G74">
        <v>0.57999999999999996</v>
      </c>
      <c r="H74">
        <v>1035</v>
      </c>
      <c r="I74">
        <v>250</v>
      </c>
      <c r="J74">
        <v>25</v>
      </c>
      <c r="K74">
        <v>190</v>
      </c>
      <c r="L74">
        <v>520</v>
      </c>
      <c r="M74">
        <v>45</v>
      </c>
      <c r="N74">
        <v>10</v>
      </c>
    </row>
    <row r="75" spans="1:14" x14ac:dyDescent="0.25">
      <c r="A75">
        <v>5050056</v>
      </c>
      <c r="B75">
        <v>3892</v>
      </c>
      <c r="C75">
        <v>3906</v>
      </c>
      <c r="D75">
        <v>1986</v>
      </c>
      <c r="E75">
        <v>1785</v>
      </c>
      <c r="F75">
        <v>7622.4</v>
      </c>
      <c r="G75">
        <v>0.51</v>
      </c>
      <c r="H75">
        <v>1660</v>
      </c>
      <c r="I75">
        <v>470</v>
      </c>
      <c r="J75">
        <v>50</v>
      </c>
      <c r="K75">
        <v>455</v>
      </c>
      <c r="L75">
        <v>565</v>
      </c>
      <c r="M75">
        <v>65</v>
      </c>
      <c r="N75">
        <v>55</v>
      </c>
    </row>
    <row r="76" spans="1:14" x14ac:dyDescent="0.25">
      <c r="A76">
        <v>5050057</v>
      </c>
      <c r="B76">
        <v>1817</v>
      </c>
      <c r="C76">
        <v>1701</v>
      </c>
      <c r="D76">
        <v>762</v>
      </c>
      <c r="E76">
        <v>709</v>
      </c>
      <c r="F76">
        <v>6841.1</v>
      </c>
      <c r="G76">
        <v>0.27</v>
      </c>
      <c r="H76">
        <v>700</v>
      </c>
      <c r="I76">
        <v>270</v>
      </c>
      <c r="J76">
        <v>40</v>
      </c>
      <c r="K76">
        <v>175</v>
      </c>
      <c r="L76">
        <v>110</v>
      </c>
      <c r="M76">
        <v>95</v>
      </c>
      <c r="N76">
        <v>10</v>
      </c>
    </row>
    <row r="77" spans="1:14" x14ac:dyDescent="0.25">
      <c r="A77">
        <v>5050058</v>
      </c>
      <c r="B77">
        <v>3568</v>
      </c>
      <c r="C77">
        <v>3610</v>
      </c>
      <c r="D77">
        <v>1851</v>
      </c>
      <c r="E77">
        <v>1729</v>
      </c>
      <c r="F77">
        <v>3116.2</v>
      </c>
      <c r="G77">
        <v>1.1499999999999999</v>
      </c>
      <c r="H77">
        <v>1710</v>
      </c>
      <c r="I77">
        <v>820</v>
      </c>
      <c r="J77">
        <v>90</v>
      </c>
      <c r="K77">
        <v>315</v>
      </c>
      <c r="L77">
        <v>305</v>
      </c>
      <c r="M77">
        <v>150</v>
      </c>
      <c r="N77">
        <v>35</v>
      </c>
    </row>
    <row r="78" spans="1:14" x14ac:dyDescent="0.25">
      <c r="A78">
        <v>5050059</v>
      </c>
      <c r="B78">
        <v>3375</v>
      </c>
      <c r="C78">
        <v>3295</v>
      </c>
      <c r="D78">
        <v>1509</v>
      </c>
      <c r="E78">
        <v>1464</v>
      </c>
      <c r="F78">
        <v>2154.9</v>
      </c>
      <c r="G78">
        <v>1.57</v>
      </c>
      <c r="H78">
        <v>1570</v>
      </c>
      <c r="I78">
        <v>805</v>
      </c>
      <c r="J78">
        <v>135</v>
      </c>
      <c r="K78">
        <v>465</v>
      </c>
      <c r="L78">
        <v>50</v>
      </c>
      <c r="M78">
        <v>90</v>
      </c>
      <c r="N78">
        <v>35</v>
      </c>
    </row>
    <row r="79" spans="1:14" x14ac:dyDescent="0.25">
      <c r="A79">
        <v>5050060</v>
      </c>
      <c r="B79">
        <v>4341</v>
      </c>
      <c r="C79">
        <v>4370</v>
      </c>
      <c r="D79">
        <v>2695</v>
      </c>
      <c r="E79">
        <v>2602</v>
      </c>
      <c r="F79">
        <v>3252.9</v>
      </c>
      <c r="G79">
        <v>1.33</v>
      </c>
      <c r="H79">
        <v>1525</v>
      </c>
      <c r="I79">
        <v>775</v>
      </c>
      <c r="J79">
        <v>70</v>
      </c>
      <c r="K79">
        <v>475</v>
      </c>
      <c r="L79">
        <v>135</v>
      </c>
      <c r="M79">
        <v>45</v>
      </c>
      <c r="N79">
        <v>25</v>
      </c>
    </row>
    <row r="80" spans="1:14" x14ac:dyDescent="0.25">
      <c r="A80">
        <v>5050061</v>
      </c>
      <c r="B80">
        <v>5304</v>
      </c>
      <c r="C80">
        <v>5345</v>
      </c>
      <c r="D80">
        <v>2416</v>
      </c>
      <c r="E80">
        <v>2306</v>
      </c>
      <c r="F80">
        <v>3872.4</v>
      </c>
      <c r="G80">
        <v>1.37</v>
      </c>
      <c r="H80">
        <v>2235</v>
      </c>
      <c r="I80">
        <v>1155</v>
      </c>
      <c r="J80">
        <v>160</v>
      </c>
      <c r="K80">
        <v>610</v>
      </c>
      <c r="L80">
        <v>190</v>
      </c>
      <c r="M80">
        <v>80</v>
      </c>
      <c r="N80">
        <v>35</v>
      </c>
    </row>
    <row r="81" spans="1:14" x14ac:dyDescent="0.25">
      <c r="A81">
        <v>5050062.01</v>
      </c>
      <c r="B81">
        <v>5786</v>
      </c>
      <c r="C81">
        <v>5561</v>
      </c>
      <c r="D81">
        <v>2660</v>
      </c>
      <c r="E81">
        <v>2507</v>
      </c>
      <c r="F81">
        <v>3153</v>
      </c>
      <c r="G81">
        <v>1.84</v>
      </c>
      <c r="H81">
        <v>2295</v>
      </c>
      <c r="I81">
        <v>1245</v>
      </c>
      <c r="J81">
        <v>150</v>
      </c>
      <c r="K81">
        <v>640</v>
      </c>
      <c r="L81">
        <v>155</v>
      </c>
      <c r="M81">
        <v>65</v>
      </c>
      <c r="N81">
        <v>40</v>
      </c>
    </row>
    <row r="82" spans="1:14" x14ac:dyDescent="0.25">
      <c r="A82">
        <v>5050062.0199999996</v>
      </c>
      <c r="B82">
        <v>1686</v>
      </c>
      <c r="C82">
        <v>1724</v>
      </c>
      <c r="D82">
        <v>759</v>
      </c>
      <c r="E82">
        <v>719</v>
      </c>
      <c r="F82">
        <v>353.2</v>
      </c>
      <c r="G82">
        <v>4.7699999999999996</v>
      </c>
      <c r="H82">
        <v>630</v>
      </c>
      <c r="I82">
        <v>325</v>
      </c>
      <c r="J82">
        <v>35</v>
      </c>
      <c r="K82">
        <v>210</v>
      </c>
      <c r="L82">
        <v>45</v>
      </c>
      <c r="M82">
        <v>10</v>
      </c>
      <c r="N82">
        <v>0</v>
      </c>
    </row>
    <row r="83" spans="1:14" x14ac:dyDescent="0.25">
      <c r="A83">
        <v>5050100</v>
      </c>
      <c r="B83">
        <v>2938</v>
      </c>
      <c r="C83">
        <v>3103</v>
      </c>
      <c r="D83">
        <v>1820</v>
      </c>
      <c r="E83">
        <v>1587</v>
      </c>
      <c r="F83">
        <v>5852.6</v>
      </c>
      <c r="G83">
        <v>0.5</v>
      </c>
      <c r="H83">
        <v>1440</v>
      </c>
      <c r="I83">
        <v>660</v>
      </c>
      <c r="J83">
        <v>70</v>
      </c>
      <c r="K83">
        <v>485</v>
      </c>
      <c r="L83">
        <v>135</v>
      </c>
      <c r="M83">
        <v>65</v>
      </c>
      <c r="N83">
        <v>20</v>
      </c>
    </row>
    <row r="84" spans="1:14" x14ac:dyDescent="0.25">
      <c r="A84">
        <v>5050101</v>
      </c>
      <c r="B84">
        <v>3001</v>
      </c>
      <c r="C84">
        <v>3030</v>
      </c>
      <c r="D84">
        <v>1903</v>
      </c>
      <c r="E84">
        <v>1721</v>
      </c>
      <c r="F84">
        <v>4083.5</v>
      </c>
      <c r="G84">
        <v>0.73</v>
      </c>
      <c r="H84">
        <v>1160</v>
      </c>
      <c r="I84">
        <v>530</v>
      </c>
      <c r="J84">
        <v>65</v>
      </c>
      <c r="K84">
        <v>315</v>
      </c>
      <c r="L84">
        <v>180</v>
      </c>
      <c r="M84">
        <v>65</v>
      </c>
      <c r="N84">
        <v>10</v>
      </c>
    </row>
    <row r="85" spans="1:14" x14ac:dyDescent="0.25">
      <c r="A85">
        <v>5050102</v>
      </c>
      <c r="B85">
        <v>3155</v>
      </c>
      <c r="C85">
        <v>3203</v>
      </c>
      <c r="D85">
        <v>2012</v>
      </c>
      <c r="E85">
        <v>1873</v>
      </c>
      <c r="F85">
        <v>7318.5</v>
      </c>
      <c r="G85">
        <v>0.43</v>
      </c>
      <c r="H85">
        <v>1315</v>
      </c>
      <c r="I85">
        <v>610</v>
      </c>
      <c r="J85">
        <v>65</v>
      </c>
      <c r="K85">
        <v>455</v>
      </c>
      <c r="L85">
        <v>125</v>
      </c>
      <c r="M85">
        <v>50</v>
      </c>
      <c r="N85">
        <v>10</v>
      </c>
    </row>
    <row r="86" spans="1:14" x14ac:dyDescent="0.25">
      <c r="A86">
        <v>5050103</v>
      </c>
      <c r="B86">
        <v>4519</v>
      </c>
      <c r="C86">
        <v>4074</v>
      </c>
      <c r="D86">
        <v>2507</v>
      </c>
      <c r="E86">
        <v>2225</v>
      </c>
      <c r="F86">
        <v>5380.4</v>
      </c>
      <c r="G86">
        <v>0.84</v>
      </c>
      <c r="H86">
        <v>2050</v>
      </c>
      <c r="I86">
        <v>1070</v>
      </c>
      <c r="J86">
        <v>125</v>
      </c>
      <c r="K86">
        <v>590</v>
      </c>
      <c r="L86">
        <v>145</v>
      </c>
      <c r="M86">
        <v>115</v>
      </c>
      <c r="N86">
        <v>10</v>
      </c>
    </row>
    <row r="87" spans="1:14" x14ac:dyDescent="0.25">
      <c r="A87">
        <v>5050104</v>
      </c>
      <c r="B87">
        <v>2996</v>
      </c>
      <c r="C87">
        <v>2848</v>
      </c>
      <c r="D87">
        <v>1962</v>
      </c>
      <c r="E87">
        <v>1741</v>
      </c>
      <c r="F87">
        <v>7646.8</v>
      </c>
      <c r="G87">
        <v>0.39</v>
      </c>
      <c r="H87">
        <v>1510</v>
      </c>
      <c r="I87">
        <v>740</v>
      </c>
      <c r="J87">
        <v>65</v>
      </c>
      <c r="K87">
        <v>380</v>
      </c>
      <c r="L87">
        <v>225</v>
      </c>
      <c r="M87">
        <v>90</v>
      </c>
      <c r="N87">
        <v>0</v>
      </c>
    </row>
    <row r="88" spans="1:14" x14ac:dyDescent="0.25">
      <c r="A88">
        <v>5050110</v>
      </c>
      <c r="B88">
        <v>1932</v>
      </c>
      <c r="C88">
        <v>2021</v>
      </c>
      <c r="D88">
        <v>785</v>
      </c>
      <c r="E88">
        <v>674</v>
      </c>
      <c r="F88">
        <v>1094.7</v>
      </c>
      <c r="G88">
        <v>1.76</v>
      </c>
      <c r="H88">
        <v>805</v>
      </c>
      <c r="I88">
        <v>555</v>
      </c>
      <c r="J88">
        <v>70</v>
      </c>
      <c r="K88">
        <v>75</v>
      </c>
      <c r="L88">
        <v>35</v>
      </c>
      <c r="M88">
        <v>35</v>
      </c>
      <c r="N88">
        <v>25</v>
      </c>
    </row>
    <row r="89" spans="1:14" x14ac:dyDescent="0.25">
      <c r="A89">
        <v>5050120.01</v>
      </c>
      <c r="B89">
        <v>1664</v>
      </c>
      <c r="C89">
        <v>1686</v>
      </c>
      <c r="D89">
        <v>482</v>
      </c>
      <c r="E89">
        <v>463</v>
      </c>
      <c r="F89">
        <v>1044.5</v>
      </c>
      <c r="G89">
        <v>1.59</v>
      </c>
      <c r="H89">
        <v>465</v>
      </c>
      <c r="I89">
        <v>385</v>
      </c>
      <c r="J89">
        <v>10</v>
      </c>
      <c r="K89">
        <v>40</v>
      </c>
      <c r="L89">
        <v>20</v>
      </c>
      <c r="M89">
        <v>10</v>
      </c>
      <c r="N89">
        <v>10</v>
      </c>
    </row>
    <row r="90" spans="1:14" x14ac:dyDescent="0.25">
      <c r="A90">
        <v>5050120.0199999996</v>
      </c>
      <c r="B90">
        <v>3933</v>
      </c>
      <c r="C90">
        <v>3896</v>
      </c>
      <c r="D90">
        <v>1520</v>
      </c>
      <c r="E90">
        <v>1502</v>
      </c>
      <c r="F90">
        <v>1070.4000000000001</v>
      </c>
      <c r="G90">
        <v>3.67</v>
      </c>
      <c r="H90">
        <v>1585</v>
      </c>
      <c r="I90">
        <v>835</v>
      </c>
      <c r="J90">
        <v>105</v>
      </c>
      <c r="K90">
        <v>540</v>
      </c>
      <c r="L90">
        <v>70</v>
      </c>
      <c r="M90">
        <v>30</v>
      </c>
      <c r="N90">
        <v>10</v>
      </c>
    </row>
    <row r="91" spans="1:14" x14ac:dyDescent="0.25">
      <c r="A91">
        <v>5050120.03</v>
      </c>
      <c r="B91">
        <v>5244</v>
      </c>
      <c r="C91">
        <v>5111</v>
      </c>
      <c r="D91">
        <v>2085</v>
      </c>
      <c r="E91">
        <v>2053</v>
      </c>
      <c r="F91">
        <v>2980.1</v>
      </c>
      <c r="G91">
        <v>1.76</v>
      </c>
      <c r="H91">
        <v>2145</v>
      </c>
      <c r="I91">
        <v>1310</v>
      </c>
      <c r="J91">
        <v>160</v>
      </c>
      <c r="K91">
        <v>505</v>
      </c>
      <c r="L91">
        <v>70</v>
      </c>
      <c r="M91">
        <v>80</v>
      </c>
      <c r="N91">
        <v>25</v>
      </c>
    </row>
    <row r="92" spans="1:14" x14ac:dyDescent="0.25">
      <c r="A92">
        <v>5050121.01</v>
      </c>
      <c r="B92">
        <v>4358</v>
      </c>
      <c r="C92">
        <v>4396</v>
      </c>
      <c r="D92">
        <v>1861</v>
      </c>
      <c r="E92">
        <v>1803</v>
      </c>
      <c r="F92">
        <v>3749.1</v>
      </c>
      <c r="G92">
        <v>1.1599999999999999</v>
      </c>
      <c r="H92">
        <v>1975</v>
      </c>
      <c r="I92">
        <v>1175</v>
      </c>
      <c r="J92">
        <v>85</v>
      </c>
      <c r="K92">
        <v>535</v>
      </c>
      <c r="L92">
        <v>115</v>
      </c>
      <c r="M92">
        <v>45</v>
      </c>
      <c r="N92">
        <v>30</v>
      </c>
    </row>
    <row r="93" spans="1:14" x14ac:dyDescent="0.25">
      <c r="A93">
        <v>5050121.0199999996</v>
      </c>
      <c r="B93">
        <v>2961</v>
      </c>
      <c r="C93">
        <v>2916</v>
      </c>
      <c r="D93">
        <v>1442</v>
      </c>
      <c r="E93">
        <v>1359</v>
      </c>
      <c r="F93">
        <v>2702.9</v>
      </c>
      <c r="G93">
        <v>1.1000000000000001</v>
      </c>
      <c r="H93">
        <v>1365</v>
      </c>
      <c r="I93">
        <v>775</v>
      </c>
      <c r="J93">
        <v>105</v>
      </c>
      <c r="K93">
        <v>420</v>
      </c>
      <c r="L93">
        <v>40</v>
      </c>
      <c r="M93">
        <v>10</v>
      </c>
      <c r="N93">
        <v>10</v>
      </c>
    </row>
    <row r="94" spans="1:14" x14ac:dyDescent="0.25">
      <c r="A94">
        <v>5050122.01</v>
      </c>
      <c r="B94">
        <v>3721</v>
      </c>
      <c r="C94">
        <v>3869</v>
      </c>
      <c r="D94">
        <v>1391</v>
      </c>
      <c r="E94">
        <v>1238</v>
      </c>
      <c r="F94">
        <v>4176.7</v>
      </c>
      <c r="G94">
        <v>0.89</v>
      </c>
      <c r="H94">
        <v>1345</v>
      </c>
      <c r="I94">
        <v>705</v>
      </c>
      <c r="J94">
        <v>55</v>
      </c>
      <c r="K94">
        <v>445</v>
      </c>
      <c r="L94">
        <v>110</v>
      </c>
      <c r="M94">
        <v>20</v>
      </c>
      <c r="N94">
        <v>10</v>
      </c>
    </row>
    <row r="95" spans="1:14" x14ac:dyDescent="0.25">
      <c r="A95">
        <v>5050122.0199999996</v>
      </c>
      <c r="B95">
        <v>6463</v>
      </c>
      <c r="C95">
        <v>6505</v>
      </c>
      <c r="D95">
        <v>2498</v>
      </c>
      <c r="E95">
        <v>2419</v>
      </c>
      <c r="F95">
        <v>1747.5</v>
      </c>
      <c r="G95">
        <v>3.7</v>
      </c>
      <c r="H95">
        <v>3165</v>
      </c>
      <c r="I95">
        <v>1855</v>
      </c>
      <c r="J95">
        <v>255</v>
      </c>
      <c r="K95">
        <v>800</v>
      </c>
      <c r="L95">
        <v>180</v>
      </c>
      <c r="M95">
        <v>35</v>
      </c>
      <c r="N95">
        <v>40</v>
      </c>
    </row>
    <row r="96" spans="1:14" x14ac:dyDescent="0.25">
      <c r="A96">
        <v>5050122.03</v>
      </c>
      <c r="B96">
        <v>4811</v>
      </c>
      <c r="C96">
        <v>4793</v>
      </c>
      <c r="D96">
        <v>2230</v>
      </c>
      <c r="E96">
        <v>2136</v>
      </c>
      <c r="F96">
        <v>1954.5</v>
      </c>
      <c r="G96">
        <v>2.46</v>
      </c>
      <c r="H96">
        <v>2280</v>
      </c>
      <c r="I96">
        <v>1315</v>
      </c>
      <c r="J96">
        <v>120</v>
      </c>
      <c r="K96">
        <v>595</v>
      </c>
      <c r="L96">
        <v>190</v>
      </c>
      <c r="M96">
        <v>35</v>
      </c>
      <c r="N96">
        <v>25</v>
      </c>
    </row>
    <row r="97" spans="1:14" x14ac:dyDescent="0.25">
      <c r="A97">
        <v>5050123.01</v>
      </c>
      <c r="B97">
        <v>5471</v>
      </c>
      <c r="C97">
        <v>5402</v>
      </c>
      <c r="D97">
        <v>2136</v>
      </c>
      <c r="E97">
        <v>2072</v>
      </c>
      <c r="F97">
        <v>3005.9</v>
      </c>
      <c r="G97">
        <v>1.82</v>
      </c>
      <c r="H97">
        <v>2140</v>
      </c>
      <c r="I97">
        <v>1280</v>
      </c>
      <c r="J97">
        <v>110</v>
      </c>
      <c r="K97">
        <v>570</v>
      </c>
      <c r="L97">
        <v>135</v>
      </c>
      <c r="M97">
        <v>15</v>
      </c>
      <c r="N97">
        <v>35</v>
      </c>
    </row>
    <row r="98" spans="1:14" x14ac:dyDescent="0.25">
      <c r="A98">
        <v>5050123.0199999996</v>
      </c>
      <c r="B98">
        <v>8719</v>
      </c>
      <c r="C98">
        <v>8658</v>
      </c>
      <c r="D98">
        <v>3108</v>
      </c>
      <c r="E98">
        <v>3017</v>
      </c>
      <c r="F98">
        <v>1994.1</v>
      </c>
      <c r="G98">
        <v>4.37</v>
      </c>
      <c r="H98">
        <v>4085</v>
      </c>
      <c r="I98">
        <v>2870</v>
      </c>
      <c r="J98">
        <v>300</v>
      </c>
      <c r="K98">
        <v>730</v>
      </c>
      <c r="L98">
        <v>90</v>
      </c>
      <c r="M98">
        <v>50</v>
      </c>
      <c r="N98">
        <v>40</v>
      </c>
    </row>
    <row r="99" spans="1:14" x14ac:dyDescent="0.25">
      <c r="A99">
        <v>5050124.01</v>
      </c>
      <c r="B99">
        <v>3375</v>
      </c>
      <c r="C99">
        <v>3427</v>
      </c>
      <c r="D99">
        <v>1285</v>
      </c>
      <c r="E99">
        <v>1267</v>
      </c>
      <c r="F99">
        <v>1102.7</v>
      </c>
      <c r="G99">
        <v>3.06</v>
      </c>
      <c r="H99">
        <v>1485</v>
      </c>
      <c r="I99">
        <v>930</v>
      </c>
      <c r="J99">
        <v>70</v>
      </c>
      <c r="K99">
        <v>390</v>
      </c>
      <c r="L99">
        <v>55</v>
      </c>
      <c r="M99">
        <v>25</v>
      </c>
      <c r="N99">
        <v>10</v>
      </c>
    </row>
    <row r="100" spans="1:14" x14ac:dyDescent="0.25">
      <c r="A100">
        <v>5050124.0199999996</v>
      </c>
      <c r="B100">
        <v>3976</v>
      </c>
      <c r="C100">
        <v>3851</v>
      </c>
      <c r="D100">
        <v>1823</v>
      </c>
      <c r="E100">
        <v>1782</v>
      </c>
      <c r="F100">
        <v>2541.5</v>
      </c>
      <c r="G100">
        <v>1.56</v>
      </c>
      <c r="H100">
        <v>1990</v>
      </c>
      <c r="I100">
        <v>1230</v>
      </c>
      <c r="J100">
        <v>130</v>
      </c>
      <c r="K100">
        <v>535</v>
      </c>
      <c r="L100">
        <v>65</v>
      </c>
      <c r="M100">
        <v>10</v>
      </c>
      <c r="N100">
        <v>20</v>
      </c>
    </row>
    <row r="101" spans="1:14" x14ac:dyDescent="0.25">
      <c r="A101">
        <v>5050124.03</v>
      </c>
      <c r="B101">
        <v>4841</v>
      </c>
      <c r="C101">
        <v>4821</v>
      </c>
      <c r="D101">
        <v>1866</v>
      </c>
      <c r="E101">
        <v>1851</v>
      </c>
      <c r="F101">
        <v>1095.9000000000001</v>
      </c>
      <c r="G101">
        <v>4.42</v>
      </c>
      <c r="H101">
        <v>1940</v>
      </c>
      <c r="I101">
        <v>1245</v>
      </c>
      <c r="J101">
        <v>85</v>
      </c>
      <c r="K101">
        <v>515</v>
      </c>
      <c r="L101">
        <v>25</v>
      </c>
      <c r="M101">
        <v>35</v>
      </c>
      <c r="N101">
        <v>25</v>
      </c>
    </row>
    <row r="102" spans="1:14" x14ac:dyDescent="0.25">
      <c r="A102">
        <v>5050124.04</v>
      </c>
      <c r="B102">
        <v>3081</v>
      </c>
      <c r="C102">
        <v>3145</v>
      </c>
      <c r="D102">
        <v>1136</v>
      </c>
      <c r="E102">
        <v>1130</v>
      </c>
      <c r="F102">
        <v>3259.3</v>
      </c>
      <c r="G102">
        <v>0.95</v>
      </c>
      <c r="H102">
        <v>1375</v>
      </c>
      <c r="I102">
        <v>885</v>
      </c>
      <c r="J102">
        <v>75</v>
      </c>
      <c r="K102">
        <v>350</v>
      </c>
      <c r="L102">
        <v>45</v>
      </c>
      <c r="M102">
        <v>15</v>
      </c>
      <c r="N102">
        <v>10</v>
      </c>
    </row>
    <row r="103" spans="1:14" x14ac:dyDescent="0.25">
      <c r="A103">
        <v>5050125.01</v>
      </c>
      <c r="B103">
        <v>4798</v>
      </c>
      <c r="C103">
        <v>4859</v>
      </c>
      <c r="D103">
        <v>1802</v>
      </c>
      <c r="E103">
        <v>1787</v>
      </c>
      <c r="F103">
        <v>3172.4</v>
      </c>
      <c r="G103">
        <v>1.51</v>
      </c>
      <c r="H103">
        <v>2210</v>
      </c>
      <c r="I103">
        <v>1370</v>
      </c>
      <c r="J103">
        <v>130</v>
      </c>
      <c r="K103">
        <v>580</v>
      </c>
      <c r="L103">
        <v>80</v>
      </c>
      <c r="M103">
        <v>25</v>
      </c>
      <c r="N103">
        <v>25</v>
      </c>
    </row>
    <row r="104" spans="1:14" x14ac:dyDescent="0.25">
      <c r="A104">
        <v>5050125.0199999996</v>
      </c>
      <c r="B104">
        <v>3369</v>
      </c>
      <c r="C104">
        <v>3378</v>
      </c>
      <c r="D104">
        <v>1369</v>
      </c>
      <c r="E104">
        <v>1327</v>
      </c>
      <c r="F104">
        <v>3740.8</v>
      </c>
      <c r="G104">
        <v>0.9</v>
      </c>
      <c r="H104">
        <v>1545</v>
      </c>
      <c r="I104">
        <v>945</v>
      </c>
      <c r="J104">
        <v>115</v>
      </c>
      <c r="K104">
        <v>380</v>
      </c>
      <c r="L104">
        <v>75</v>
      </c>
      <c r="M104">
        <v>15</v>
      </c>
      <c r="N104">
        <v>20</v>
      </c>
    </row>
    <row r="105" spans="1:14" x14ac:dyDescent="0.25">
      <c r="A105">
        <v>5050125.03</v>
      </c>
      <c r="B105">
        <v>527</v>
      </c>
      <c r="C105">
        <v>531</v>
      </c>
      <c r="D105">
        <v>210</v>
      </c>
      <c r="E105">
        <v>205</v>
      </c>
      <c r="F105">
        <v>8.9</v>
      </c>
      <c r="G105">
        <v>59.36</v>
      </c>
      <c r="H105">
        <v>215</v>
      </c>
      <c r="I105">
        <v>185</v>
      </c>
      <c r="J105">
        <v>10</v>
      </c>
      <c r="K105">
        <v>20</v>
      </c>
      <c r="L105">
        <v>10</v>
      </c>
      <c r="M105">
        <v>0</v>
      </c>
      <c r="N105">
        <v>0</v>
      </c>
    </row>
    <row r="106" spans="1:14" x14ac:dyDescent="0.25">
      <c r="A106">
        <v>5050125.04</v>
      </c>
      <c r="B106">
        <v>3924</v>
      </c>
      <c r="C106">
        <v>4009</v>
      </c>
      <c r="D106">
        <v>1355</v>
      </c>
      <c r="E106">
        <v>1354</v>
      </c>
      <c r="F106">
        <v>2264.6999999999998</v>
      </c>
      <c r="G106">
        <v>1.73</v>
      </c>
      <c r="H106">
        <v>1915</v>
      </c>
      <c r="I106">
        <v>1290</v>
      </c>
      <c r="J106">
        <v>135</v>
      </c>
      <c r="K106">
        <v>430</v>
      </c>
      <c r="L106">
        <v>30</v>
      </c>
      <c r="M106">
        <v>15</v>
      </c>
      <c r="N106">
        <v>15</v>
      </c>
    </row>
    <row r="107" spans="1:14" x14ac:dyDescent="0.25">
      <c r="A107">
        <v>5050125.05</v>
      </c>
      <c r="B107">
        <v>5229</v>
      </c>
      <c r="C107">
        <v>5195</v>
      </c>
      <c r="D107">
        <v>1859</v>
      </c>
      <c r="E107">
        <v>1844</v>
      </c>
      <c r="F107">
        <v>2635.2</v>
      </c>
      <c r="G107">
        <v>1.98</v>
      </c>
      <c r="H107">
        <v>2450</v>
      </c>
      <c r="I107">
        <v>1665</v>
      </c>
      <c r="J107">
        <v>160</v>
      </c>
      <c r="K107">
        <v>540</v>
      </c>
      <c r="L107">
        <v>55</v>
      </c>
      <c r="M107">
        <v>15</v>
      </c>
      <c r="N107">
        <v>25</v>
      </c>
    </row>
    <row r="108" spans="1:14" x14ac:dyDescent="0.25">
      <c r="A108">
        <v>5050125.0599999996</v>
      </c>
      <c r="B108">
        <v>10308</v>
      </c>
      <c r="C108">
        <v>7396</v>
      </c>
      <c r="D108">
        <v>3486</v>
      </c>
      <c r="E108">
        <v>3341</v>
      </c>
      <c r="F108">
        <v>1041.0999999999999</v>
      </c>
      <c r="G108">
        <v>9.9</v>
      </c>
      <c r="H108">
        <v>5405</v>
      </c>
      <c r="I108">
        <v>3995</v>
      </c>
      <c r="J108">
        <v>390</v>
      </c>
      <c r="K108">
        <v>885</v>
      </c>
      <c r="L108">
        <v>60</v>
      </c>
      <c r="M108">
        <v>35</v>
      </c>
      <c r="N108">
        <v>35</v>
      </c>
    </row>
    <row r="109" spans="1:14" x14ac:dyDescent="0.25">
      <c r="A109">
        <v>5050125.07</v>
      </c>
      <c r="B109">
        <v>4369</v>
      </c>
      <c r="C109">
        <v>4512</v>
      </c>
      <c r="D109">
        <v>1620</v>
      </c>
      <c r="E109">
        <v>1590</v>
      </c>
      <c r="F109">
        <v>2624</v>
      </c>
      <c r="G109">
        <v>1.67</v>
      </c>
      <c r="H109">
        <v>2160</v>
      </c>
      <c r="I109">
        <v>1455</v>
      </c>
      <c r="J109">
        <v>155</v>
      </c>
      <c r="K109">
        <v>430</v>
      </c>
      <c r="L109">
        <v>60</v>
      </c>
      <c r="M109">
        <v>20</v>
      </c>
      <c r="N109">
        <v>40</v>
      </c>
    </row>
    <row r="110" spans="1:14" x14ac:dyDescent="0.25">
      <c r="A110">
        <v>5050125.08</v>
      </c>
      <c r="B110">
        <v>4814</v>
      </c>
      <c r="C110">
        <v>5072</v>
      </c>
      <c r="D110">
        <v>1833</v>
      </c>
      <c r="E110">
        <v>1811</v>
      </c>
      <c r="F110">
        <v>3674.5</v>
      </c>
      <c r="G110">
        <v>1.31</v>
      </c>
      <c r="H110">
        <v>2385</v>
      </c>
      <c r="I110">
        <v>1555</v>
      </c>
      <c r="J110">
        <v>120</v>
      </c>
      <c r="K110">
        <v>575</v>
      </c>
      <c r="L110">
        <v>95</v>
      </c>
      <c r="M110">
        <v>15</v>
      </c>
      <c r="N110">
        <v>20</v>
      </c>
    </row>
    <row r="111" spans="1:14" x14ac:dyDescent="0.25">
      <c r="A111">
        <v>5050125.09</v>
      </c>
      <c r="B111">
        <v>3593</v>
      </c>
      <c r="C111">
        <v>3507</v>
      </c>
      <c r="D111">
        <v>1396</v>
      </c>
      <c r="E111">
        <v>1381</v>
      </c>
      <c r="F111">
        <v>4848.2</v>
      </c>
      <c r="G111">
        <v>0.74</v>
      </c>
      <c r="H111">
        <v>1660</v>
      </c>
      <c r="I111">
        <v>1165</v>
      </c>
      <c r="J111">
        <v>80</v>
      </c>
      <c r="K111">
        <v>375</v>
      </c>
      <c r="L111">
        <v>20</v>
      </c>
      <c r="M111">
        <v>15</v>
      </c>
      <c r="N111">
        <v>0</v>
      </c>
    </row>
    <row r="112" spans="1:14" x14ac:dyDescent="0.25">
      <c r="A112">
        <v>5050126.03</v>
      </c>
      <c r="B112">
        <v>8865</v>
      </c>
      <c r="C112">
        <v>4486</v>
      </c>
      <c r="D112">
        <v>2785</v>
      </c>
      <c r="E112">
        <v>2698</v>
      </c>
      <c r="F112">
        <v>511.1</v>
      </c>
      <c r="G112">
        <v>17.350000000000001</v>
      </c>
      <c r="H112">
        <v>4430</v>
      </c>
      <c r="I112">
        <v>3335</v>
      </c>
      <c r="J112">
        <v>365</v>
      </c>
      <c r="K112">
        <v>625</v>
      </c>
      <c r="L112">
        <v>40</v>
      </c>
      <c r="M112">
        <v>20</v>
      </c>
      <c r="N112">
        <v>35</v>
      </c>
    </row>
    <row r="113" spans="1:14" x14ac:dyDescent="0.25">
      <c r="A113">
        <v>5050126.04</v>
      </c>
      <c r="B113">
        <v>5114</v>
      </c>
      <c r="C113">
        <v>3447</v>
      </c>
      <c r="D113">
        <v>2006</v>
      </c>
      <c r="E113">
        <v>1934</v>
      </c>
      <c r="F113">
        <v>37.700000000000003</v>
      </c>
      <c r="G113">
        <v>135.71</v>
      </c>
      <c r="H113">
        <v>2560</v>
      </c>
      <c r="I113">
        <v>2105</v>
      </c>
      <c r="J113">
        <v>195</v>
      </c>
      <c r="K113">
        <v>210</v>
      </c>
      <c r="L113">
        <v>30</v>
      </c>
      <c r="M113">
        <v>0</v>
      </c>
      <c r="N113">
        <v>20</v>
      </c>
    </row>
    <row r="114" spans="1:14" x14ac:dyDescent="0.25">
      <c r="A114">
        <v>5050126.05</v>
      </c>
      <c r="B114">
        <v>6389</v>
      </c>
      <c r="C114">
        <v>6033</v>
      </c>
      <c r="D114">
        <v>2093</v>
      </c>
      <c r="E114">
        <v>2079</v>
      </c>
      <c r="F114">
        <v>935.3</v>
      </c>
      <c r="G114">
        <v>6.83</v>
      </c>
      <c r="H114">
        <v>3175</v>
      </c>
      <c r="I114">
        <v>2550</v>
      </c>
      <c r="J114">
        <v>165</v>
      </c>
      <c r="K114">
        <v>355</v>
      </c>
      <c r="L114">
        <v>55</v>
      </c>
      <c r="M114">
        <v>25</v>
      </c>
      <c r="N114">
        <v>15</v>
      </c>
    </row>
    <row r="115" spans="1:14" x14ac:dyDescent="0.25">
      <c r="A115">
        <v>5050126.0599999996</v>
      </c>
      <c r="B115">
        <v>5953</v>
      </c>
      <c r="C115">
        <v>4875</v>
      </c>
      <c r="D115">
        <v>2129</v>
      </c>
      <c r="E115">
        <v>2098</v>
      </c>
      <c r="F115">
        <v>814.9</v>
      </c>
      <c r="G115">
        <v>7.3</v>
      </c>
      <c r="H115">
        <v>2955</v>
      </c>
      <c r="I115">
        <v>2295</v>
      </c>
      <c r="J115">
        <v>195</v>
      </c>
      <c r="K115">
        <v>375</v>
      </c>
      <c r="L115">
        <v>45</v>
      </c>
      <c r="M115">
        <v>20</v>
      </c>
      <c r="N115">
        <v>20</v>
      </c>
    </row>
    <row r="116" spans="1:14" x14ac:dyDescent="0.25">
      <c r="A116">
        <v>5050127</v>
      </c>
      <c r="B116">
        <v>3410</v>
      </c>
      <c r="C116">
        <v>3902</v>
      </c>
      <c r="D116">
        <v>1556</v>
      </c>
      <c r="E116">
        <v>1300</v>
      </c>
      <c r="F116">
        <v>173.2</v>
      </c>
      <c r="G116">
        <v>19.690000000000001</v>
      </c>
      <c r="H116">
        <v>1705</v>
      </c>
      <c r="I116">
        <v>1090</v>
      </c>
      <c r="J116">
        <v>90</v>
      </c>
      <c r="K116">
        <v>460</v>
      </c>
      <c r="L116">
        <v>50</v>
      </c>
      <c r="M116">
        <v>10</v>
      </c>
      <c r="N116">
        <v>10</v>
      </c>
    </row>
    <row r="117" spans="1:14" x14ac:dyDescent="0.25">
      <c r="A117">
        <v>5050130.01</v>
      </c>
      <c r="B117">
        <v>3950</v>
      </c>
      <c r="C117">
        <v>3893</v>
      </c>
      <c r="D117">
        <v>1613</v>
      </c>
      <c r="E117">
        <v>1517</v>
      </c>
      <c r="F117">
        <v>357.2</v>
      </c>
      <c r="G117">
        <v>11.06</v>
      </c>
      <c r="H117">
        <v>1700</v>
      </c>
      <c r="I117">
        <v>1335</v>
      </c>
      <c r="J117">
        <v>115</v>
      </c>
      <c r="K117">
        <v>175</v>
      </c>
      <c r="L117">
        <v>45</v>
      </c>
      <c r="M117">
        <v>30</v>
      </c>
      <c r="N117">
        <v>10</v>
      </c>
    </row>
    <row r="118" spans="1:14" x14ac:dyDescent="0.25">
      <c r="A118">
        <v>5050130.0199999996</v>
      </c>
      <c r="B118">
        <v>4247</v>
      </c>
      <c r="C118">
        <v>4385</v>
      </c>
      <c r="D118">
        <v>1750</v>
      </c>
      <c r="E118">
        <v>1703</v>
      </c>
      <c r="F118">
        <v>2740.5</v>
      </c>
      <c r="G118">
        <v>1.55</v>
      </c>
      <c r="H118">
        <v>2100</v>
      </c>
      <c r="I118">
        <v>1270</v>
      </c>
      <c r="J118">
        <v>105</v>
      </c>
      <c r="K118">
        <v>595</v>
      </c>
      <c r="L118">
        <v>85</v>
      </c>
      <c r="M118">
        <v>30</v>
      </c>
      <c r="N118">
        <v>20</v>
      </c>
    </row>
    <row r="119" spans="1:14" x14ac:dyDescent="0.25">
      <c r="A119">
        <v>5050131.01</v>
      </c>
      <c r="B119">
        <v>5518</v>
      </c>
      <c r="C119">
        <v>5356</v>
      </c>
      <c r="D119">
        <v>2672</v>
      </c>
      <c r="E119">
        <v>2548</v>
      </c>
      <c r="F119">
        <v>3632.4</v>
      </c>
      <c r="G119">
        <v>1.52</v>
      </c>
      <c r="H119">
        <v>2290</v>
      </c>
      <c r="I119">
        <v>1410</v>
      </c>
      <c r="J119">
        <v>160</v>
      </c>
      <c r="K119">
        <v>480</v>
      </c>
      <c r="L119">
        <v>150</v>
      </c>
      <c r="M119">
        <v>80</v>
      </c>
      <c r="N119">
        <v>10</v>
      </c>
    </row>
    <row r="120" spans="1:14" x14ac:dyDescent="0.25">
      <c r="A120">
        <v>5050131.0199999996</v>
      </c>
      <c r="B120">
        <v>4643</v>
      </c>
      <c r="C120">
        <v>4694</v>
      </c>
      <c r="D120">
        <v>2021</v>
      </c>
      <c r="E120">
        <v>1935</v>
      </c>
      <c r="F120">
        <v>3315.5</v>
      </c>
      <c r="G120">
        <v>1.4</v>
      </c>
      <c r="H120">
        <v>2365</v>
      </c>
      <c r="I120">
        <v>1410</v>
      </c>
      <c r="J120">
        <v>150</v>
      </c>
      <c r="K120">
        <v>640</v>
      </c>
      <c r="L120">
        <v>80</v>
      </c>
      <c r="M120">
        <v>55</v>
      </c>
      <c r="N120">
        <v>20</v>
      </c>
    </row>
    <row r="121" spans="1:14" x14ac:dyDescent="0.25">
      <c r="A121">
        <v>5050132</v>
      </c>
      <c r="B121">
        <v>6086</v>
      </c>
      <c r="C121">
        <v>6092</v>
      </c>
      <c r="D121">
        <v>2596</v>
      </c>
      <c r="E121">
        <v>2435</v>
      </c>
      <c r="F121">
        <v>3119.9</v>
      </c>
      <c r="G121">
        <v>1.95</v>
      </c>
      <c r="H121">
        <v>2680</v>
      </c>
      <c r="I121">
        <v>1510</v>
      </c>
      <c r="J121">
        <v>195</v>
      </c>
      <c r="K121">
        <v>715</v>
      </c>
      <c r="L121">
        <v>195</v>
      </c>
      <c r="M121">
        <v>55</v>
      </c>
      <c r="N121">
        <v>15</v>
      </c>
    </row>
    <row r="122" spans="1:14" x14ac:dyDescent="0.25">
      <c r="A122">
        <v>5050133</v>
      </c>
      <c r="B122">
        <v>5092</v>
      </c>
      <c r="C122">
        <v>4913</v>
      </c>
      <c r="D122">
        <v>2162</v>
      </c>
      <c r="E122">
        <v>1938</v>
      </c>
      <c r="F122">
        <v>2120.6</v>
      </c>
      <c r="G122">
        <v>2.4</v>
      </c>
      <c r="H122">
        <v>2450</v>
      </c>
      <c r="I122">
        <v>1435</v>
      </c>
      <c r="J122">
        <v>135</v>
      </c>
      <c r="K122">
        <v>625</v>
      </c>
      <c r="L122">
        <v>180</v>
      </c>
      <c r="M122">
        <v>50</v>
      </c>
      <c r="N122">
        <v>25</v>
      </c>
    </row>
    <row r="123" spans="1:14" x14ac:dyDescent="0.25">
      <c r="A123">
        <v>5050134</v>
      </c>
      <c r="B123">
        <v>3664</v>
      </c>
      <c r="C123">
        <v>3671</v>
      </c>
      <c r="D123">
        <v>1452</v>
      </c>
      <c r="E123">
        <v>1389</v>
      </c>
      <c r="F123">
        <v>1785.7</v>
      </c>
      <c r="G123">
        <v>2.0499999999999998</v>
      </c>
      <c r="H123">
        <v>1620</v>
      </c>
      <c r="I123">
        <v>1090</v>
      </c>
      <c r="J123">
        <v>135</v>
      </c>
      <c r="K123">
        <v>230</v>
      </c>
      <c r="L123">
        <v>85</v>
      </c>
      <c r="M123">
        <v>50</v>
      </c>
      <c r="N123">
        <v>25</v>
      </c>
    </row>
    <row r="124" spans="1:14" x14ac:dyDescent="0.25">
      <c r="A124">
        <v>5050135.01</v>
      </c>
      <c r="B124">
        <v>6508</v>
      </c>
      <c r="C124">
        <v>6593</v>
      </c>
      <c r="D124">
        <v>2386</v>
      </c>
      <c r="E124">
        <v>2347</v>
      </c>
      <c r="F124">
        <v>3553</v>
      </c>
      <c r="G124">
        <v>1.83</v>
      </c>
      <c r="H124">
        <v>2910</v>
      </c>
      <c r="I124">
        <v>1940</v>
      </c>
      <c r="J124">
        <v>165</v>
      </c>
      <c r="K124">
        <v>685</v>
      </c>
      <c r="L124">
        <v>60</v>
      </c>
      <c r="M124">
        <v>35</v>
      </c>
      <c r="N124">
        <v>25</v>
      </c>
    </row>
    <row r="125" spans="1:14" x14ac:dyDescent="0.25">
      <c r="A125">
        <v>5050135.0199999996</v>
      </c>
      <c r="B125">
        <v>4771</v>
      </c>
      <c r="C125">
        <v>4818</v>
      </c>
      <c r="D125">
        <v>1910</v>
      </c>
      <c r="E125">
        <v>1887</v>
      </c>
      <c r="F125">
        <v>1287.2</v>
      </c>
      <c r="G125">
        <v>3.71</v>
      </c>
      <c r="H125">
        <v>2185</v>
      </c>
      <c r="I125">
        <v>1495</v>
      </c>
      <c r="J125">
        <v>155</v>
      </c>
      <c r="K125">
        <v>400</v>
      </c>
      <c r="L125">
        <v>90</v>
      </c>
      <c r="M125">
        <v>30</v>
      </c>
      <c r="N125">
        <v>25</v>
      </c>
    </row>
    <row r="126" spans="1:14" x14ac:dyDescent="0.25">
      <c r="A126">
        <v>5050135.03</v>
      </c>
      <c r="B126">
        <v>1860</v>
      </c>
      <c r="C126">
        <v>1947</v>
      </c>
      <c r="D126">
        <v>762</v>
      </c>
      <c r="E126">
        <v>719</v>
      </c>
      <c r="F126">
        <v>1333.9</v>
      </c>
      <c r="G126">
        <v>1.39</v>
      </c>
      <c r="H126">
        <v>795</v>
      </c>
      <c r="I126">
        <v>515</v>
      </c>
      <c r="J126">
        <v>35</v>
      </c>
      <c r="K126">
        <v>215</v>
      </c>
      <c r="L126">
        <v>25</v>
      </c>
      <c r="M126">
        <v>10</v>
      </c>
      <c r="N126">
        <v>0</v>
      </c>
    </row>
    <row r="127" spans="1:14" x14ac:dyDescent="0.25">
      <c r="A127">
        <v>5050136.01</v>
      </c>
      <c r="B127">
        <v>4508</v>
      </c>
      <c r="C127">
        <v>4709</v>
      </c>
      <c r="D127">
        <v>1761</v>
      </c>
      <c r="E127">
        <v>1722</v>
      </c>
      <c r="F127">
        <v>1755.2</v>
      </c>
      <c r="G127">
        <v>2.57</v>
      </c>
      <c r="H127">
        <v>1950</v>
      </c>
      <c r="I127">
        <v>1385</v>
      </c>
      <c r="J127">
        <v>120</v>
      </c>
      <c r="K127">
        <v>320</v>
      </c>
      <c r="L127">
        <v>85</v>
      </c>
      <c r="M127">
        <v>15</v>
      </c>
      <c r="N127">
        <v>20</v>
      </c>
    </row>
    <row r="128" spans="1:14" x14ac:dyDescent="0.25">
      <c r="A128">
        <v>5050136.0199999996</v>
      </c>
      <c r="B128">
        <v>4764</v>
      </c>
      <c r="C128">
        <v>4759</v>
      </c>
      <c r="D128">
        <v>2082</v>
      </c>
      <c r="E128">
        <v>2000</v>
      </c>
      <c r="F128">
        <v>2278.4</v>
      </c>
      <c r="G128">
        <v>2.09</v>
      </c>
      <c r="H128">
        <v>2200</v>
      </c>
      <c r="I128">
        <v>1455</v>
      </c>
      <c r="J128">
        <v>115</v>
      </c>
      <c r="K128">
        <v>455</v>
      </c>
      <c r="L128">
        <v>135</v>
      </c>
      <c r="M128">
        <v>30</v>
      </c>
      <c r="N128">
        <v>10</v>
      </c>
    </row>
    <row r="129" spans="1:14" x14ac:dyDescent="0.25">
      <c r="A129">
        <v>5050137.0199999996</v>
      </c>
      <c r="B129">
        <v>3096</v>
      </c>
      <c r="C129">
        <v>3134</v>
      </c>
      <c r="D129">
        <v>1373</v>
      </c>
      <c r="E129">
        <v>1338</v>
      </c>
      <c r="F129">
        <v>3176.4</v>
      </c>
      <c r="G129">
        <v>0.97</v>
      </c>
      <c r="H129">
        <v>1415</v>
      </c>
      <c r="I129">
        <v>940</v>
      </c>
      <c r="J129">
        <v>65</v>
      </c>
      <c r="K129">
        <v>315</v>
      </c>
      <c r="L129">
        <v>65</v>
      </c>
      <c r="M129">
        <v>20</v>
      </c>
      <c r="N129">
        <v>10</v>
      </c>
    </row>
    <row r="130" spans="1:14" x14ac:dyDescent="0.25">
      <c r="A130">
        <v>5050137.03</v>
      </c>
      <c r="B130">
        <v>1772</v>
      </c>
      <c r="C130">
        <v>1715</v>
      </c>
      <c r="D130">
        <v>655</v>
      </c>
      <c r="E130">
        <v>647</v>
      </c>
      <c r="F130">
        <v>1466.3</v>
      </c>
      <c r="G130">
        <v>1.21</v>
      </c>
      <c r="H130">
        <v>780</v>
      </c>
      <c r="I130">
        <v>660</v>
      </c>
      <c r="J130">
        <v>35</v>
      </c>
      <c r="K130">
        <v>60</v>
      </c>
      <c r="L130">
        <v>15</v>
      </c>
      <c r="M130">
        <v>10</v>
      </c>
      <c r="N130">
        <v>0</v>
      </c>
    </row>
    <row r="131" spans="1:14" x14ac:dyDescent="0.25">
      <c r="A131">
        <v>5050137.04</v>
      </c>
      <c r="B131">
        <v>1913</v>
      </c>
      <c r="C131">
        <v>2043</v>
      </c>
      <c r="D131">
        <v>826</v>
      </c>
      <c r="E131">
        <v>784</v>
      </c>
      <c r="F131">
        <v>2152.8000000000002</v>
      </c>
      <c r="G131">
        <v>0.89</v>
      </c>
      <c r="H131">
        <v>935</v>
      </c>
      <c r="I131">
        <v>640</v>
      </c>
      <c r="J131">
        <v>35</v>
      </c>
      <c r="K131">
        <v>175</v>
      </c>
      <c r="L131">
        <v>45</v>
      </c>
      <c r="M131">
        <v>40</v>
      </c>
      <c r="N131">
        <v>0</v>
      </c>
    </row>
    <row r="132" spans="1:14" x14ac:dyDescent="0.25">
      <c r="A132">
        <v>5050137.05</v>
      </c>
      <c r="B132">
        <v>7245</v>
      </c>
      <c r="C132">
        <v>7523</v>
      </c>
      <c r="D132">
        <v>2706</v>
      </c>
      <c r="E132">
        <v>2622</v>
      </c>
      <c r="F132">
        <v>3500.8</v>
      </c>
      <c r="G132">
        <v>2.0699999999999998</v>
      </c>
      <c r="H132">
        <v>3265</v>
      </c>
      <c r="I132">
        <v>2135</v>
      </c>
      <c r="J132">
        <v>135</v>
      </c>
      <c r="K132">
        <v>790</v>
      </c>
      <c r="L132">
        <v>125</v>
      </c>
      <c r="M132">
        <v>60</v>
      </c>
      <c r="N132">
        <v>20</v>
      </c>
    </row>
    <row r="133" spans="1:14" x14ac:dyDescent="0.25">
      <c r="A133">
        <v>5050138</v>
      </c>
      <c r="B133">
        <v>7492</v>
      </c>
      <c r="C133">
        <v>7640</v>
      </c>
      <c r="D133">
        <v>3063</v>
      </c>
      <c r="E133">
        <v>2852</v>
      </c>
      <c r="F133">
        <v>6178.5</v>
      </c>
      <c r="G133">
        <v>1.21</v>
      </c>
      <c r="H133">
        <v>3235</v>
      </c>
      <c r="I133">
        <v>1545</v>
      </c>
      <c r="J133">
        <v>140</v>
      </c>
      <c r="K133">
        <v>1225</v>
      </c>
      <c r="L133">
        <v>260</v>
      </c>
      <c r="M133">
        <v>35</v>
      </c>
      <c r="N133">
        <v>30</v>
      </c>
    </row>
    <row r="134" spans="1:14" x14ac:dyDescent="0.25">
      <c r="A134">
        <v>5050139</v>
      </c>
      <c r="B134">
        <v>3962</v>
      </c>
      <c r="C134">
        <v>3924</v>
      </c>
      <c r="D134">
        <v>1610</v>
      </c>
      <c r="E134">
        <v>1553</v>
      </c>
      <c r="F134">
        <v>701.2</v>
      </c>
      <c r="G134">
        <v>5.65</v>
      </c>
      <c r="H134">
        <v>1595</v>
      </c>
      <c r="I134">
        <v>1225</v>
      </c>
      <c r="J134">
        <v>105</v>
      </c>
      <c r="K134">
        <v>195</v>
      </c>
      <c r="L134">
        <v>20</v>
      </c>
      <c r="M134">
        <v>35</v>
      </c>
      <c r="N134">
        <v>10</v>
      </c>
    </row>
    <row r="135" spans="1:14" x14ac:dyDescent="0.25">
      <c r="A135">
        <v>5050140.01</v>
      </c>
      <c r="B135">
        <v>5</v>
      </c>
      <c r="C135">
        <v>5</v>
      </c>
      <c r="D135">
        <v>1</v>
      </c>
      <c r="E135">
        <v>1</v>
      </c>
      <c r="F135">
        <v>0.3</v>
      </c>
      <c r="G135">
        <v>16.98</v>
      </c>
    </row>
    <row r="136" spans="1:14" x14ac:dyDescent="0.25">
      <c r="A136">
        <v>5050140.03</v>
      </c>
      <c r="B136">
        <v>2613</v>
      </c>
      <c r="C136">
        <v>2667</v>
      </c>
      <c r="D136">
        <v>1018</v>
      </c>
      <c r="E136">
        <v>990</v>
      </c>
      <c r="F136">
        <v>3223.9</v>
      </c>
      <c r="G136">
        <v>0.81</v>
      </c>
      <c r="H136">
        <v>1400</v>
      </c>
      <c r="I136">
        <v>945</v>
      </c>
      <c r="J136">
        <v>80</v>
      </c>
      <c r="K136">
        <v>305</v>
      </c>
      <c r="L136">
        <v>40</v>
      </c>
      <c r="M136">
        <v>15</v>
      </c>
      <c r="N136">
        <v>15</v>
      </c>
    </row>
    <row r="137" spans="1:14" x14ac:dyDescent="0.25">
      <c r="A137">
        <v>5050140.04</v>
      </c>
      <c r="B137">
        <v>5174</v>
      </c>
      <c r="C137">
        <v>5482</v>
      </c>
      <c r="D137">
        <v>1754</v>
      </c>
      <c r="E137">
        <v>1750</v>
      </c>
      <c r="F137">
        <v>4133.6000000000004</v>
      </c>
      <c r="G137">
        <v>1.25</v>
      </c>
      <c r="H137">
        <v>2685</v>
      </c>
      <c r="I137">
        <v>1955</v>
      </c>
      <c r="J137">
        <v>160</v>
      </c>
      <c r="K137">
        <v>455</v>
      </c>
      <c r="L137">
        <v>45</v>
      </c>
      <c r="M137">
        <v>30</v>
      </c>
      <c r="N137">
        <v>30</v>
      </c>
    </row>
    <row r="138" spans="1:14" x14ac:dyDescent="0.25">
      <c r="A138">
        <v>5050140.05</v>
      </c>
      <c r="B138">
        <v>4564</v>
      </c>
      <c r="C138">
        <v>4783</v>
      </c>
      <c r="D138">
        <v>1627</v>
      </c>
      <c r="E138">
        <v>1609</v>
      </c>
      <c r="F138">
        <v>4058.7</v>
      </c>
      <c r="G138">
        <v>1.1200000000000001</v>
      </c>
      <c r="H138">
        <v>2480</v>
      </c>
      <c r="I138">
        <v>1665</v>
      </c>
      <c r="J138">
        <v>175</v>
      </c>
      <c r="K138">
        <v>470</v>
      </c>
      <c r="L138">
        <v>145</v>
      </c>
      <c r="M138">
        <v>20</v>
      </c>
      <c r="N138">
        <v>10</v>
      </c>
    </row>
    <row r="139" spans="1:14" x14ac:dyDescent="0.25">
      <c r="A139">
        <v>5050140.0599999996</v>
      </c>
      <c r="B139">
        <v>2196</v>
      </c>
      <c r="C139">
        <v>2355</v>
      </c>
      <c r="D139">
        <v>784</v>
      </c>
      <c r="E139">
        <v>781</v>
      </c>
      <c r="F139">
        <v>3061.5</v>
      </c>
      <c r="G139">
        <v>0.72</v>
      </c>
      <c r="H139">
        <v>1075</v>
      </c>
      <c r="I139">
        <v>805</v>
      </c>
      <c r="J139">
        <v>60</v>
      </c>
      <c r="K139">
        <v>175</v>
      </c>
      <c r="L139">
        <v>10</v>
      </c>
      <c r="M139">
        <v>0</v>
      </c>
      <c r="N139">
        <v>0</v>
      </c>
    </row>
    <row r="140" spans="1:14" x14ac:dyDescent="0.25">
      <c r="A140">
        <v>5050140.07</v>
      </c>
      <c r="B140">
        <v>4453</v>
      </c>
      <c r="C140">
        <v>4633</v>
      </c>
      <c r="D140">
        <v>1780</v>
      </c>
      <c r="E140">
        <v>1744</v>
      </c>
      <c r="F140">
        <v>3321.6</v>
      </c>
      <c r="G140">
        <v>1.34</v>
      </c>
      <c r="H140">
        <v>2180</v>
      </c>
      <c r="I140">
        <v>1545</v>
      </c>
      <c r="J140">
        <v>140</v>
      </c>
      <c r="K140">
        <v>360</v>
      </c>
      <c r="L140">
        <v>100</v>
      </c>
      <c r="M140">
        <v>20</v>
      </c>
      <c r="N140">
        <v>20</v>
      </c>
    </row>
    <row r="141" spans="1:14" x14ac:dyDescent="0.25">
      <c r="A141">
        <v>5050141.04</v>
      </c>
      <c r="B141">
        <v>3569</v>
      </c>
      <c r="C141">
        <v>3229</v>
      </c>
      <c r="D141">
        <v>1256</v>
      </c>
      <c r="E141">
        <v>1228</v>
      </c>
      <c r="F141">
        <v>1309.5</v>
      </c>
      <c r="G141">
        <v>2.73</v>
      </c>
      <c r="H141">
        <v>1660</v>
      </c>
      <c r="I141">
        <v>1320</v>
      </c>
      <c r="J141">
        <v>85</v>
      </c>
      <c r="K141">
        <v>185</v>
      </c>
      <c r="L141">
        <v>35</v>
      </c>
      <c r="M141">
        <v>0</v>
      </c>
      <c r="N141">
        <v>40</v>
      </c>
    </row>
    <row r="142" spans="1:14" x14ac:dyDescent="0.25">
      <c r="A142">
        <v>5050141.05</v>
      </c>
      <c r="B142">
        <v>8490</v>
      </c>
      <c r="C142">
        <v>6436</v>
      </c>
      <c r="D142">
        <v>2856</v>
      </c>
      <c r="E142">
        <v>2808</v>
      </c>
      <c r="F142">
        <v>3232.6</v>
      </c>
      <c r="G142">
        <v>2.63</v>
      </c>
      <c r="H142">
        <v>4450</v>
      </c>
      <c r="I142">
        <v>3035</v>
      </c>
      <c r="J142">
        <v>255</v>
      </c>
      <c r="K142">
        <v>1005</v>
      </c>
      <c r="L142">
        <v>70</v>
      </c>
      <c r="M142">
        <v>45</v>
      </c>
      <c r="N142">
        <v>40</v>
      </c>
    </row>
    <row r="143" spans="1:14" x14ac:dyDescent="0.25">
      <c r="A143">
        <v>5050141.08</v>
      </c>
      <c r="B143">
        <v>8375</v>
      </c>
      <c r="C143">
        <v>8632</v>
      </c>
      <c r="D143">
        <v>2646</v>
      </c>
      <c r="E143">
        <v>2626</v>
      </c>
      <c r="F143">
        <v>999.5</v>
      </c>
      <c r="G143">
        <v>8.3800000000000008</v>
      </c>
      <c r="H143">
        <v>4340</v>
      </c>
      <c r="I143">
        <v>3130</v>
      </c>
      <c r="J143">
        <v>305</v>
      </c>
      <c r="K143">
        <v>765</v>
      </c>
      <c r="L143">
        <v>65</v>
      </c>
      <c r="M143">
        <v>45</v>
      </c>
      <c r="N143">
        <v>35</v>
      </c>
    </row>
    <row r="144" spans="1:14" x14ac:dyDescent="0.25">
      <c r="A144">
        <v>5050141.09</v>
      </c>
      <c r="B144">
        <v>6423</v>
      </c>
      <c r="C144">
        <v>6237</v>
      </c>
      <c r="D144">
        <v>2174</v>
      </c>
      <c r="E144">
        <v>2122</v>
      </c>
      <c r="F144">
        <v>3803.5</v>
      </c>
      <c r="G144">
        <v>1.69</v>
      </c>
      <c r="H144">
        <v>3270</v>
      </c>
      <c r="I144">
        <v>2390</v>
      </c>
      <c r="J144">
        <v>170</v>
      </c>
      <c r="K144">
        <v>605</v>
      </c>
      <c r="L144">
        <v>50</v>
      </c>
      <c r="M144">
        <v>15</v>
      </c>
      <c r="N144">
        <v>30</v>
      </c>
    </row>
    <row r="145" spans="1:14" x14ac:dyDescent="0.25">
      <c r="A145">
        <v>5050141.0999999996</v>
      </c>
      <c r="B145">
        <v>5422</v>
      </c>
      <c r="C145">
        <v>5542</v>
      </c>
      <c r="D145">
        <v>1674</v>
      </c>
      <c r="E145">
        <v>1659</v>
      </c>
      <c r="F145">
        <v>5213.5</v>
      </c>
      <c r="G145">
        <v>1.04</v>
      </c>
      <c r="H145">
        <v>2745</v>
      </c>
      <c r="I145">
        <v>1865</v>
      </c>
      <c r="J145">
        <v>185</v>
      </c>
      <c r="K145">
        <v>580</v>
      </c>
      <c r="L145">
        <v>55</v>
      </c>
      <c r="M145">
        <v>25</v>
      </c>
      <c r="N145">
        <v>30</v>
      </c>
    </row>
    <row r="146" spans="1:14" x14ac:dyDescent="0.25">
      <c r="A146">
        <v>5050141.1100000003</v>
      </c>
      <c r="B146">
        <v>5851</v>
      </c>
      <c r="C146">
        <v>5264</v>
      </c>
      <c r="D146">
        <v>1935</v>
      </c>
      <c r="E146">
        <v>1887</v>
      </c>
      <c r="F146">
        <v>6203.4</v>
      </c>
      <c r="G146">
        <v>0.94</v>
      </c>
      <c r="H146">
        <v>2815</v>
      </c>
      <c r="I146">
        <v>1830</v>
      </c>
      <c r="J146">
        <v>150</v>
      </c>
      <c r="K146">
        <v>650</v>
      </c>
      <c r="L146">
        <v>130</v>
      </c>
      <c r="M146">
        <v>30</v>
      </c>
      <c r="N146">
        <v>30</v>
      </c>
    </row>
    <row r="147" spans="1:14" x14ac:dyDescent="0.25">
      <c r="A147">
        <v>5050141.12</v>
      </c>
      <c r="B147">
        <v>9778</v>
      </c>
      <c r="C147">
        <v>5709</v>
      </c>
      <c r="D147">
        <v>3226</v>
      </c>
      <c r="E147">
        <v>3164</v>
      </c>
      <c r="F147">
        <v>1975.8</v>
      </c>
      <c r="G147">
        <v>4.95</v>
      </c>
      <c r="H147">
        <v>4920</v>
      </c>
      <c r="I147">
        <v>3280</v>
      </c>
      <c r="J147">
        <v>305</v>
      </c>
      <c r="K147">
        <v>1210</v>
      </c>
      <c r="L147">
        <v>75</v>
      </c>
      <c r="M147">
        <v>20</v>
      </c>
      <c r="N147">
        <v>35</v>
      </c>
    </row>
    <row r="148" spans="1:14" x14ac:dyDescent="0.25">
      <c r="A148">
        <v>5050141.13</v>
      </c>
      <c r="B148">
        <v>3579</v>
      </c>
      <c r="C148">
        <v>3339</v>
      </c>
      <c r="D148">
        <v>1068</v>
      </c>
      <c r="E148">
        <v>1050</v>
      </c>
      <c r="F148">
        <v>2511.4</v>
      </c>
      <c r="G148">
        <v>1.43</v>
      </c>
      <c r="H148">
        <v>1665</v>
      </c>
      <c r="I148">
        <v>1180</v>
      </c>
      <c r="J148">
        <v>50</v>
      </c>
      <c r="K148">
        <v>385</v>
      </c>
      <c r="L148">
        <v>30</v>
      </c>
      <c r="M148">
        <v>0</v>
      </c>
      <c r="N148">
        <v>20</v>
      </c>
    </row>
    <row r="149" spans="1:14" x14ac:dyDescent="0.25">
      <c r="A149">
        <v>5050141.1399999997</v>
      </c>
      <c r="B149">
        <v>2214</v>
      </c>
      <c r="C149">
        <v>2160</v>
      </c>
      <c r="D149">
        <v>792</v>
      </c>
      <c r="E149">
        <v>757</v>
      </c>
      <c r="F149">
        <v>20.100000000000001</v>
      </c>
      <c r="G149">
        <v>110.11</v>
      </c>
      <c r="H149">
        <v>1050</v>
      </c>
      <c r="I149">
        <v>900</v>
      </c>
      <c r="J149">
        <v>40</v>
      </c>
      <c r="K149">
        <v>65</v>
      </c>
      <c r="L149">
        <v>25</v>
      </c>
      <c r="M149">
        <v>0</v>
      </c>
      <c r="N149">
        <v>10</v>
      </c>
    </row>
    <row r="150" spans="1:14" x14ac:dyDescent="0.25">
      <c r="A150">
        <v>5050141.1500000004</v>
      </c>
      <c r="B150">
        <v>16747</v>
      </c>
      <c r="C150">
        <v>8016</v>
      </c>
      <c r="D150">
        <v>5593</v>
      </c>
      <c r="E150">
        <v>5440</v>
      </c>
      <c r="F150">
        <v>1204.5</v>
      </c>
      <c r="G150">
        <v>13.9</v>
      </c>
      <c r="H150">
        <v>8215</v>
      </c>
      <c r="I150">
        <v>6240</v>
      </c>
      <c r="J150">
        <v>410</v>
      </c>
      <c r="K150">
        <v>1420</v>
      </c>
      <c r="L150">
        <v>90</v>
      </c>
      <c r="M150">
        <v>20</v>
      </c>
      <c r="N150">
        <v>40</v>
      </c>
    </row>
    <row r="151" spans="1:14" x14ac:dyDescent="0.25">
      <c r="A151">
        <v>5050151.03</v>
      </c>
      <c r="B151">
        <v>4833</v>
      </c>
      <c r="C151">
        <v>4482</v>
      </c>
      <c r="D151">
        <v>1834</v>
      </c>
      <c r="E151">
        <v>1787</v>
      </c>
      <c r="F151">
        <v>401.2</v>
      </c>
      <c r="G151">
        <v>12.05</v>
      </c>
      <c r="H151">
        <v>2255</v>
      </c>
      <c r="I151">
        <v>1875</v>
      </c>
      <c r="J151">
        <v>135</v>
      </c>
      <c r="K151">
        <v>155</v>
      </c>
      <c r="L151">
        <v>40</v>
      </c>
      <c r="M151">
        <v>25</v>
      </c>
      <c r="N151">
        <v>30</v>
      </c>
    </row>
    <row r="152" spans="1:14" x14ac:dyDescent="0.25">
      <c r="A152">
        <v>5050151.04</v>
      </c>
      <c r="B152">
        <v>6125</v>
      </c>
      <c r="C152">
        <v>6305</v>
      </c>
      <c r="D152">
        <v>2124</v>
      </c>
      <c r="E152">
        <v>2111</v>
      </c>
      <c r="F152">
        <v>2018.3</v>
      </c>
      <c r="G152">
        <v>3.03</v>
      </c>
      <c r="H152">
        <v>2810</v>
      </c>
      <c r="I152">
        <v>2175</v>
      </c>
      <c r="J152">
        <v>145</v>
      </c>
      <c r="K152">
        <v>300</v>
      </c>
      <c r="L152">
        <v>110</v>
      </c>
      <c r="M152">
        <v>30</v>
      </c>
      <c r="N152">
        <v>40</v>
      </c>
    </row>
    <row r="153" spans="1:14" x14ac:dyDescent="0.25">
      <c r="A153">
        <v>5050151.05</v>
      </c>
      <c r="B153">
        <v>3601</v>
      </c>
      <c r="C153">
        <v>3728</v>
      </c>
      <c r="D153">
        <v>1426</v>
      </c>
      <c r="E153">
        <v>1418</v>
      </c>
      <c r="F153">
        <v>2140</v>
      </c>
      <c r="G153">
        <v>1.68</v>
      </c>
      <c r="H153">
        <v>1470</v>
      </c>
      <c r="I153">
        <v>1125</v>
      </c>
      <c r="J153">
        <v>85</v>
      </c>
      <c r="K153">
        <v>200</v>
      </c>
      <c r="L153">
        <v>15</v>
      </c>
      <c r="M153">
        <v>15</v>
      </c>
      <c r="N153">
        <v>20</v>
      </c>
    </row>
    <row r="154" spans="1:14" x14ac:dyDescent="0.25">
      <c r="A154">
        <v>5050151.0599999996</v>
      </c>
      <c r="B154">
        <v>5460</v>
      </c>
      <c r="C154">
        <v>4772</v>
      </c>
      <c r="D154">
        <v>1801</v>
      </c>
      <c r="E154">
        <v>1783</v>
      </c>
      <c r="F154">
        <v>1622.8</v>
      </c>
      <c r="G154">
        <v>3.36</v>
      </c>
      <c r="H154">
        <v>2795</v>
      </c>
      <c r="I154">
        <v>2240</v>
      </c>
      <c r="J154">
        <v>130</v>
      </c>
      <c r="K154">
        <v>325</v>
      </c>
      <c r="L154">
        <v>85</v>
      </c>
      <c r="M154">
        <v>10</v>
      </c>
      <c r="N154">
        <v>10</v>
      </c>
    </row>
    <row r="155" spans="1:14" x14ac:dyDescent="0.25">
      <c r="A155">
        <v>5050151.07</v>
      </c>
      <c r="B155">
        <v>7879</v>
      </c>
      <c r="C155">
        <v>6431</v>
      </c>
      <c r="D155">
        <v>2663</v>
      </c>
      <c r="E155">
        <v>2627</v>
      </c>
      <c r="F155">
        <v>1721.7</v>
      </c>
      <c r="G155">
        <v>4.58</v>
      </c>
      <c r="H155">
        <v>4080</v>
      </c>
      <c r="I155">
        <v>3020</v>
      </c>
      <c r="J155">
        <v>265</v>
      </c>
      <c r="K155">
        <v>620</v>
      </c>
      <c r="L155">
        <v>85</v>
      </c>
      <c r="M155">
        <v>45</v>
      </c>
      <c r="N155">
        <v>40</v>
      </c>
    </row>
    <row r="156" spans="1:14" x14ac:dyDescent="0.25">
      <c r="A156">
        <v>5050151.08</v>
      </c>
      <c r="B156">
        <v>6967</v>
      </c>
      <c r="C156">
        <v>5571</v>
      </c>
      <c r="D156">
        <v>2221</v>
      </c>
      <c r="E156">
        <v>2199</v>
      </c>
      <c r="F156">
        <v>530</v>
      </c>
      <c r="G156">
        <v>13.14</v>
      </c>
      <c r="H156">
        <v>3375</v>
      </c>
      <c r="I156">
        <v>2675</v>
      </c>
      <c r="J156">
        <v>210</v>
      </c>
      <c r="K156">
        <v>400</v>
      </c>
      <c r="L156">
        <v>40</v>
      </c>
      <c r="M156">
        <v>20</v>
      </c>
      <c r="N156">
        <v>30</v>
      </c>
    </row>
    <row r="157" spans="1:14" x14ac:dyDescent="0.25">
      <c r="A157">
        <v>5050151.09</v>
      </c>
      <c r="B157">
        <v>5145</v>
      </c>
      <c r="C157">
        <v>5031</v>
      </c>
      <c r="D157">
        <v>1862</v>
      </c>
      <c r="E157">
        <v>1824</v>
      </c>
      <c r="F157">
        <v>21.8</v>
      </c>
      <c r="G157">
        <v>236.07</v>
      </c>
      <c r="H157">
        <v>2410</v>
      </c>
      <c r="I157">
        <v>2045</v>
      </c>
      <c r="J157">
        <v>115</v>
      </c>
      <c r="K157">
        <v>140</v>
      </c>
      <c r="L157">
        <v>85</v>
      </c>
      <c r="M157">
        <v>10</v>
      </c>
      <c r="N157">
        <v>20</v>
      </c>
    </row>
    <row r="158" spans="1:14" x14ac:dyDescent="0.25">
      <c r="A158">
        <v>5050160.0199999996</v>
      </c>
      <c r="B158">
        <v>5158</v>
      </c>
      <c r="C158">
        <v>5182</v>
      </c>
      <c r="D158">
        <v>2155</v>
      </c>
      <c r="E158">
        <v>2134</v>
      </c>
      <c r="F158">
        <v>1989.8</v>
      </c>
      <c r="G158">
        <v>2.59</v>
      </c>
      <c r="H158">
        <v>2175</v>
      </c>
      <c r="I158">
        <v>1500</v>
      </c>
      <c r="J158">
        <v>155</v>
      </c>
      <c r="K158">
        <v>365</v>
      </c>
      <c r="L158">
        <v>85</v>
      </c>
      <c r="M158">
        <v>35</v>
      </c>
      <c r="N158">
        <v>35</v>
      </c>
    </row>
    <row r="159" spans="1:14" x14ac:dyDescent="0.25">
      <c r="A159">
        <v>5050160.03</v>
      </c>
      <c r="B159">
        <v>8562</v>
      </c>
      <c r="C159">
        <v>4869</v>
      </c>
      <c r="D159">
        <v>2756</v>
      </c>
      <c r="E159">
        <v>2719</v>
      </c>
      <c r="F159">
        <v>754.3</v>
      </c>
      <c r="G159">
        <v>11.35</v>
      </c>
      <c r="H159">
        <v>3930</v>
      </c>
      <c r="I159">
        <v>2860</v>
      </c>
      <c r="J159">
        <v>265</v>
      </c>
      <c r="K159">
        <v>685</v>
      </c>
      <c r="L159">
        <v>75</v>
      </c>
      <c r="M159">
        <v>30</v>
      </c>
      <c r="N159">
        <v>15</v>
      </c>
    </row>
    <row r="160" spans="1:14" x14ac:dyDescent="0.25">
      <c r="A160">
        <v>5050160.04</v>
      </c>
      <c r="B160">
        <v>6239</v>
      </c>
      <c r="C160">
        <v>6412</v>
      </c>
      <c r="D160">
        <v>2421</v>
      </c>
      <c r="E160">
        <v>2389</v>
      </c>
      <c r="F160">
        <v>3026.9</v>
      </c>
      <c r="G160">
        <v>2.06</v>
      </c>
      <c r="H160">
        <v>2955</v>
      </c>
      <c r="I160">
        <v>1990</v>
      </c>
      <c r="J160">
        <v>190</v>
      </c>
      <c r="K160">
        <v>575</v>
      </c>
      <c r="L160">
        <v>130</v>
      </c>
      <c r="M160">
        <v>45</v>
      </c>
      <c r="N160">
        <v>35</v>
      </c>
    </row>
    <row r="161" spans="1:14" x14ac:dyDescent="0.25">
      <c r="A161">
        <v>5050160.05</v>
      </c>
      <c r="B161">
        <v>3176</v>
      </c>
      <c r="C161">
        <v>3449</v>
      </c>
      <c r="D161">
        <v>1264</v>
      </c>
      <c r="E161">
        <v>1248</v>
      </c>
      <c r="F161">
        <v>2817.6</v>
      </c>
      <c r="G161">
        <v>1.1299999999999999</v>
      </c>
      <c r="H161">
        <v>1620</v>
      </c>
      <c r="I161">
        <v>1105</v>
      </c>
      <c r="J161">
        <v>70</v>
      </c>
      <c r="K161">
        <v>350</v>
      </c>
      <c r="L161">
        <v>70</v>
      </c>
      <c r="M161">
        <v>10</v>
      </c>
      <c r="N161">
        <v>10</v>
      </c>
    </row>
    <row r="162" spans="1:14" x14ac:dyDescent="0.25">
      <c r="A162">
        <v>5050160.0599999996</v>
      </c>
      <c r="B162">
        <v>5355</v>
      </c>
      <c r="C162">
        <v>4694</v>
      </c>
      <c r="D162">
        <v>2497</v>
      </c>
      <c r="E162">
        <v>2143</v>
      </c>
      <c r="F162">
        <v>2143.6999999999998</v>
      </c>
      <c r="G162">
        <v>2.5</v>
      </c>
      <c r="H162">
        <v>2160</v>
      </c>
      <c r="I162">
        <v>1465</v>
      </c>
      <c r="J162">
        <v>165</v>
      </c>
      <c r="K162">
        <v>415</v>
      </c>
      <c r="L162">
        <v>65</v>
      </c>
      <c r="M162">
        <v>25</v>
      </c>
      <c r="N162">
        <v>25</v>
      </c>
    </row>
    <row r="163" spans="1:14" x14ac:dyDescent="0.25">
      <c r="A163">
        <v>5050160.07</v>
      </c>
      <c r="B163">
        <v>6762</v>
      </c>
      <c r="C163">
        <v>7049</v>
      </c>
      <c r="D163">
        <v>2411</v>
      </c>
      <c r="E163">
        <v>2397</v>
      </c>
      <c r="F163">
        <v>2032.2</v>
      </c>
      <c r="G163">
        <v>3.33</v>
      </c>
      <c r="H163">
        <v>3210</v>
      </c>
      <c r="I163">
        <v>2370</v>
      </c>
      <c r="J163">
        <v>175</v>
      </c>
      <c r="K163">
        <v>500</v>
      </c>
      <c r="L163">
        <v>135</v>
      </c>
      <c r="M163">
        <v>25</v>
      </c>
      <c r="N163">
        <v>15</v>
      </c>
    </row>
    <row r="164" spans="1:14" x14ac:dyDescent="0.25">
      <c r="A164">
        <v>5050160.09</v>
      </c>
      <c r="B164">
        <v>3578</v>
      </c>
      <c r="C164">
        <v>3504</v>
      </c>
      <c r="D164">
        <v>1194</v>
      </c>
      <c r="E164">
        <v>1166</v>
      </c>
      <c r="F164">
        <v>40.5</v>
      </c>
      <c r="G164">
        <v>88.41</v>
      </c>
      <c r="H164">
        <v>1490</v>
      </c>
      <c r="I164">
        <v>1255</v>
      </c>
      <c r="J164">
        <v>80</v>
      </c>
      <c r="K164">
        <v>125</v>
      </c>
      <c r="L164">
        <v>15</v>
      </c>
      <c r="M164">
        <v>15</v>
      </c>
      <c r="N164">
        <v>0</v>
      </c>
    </row>
    <row r="165" spans="1:14" x14ac:dyDescent="0.25">
      <c r="A165">
        <v>5050160.0999999996</v>
      </c>
      <c r="B165">
        <v>9825</v>
      </c>
      <c r="C165">
        <v>9505</v>
      </c>
      <c r="D165">
        <v>2990</v>
      </c>
      <c r="E165">
        <v>2970</v>
      </c>
      <c r="F165">
        <v>2223.4</v>
      </c>
      <c r="G165">
        <v>4.42</v>
      </c>
      <c r="H165">
        <v>4745</v>
      </c>
      <c r="I165">
        <v>3350</v>
      </c>
      <c r="J165">
        <v>360</v>
      </c>
      <c r="K165">
        <v>805</v>
      </c>
      <c r="L165">
        <v>145</v>
      </c>
      <c r="M165">
        <v>45</v>
      </c>
      <c r="N165">
        <v>30</v>
      </c>
    </row>
    <row r="166" spans="1:14" x14ac:dyDescent="0.25">
      <c r="A166">
        <v>5050160.1100000003</v>
      </c>
      <c r="B166">
        <v>5915</v>
      </c>
      <c r="C166">
        <v>5464</v>
      </c>
      <c r="D166">
        <v>1955</v>
      </c>
      <c r="E166">
        <v>1947</v>
      </c>
      <c r="F166">
        <v>1045.2</v>
      </c>
      <c r="G166">
        <v>5.66</v>
      </c>
      <c r="H166">
        <v>2770</v>
      </c>
      <c r="I166">
        <v>1985</v>
      </c>
      <c r="J166">
        <v>115</v>
      </c>
      <c r="K166">
        <v>500</v>
      </c>
      <c r="L166">
        <v>150</v>
      </c>
      <c r="M166">
        <v>20</v>
      </c>
      <c r="N166">
        <v>10</v>
      </c>
    </row>
    <row r="167" spans="1:14" x14ac:dyDescent="0.25">
      <c r="A167">
        <v>5050161.03</v>
      </c>
      <c r="B167">
        <v>4960</v>
      </c>
      <c r="C167">
        <v>5002</v>
      </c>
      <c r="D167">
        <v>1729</v>
      </c>
      <c r="E167">
        <v>1723</v>
      </c>
      <c r="F167">
        <v>4070.6</v>
      </c>
      <c r="G167">
        <v>1.22</v>
      </c>
      <c r="H167">
        <v>2355</v>
      </c>
      <c r="I167">
        <v>1695</v>
      </c>
      <c r="J167">
        <v>170</v>
      </c>
      <c r="K167">
        <v>400</v>
      </c>
      <c r="L167">
        <v>70</v>
      </c>
      <c r="M167">
        <v>20</v>
      </c>
      <c r="N167">
        <v>10</v>
      </c>
    </row>
    <row r="168" spans="1:14" x14ac:dyDescent="0.25">
      <c r="A168">
        <v>5050161.04</v>
      </c>
      <c r="B168">
        <v>5320</v>
      </c>
      <c r="C168">
        <v>5197</v>
      </c>
      <c r="D168">
        <v>1800</v>
      </c>
      <c r="E168">
        <v>1793</v>
      </c>
      <c r="F168">
        <v>3182.8</v>
      </c>
      <c r="G168">
        <v>1.67</v>
      </c>
      <c r="H168">
        <v>2445</v>
      </c>
      <c r="I168">
        <v>1775</v>
      </c>
      <c r="J168">
        <v>150</v>
      </c>
      <c r="K168">
        <v>390</v>
      </c>
      <c r="L168">
        <v>45</v>
      </c>
      <c r="M168">
        <v>55</v>
      </c>
      <c r="N168">
        <v>35</v>
      </c>
    </row>
    <row r="169" spans="1:14" x14ac:dyDescent="0.25">
      <c r="A169">
        <v>5050161.05</v>
      </c>
      <c r="B169">
        <v>6778</v>
      </c>
      <c r="C169">
        <v>6293</v>
      </c>
      <c r="D169">
        <v>2232</v>
      </c>
      <c r="E169">
        <v>2224</v>
      </c>
      <c r="F169">
        <v>4323.3</v>
      </c>
      <c r="G169">
        <v>1.57</v>
      </c>
      <c r="H169">
        <v>3480</v>
      </c>
      <c r="I169">
        <v>2595</v>
      </c>
      <c r="J169">
        <v>235</v>
      </c>
      <c r="K169">
        <v>535</v>
      </c>
      <c r="L169">
        <v>55</v>
      </c>
      <c r="M169">
        <v>15</v>
      </c>
      <c r="N169">
        <v>40</v>
      </c>
    </row>
    <row r="170" spans="1:14" x14ac:dyDescent="0.25">
      <c r="A170">
        <v>5050161.0599999996</v>
      </c>
      <c r="B170">
        <v>7342</v>
      </c>
      <c r="C170">
        <v>4755</v>
      </c>
      <c r="D170">
        <v>2617</v>
      </c>
      <c r="E170">
        <v>2559</v>
      </c>
      <c r="F170">
        <v>3773.6</v>
      </c>
      <c r="G170">
        <v>1.95</v>
      </c>
      <c r="H170">
        <v>4025</v>
      </c>
      <c r="I170">
        <v>3080</v>
      </c>
      <c r="J170">
        <v>255</v>
      </c>
      <c r="K170">
        <v>570</v>
      </c>
      <c r="L170">
        <v>65</v>
      </c>
      <c r="M170">
        <v>25</v>
      </c>
      <c r="N170">
        <v>25</v>
      </c>
    </row>
    <row r="171" spans="1:14" x14ac:dyDescent="0.25">
      <c r="A171">
        <v>5050162.01</v>
      </c>
      <c r="B171">
        <v>7511</v>
      </c>
      <c r="C171">
        <v>4896</v>
      </c>
      <c r="D171">
        <v>2892</v>
      </c>
      <c r="E171">
        <v>2829</v>
      </c>
      <c r="F171">
        <v>1785.3</v>
      </c>
      <c r="G171">
        <v>4.21</v>
      </c>
      <c r="H171">
        <v>3870</v>
      </c>
      <c r="I171">
        <v>2855</v>
      </c>
      <c r="J171">
        <v>225</v>
      </c>
      <c r="K171">
        <v>615</v>
      </c>
      <c r="L171">
        <v>135</v>
      </c>
      <c r="M171">
        <v>20</v>
      </c>
      <c r="N171">
        <v>25</v>
      </c>
    </row>
    <row r="172" spans="1:14" x14ac:dyDescent="0.25">
      <c r="A172">
        <v>5050162.0199999996</v>
      </c>
      <c r="B172">
        <v>4325</v>
      </c>
      <c r="C172">
        <v>4510</v>
      </c>
      <c r="D172">
        <v>1584</v>
      </c>
      <c r="E172">
        <v>1576</v>
      </c>
      <c r="F172">
        <v>1938.3</v>
      </c>
      <c r="G172">
        <v>2.23</v>
      </c>
      <c r="H172">
        <v>2170</v>
      </c>
      <c r="I172">
        <v>1575</v>
      </c>
      <c r="J172">
        <v>170</v>
      </c>
      <c r="K172">
        <v>285</v>
      </c>
      <c r="L172">
        <v>105</v>
      </c>
      <c r="M172">
        <v>15</v>
      </c>
      <c r="N172">
        <v>15</v>
      </c>
    </row>
    <row r="173" spans="1:14" x14ac:dyDescent="0.25">
      <c r="A173">
        <v>5050170.01</v>
      </c>
      <c r="B173">
        <v>4206</v>
      </c>
      <c r="C173">
        <v>4114</v>
      </c>
      <c r="D173">
        <v>1708</v>
      </c>
      <c r="E173">
        <v>1661</v>
      </c>
      <c r="F173">
        <v>1590.8</v>
      </c>
      <c r="G173">
        <v>2.64</v>
      </c>
      <c r="H173">
        <v>1990</v>
      </c>
      <c r="I173">
        <v>1340</v>
      </c>
      <c r="J173">
        <v>85</v>
      </c>
      <c r="K173">
        <v>525</v>
      </c>
      <c r="L173">
        <v>30</v>
      </c>
      <c r="M173">
        <v>10</v>
      </c>
      <c r="N173">
        <v>10</v>
      </c>
    </row>
    <row r="174" spans="1:14" x14ac:dyDescent="0.25">
      <c r="A174">
        <v>5050170.03</v>
      </c>
      <c r="B174">
        <v>3943</v>
      </c>
      <c r="C174">
        <v>4106</v>
      </c>
      <c r="D174">
        <v>1412</v>
      </c>
      <c r="E174">
        <v>1401</v>
      </c>
      <c r="F174">
        <v>2869.5</v>
      </c>
      <c r="G174">
        <v>1.37</v>
      </c>
      <c r="H174">
        <v>1945</v>
      </c>
      <c r="I174">
        <v>1240</v>
      </c>
      <c r="J174">
        <v>150</v>
      </c>
      <c r="K174">
        <v>500</v>
      </c>
      <c r="L174">
        <v>35</v>
      </c>
      <c r="M174">
        <v>0</v>
      </c>
      <c r="N174">
        <v>15</v>
      </c>
    </row>
    <row r="175" spans="1:14" x14ac:dyDescent="0.25">
      <c r="A175">
        <v>5050170.04</v>
      </c>
      <c r="B175">
        <v>3582</v>
      </c>
      <c r="C175">
        <v>3828</v>
      </c>
      <c r="D175">
        <v>1409</v>
      </c>
      <c r="E175">
        <v>1405</v>
      </c>
      <c r="F175">
        <v>2667.8</v>
      </c>
      <c r="G175">
        <v>1.34</v>
      </c>
      <c r="H175">
        <v>1595</v>
      </c>
      <c r="I175">
        <v>1120</v>
      </c>
      <c r="J175">
        <v>95</v>
      </c>
      <c r="K175">
        <v>310</v>
      </c>
      <c r="L175">
        <v>40</v>
      </c>
      <c r="M175">
        <v>25</v>
      </c>
      <c r="N175">
        <v>10</v>
      </c>
    </row>
    <row r="176" spans="1:14" x14ac:dyDescent="0.25">
      <c r="A176">
        <v>5050170.05</v>
      </c>
      <c r="B176">
        <v>3506</v>
      </c>
      <c r="C176">
        <v>3750</v>
      </c>
      <c r="D176">
        <v>1330</v>
      </c>
      <c r="E176">
        <v>1325</v>
      </c>
      <c r="F176">
        <v>3531.8</v>
      </c>
      <c r="G176">
        <v>0.99</v>
      </c>
      <c r="H176">
        <v>1935</v>
      </c>
      <c r="I176">
        <v>1175</v>
      </c>
      <c r="J176">
        <v>170</v>
      </c>
      <c r="K176">
        <v>480</v>
      </c>
      <c r="L176">
        <v>80</v>
      </c>
      <c r="M176">
        <v>20</v>
      </c>
      <c r="N176">
        <v>10</v>
      </c>
    </row>
    <row r="177" spans="1:14" x14ac:dyDescent="0.25">
      <c r="A177">
        <v>5050170.08</v>
      </c>
      <c r="B177">
        <v>2653</v>
      </c>
      <c r="C177">
        <v>2770</v>
      </c>
      <c r="D177">
        <v>866</v>
      </c>
      <c r="E177">
        <v>864</v>
      </c>
      <c r="F177">
        <v>3611</v>
      </c>
      <c r="G177">
        <v>0.73</v>
      </c>
      <c r="H177">
        <v>1510</v>
      </c>
      <c r="I177">
        <v>1015</v>
      </c>
      <c r="J177">
        <v>70</v>
      </c>
      <c r="K177">
        <v>370</v>
      </c>
      <c r="L177">
        <v>35</v>
      </c>
      <c r="M177">
        <v>0</v>
      </c>
      <c r="N177">
        <v>25</v>
      </c>
    </row>
    <row r="178" spans="1:14" x14ac:dyDescent="0.25">
      <c r="A178">
        <v>5050170.09</v>
      </c>
      <c r="B178">
        <v>4793</v>
      </c>
      <c r="C178">
        <v>5040</v>
      </c>
      <c r="D178">
        <v>1783</v>
      </c>
      <c r="E178">
        <v>1776</v>
      </c>
      <c r="F178">
        <v>3773.7</v>
      </c>
      <c r="G178">
        <v>1.27</v>
      </c>
      <c r="H178">
        <v>2390</v>
      </c>
      <c r="I178">
        <v>1530</v>
      </c>
      <c r="J178">
        <v>120</v>
      </c>
      <c r="K178">
        <v>605</v>
      </c>
      <c r="L178">
        <v>60</v>
      </c>
      <c r="M178">
        <v>10</v>
      </c>
      <c r="N178">
        <v>65</v>
      </c>
    </row>
    <row r="179" spans="1:14" x14ac:dyDescent="0.25">
      <c r="A179">
        <v>5050170.0999999996</v>
      </c>
      <c r="B179">
        <v>4197</v>
      </c>
      <c r="C179">
        <v>4257</v>
      </c>
      <c r="D179">
        <v>1731</v>
      </c>
      <c r="E179">
        <v>1693</v>
      </c>
      <c r="F179">
        <v>2316.6</v>
      </c>
      <c r="G179">
        <v>1.81</v>
      </c>
      <c r="H179">
        <v>2105</v>
      </c>
      <c r="I179">
        <v>1390</v>
      </c>
      <c r="J179">
        <v>135</v>
      </c>
      <c r="K179">
        <v>495</v>
      </c>
      <c r="L179">
        <v>45</v>
      </c>
      <c r="M179">
        <v>10</v>
      </c>
      <c r="N179">
        <v>30</v>
      </c>
    </row>
    <row r="180" spans="1:14" x14ac:dyDescent="0.25">
      <c r="A180">
        <v>5050170.1100000003</v>
      </c>
      <c r="B180">
        <v>3242</v>
      </c>
      <c r="C180">
        <v>3308</v>
      </c>
      <c r="D180">
        <v>1077</v>
      </c>
      <c r="E180">
        <v>1076</v>
      </c>
      <c r="F180">
        <v>2443.1</v>
      </c>
      <c r="G180">
        <v>1.33</v>
      </c>
      <c r="H180">
        <v>1565</v>
      </c>
      <c r="I180">
        <v>1055</v>
      </c>
      <c r="J180">
        <v>135</v>
      </c>
      <c r="K180">
        <v>350</v>
      </c>
      <c r="L180">
        <v>10</v>
      </c>
      <c r="M180">
        <v>0</v>
      </c>
      <c r="N180">
        <v>10</v>
      </c>
    </row>
    <row r="181" spans="1:14" x14ac:dyDescent="0.25">
      <c r="A181">
        <v>5050170.12</v>
      </c>
      <c r="B181">
        <v>4819</v>
      </c>
      <c r="C181">
        <v>4843</v>
      </c>
      <c r="D181">
        <v>1596</v>
      </c>
      <c r="E181">
        <v>1589</v>
      </c>
      <c r="F181">
        <v>4449.7</v>
      </c>
      <c r="G181">
        <v>1.08</v>
      </c>
      <c r="H181">
        <v>2485</v>
      </c>
      <c r="I181">
        <v>1670</v>
      </c>
      <c r="J181">
        <v>185</v>
      </c>
      <c r="K181">
        <v>550</v>
      </c>
      <c r="L181">
        <v>35</v>
      </c>
      <c r="M181">
        <v>30</v>
      </c>
      <c r="N181">
        <v>0</v>
      </c>
    </row>
    <row r="182" spans="1:14" x14ac:dyDescent="0.25">
      <c r="A182">
        <v>5050170.13</v>
      </c>
      <c r="B182">
        <v>5174</v>
      </c>
      <c r="C182">
        <v>5181</v>
      </c>
      <c r="D182">
        <v>1757</v>
      </c>
      <c r="E182">
        <v>1736</v>
      </c>
      <c r="F182">
        <v>4181.7</v>
      </c>
      <c r="G182">
        <v>1.24</v>
      </c>
      <c r="H182">
        <v>2950</v>
      </c>
      <c r="I182">
        <v>1915</v>
      </c>
      <c r="J182">
        <v>195</v>
      </c>
      <c r="K182">
        <v>680</v>
      </c>
      <c r="L182">
        <v>140</v>
      </c>
      <c r="M182">
        <v>10</v>
      </c>
      <c r="N182">
        <v>15</v>
      </c>
    </row>
    <row r="183" spans="1:14" x14ac:dyDescent="0.25">
      <c r="A183">
        <v>5050171.03</v>
      </c>
      <c r="B183">
        <v>5620</v>
      </c>
      <c r="C183">
        <v>5624</v>
      </c>
      <c r="D183">
        <v>2049</v>
      </c>
      <c r="E183">
        <v>2006</v>
      </c>
      <c r="F183">
        <v>36.5</v>
      </c>
      <c r="G183">
        <v>153.82</v>
      </c>
      <c r="H183">
        <v>2710</v>
      </c>
      <c r="I183">
        <v>2265</v>
      </c>
      <c r="J183">
        <v>160</v>
      </c>
      <c r="K183">
        <v>185</v>
      </c>
      <c r="L183">
        <v>65</v>
      </c>
      <c r="M183">
        <v>10</v>
      </c>
      <c r="N183">
        <v>30</v>
      </c>
    </row>
    <row r="184" spans="1:14" x14ac:dyDescent="0.25">
      <c r="A184">
        <v>5050171.05</v>
      </c>
      <c r="B184">
        <v>5604</v>
      </c>
      <c r="C184">
        <v>5004</v>
      </c>
      <c r="D184">
        <v>1891</v>
      </c>
      <c r="E184">
        <v>1871</v>
      </c>
      <c r="F184">
        <v>1525.7</v>
      </c>
      <c r="G184">
        <v>3.67</v>
      </c>
      <c r="H184">
        <v>2865</v>
      </c>
      <c r="I184">
        <v>1905</v>
      </c>
      <c r="J184">
        <v>200</v>
      </c>
      <c r="K184">
        <v>690</v>
      </c>
      <c r="L184">
        <v>40</v>
      </c>
      <c r="M184">
        <v>20</v>
      </c>
      <c r="N184">
        <v>15</v>
      </c>
    </row>
    <row r="185" spans="1:14" x14ac:dyDescent="0.25">
      <c r="A185">
        <v>5050171.0599999996</v>
      </c>
      <c r="B185">
        <v>6259</v>
      </c>
      <c r="C185">
        <v>6069</v>
      </c>
      <c r="D185">
        <v>2300</v>
      </c>
      <c r="E185">
        <v>2226</v>
      </c>
      <c r="F185">
        <v>46.8</v>
      </c>
      <c r="G185">
        <v>133.80000000000001</v>
      </c>
      <c r="H185">
        <v>3030</v>
      </c>
      <c r="I185">
        <v>2495</v>
      </c>
      <c r="J185">
        <v>195</v>
      </c>
      <c r="K185">
        <v>240</v>
      </c>
      <c r="L185">
        <v>40</v>
      </c>
      <c r="M185">
        <v>10</v>
      </c>
      <c r="N185">
        <v>50</v>
      </c>
    </row>
    <row r="186" spans="1:14" x14ac:dyDescent="0.25">
      <c r="A186">
        <v>5050171.07</v>
      </c>
      <c r="B186">
        <v>4742</v>
      </c>
      <c r="C186">
        <v>4687</v>
      </c>
      <c r="D186">
        <v>1551</v>
      </c>
      <c r="E186">
        <v>1550</v>
      </c>
      <c r="F186">
        <v>2771.5</v>
      </c>
      <c r="G186">
        <v>1.71</v>
      </c>
      <c r="H186">
        <v>2385</v>
      </c>
      <c r="I186">
        <v>1575</v>
      </c>
      <c r="J186">
        <v>195</v>
      </c>
      <c r="K186">
        <v>495</v>
      </c>
      <c r="L186">
        <v>90</v>
      </c>
      <c r="M186">
        <v>20</v>
      </c>
      <c r="N186">
        <v>10</v>
      </c>
    </row>
    <row r="187" spans="1:14" x14ac:dyDescent="0.25">
      <c r="A187">
        <v>5050171.09</v>
      </c>
      <c r="B187">
        <v>9933</v>
      </c>
      <c r="C187">
        <v>5520</v>
      </c>
      <c r="D187">
        <v>3345</v>
      </c>
      <c r="E187">
        <v>3326</v>
      </c>
      <c r="F187">
        <v>1420.6</v>
      </c>
      <c r="G187">
        <v>6.99</v>
      </c>
      <c r="H187">
        <v>5150</v>
      </c>
      <c r="I187">
        <v>3570</v>
      </c>
      <c r="J187">
        <v>320</v>
      </c>
      <c r="K187">
        <v>1140</v>
      </c>
      <c r="L187">
        <v>60</v>
      </c>
      <c r="M187">
        <v>15</v>
      </c>
      <c r="N187">
        <v>45</v>
      </c>
    </row>
    <row r="188" spans="1:14" x14ac:dyDescent="0.25">
      <c r="A188">
        <v>5050171.0999999996</v>
      </c>
      <c r="B188">
        <v>8784</v>
      </c>
      <c r="C188">
        <v>6480</v>
      </c>
      <c r="D188">
        <v>2974</v>
      </c>
      <c r="E188">
        <v>2964</v>
      </c>
      <c r="F188">
        <v>2068.9</v>
      </c>
      <c r="G188">
        <v>4.25</v>
      </c>
      <c r="H188">
        <v>4455</v>
      </c>
      <c r="I188">
        <v>3070</v>
      </c>
      <c r="J188">
        <v>245</v>
      </c>
      <c r="K188">
        <v>1000</v>
      </c>
      <c r="L188">
        <v>65</v>
      </c>
      <c r="M188">
        <v>15</v>
      </c>
      <c r="N188">
        <v>65</v>
      </c>
    </row>
    <row r="189" spans="1:14" x14ac:dyDescent="0.25">
      <c r="A189">
        <v>5050180.01</v>
      </c>
      <c r="B189">
        <v>7581</v>
      </c>
      <c r="C189">
        <v>6423</v>
      </c>
      <c r="D189">
        <v>2918</v>
      </c>
      <c r="E189">
        <v>2872</v>
      </c>
      <c r="F189">
        <v>1446.2</v>
      </c>
      <c r="G189">
        <v>5.24</v>
      </c>
      <c r="H189">
        <v>3655</v>
      </c>
      <c r="I189">
        <v>2880</v>
      </c>
      <c r="J189">
        <v>220</v>
      </c>
      <c r="K189">
        <v>335</v>
      </c>
      <c r="L189">
        <v>155</v>
      </c>
      <c r="M189">
        <v>20</v>
      </c>
      <c r="N189">
        <v>40</v>
      </c>
    </row>
    <row r="190" spans="1:14" x14ac:dyDescent="0.25">
      <c r="A190">
        <v>5050180.0199999996</v>
      </c>
      <c r="B190">
        <v>5148</v>
      </c>
      <c r="C190">
        <v>4967</v>
      </c>
      <c r="D190">
        <v>2215</v>
      </c>
      <c r="E190">
        <v>2164</v>
      </c>
      <c r="F190">
        <v>297.5</v>
      </c>
      <c r="G190">
        <v>17.309999999999999</v>
      </c>
      <c r="H190">
        <v>2280</v>
      </c>
      <c r="I190">
        <v>1755</v>
      </c>
      <c r="J190">
        <v>165</v>
      </c>
      <c r="K190">
        <v>190</v>
      </c>
      <c r="L190">
        <v>115</v>
      </c>
      <c r="M190">
        <v>10</v>
      </c>
      <c r="N190">
        <v>40</v>
      </c>
    </row>
    <row r="191" spans="1:14" x14ac:dyDescent="0.25">
      <c r="A191">
        <v>5050181.01</v>
      </c>
      <c r="B191">
        <v>6137</v>
      </c>
      <c r="C191">
        <v>6203</v>
      </c>
      <c r="D191">
        <v>2244</v>
      </c>
      <c r="E191">
        <v>2176</v>
      </c>
      <c r="F191">
        <v>49.9</v>
      </c>
      <c r="G191">
        <v>123.04</v>
      </c>
      <c r="H191">
        <v>3125</v>
      </c>
      <c r="I191">
        <v>2700</v>
      </c>
      <c r="J191">
        <v>195</v>
      </c>
      <c r="K191">
        <v>155</v>
      </c>
      <c r="L191">
        <v>45</v>
      </c>
      <c r="M191">
        <v>0</v>
      </c>
      <c r="N191">
        <v>25</v>
      </c>
    </row>
    <row r="192" spans="1:14" x14ac:dyDescent="0.25">
      <c r="A192">
        <v>5050181.0199999996</v>
      </c>
      <c r="B192">
        <v>5646</v>
      </c>
      <c r="C192">
        <v>5592</v>
      </c>
      <c r="D192">
        <v>2160</v>
      </c>
      <c r="E192">
        <v>2117</v>
      </c>
      <c r="F192">
        <v>37.1</v>
      </c>
      <c r="G192">
        <v>152.13</v>
      </c>
      <c r="H192">
        <v>2945</v>
      </c>
      <c r="I192">
        <v>2535</v>
      </c>
      <c r="J192">
        <v>195</v>
      </c>
      <c r="K192">
        <v>155</v>
      </c>
      <c r="L192">
        <v>30</v>
      </c>
      <c r="M192">
        <v>0</v>
      </c>
      <c r="N192">
        <v>25</v>
      </c>
    </row>
    <row r="193" spans="1:14" x14ac:dyDescent="0.25">
      <c r="A193">
        <v>5050182</v>
      </c>
      <c r="B193">
        <v>3955</v>
      </c>
      <c r="C193">
        <v>4052</v>
      </c>
      <c r="D193">
        <v>1449</v>
      </c>
      <c r="E193">
        <v>1418</v>
      </c>
      <c r="F193">
        <v>23.3</v>
      </c>
      <c r="G193">
        <v>169.83</v>
      </c>
      <c r="H193">
        <v>2125</v>
      </c>
      <c r="I193">
        <v>1850</v>
      </c>
      <c r="J193">
        <v>155</v>
      </c>
      <c r="K193">
        <v>55</v>
      </c>
      <c r="L193">
        <v>25</v>
      </c>
      <c r="M193">
        <v>10</v>
      </c>
      <c r="N193">
        <v>30</v>
      </c>
    </row>
    <row r="194" spans="1:14" x14ac:dyDescent="0.25">
      <c r="A194">
        <v>5050183</v>
      </c>
      <c r="B194">
        <v>5501</v>
      </c>
      <c r="C194">
        <v>4681</v>
      </c>
      <c r="D194">
        <v>1968</v>
      </c>
      <c r="E194">
        <v>1938</v>
      </c>
      <c r="F194">
        <v>328.5</v>
      </c>
      <c r="G194">
        <v>16.739999999999998</v>
      </c>
      <c r="H194">
        <v>2665</v>
      </c>
      <c r="I194">
        <v>2255</v>
      </c>
      <c r="J194">
        <v>190</v>
      </c>
      <c r="K194">
        <v>100</v>
      </c>
      <c r="L194">
        <v>85</v>
      </c>
      <c r="M194">
        <v>0</v>
      </c>
      <c r="N194">
        <v>40</v>
      </c>
    </row>
    <row r="195" spans="1:14" x14ac:dyDescent="0.25">
      <c r="A195">
        <v>5050184</v>
      </c>
      <c r="B195">
        <v>7064</v>
      </c>
      <c r="C195">
        <v>6514</v>
      </c>
      <c r="D195">
        <v>2591</v>
      </c>
      <c r="E195">
        <v>2517</v>
      </c>
      <c r="F195">
        <v>563.70000000000005</v>
      </c>
      <c r="G195">
        <v>12.53</v>
      </c>
      <c r="H195">
        <v>3500</v>
      </c>
      <c r="I195">
        <v>2895</v>
      </c>
      <c r="J195">
        <v>290</v>
      </c>
      <c r="K195">
        <v>125</v>
      </c>
      <c r="L195">
        <v>145</v>
      </c>
      <c r="M195">
        <v>10</v>
      </c>
      <c r="N195">
        <v>35</v>
      </c>
    </row>
    <row r="196" spans="1:14" x14ac:dyDescent="0.25">
      <c r="A196">
        <v>5050190.01</v>
      </c>
      <c r="B196">
        <v>6494</v>
      </c>
      <c r="C196">
        <v>6476</v>
      </c>
      <c r="D196">
        <v>2354</v>
      </c>
      <c r="E196">
        <v>2308</v>
      </c>
      <c r="F196">
        <v>33.6</v>
      </c>
      <c r="G196">
        <v>193.14</v>
      </c>
      <c r="H196">
        <v>3155</v>
      </c>
      <c r="I196">
        <v>2845</v>
      </c>
      <c r="J196">
        <v>190</v>
      </c>
      <c r="K196">
        <v>40</v>
      </c>
      <c r="L196">
        <v>45</v>
      </c>
      <c r="M196">
        <v>0</v>
      </c>
      <c r="N196">
        <v>30</v>
      </c>
    </row>
    <row r="197" spans="1:14" x14ac:dyDescent="0.25">
      <c r="A197">
        <v>5050190.0199999996</v>
      </c>
      <c r="B197">
        <v>7145</v>
      </c>
      <c r="C197">
        <v>6310</v>
      </c>
      <c r="D197">
        <v>2506</v>
      </c>
      <c r="E197">
        <v>2467</v>
      </c>
      <c r="F197">
        <v>145.30000000000001</v>
      </c>
      <c r="G197">
        <v>49.17</v>
      </c>
      <c r="H197">
        <v>3575</v>
      </c>
      <c r="I197">
        <v>3140</v>
      </c>
      <c r="J197">
        <v>210</v>
      </c>
      <c r="K197">
        <v>110</v>
      </c>
      <c r="L197">
        <v>40</v>
      </c>
      <c r="M197">
        <v>20</v>
      </c>
      <c r="N197">
        <v>45</v>
      </c>
    </row>
    <row r="198" spans="1:14" x14ac:dyDescent="0.25">
      <c r="A198">
        <v>5050191.01</v>
      </c>
      <c r="B198">
        <v>4824</v>
      </c>
      <c r="C198">
        <v>4701</v>
      </c>
      <c r="D198">
        <v>1633</v>
      </c>
      <c r="E198">
        <v>1572</v>
      </c>
      <c r="F198">
        <v>124.6</v>
      </c>
      <c r="G198">
        <v>38.729999999999997</v>
      </c>
      <c r="H198">
        <v>2115</v>
      </c>
      <c r="I198">
        <v>1855</v>
      </c>
      <c r="J198">
        <v>105</v>
      </c>
      <c r="K198">
        <v>120</v>
      </c>
      <c r="L198">
        <v>20</v>
      </c>
      <c r="M198">
        <v>0</v>
      </c>
      <c r="N198">
        <v>20</v>
      </c>
    </row>
    <row r="199" spans="1:14" x14ac:dyDescent="0.25">
      <c r="A199">
        <v>5050191.0199999996</v>
      </c>
      <c r="B199">
        <v>4822</v>
      </c>
      <c r="C199">
        <v>4752</v>
      </c>
      <c r="D199">
        <v>1783</v>
      </c>
      <c r="E199">
        <v>1738</v>
      </c>
      <c r="F199">
        <v>47.2</v>
      </c>
      <c r="G199">
        <v>102.21</v>
      </c>
      <c r="H199">
        <v>2455</v>
      </c>
      <c r="I199">
        <v>2210</v>
      </c>
      <c r="J199">
        <v>160</v>
      </c>
      <c r="K199">
        <v>35</v>
      </c>
      <c r="L199">
        <v>25</v>
      </c>
      <c r="M199">
        <v>0</v>
      </c>
      <c r="N199">
        <v>20</v>
      </c>
    </row>
    <row r="200" spans="1:14" x14ac:dyDescent="0.25">
      <c r="A200">
        <v>5050200.01</v>
      </c>
      <c r="B200">
        <v>2204</v>
      </c>
      <c r="C200">
        <v>2343</v>
      </c>
      <c r="D200">
        <v>875</v>
      </c>
      <c r="E200">
        <v>841</v>
      </c>
      <c r="F200">
        <v>8.4</v>
      </c>
      <c r="G200">
        <v>263.44</v>
      </c>
      <c r="H200">
        <v>1070</v>
      </c>
      <c r="I200">
        <v>925</v>
      </c>
      <c r="J200">
        <v>55</v>
      </c>
      <c r="K200">
        <v>40</v>
      </c>
      <c r="L200">
        <v>25</v>
      </c>
      <c r="M200">
        <v>0</v>
      </c>
      <c r="N200">
        <v>20</v>
      </c>
    </row>
    <row r="201" spans="1:14" x14ac:dyDescent="0.25">
      <c r="A201">
        <v>5050200.0199999996</v>
      </c>
      <c r="B201">
        <v>6485</v>
      </c>
      <c r="C201">
        <v>6308</v>
      </c>
      <c r="D201">
        <v>2506</v>
      </c>
      <c r="E201">
        <v>2420</v>
      </c>
      <c r="F201">
        <v>45.8</v>
      </c>
      <c r="G201">
        <v>141.44999999999999</v>
      </c>
      <c r="H201">
        <v>2975</v>
      </c>
      <c r="I201">
        <v>2650</v>
      </c>
      <c r="J201">
        <v>125</v>
      </c>
      <c r="K201">
        <v>85</v>
      </c>
      <c r="L201">
        <v>80</v>
      </c>
      <c r="M201">
        <v>0</v>
      </c>
      <c r="N201">
        <v>20</v>
      </c>
    </row>
    <row r="202" spans="1:14" x14ac:dyDescent="0.25">
      <c r="A202">
        <v>5050201</v>
      </c>
      <c r="B202">
        <v>4486</v>
      </c>
      <c r="C202">
        <v>4520</v>
      </c>
      <c r="D202">
        <v>1678</v>
      </c>
      <c r="E202">
        <v>1631</v>
      </c>
      <c r="F202">
        <v>669.4</v>
      </c>
      <c r="G202">
        <v>6.7</v>
      </c>
      <c r="H202">
        <v>1810</v>
      </c>
      <c r="I202">
        <v>1535</v>
      </c>
      <c r="J202">
        <v>95</v>
      </c>
      <c r="K202">
        <v>90</v>
      </c>
      <c r="L202">
        <v>65</v>
      </c>
      <c r="M202">
        <v>10</v>
      </c>
      <c r="N202">
        <v>0</v>
      </c>
    </row>
    <row r="203" spans="1:14" x14ac:dyDescent="0.25">
      <c r="A203">
        <v>5050300</v>
      </c>
      <c r="B203">
        <v>10160</v>
      </c>
      <c r="C203">
        <v>8845</v>
      </c>
      <c r="D203">
        <v>3771</v>
      </c>
      <c r="E203">
        <v>3725</v>
      </c>
      <c r="F203">
        <v>39</v>
      </c>
      <c r="G203">
        <v>260.82</v>
      </c>
      <c r="H203">
        <v>5065</v>
      </c>
      <c r="I203">
        <v>4275</v>
      </c>
      <c r="J203">
        <v>280</v>
      </c>
      <c r="K203">
        <v>325</v>
      </c>
      <c r="L203">
        <v>105</v>
      </c>
      <c r="M203">
        <v>25</v>
      </c>
      <c r="N203">
        <v>55</v>
      </c>
    </row>
    <row r="204" spans="1:14" x14ac:dyDescent="0.25">
      <c r="A204">
        <v>5050301</v>
      </c>
      <c r="B204">
        <v>4413</v>
      </c>
      <c r="C204">
        <v>4518</v>
      </c>
      <c r="D204">
        <v>1823</v>
      </c>
      <c r="E204">
        <v>1710</v>
      </c>
      <c r="F204">
        <v>17.100000000000001</v>
      </c>
      <c r="G204">
        <v>257.8</v>
      </c>
      <c r="H204">
        <v>2265</v>
      </c>
      <c r="I204">
        <v>1935</v>
      </c>
      <c r="J204">
        <v>145</v>
      </c>
      <c r="K204">
        <v>80</v>
      </c>
      <c r="L204">
        <v>55</v>
      </c>
      <c r="M204">
        <v>15</v>
      </c>
      <c r="N204">
        <v>30</v>
      </c>
    </row>
    <row r="205" spans="1:14" x14ac:dyDescent="0.25">
      <c r="A205">
        <v>5050302</v>
      </c>
      <c r="B205">
        <v>6974</v>
      </c>
      <c r="C205">
        <v>6920</v>
      </c>
      <c r="D205">
        <v>3002</v>
      </c>
      <c r="E205">
        <v>2687</v>
      </c>
      <c r="F205">
        <v>62.1</v>
      </c>
      <c r="G205">
        <v>112.33</v>
      </c>
      <c r="H205">
        <v>3320</v>
      </c>
      <c r="I205">
        <v>2935</v>
      </c>
      <c r="J205">
        <v>190</v>
      </c>
      <c r="K205">
        <v>80</v>
      </c>
      <c r="L205">
        <v>50</v>
      </c>
      <c r="M205">
        <v>15</v>
      </c>
      <c r="N205">
        <v>50</v>
      </c>
    </row>
    <row r="206" spans="1:14" x14ac:dyDescent="0.25">
      <c r="A206">
        <v>5050400</v>
      </c>
      <c r="B206">
        <v>16451</v>
      </c>
      <c r="C206">
        <v>15085</v>
      </c>
      <c r="D206">
        <v>6658</v>
      </c>
      <c r="E206">
        <v>6439</v>
      </c>
      <c r="F206">
        <v>46.7</v>
      </c>
      <c r="G206">
        <v>352.18</v>
      </c>
      <c r="H206">
        <v>7795</v>
      </c>
      <c r="I206">
        <v>6805</v>
      </c>
      <c r="J206">
        <v>540</v>
      </c>
      <c r="K206">
        <v>130</v>
      </c>
      <c r="L206">
        <v>230</v>
      </c>
      <c r="M206">
        <v>15</v>
      </c>
      <c r="N206">
        <v>75</v>
      </c>
    </row>
    <row r="207" spans="1:14" x14ac:dyDescent="0.25">
      <c r="A207">
        <v>5050500</v>
      </c>
      <c r="B207">
        <v>2158</v>
      </c>
      <c r="C207">
        <v>2206</v>
      </c>
      <c r="D207">
        <v>1754</v>
      </c>
      <c r="E207">
        <v>1336</v>
      </c>
      <c r="F207">
        <v>1833.5</v>
      </c>
      <c r="G207">
        <v>1.18</v>
      </c>
      <c r="H207">
        <v>1075</v>
      </c>
      <c r="I207">
        <v>405</v>
      </c>
      <c r="J207">
        <v>20</v>
      </c>
      <c r="K207">
        <v>240</v>
      </c>
      <c r="L207">
        <v>300</v>
      </c>
      <c r="M207">
        <v>110</v>
      </c>
      <c r="N207">
        <v>0</v>
      </c>
    </row>
    <row r="208" spans="1:14" x14ac:dyDescent="0.25">
      <c r="A208">
        <v>5050501</v>
      </c>
      <c r="B208">
        <v>1703</v>
      </c>
      <c r="C208">
        <v>1635</v>
      </c>
      <c r="D208">
        <v>1356</v>
      </c>
      <c r="E208">
        <v>1055</v>
      </c>
      <c r="F208">
        <v>3860.8</v>
      </c>
      <c r="G208">
        <v>0.44</v>
      </c>
      <c r="H208">
        <v>835</v>
      </c>
      <c r="I208">
        <v>270</v>
      </c>
      <c r="J208">
        <v>25</v>
      </c>
      <c r="K208">
        <v>215</v>
      </c>
      <c r="L208">
        <v>230</v>
      </c>
      <c r="M208">
        <v>75</v>
      </c>
      <c r="N208">
        <v>20</v>
      </c>
    </row>
    <row r="209" spans="1:14" x14ac:dyDescent="0.25">
      <c r="A209">
        <v>5050502</v>
      </c>
      <c r="B209">
        <v>1849</v>
      </c>
      <c r="C209">
        <v>2041</v>
      </c>
      <c r="D209">
        <v>1105</v>
      </c>
      <c r="E209">
        <v>934</v>
      </c>
      <c r="F209">
        <v>1552.2</v>
      </c>
      <c r="G209">
        <v>1.19</v>
      </c>
      <c r="H209">
        <v>795</v>
      </c>
      <c r="I209">
        <v>345</v>
      </c>
      <c r="J209">
        <v>45</v>
      </c>
      <c r="K209">
        <v>190</v>
      </c>
      <c r="L209">
        <v>160</v>
      </c>
      <c r="M209">
        <v>50</v>
      </c>
      <c r="N209">
        <v>10</v>
      </c>
    </row>
    <row r="210" spans="1:14" x14ac:dyDescent="0.25">
      <c r="A210">
        <v>5050503</v>
      </c>
      <c r="B210">
        <v>1838</v>
      </c>
      <c r="C210">
        <v>1929</v>
      </c>
      <c r="D210">
        <v>1098</v>
      </c>
      <c r="E210">
        <v>995</v>
      </c>
      <c r="F210">
        <v>3011.6</v>
      </c>
      <c r="G210">
        <v>0.61</v>
      </c>
      <c r="H210">
        <v>760</v>
      </c>
      <c r="I210">
        <v>385</v>
      </c>
      <c r="J210">
        <v>30</v>
      </c>
      <c r="K210">
        <v>145</v>
      </c>
      <c r="L210">
        <v>125</v>
      </c>
      <c r="M210">
        <v>70</v>
      </c>
      <c r="N210">
        <v>10</v>
      </c>
    </row>
    <row r="211" spans="1:14" x14ac:dyDescent="0.25">
      <c r="A211">
        <v>5050504.01</v>
      </c>
      <c r="B211">
        <v>6103</v>
      </c>
      <c r="C211">
        <v>6138</v>
      </c>
      <c r="D211">
        <v>3457</v>
      </c>
      <c r="E211">
        <v>3122</v>
      </c>
      <c r="F211">
        <v>1138</v>
      </c>
      <c r="G211">
        <v>5.36</v>
      </c>
      <c r="H211">
        <v>2905</v>
      </c>
      <c r="I211">
        <v>1600</v>
      </c>
      <c r="J211">
        <v>95</v>
      </c>
      <c r="K211">
        <v>705</v>
      </c>
      <c r="L211">
        <v>260</v>
      </c>
      <c r="M211">
        <v>195</v>
      </c>
      <c r="N211">
        <v>45</v>
      </c>
    </row>
    <row r="212" spans="1:14" x14ac:dyDescent="0.25">
      <c r="A212">
        <v>5050504.03</v>
      </c>
      <c r="B212">
        <v>4811</v>
      </c>
      <c r="C212">
        <v>3862</v>
      </c>
      <c r="D212">
        <v>1917</v>
      </c>
      <c r="E212">
        <v>1786</v>
      </c>
      <c r="F212">
        <v>828.9</v>
      </c>
      <c r="G212">
        <v>5.8</v>
      </c>
      <c r="H212">
        <v>2585</v>
      </c>
      <c r="I212">
        <v>1765</v>
      </c>
      <c r="J212">
        <v>210</v>
      </c>
      <c r="K212">
        <v>435</v>
      </c>
      <c r="L212">
        <v>65</v>
      </c>
      <c r="M212">
        <v>95</v>
      </c>
      <c r="N212">
        <v>20</v>
      </c>
    </row>
    <row r="213" spans="1:14" x14ac:dyDescent="0.25">
      <c r="A213">
        <v>5050504.04</v>
      </c>
      <c r="B213">
        <v>5195</v>
      </c>
      <c r="C213">
        <v>4972</v>
      </c>
      <c r="D213">
        <v>2231</v>
      </c>
      <c r="E213">
        <v>2121</v>
      </c>
      <c r="F213">
        <v>3081.8</v>
      </c>
      <c r="G213">
        <v>1.69</v>
      </c>
      <c r="H213">
        <v>2665</v>
      </c>
      <c r="I213">
        <v>1745</v>
      </c>
      <c r="J213">
        <v>150</v>
      </c>
      <c r="K213">
        <v>550</v>
      </c>
      <c r="L213">
        <v>100</v>
      </c>
      <c r="M213">
        <v>110</v>
      </c>
      <c r="N213">
        <v>10</v>
      </c>
    </row>
    <row r="214" spans="1:14" x14ac:dyDescent="0.25">
      <c r="A214">
        <v>5050504.05</v>
      </c>
      <c r="B214">
        <v>4653</v>
      </c>
      <c r="C214">
        <v>4776</v>
      </c>
      <c r="D214">
        <v>1903</v>
      </c>
      <c r="E214">
        <v>1858</v>
      </c>
      <c r="F214">
        <v>2505.5</v>
      </c>
      <c r="G214">
        <v>1.86</v>
      </c>
      <c r="H214">
        <v>2290</v>
      </c>
      <c r="I214">
        <v>1315</v>
      </c>
      <c r="J214">
        <v>140</v>
      </c>
      <c r="K214">
        <v>625</v>
      </c>
      <c r="L214">
        <v>30</v>
      </c>
      <c r="M214">
        <v>165</v>
      </c>
      <c r="N214">
        <v>15</v>
      </c>
    </row>
    <row r="215" spans="1:14" x14ac:dyDescent="0.25">
      <c r="A215">
        <v>5050505</v>
      </c>
      <c r="B215">
        <v>3390</v>
      </c>
      <c r="C215">
        <v>3503</v>
      </c>
      <c r="D215">
        <v>1937</v>
      </c>
      <c r="E215">
        <v>1743</v>
      </c>
      <c r="F215">
        <v>3941.4</v>
      </c>
      <c r="G215">
        <v>0.86</v>
      </c>
      <c r="H215">
        <v>1695</v>
      </c>
      <c r="I215">
        <v>960</v>
      </c>
      <c r="J215">
        <v>85</v>
      </c>
      <c r="K215">
        <v>285</v>
      </c>
      <c r="L215">
        <v>225</v>
      </c>
      <c r="M215">
        <v>125</v>
      </c>
      <c r="N215">
        <v>10</v>
      </c>
    </row>
    <row r="216" spans="1:14" x14ac:dyDescent="0.25">
      <c r="A216">
        <v>5050506</v>
      </c>
      <c r="B216">
        <v>4669</v>
      </c>
      <c r="C216">
        <v>4715</v>
      </c>
      <c r="D216">
        <v>2622</v>
      </c>
      <c r="E216">
        <v>2364</v>
      </c>
      <c r="F216">
        <v>2627.2</v>
      </c>
      <c r="G216">
        <v>1.78</v>
      </c>
      <c r="H216">
        <v>2000</v>
      </c>
      <c r="I216">
        <v>1100</v>
      </c>
      <c r="J216">
        <v>110</v>
      </c>
      <c r="K216">
        <v>410</v>
      </c>
      <c r="L216">
        <v>240</v>
      </c>
      <c r="M216">
        <v>125</v>
      </c>
      <c r="N216">
        <v>10</v>
      </c>
    </row>
    <row r="217" spans="1:14" x14ac:dyDescent="0.25">
      <c r="A217">
        <v>5050507</v>
      </c>
      <c r="B217">
        <v>4369</v>
      </c>
      <c r="C217">
        <v>4779</v>
      </c>
      <c r="D217">
        <v>2676</v>
      </c>
      <c r="E217">
        <v>2341</v>
      </c>
      <c r="F217">
        <v>1149.5999999999999</v>
      </c>
      <c r="G217">
        <v>3.8</v>
      </c>
      <c r="H217">
        <v>1935</v>
      </c>
      <c r="I217">
        <v>920</v>
      </c>
      <c r="J217">
        <v>120</v>
      </c>
      <c r="K217">
        <v>475</v>
      </c>
      <c r="L217">
        <v>310</v>
      </c>
      <c r="M217">
        <v>80</v>
      </c>
      <c r="N217">
        <v>30</v>
      </c>
    </row>
    <row r="218" spans="1:14" x14ac:dyDescent="0.25">
      <c r="A218">
        <v>5050508</v>
      </c>
      <c r="B218">
        <v>2966</v>
      </c>
      <c r="C218">
        <v>3052</v>
      </c>
      <c r="D218">
        <v>1863</v>
      </c>
      <c r="E218">
        <v>1691</v>
      </c>
      <c r="F218">
        <v>2810.8</v>
      </c>
      <c r="G218">
        <v>1.06</v>
      </c>
      <c r="H218">
        <v>1180</v>
      </c>
      <c r="I218">
        <v>730</v>
      </c>
      <c r="J218">
        <v>55</v>
      </c>
      <c r="K218">
        <v>310</v>
      </c>
      <c r="L218">
        <v>75</v>
      </c>
      <c r="M218">
        <v>0</v>
      </c>
      <c r="N218">
        <v>10</v>
      </c>
    </row>
    <row r="219" spans="1:14" x14ac:dyDescent="0.25">
      <c r="A219">
        <v>5050509</v>
      </c>
      <c r="B219">
        <v>2720</v>
      </c>
      <c r="C219">
        <v>2678</v>
      </c>
      <c r="D219">
        <v>1613</v>
      </c>
      <c r="E219">
        <v>1480</v>
      </c>
      <c r="F219">
        <v>3742.9</v>
      </c>
      <c r="G219">
        <v>0.73</v>
      </c>
      <c r="H219">
        <v>1280</v>
      </c>
      <c r="I219">
        <v>795</v>
      </c>
      <c r="J219">
        <v>25</v>
      </c>
      <c r="K219">
        <v>265</v>
      </c>
      <c r="L219">
        <v>135</v>
      </c>
      <c r="M219">
        <v>35</v>
      </c>
      <c r="N219">
        <v>30</v>
      </c>
    </row>
    <row r="220" spans="1:14" x14ac:dyDescent="0.25">
      <c r="A220">
        <v>5050510.01</v>
      </c>
      <c r="B220">
        <v>4875</v>
      </c>
      <c r="C220">
        <v>4969</v>
      </c>
      <c r="D220">
        <v>2602</v>
      </c>
      <c r="E220">
        <v>2405</v>
      </c>
      <c r="F220">
        <v>3938.4</v>
      </c>
      <c r="G220">
        <v>1.24</v>
      </c>
      <c r="H220">
        <v>2040</v>
      </c>
      <c r="I220">
        <v>1295</v>
      </c>
      <c r="J220">
        <v>90</v>
      </c>
      <c r="K220">
        <v>445</v>
      </c>
      <c r="L220">
        <v>120</v>
      </c>
      <c r="M220">
        <v>60</v>
      </c>
      <c r="N220">
        <v>30</v>
      </c>
    </row>
    <row r="221" spans="1:14" x14ac:dyDescent="0.25">
      <c r="A221">
        <v>5050510.0199999996</v>
      </c>
      <c r="B221">
        <v>2999</v>
      </c>
      <c r="C221">
        <v>3062</v>
      </c>
      <c r="D221">
        <v>1617</v>
      </c>
      <c r="E221">
        <v>1476</v>
      </c>
      <c r="F221">
        <v>3979</v>
      </c>
      <c r="G221">
        <v>0.75</v>
      </c>
      <c r="H221">
        <v>1455</v>
      </c>
      <c r="I221">
        <v>930</v>
      </c>
      <c r="J221">
        <v>65</v>
      </c>
      <c r="K221">
        <v>325</v>
      </c>
      <c r="L221">
        <v>85</v>
      </c>
      <c r="M221">
        <v>35</v>
      </c>
      <c r="N221">
        <v>10</v>
      </c>
    </row>
    <row r="222" spans="1:14" x14ac:dyDescent="0.25">
      <c r="A222">
        <v>5050511.01</v>
      </c>
      <c r="B222">
        <v>6879</v>
      </c>
      <c r="C222">
        <v>7115</v>
      </c>
      <c r="D222">
        <v>3868</v>
      </c>
      <c r="E222">
        <v>3467</v>
      </c>
      <c r="F222">
        <v>2869.4</v>
      </c>
      <c r="G222">
        <v>2.4</v>
      </c>
      <c r="H222">
        <v>2945</v>
      </c>
      <c r="I222">
        <v>1815</v>
      </c>
      <c r="J222">
        <v>155</v>
      </c>
      <c r="K222">
        <v>715</v>
      </c>
      <c r="L222">
        <v>145</v>
      </c>
      <c r="M222">
        <v>95</v>
      </c>
      <c r="N222">
        <v>20</v>
      </c>
    </row>
    <row r="223" spans="1:14" x14ac:dyDescent="0.25">
      <c r="A223">
        <v>5050511.0199999996</v>
      </c>
      <c r="B223">
        <v>7287</v>
      </c>
      <c r="C223">
        <v>7572</v>
      </c>
      <c r="D223">
        <v>3381</v>
      </c>
      <c r="E223">
        <v>3251</v>
      </c>
      <c r="F223">
        <v>1192.5</v>
      </c>
      <c r="G223">
        <v>6.11</v>
      </c>
      <c r="H223">
        <v>4010</v>
      </c>
      <c r="I223">
        <v>2940</v>
      </c>
      <c r="J223">
        <v>230</v>
      </c>
      <c r="K223">
        <v>615</v>
      </c>
      <c r="L223">
        <v>50</v>
      </c>
      <c r="M223">
        <v>150</v>
      </c>
      <c r="N223">
        <v>25</v>
      </c>
    </row>
    <row r="224" spans="1:14" x14ac:dyDescent="0.25">
      <c r="A224">
        <v>5050600</v>
      </c>
      <c r="B224">
        <v>2723</v>
      </c>
      <c r="C224">
        <v>2917</v>
      </c>
      <c r="D224">
        <v>1700</v>
      </c>
      <c r="E224">
        <v>1507</v>
      </c>
      <c r="F224">
        <v>1478.4</v>
      </c>
      <c r="G224">
        <v>1.84</v>
      </c>
      <c r="H224">
        <v>1200</v>
      </c>
      <c r="I224">
        <v>865</v>
      </c>
      <c r="J224">
        <v>110</v>
      </c>
      <c r="K224">
        <v>120</v>
      </c>
      <c r="L224">
        <v>90</v>
      </c>
      <c r="M224">
        <v>20</v>
      </c>
      <c r="N224">
        <v>0</v>
      </c>
    </row>
    <row r="225" spans="1:14" x14ac:dyDescent="0.25">
      <c r="A225">
        <v>5050601.01</v>
      </c>
      <c r="B225">
        <v>4701</v>
      </c>
      <c r="C225">
        <v>4928</v>
      </c>
      <c r="D225">
        <v>2584</v>
      </c>
      <c r="E225">
        <v>2330</v>
      </c>
      <c r="F225">
        <v>1922.9</v>
      </c>
      <c r="G225">
        <v>2.44</v>
      </c>
      <c r="H225">
        <v>2025</v>
      </c>
      <c r="I225">
        <v>1450</v>
      </c>
      <c r="J225">
        <v>65</v>
      </c>
      <c r="K225">
        <v>310</v>
      </c>
      <c r="L225">
        <v>135</v>
      </c>
      <c r="M225">
        <v>40</v>
      </c>
      <c r="N225">
        <v>25</v>
      </c>
    </row>
    <row r="226" spans="1:14" x14ac:dyDescent="0.25">
      <c r="A226">
        <v>5050601.0199999996</v>
      </c>
      <c r="B226">
        <v>2133</v>
      </c>
      <c r="C226">
        <v>2228</v>
      </c>
      <c r="D226">
        <v>904</v>
      </c>
      <c r="E226">
        <v>898</v>
      </c>
      <c r="F226">
        <v>2999.6</v>
      </c>
      <c r="G226">
        <v>0.71</v>
      </c>
      <c r="H226">
        <v>1115</v>
      </c>
      <c r="I226">
        <v>755</v>
      </c>
      <c r="J226">
        <v>60</v>
      </c>
      <c r="K226">
        <v>185</v>
      </c>
      <c r="L226">
        <v>70</v>
      </c>
      <c r="M226">
        <v>30</v>
      </c>
      <c r="N226">
        <v>10</v>
      </c>
    </row>
    <row r="227" spans="1:14" x14ac:dyDescent="0.25">
      <c r="A227">
        <v>5050601.03</v>
      </c>
      <c r="B227">
        <v>4188</v>
      </c>
      <c r="C227">
        <v>4401</v>
      </c>
      <c r="D227">
        <v>2124</v>
      </c>
      <c r="E227">
        <v>2017</v>
      </c>
      <c r="F227">
        <v>5160.8</v>
      </c>
      <c r="G227">
        <v>0.81</v>
      </c>
      <c r="H227">
        <v>2015</v>
      </c>
      <c r="I227">
        <v>1475</v>
      </c>
      <c r="J227">
        <v>130</v>
      </c>
      <c r="K227">
        <v>205</v>
      </c>
      <c r="L227">
        <v>130</v>
      </c>
      <c r="M227">
        <v>55</v>
      </c>
      <c r="N227">
        <v>20</v>
      </c>
    </row>
    <row r="228" spans="1:14" x14ac:dyDescent="0.25">
      <c r="A228">
        <v>5050602.01</v>
      </c>
      <c r="B228">
        <v>3856</v>
      </c>
      <c r="C228">
        <v>3872</v>
      </c>
      <c r="D228">
        <v>1849</v>
      </c>
      <c r="E228">
        <v>1757</v>
      </c>
      <c r="F228">
        <v>2875.7</v>
      </c>
      <c r="G228">
        <v>1.34</v>
      </c>
      <c r="H228">
        <v>1750</v>
      </c>
      <c r="I228">
        <v>1250</v>
      </c>
      <c r="J228">
        <v>130</v>
      </c>
      <c r="K228">
        <v>230</v>
      </c>
      <c r="L228">
        <v>75</v>
      </c>
      <c r="M228">
        <v>60</v>
      </c>
      <c r="N228">
        <v>0</v>
      </c>
    </row>
    <row r="229" spans="1:14" x14ac:dyDescent="0.25">
      <c r="A229">
        <v>5050602.0199999996</v>
      </c>
      <c r="B229">
        <v>2858</v>
      </c>
      <c r="C229">
        <v>3000</v>
      </c>
      <c r="D229">
        <v>1384</v>
      </c>
      <c r="E229">
        <v>1300</v>
      </c>
      <c r="F229">
        <v>2398.9</v>
      </c>
      <c r="G229">
        <v>1.19</v>
      </c>
      <c r="H229">
        <v>1335</v>
      </c>
      <c r="I229">
        <v>845</v>
      </c>
      <c r="J229">
        <v>110</v>
      </c>
      <c r="K229">
        <v>235</v>
      </c>
      <c r="L229">
        <v>100</v>
      </c>
      <c r="M229">
        <v>35</v>
      </c>
      <c r="N229">
        <v>15</v>
      </c>
    </row>
    <row r="230" spans="1:14" x14ac:dyDescent="0.25">
      <c r="A230">
        <v>5050602.03</v>
      </c>
      <c r="B230">
        <v>7320</v>
      </c>
      <c r="C230">
        <v>7183</v>
      </c>
      <c r="D230">
        <v>3434</v>
      </c>
      <c r="E230">
        <v>3273</v>
      </c>
      <c r="F230">
        <v>2603.8000000000002</v>
      </c>
      <c r="G230">
        <v>2.81</v>
      </c>
      <c r="H230">
        <v>2380</v>
      </c>
      <c r="I230">
        <v>1495</v>
      </c>
      <c r="J230">
        <v>180</v>
      </c>
      <c r="K230">
        <v>425</v>
      </c>
      <c r="L230">
        <v>195</v>
      </c>
      <c r="M230">
        <v>70</v>
      </c>
      <c r="N230">
        <v>10</v>
      </c>
    </row>
    <row r="231" spans="1:14" x14ac:dyDescent="0.25">
      <c r="A231">
        <v>5050610.01</v>
      </c>
      <c r="B231">
        <v>2044</v>
      </c>
      <c r="C231">
        <v>2096</v>
      </c>
      <c r="D231">
        <v>1198</v>
      </c>
      <c r="E231">
        <v>1084</v>
      </c>
      <c r="F231">
        <v>482.1</v>
      </c>
      <c r="G231">
        <v>4.24</v>
      </c>
      <c r="H231">
        <v>805</v>
      </c>
      <c r="I231">
        <v>585</v>
      </c>
      <c r="J231">
        <v>40</v>
      </c>
      <c r="K231">
        <v>130</v>
      </c>
      <c r="L231">
        <v>30</v>
      </c>
      <c r="M231">
        <v>10</v>
      </c>
      <c r="N231">
        <v>15</v>
      </c>
    </row>
    <row r="232" spans="1:14" x14ac:dyDescent="0.25">
      <c r="A232">
        <v>5050610.0199999996</v>
      </c>
      <c r="B232">
        <v>2084</v>
      </c>
      <c r="C232">
        <v>2153</v>
      </c>
      <c r="D232">
        <v>1087</v>
      </c>
      <c r="E232">
        <v>995</v>
      </c>
      <c r="F232">
        <v>1530.6</v>
      </c>
      <c r="G232">
        <v>1.36</v>
      </c>
      <c r="H232">
        <v>895</v>
      </c>
      <c r="I232">
        <v>740</v>
      </c>
      <c r="J232">
        <v>50</v>
      </c>
      <c r="K232">
        <v>75</v>
      </c>
      <c r="L232">
        <v>20</v>
      </c>
      <c r="M232">
        <v>10</v>
      </c>
      <c r="N232">
        <v>0</v>
      </c>
    </row>
    <row r="233" spans="1:14" x14ac:dyDescent="0.25">
      <c r="A233">
        <v>5050611</v>
      </c>
      <c r="B233">
        <v>4520</v>
      </c>
      <c r="C233">
        <v>4845</v>
      </c>
      <c r="D233">
        <v>2216</v>
      </c>
      <c r="E233">
        <v>2086</v>
      </c>
      <c r="F233">
        <v>2922.9</v>
      </c>
      <c r="G233">
        <v>1.55</v>
      </c>
      <c r="H233">
        <v>1985</v>
      </c>
      <c r="I233">
        <v>1445</v>
      </c>
      <c r="J233">
        <v>150</v>
      </c>
      <c r="K233">
        <v>285</v>
      </c>
      <c r="L233">
        <v>90</v>
      </c>
      <c r="M233">
        <v>15</v>
      </c>
      <c r="N233">
        <v>10</v>
      </c>
    </row>
    <row r="234" spans="1:14" x14ac:dyDescent="0.25">
      <c r="A234">
        <v>5050612.01</v>
      </c>
      <c r="B234">
        <v>2076</v>
      </c>
      <c r="C234">
        <v>2125</v>
      </c>
      <c r="D234">
        <v>1057</v>
      </c>
      <c r="E234">
        <v>974</v>
      </c>
      <c r="F234">
        <v>2577.9</v>
      </c>
      <c r="G234">
        <v>0.81</v>
      </c>
      <c r="H234">
        <v>840</v>
      </c>
      <c r="I234">
        <v>630</v>
      </c>
      <c r="J234">
        <v>50</v>
      </c>
      <c r="K234">
        <v>110</v>
      </c>
      <c r="L234">
        <v>35</v>
      </c>
      <c r="M234">
        <v>0</v>
      </c>
      <c r="N234">
        <v>10</v>
      </c>
    </row>
    <row r="235" spans="1:14" x14ac:dyDescent="0.25">
      <c r="A235">
        <v>5050612.0199999996</v>
      </c>
      <c r="B235">
        <v>853</v>
      </c>
      <c r="C235">
        <v>926</v>
      </c>
      <c r="D235">
        <v>353</v>
      </c>
      <c r="E235">
        <v>338</v>
      </c>
      <c r="F235">
        <v>473.5</v>
      </c>
      <c r="G235">
        <v>1.8</v>
      </c>
      <c r="H235">
        <v>465</v>
      </c>
      <c r="I235">
        <v>350</v>
      </c>
      <c r="J235">
        <v>35</v>
      </c>
      <c r="K235">
        <v>55</v>
      </c>
      <c r="L235">
        <v>15</v>
      </c>
      <c r="M235">
        <v>0</v>
      </c>
      <c r="N235">
        <v>0</v>
      </c>
    </row>
    <row r="236" spans="1:14" x14ac:dyDescent="0.25">
      <c r="A236">
        <v>5050613.01</v>
      </c>
      <c r="B236">
        <v>3582</v>
      </c>
      <c r="C236">
        <v>3805</v>
      </c>
      <c r="D236">
        <v>1589</v>
      </c>
      <c r="E236">
        <v>1568</v>
      </c>
      <c r="F236">
        <v>2617.6999999999998</v>
      </c>
      <c r="G236">
        <v>1.37</v>
      </c>
      <c r="H236">
        <v>1775</v>
      </c>
      <c r="I236">
        <v>1310</v>
      </c>
      <c r="J236">
        <v>105</v>
      </c>
      <c r="K236">
        <v>265</v>
      </c>
      <c r="L236">
        <v>45</v>
      </c>
      <c r="M236">
        <v>40</v>
      </c>
      <c r="N236">
        <v>15</v>
      </c>
    </row>
    <row r="237" spans="1:14" x14ac:dyDescent="0.25">
      <c r="A237">
        <v>5050613.03</v>
      </c>
      <c r="B237">
        <v>6590</v>
      </c>
      <c r="C237">
        <v>6311</v>
      </c>
      <c r="D237">
        <v>2418</v>
      </c>
      <c r="E237">
        <v>2394</v>
      </c>
      <c r="F237">
        <v>2472.1</v>
      </c>
      <c r="G237">
        <v>2.67</v>
      </c>
      <c r="H237">
        <v>3495</v>
      </c>
      <c r="I237">
        <v>2565</v>
      </c>
      <c r="J237">
        <v>200</v>
      </c>
      <c r="K237">
        <v>615</v>
      </c>
      <c r="L237">
        <v>80</v>
      </c>
      <c r="M237">
        <v>35</v>
      </c>
      <c r="N237">
        <v>10</v>
      </c>
    </row>
    <row r="238" spans="1:14" x14ac:dyDescent="0.25">
      <c r="A238">
        <v>5050613.04</v>
      </c>
      <c r="B238">
        <v>3507</v>
      </c>
      <c r="C238">
        <v>3600</v>
      </c>
      <c r="D238">
        <v>1618</v>
      </c>
      <c r="E238">
        <v>1585</v>
      </c>
      <c r="F238">
        <v>2587.1999999999998</v>
      </c>
      <c r="G238">
        <v>1.36</v>
      </c>
      <c r="H238">
        <v>1650</v>
      </c>
      <c r="I238">
        <v>1185</v>
      </c>
      <c r="J238">
        <v>115</v>
      </c>
      <c r="K238">
        <v>285</v>
      </c>
      <c r="L238">
        <v>25</v>
      </c>
      <c r="M238">
        <v>30</v>
      </c>
      <c r="N238">
        <v>15</v>
      </c>
    </row>
    <row r="239" spans="1:14" x14ac:dyDescent="0.25">
      <c r="A239">
        <v>5050613.05</v>
      </c>
      <c r="B239">
        <v>7550</v>
      </c>
      <c r="C239">
        <v>7655</v>
      </c>
      <c r="D239">
        <v>2789</v>
      </c>
      <c r="E239">
        <v>2748</v>
      </c>
      <c r="F239">
        <v>3013.5</v>
      </c>
      <c r="G239">
        <v>2.5099999999999998</v>
      </c>
      <c r="H239">
        <v>4215</v>
      </c>
      <c r="I239">
        <v>3115</v>
      </c>
      <c r="J239">
        <v>305</v>
      </c>
      <c r="K239">
        <v>635</v>
      </c>
      <c r="L239">
        <v>95</v>
      </c>
      <c r="M239">
        <v>30</v>
      </c>
      <c r="N239">
        <v>40</v>
      </c>
    </row>
    <row r="240" spans="1:14" x14ac:dyDescent="0.25">
      <c r="A240">
        <v>5050620.01</v>
      </c>
      <c r="B240">
        <v>5003</v>
      </c>
      <c r="C240">
        <v>4834</v>
      </c>
      <c r="D240">
        <v>1808</v>
      </c>
      <c r="E240">
        <v>1779</v>
      </c>
      <c r="F240">
        <v>63.1</v>
      </c>
      <c r="G240">
        <v>79.34</v>
      </c>
      <c r="H240">
        <v>2665</v>
      </c>
      <c r="I240">
        <v>2150</v>
      </c>
      <c r="J240">
        <v>220</v>
      </c>
      <c r="K240">
        <v>200</v>
      </c>
      <c r="L240">
        <v>45</v>
      </c>
      <c r="M240">
        <v>15</v>
      </c>
      <c r="N240">
        <v>30</v>
      </c>
    </row>
    <row r="241" spans="1:14" x14ac:dyDescent="0.25">
      <c r="A241">
        <v>5050620.03</v>
      </c>
      <c r="B241">
        <v>3790</v>
      </c>
      <c r="C241">
        <v>3889</v>
      </c>
      <c r="D241">
        <v>1548</v>
      </c>
      <c r="E241">
        <v>1526</v>
      </c>
      <c r="F241">
        <v>1195.3</v>
      </c>
      <c r="G241">
        <v>3.17</v>
      </c>
      <c r="H241">
        <v>1975</v>
      </c>
      <c r="I241">
        <v>1465</v>
      </c>
      <c r="J241">
        <v>105</v>
      </c>
      <c r="K241">
        <v>300</v>
      </c>
      <c r="L241">
        <v>40</v>
      </c>
      <c r="M241">
        <v>55</v>
      </c>
      <c r="N241">
        <v>0</v>
      </c>
    </row>
    <row r="242" spans="1:14" x14ac:dyDescent="0.25">
      <c r="A242">
        <v>5050620.04</v>
      </c>
      <c r="B242">
        <v>5037</v>
      </c>
      <c r="C242">
        <v>4892</v>
      </c>
      <c r="D242">
        <v>2262</v>
      </c>
      <c r="E242">
        <v>2189</v>
      </c>
      <c r="F242">
        <v>3174.3</v>
      </c>
      <c r="G242">
        <v>1.59</v>
      </c>
      <c r="H242">
        <v>2560</v>
      </c>
      <c r="I242">
        <v>1835</v>
      </c>
      <c r="J242">
        <v>150</v>
      </c>
      <c r="K242">
        <v>395</v>
      </c>
      <c r="L242">
        <v>125</v>
      </c>
      <c r="M242">
        <v>40</v>
      </c>
      <c r="N242">
        <v>25</v>
      </c>
    </row>
    <row r="243" spans="1:14" x14ac:dyDescent="0.25">
      <c r="A243">
        <v>5050630.01</v>
      </c>
      <c r="B243">
        <v>8956</v>
      </c>
      <c r="C243">
        <v>8411</v>
      </c>
      <c r="D243">
        <v>3571</v>
      </c>
      <c r="E243">
        <v>3450</v>
      </c>
      <c r="F243">
        <v>1125.3</v>
      </c>
      <c r="G243">
        <v>7.96</v>
      </c>
      <c r="H243">
        <v>4655</v>
      </c>
      <c r="I243">
        <v>3655</v>
      </c>
      <c r="J243">
        <v>215</v>
      </c>
      <c r="K243">
        <v>650</v>
      </c>
      <c r="L243">
        <v>75</v>
      </c>
      <c r="M243">
        <v>30</v>
      </c>
      <c r="N243">
        <v>35</v>
      </c>
    </row>
    <row r="244" spans="1:14" x14ac:dyDescent="0.25">
      <c r="A244">
        <v>5050630.0199999996</v>
      </c>
      <c r="B244">
        <v>4203</v>
      </c>
      <c r="C244">
        <v>4259</v>
      </c>
      <c r="D244">
        <v>2070</v>
      </c>
      <c r="E244">
        <v>1934</v>
      </c>
      <c r="F244">
        <v>1367</v>
      </c>
      <c r="G244">
        <v>3.07</v>
      </c>
      <c r="H244">
        <v>1960</v>
      </c>
      <c r="I244">
        <v>1555</v>
      </c>
      <c r="J244">
        <v>135</v>
      </c>
      <c r="K244">
        <v>205</v>
      </c>
      <c r="L244">
        <v>55</v>
      </c>
      <c r="M244">
        <v>0</v>
      </c>
      <c r="N244">
        <v>10</v>
      </c>
    </row>
    <row r="245" spans="1:14" x14ac:dyDescent="0.25">
      <c r="A245">
        <v>5050631</v>
      </c>
      <c r="B245">
        <v>9564</v>
      </c>
      <c r="C245">
        <v>7554</v>
      </c>
      <c r="D245">
        <v>3769</v>
      </c>
      <c r="E245">
        <v>3676</v>
      </c>
      <c r="F245">
        <v>1620.4</v>
      </c>
      <c r="G245">
        <v>5.9</v>
      </c>
      <c r="H245">
        <v>5020</v>
      </c>
      <c r="I245">
        <v>3980</v>
      </c>
      <c r="J245">
        <v>250</v>
      </c>
      <c r="K245">
        <v>660</v>
      </c>
      <c r="L245">
        <v>60</v>
      </c>
      <c r="M245">
        <v>30</v>
      </c>
      <c r="N245">
        <v>40</v>
      </c>
    </row>
    <row r="246" spans="1:14" x14ac:dyDescent="0.25">
      <c r="A246">
        <v>5050700.01</v>
      </c>
      <c r="B246">
        <v>7863</v>
      </c>
      <c r="C246">
        <v>7619</v>
      </c>
      <c r="D246">
        <v>4665</v>
      </c>
      <c r="E246">
        <v>3274</v>
      </c>
      <c r="F246">
        <v>13.4</v>
      </c>
      <c r="G246">
        <v>585.92999999999995</v>
      </c>
      <c r="H246">
        <v>3555</v>
      </c>
      <c r="I246">
        <v>3010</v>
      </c>
      <c r="J246">
        <v>290</v>
      </c>
      <c r="K246">
        <v>125</v>
      </c>
      <c r="L246">
        <v>80</v>
      </c>
      <c r="M246">
        <v>15</v>
      </c>
      <c r="N246">
        <v>35</v>
      </c>
    </row>
    <row r="247" spans="1:14" x14ac:dyDescent="0.25">
      <c r="A247">
        <v>5050700.03</v>
      </c>
      <c r="B247">
        <v>6251</v>
      </c>
      <c r="C247">
        <v>5413</v>
      </c>
      <c r="D247">
        <v>4294</v>
      </c>
      <c r="E247">
        <v>2625</v>
      </c>
      <c r="F247">
        <v>16.5</v>
      </c>
      <c r="G247">
        <v>378.48</v>
      </c>
      <c r="H247">
        <v>3040</v>
      </c>
      <c r="I247">
        <v>2745</v>
      </c>
      <c r="J247">
        <v>160</v>
      </c>
      <c r="K247">
        <v>70</v>
      </c>
      <c r="L247">
        <v>20</v>
      </c>
      <c r="M247">
        <v>0</v>
      </c>
      <c r="N247">
        <v>45</v>
      </c>
    </row>
    <row r="248" spans="1:14" x14ac:dyDescent="0.25">
      <c r="A248">
        <v>5050700.04</v>
      </c>
      <c r="B248">
        <v>5331</v>
      </c>
      <c r="C248">
        <v>5007</v>
      </c>
      <c r="D248">
        <v>2124</v>
      </c>
      <c r="E248">
        <v>1939</v>
      </c>
      <c r="F248">
        <v>84.1</v>
      </c>
      <c r="G248">
        <v>63.36</v>
      </c>
      <c r="H248">
        <v>2825</v>
      </c>
      <c r="I248">
        <v>2485</v>
      </c>
      <c r="J248">
        <v>115</v>
      </c>
      <c r="K248">
        <v>175</v>
      </c>
      <c r="L248">
        <v>40</v>
      </c>
      <c r="M248">
        <v>0</v>
      </c>
      <c r="N248">
        <v>10</v>
      </c>
    </row>
    <row r="249" spans="1:14" x14ac:dyDescent="0.25">
      <c r="A249">
        <v>5050710.01</v>
      </c>
      <c r="B249">
        <v>5975</v>
      </c>
      <c r="C249">
        <v>5772</v>
      </c>
      <c r="D249">
        <v>2524</v>
      </c>
      <c r="E249">
        <v>2458</v>
      </c>
      <c r="F249">
        <v>118.5</v>
      </c>
      <c r="G249">
        <v>50.41</v>
      </c>
      <c r="H249">
        <v>3020</v>
      </c>
      <c r="I249">
        <v>2475</v>
      </c>
      <c r="J249">
        <v>130</v>
      </c>
      <c r="K249">
        <v>295</v>
      </c>
      <c r="L249">
        <v>80</v>
      </c>
      <c r="M249">
        <v>0</v>
      </c>
      <c r="N249">
        <v>40</v>
      </c>
    </row>
    <row r="250" spans="1:14" x14ac:dyDescent="0.25">
      <c r="A250">
        <v>5050710.0199999996</v>
      </c>
      <c r="B250">
        <v>6973</v>
      </c>
      <c r="C250">
        <v>6625</v>
      </c>
      <c r="D250">
        <v>2624</v>
      </c>
      <c r="E250">
        <v>2583</v>
      </c>
      <c r="F250">
        <v>1445.2</v>
      </c>
      <c r="G250">
        <v>4.82</v>
      </c>
      <c r="H250">
        <v>3590</v>
      </c>
      <c r="I250">
        <v>2910</v>
      </c>
      <c r="J250">
        <v>205</v>
      </c>
      <c r="K250">
        <v>385</v>
      </c>
      <c r="L250">
        <v>70</v>
      </c>
      <c r="M250">
        <v>15</v>
      </c>
      <c r="N250">
        <v>10</v>
      </c>
    </row>
    <row r="251" spans="1:14" x14ac:dyDescent="0.25">
      <c r="A251">
        <v>5050711</v>
      </c>
      <c r="B251">
        <v>5960</v>
      </c>
      <c r="C251">
        <v>6111</v>
      </c>
      <c r="D251">
        <v>2463</v>
      </c>
      <c r="E251">
        <v>2431</v>
      </c>
      <c r="F251">
        <v>789.3</v>
      </c>
      <c r="G251">
        <v>7.55</v>
      </c>
      <c r="H251">
        <v>2850</v>
      </c>
      <c r="I251">
        <v>2340</v>
      </c>
      <c r="J251">
        <v>110</v>
      </c>
      <c r="K251">
        <v>325</v>
      </c>
      <c r="L251">
        <v>35</v>
      </c>
      <c r="M251">
        <v>10</v>
      </c>
      <c r="N251">
        <v>25</v>
      </c>
    </row>
    <row r="252" spans="1:14" x14ac:dyDescent="0.25">
      <c r="A252">
        <v>5050712</v>
      </c>
      <c r="B252">
        <v>6259</v>
      </c>
      <c r="C252">
        <v>5944</v>
      </c>
      <c r="D252">
        <v>3101</v>
      </c>
      <c r="E252">
        <v>2961</v>
      </c>
      <c r="F252">
        <v>840.7</v>
      </c>
      <c r="G252">
        <v>7.44</v>
      </c>
      <c r="H252">
        <v>2420</v>
      </c>
      <c r="I252">
        <v>1875</v>
      </c>
      <c r="J252">
        <v>135</v>
      </c>
      <c r="K252">
        <v>180</v>
      </c>
      <c r="L252">
        <v>170</v>
      </c>
      <c r="M252">
        <v>25</v>
      </c>
      <c r="N252">
        <v>30</v>
      </c>
    </row>
    <row r="253" spans="1:14" x14ac:dyDescent="0.25">
      <c r="A253">
        <v>5050800</v>
      </c>
      <c r="B253">
        <v>1437</v>
      </c>
      <c r="C253">
        <v>1451</v>
      </c>
      <c r="D253">
        <v>761</v>
      </c>
      <c r="E253">
        <v>706</v>
      </c>
      <c r="F253">
        <v>1672.1</v>
      </c>
      <c r="G253">
        <v>0.86</v>
      </c>
      <c r="H253">
        <v>730</v>
      </c>
      <c r="I253">
        <v>560</v>
      </c>
      <c r="J253">
        <v>65</v>
      </c>
      <c r="K253">
        <v>80</v>
      </c>
      <c r="L253">
        <v>25</v>
      </c>
      <c r="M253">
        <v>0</v>
      </c>
      <c r="N253">
        <v>0</v>
      </c>
    </row>
    <row r="254" spans="1:14" x14ac:dyDescent="0.25">
      <c r="A254">
        <v>5050810.01</v>
      </c>
      <c r="B254">
        <v>4671</v>
      </c>
      <c r="C254">
        <v>4654</v>
      </c>
      <c r="D254">
        <v>2070</v>
      </c>
      <c r="E254">
        <v>1948</v>
      </c>
      <c r="F254">
        <v>2881.9</v>
      </c>
      <c r="G254">
        <v>1.62</v>
      </c>
      <c r="H254">
        <v>2350</v>
      </c>
      <c r="I254">
        <v>1610</v>
      </c>
      <c r="J254">
        <v>180</v>
      </c>
      <c r="K254">
        <v>380</v>
      </c>
      <c r="L254">
        <v>100</v>
      </c>
      <c r="M254">
        <v>45</v>
      </c>
      <c r="N254">
        <v>40</v>
      </c>
    </row>
    <row r="255" spans="1:14" x14ac:dyDescent="0.25">
      <c r="A255">
        <v>5050810.0199999996</v>
      </c>
      <c r="B255">
        <v>4837</v>
      </c>
      <c r="C255">
        <v>4573</v>
      </c>
      <c r="D255">
        <v>2204</v>
      </c>
      <c r="E255">
        <v>2064</v>
      </c>
      <c r="F255">
        <v>4747.7</v>
      </c>
      <c r="G255">
        <v>1.02</v>
      </c>
      <c r="H255">
        <v>2165</v>
      </c>
      <c r="I255">
        <v>1455</v>
      </c>
      <c r="J255">
        <v>175</v>
      </c>
      <c r="K255">
        <v>410</v>
      </c>
      <c r="L255">
        <v>105</v>
      </c>
      <c r="M255">
        <v>20</v>
      </c>
      <c r="N255">
        <v>0</v>
      </c>
    </row>
    <row r="256" spans="1:14" x14ac:dyDescent="0.25">
      <c r="A256">
        <v>5050811.01</v>
      </c>
      <c r="B256">
        <v>3885</v>
      </c>
      <c r="C256">
        <v>4072</v>
      </c>
      <c r="D256">
        <v>1643</v>
      </c>
      <c r="E256">
        <v>1593</v>
      </c>
      <c r="F256">
        <v>2160.5</v>
      </c>
      <c r="G256">
        <v>1.8</v>
      </c>
      <c r="H256">
        <v>1800</v>
      </c>
      <c r="I256">
        <v>1255</v>
      </c>
      <c r="J256">
        <v>150</v>
      </c>
      <c r="K256">
        <v>255</v>
      </c>
      <c r="L256">
        <v>80</v>
      </c>
      <c r="M256">
        <v>55</v>
      </c>
      <c r="N256">
        <v>10</v>
      </c>
    </row>
    <row r="257" spans="1:14" x14ac:dyDescent="0.25">
      <c r="A257">
        <v>5050811.0199999996</v>
      </c>
      <c r="B257">
        <v>5289</v>
      </c>
      <c r="C257">
        <v>4750</v>
      </c>
      <c r="D257">
        <v>2428</v>
      </c>
      <c r="E257">
        <v>2354</v>
      </c>
      <c r="F257">
        <v>3194.2</v>
      </c>
      <c r="G257">
        <v>1.66</v>
      </c>
      <c r="H257">
        <v>2165</v>
      </c>
      <c r="I257">
        <v>1500</v>
      </c>
      <c r="J257">
        <v>145</v>
      </c>
      <c r="K257">
        <v>310</v>
      </c>
      <c r="L257">
        <v>175</v>
      </c>
      <c r="M257">
        <v>35</v>
      </c>
      <c r="N257">
        <v>0</v>
      </c>
    </row>
    <row r="258" spans="1:14" x14ac:dyDescent="0.25">
      <c r="A258">
        <v>5050820</v>
      </c>
      <c r="B258">
        <v>7638</v>
      </c>
      <c r="C258">
        <v>7524</v>
      </c>
      <c r="D258">
        <v>2937</v>
      </c>
      <c r="E258">
        <v>2866</v>
      </c>
      <c r="F258">
        <v>2063.9</v>
      </c>
      <c r="G258">
        <v>3.7</v>
      </c>
      <c r="H258">
        <v>3680</v>
      </c>
      <c r="I258">
        <v>2510</v>
      </c>
      <c r="J258">
        <v>245</v>
      </c>
      <c r="K258">
        <v>725</v>
      </c>
      <c r="L258">
        <v>100</v>
      </c>
      <c r="M258">
        <v>75</v>
      </c>
      <c r="N258">
        <v>20</v>
      </c>
    </row>
    <row r="259" spans="1:14" x14ac:dyDescent="0.25">
      <c r="A259">
        <v>5050821.01</v>
      </c>
      <c r="B259">
        <v>8474</v>
      </c>
      <c r="C259">
        <v>7171</v>
      </c>
      <c r="D259">
        <v>2870</v>
      </c>
      <c r="E259">
        <v>2808</v>
      </c>
      <c r="F259">
        <v>1448.6</v>
      </c>
      <c r="G259">
        <v>5.85</v>
      </c>
      <c r="H259">
        <v>4050</v>
      </c>
      <c r="I259">
        <v>2600</v>
      </c>
      <c r="J259">
        <v>230</v>
      </c>
      <c r="K259">
        <v>945</v>
      </c>
      <c r="L259">
        <v>90</v>
      </c>
      <c r="M259">
        <v>145</v>
      </c>
      <c r="N259">
        <v>45</v>
      </c>
    </row>
    <row r="260" spans="1:14" x14ac:dyDescent="0.25">
      <c r="A260">
        <v>5050821.0199999996</v>
      </c>
      <c r="B260">
        <v>4375</v>
      </c>
      <c r="C260">
        <v>3457</v>
      </c>
      <c r="D260">
        <v>1813</v>
      </c>
      <c r="E260">
        <v>1670</v>
      </c>
      <c r="F260">
        <v>485.4</v>
      </c>
      <c r="G260">
        <v>9.01</v>
      </c>
      <c r="H260">
        <v>2240</v>
      </c>
      <c r="I260">
        <v>1620</v>
      </c>
      <c r="J260">
        <v>170</v>
      </c>
      <c r="K260">
        <v>385</v>
      </c>
      <c r="L260">
        <v>25</v>
      </c>
      <c r="M260">
        <v>20</v>
      </c>
      <c r="N260">
        <v>15</v>
      </c>
    </row>
    <row r="261" spans="1:14" x14ac:dyDescent="0.25">
      <c r="A261">
        <v>5050822.0199999996</v>
      </c>
      <c r="B261">
        <v>6909</v>
      </c>
      <c r="C261">
        <v>6977</v>
      </c>
      <c r="D261">
        <v>2898</v>
      </c>
      <c r="E261">
        <v>2610</v>
      </c>
      <c r="F261">
        <v>60.7</v>
      </c>
      <c r="G261">
        <v>113.77</v>
      </c>
      <c r="H261">
        <v>3235</v>
      </c>
      <c r="I261">
        <v>2695</v>
      </c>
      <c r="J261">
        <v>180</v>
      </c>
      <c r="K261">
        <v>140</v>
      </c>
      <c r="L261">
        <v>75</v>
      </c>
      <c r="M261">
        <v>95</v>
      </c>
      <c r="N261">
        <v>55</v>
      </c>
    </row>
    <row r="262" spans="1:14" x14ac:dyDescent="0.25">
      <c r="A262">
        <v>5050822.03</v>
      </c>
      <c r="B262">
        <v>2656</v>
      </c>
      <c r="C262">
        <v>2193</v>
      </c>
      <c r="D262">
        <v>998</v>
      </c>
      <c r="E262">
        <v>940</v>
      </c>
      <c r="F262">
        <v>71.2</v>
      </c>
      <c r="G262">
        <v>37.31</v>
      </c>
      <c r="H262">
        <v>1345</v>
      </c>
      <c r="I262">
        <v>1070</v>
      </c>
      <c r="J262">
        <v>90</v>
      </c>
      <c r="K262">
        <v>115</v>
      </c>
      <c r="L262">
        <v>10</v>
      </c>
      <c r="M262">
        <v>10</v>
      </c>
      <c r="N262">
        <v>55</v>
      </c>
    </row>
    <row r="263" spans="1:14" x14ac:dyDescent="0.25">
      <c r="A263">
        <v>5050822.05</v>
      </c>
      <c r="B263">
        <v>8573</v>
      </c>
      <c r="C263">
        <v>5436</v>
      </c>
      <c r="D263">
        <v>3723</v>
      </c>
      <c r="E263">
        <v>3470</v>
      </c>
      <c r="F263">
        <v>767.7</v>
      </c>
      <c r="G263">
        <v>11.17</v>
      </c>
      <c r="H263">
        <v>4670</v>
      </c>
      <c r="I263">
        <v>3215</v>
      </c>
      <c r="J263">
        <v>300</v>
      </c>
      <c r="K263">
        <v>920</v>
      </c>
      <c r="L263">
        <v>90</v>
      </c>
      <c r="M263">
        <v>125</v>
      </c>
      <c r="N263">
        <v>30</v>
      </c>
    </row>
    <row r="264" spans="1:14" x14ac:dyDescent="0.25">
      <c r="A264">
        <v>5050822.0599999996</v>
      </c>
      <c r="B264">
        <v>12807</v>
      </c>
      <c r="C264">
        <v>9832</v>
      </c>
      <c r="D264">
        <v>4886</v>
      </c>
      <c r="E264">
        <v>4639</v>
      </c>
      <c r="F264">
        <v>878.8</v>
      </c>
      <c r="G264">
        <v>14.57</v>
      </c>
      <c r="H264">
        <v>6785</v>
      </c>
      <c r="I264">
        <v>4925</v>
      </c>
      <c r="J264">
        <v>485</v>
      </c>
      <c r="K264">
        <v>1155</v>
      </c>
      <c r="L264">
        <v>85</v>
      </c>
      <c r="M264">
        <v>105</v>
      </c>
      <c r="N264">
        <v>30</v>
      </c>
    </row>
    <row r="265" spans="1:14" x14ac:dyDescent="0.25">
      <c r="A265">
        <v>5050840</v>
      </c>
      <c r="B265">
        <v>5376</v>
      </c>
      <c r="C265">
        <v>5618</v>
      </c>
      <c r="D265">
        <v>2595</v>
      </c>
      <c r="E265">
        <v>2509</v>
      </c>
      <c r="F265">
        <v>2387.8000000000002</v>
      </c>
      <c r="G265">
        <v>2.25</v>
      </c>
      <c r="H265">
        <v>2470</v>
      </c>
      <c r="I265">
        <v>1705</v>
      </c>
      <c r="J265">
        <v>145</v>
      </c>
      <c r="K265">
        <v>440</v>
      </c>
      <c r="L265">
        <v>85</v>
      </c>
      <c r="M265">
        <v>60</v>
      </c>
      <c r="N265">
        <v>30</v>
      </c>
    </row>
    <row r="266" spans="1:14" x14ac:dyDescent="0.25">
      <c r="A266">
        <v>5050841.03</v>
      </c>
      <c r="B266">
        <v>9282</v>
      </c>
      <c r="C266">
        <v>9104</v>
      </c>
      <c r="D266">
        <v>3436</v>
      </c>
      <c r="E266">
        <v>3376</v>
      </c>
      <c r="F266">
        <v>757.5</v>
      </c>
      <c r="G266">
        <v>12.25</v>
      </c>
      <c r="H266">
        <v>4810</v>
      </c>
      <c r="I266">
        <v>3615</v>
      </c>
      <c r="J266">
        <v>310</v>
      </c>
      <c r="K266">
        <v>660</v>
      </c>
      <c r="L266">
        <v>65</v>
      </c>
      <c r="M266">
        <v>110</v>
      </c>
      <c r="N266">
        <v>50</v>
      </c>
    </row>
    <row r="267" spans="1:14" x14ac:dyDescent="0.25">
      <c r="A267">
        <v>5050841.04</v>
      </c>
      <c r="B267">
        <v>6176</v>
      </c>
      <c r="C267">
        <v>6174</v>
      </c>
      <c r="D267">
        <v>2200</v>
      </c>
      <c r="E267">
        <v>2176</v>
      </c>
      <c r="F267">
        <v>2195.1999999999998</v>
      </c>
      <c r="G267">
        <v>2.81</v>
      </c>
      <c r="H267">
        <v>2700</v>
      </c>
      <c r="I267">
        <v>2080</v>
      </c>
      <c r="J267">
        <v>175</v>
      </c>
      <c r="K267">
        <v>345</v>
      </c>
      <c r="L267">
        <v>15</v>
      </c>
      <c r="M267">
        <v>70</v>
      </c>
      <c r="N267">
        <v>15</v>
      </c>
    </row>
    <row r="268" spans="1:14" x14ac:dyDescent="0.25">
      <c r="A268">
        <v>5050841.0599999996</v>
      </c>
      <c r="B268">
        <v>2794</v>
      </c>
      <c r="C268">
        <v>2549</v>
      </c>
      <c r="D268">
        <v>1161</v>
      </c>
      <c r="E268">
        <v>1020</v>
      </c>
      <c r="F268">
        <v>58.9</v>
      </c>
      <c r="G268">
        <v>47.46</v>
      </c>
      <c r="H268">
        <v>1385</v>
      </c>
      <c r="I268">
        <v>1210</v>
      </c>
      <c r="J268">
        <v>70</v>
      </c>
      <c r="K268">
        <v>70</v>
      </c>
      <c r="L268">
        <v>15</v>
      </c>
      <c r="M268">
        <v>15</v>
      </c>
      <c r="N268">
        <v>0</v>
      </c>
    </row>
    <row r="269" spans="1:14" x14ac:dyDescent="0.25">
      <c r="A269">
        <v>5050841.07</v>
      </c>
      <c r="B269">
        <v>7905</v>
      </c>
      <c r="C269">
        <v>7339</v>
      </c>
      <c r="D269">
        <v>2827</v>
      </c>
      <c r="E269">
        <v>2748</v>
      </c>
      <c r="F269">
        <v>97.7</v>
      </c>
      <c r="G269">
        <v>80.900000000000006</v>
      </c>
      <c r="H269">
        <v>4140</v>
      </c>
      <c r="I269">
        <v>3485</v>
      </c>
      <c r="J269">
        <v>290</v>
      </c>
      <c r="K269">
        <v>225</v>
      </c>
      <c r="L269">
        <v>40</v>
      </c>
      <c r="M269">
        <v>50</v>
      </c>
      <c r="N269">
        <v>45</v>
      </c>
    </row>
    <row r="270" spans="1:14" x14ac:dyDescent="0.25">
      <c r="A270">
        <v>5050850</v>
      </c>
      <c r="B270">
        <v>5850</v>
      </c>
      <c r="C270">
        <v>5681</v>
      </c>
      <c r="D270">
        <v>2664</v>
      </c>
      <c r="E270">
        <v>2252</v>
      </c>
      <c r="F270">
        <v>13.1</v>
      </c>
      <c r="G270">
        <v>448.15</v>
      </c>
      <c r="H270">
        <v>2750</v>
      </c>
      <c r="I270">
        <v>2305</v>
      </c>
      <c r="J270">
        <v>230</v>
      </c>
      <c r="K270">
        <v>125</v>
      </c>
      <c r="L270">
        <v>75</v>
      </c>
      <c r="M270">
        <v>20</v>
      </c>
      <c r="N270">
        <v>0</v>
      </c>
    </row>
    <row r="271" spans="1:14" x14ac:dyDescent="0.25">
      <c r="A271">
        <v>5050900</v>
      </c>
      <c r="B271">
        <v>505</v>
      </c>
      <c r="C271">
        <v>572</v>
      </c>
      <c r="D271">
        <v>556</v>
      </c>
      <c r="E271">
        <v>224</v>
      </c>
      <c r="F271">
        <v>2.8</v>
      </c>
      <c r="G271">
        <v>181.14</v>
      </c>
      <c r="H271">
        <v>165</v>
      </c>
      <c r="I271">
        <v>155</v>
      </c>
      <c r="J271">
        <v>0</v>
      </c>
      <c r="K271">
        <v>10</v>
      </c>
      <c r="L271">
        <v>0</v>
      </c>
      <c r="M271">
        <v>0</v>
      </c>
      <c r="N271">
        <v>0</v>
      </c>
    </row>
    <row r="272" spans="1:14" x14ac:dyDescent="0.25">
      <c r="A272">
        <v>5050901</v>
      </c>
      <c r="B272">
        <v>5464</v>
      </c>
      <c r="C272">
        <v>5051</v>
      </c>
      <c r="D272">
        <v>2058</v>
      </c>
      <c r="E272">
        <v>1960</v>
      </c>
      <c r="F272">
        <v>25</v>
      </c>
      <c r="G272">
        <v>218.25</v>
      </c>
      <c r="H272">
        <v>2695</v>
      </c>
      <c r="I272">
        <v>2295</v>
      </c>
      <c r="J272">
        <v>150</v>
      </c>
      <c r="K272">
        <v>195</v>
      </c>
      <c r="L272">
        <v>30</v>
      </c>
      <c r="M272">
        <v>15</v>
      </c>
      <c r="N272">
        <v>15</v>
      </c>
    </row>
    <row r="273" spans="1:14" x14ac:dyDescent="0.25">
      <c r="A273">
        <v>5050902</v>
      </c>
      <c r="B273">
        <v>601</v>
      </c>
      <c r="C273">
        <v>572</v>
      </c>
      <c r="D273">
        <v>403</v>
      </c>
      <c r="E273">
        <v>259</v>
      </c>
      <c r="F273">
        <v>8.1999999999999993</v>
      </c>
      <c r="G273">
        <v>73.25</v>
      </c>
      <c r="H273">
        <v>320</v>
      </c>
      <c r="I273">
        <v>285</v>
      </c>
      <c r="J273">
        <v>35</v>
      </c>
      <c r="K273">
        <v>0</v>
      </c>
      <c r="L273">
        <v>0</v>
      </c>
      <c r="M273">
        <v>0</v>
      </c>
      <c r="N273">
        <v>0</v>
      </c>
    </row>
    <row r="274" spans="1:14" x14ac:dyDescent="0.25">
      <c r="A274">
        <v>5050903</v>
      </c>
      <c r="B274">
        <v>865</v>
      </c>
      <c r="C274">
        <v>938</v>
      </c>
      <c r="D274">
        <v>851</v>
      </c>
      <c r="E274">
        <v>452</v>
      </c>
      <c r="F274">
        <v>3.8</v>
      </c>
      <c r="G274">
        <v>225.42</v>
      </c>
      <c r="H274">
        <v>240</v>
      </c>
      <c r="I274">
        <v>210</v>
      </c>
      <c r="J274">
        <v>15</v>
      </c>
      <c r="K274">
        <v>0</v>
      </c>
      <c r="L274">
        <v>10</v>
      </c>
      <c r="M274">
        <v>0</v>
      </c>
      <c r="N274">
        <v>0</v>
      </c>
    </row>
    <row r="275" spans="1:14" x14ac:dyDescent="0.25">
      <c r="A275">
        <v>5050904</v>
      </c>
      <c r="B275">
        <v>658</v>
      </c>
      <c r="C275">
        <v>677</v>
      </c>
      <c r="D275">
        <v>546</v>
      </c>
      <c r="E275">
        <v>312</v>
      </c>
      <c r="F275">
        <v>5.0999999999999996</v>
      </c>
      <c r="G275">
        <v>129.30000000000001</v>
      </c>
      <c r="H275">
        <v>205</v>
      </c>
      <c r="I275">
        <v>175</v>
      </c>
      <c r="J275">
        <v>15</v>
      </c>
      <c r="K275">
        <v>0</v>
      </c>
      <c r="L275">
        <v>0</v>
      </c>
      <c r="M275">
        <v>0</v>
      </c>
      <c r="N275">
        <v>0</v>
      </c>
    </row>
    <row r="276" spans="1:14" x14ac:dyDescent="0.25">
      <c r="A276">
        <v>5050905</v>
      </c>
      <c r="B276">
        <v>727</v>
      </c>
      <c r="C276">
        <v>757</v>
      </c>
      <c r="D276">
        <v>473</v>
      </c>
      <c r="E276">
        <v>328</v>
      </c>
      <c r="F276">
        <v>6.3</v>
      </c>
      <c r="G276">
        <v>115.49</v>
      </c>
      <c r="H276">
        <v>285</v>
      </c>
      <c r="I276">
        <v>240</v>
      </c>
      <c r="J276">
        <v>10</v>
      </c>
      <c r="K276">
        <v>20</v>
      </c>
      <c r="L276">
        <v>10</v>
      </c>
      <c r="M276">
        <v>0</v>
      </c>
      <c r="N276">
        <v>0</v>
      </c>
    </row>
    <row r="277" spans="1:14" x14ac:dyDescent="0.25">
      <c r="A277">
        <v>5050906</v>
      </c>
      <c r="B277">
        <v>2818</v>
      </c>
      <c r="C277">
        <v>2455</v>
      </c>
      <c r="D277">
        <v>1308</v>
      </c>
      <c r="E277">
        <v>1228</v>
      </c>
      <c r="F277">
        <v>449</v>
      </c>
      <c r="G277">
        <v>6.28</v>
      </c>
      <c r="H277">
        <v>1165</v>
      </c>
      <c r="I277">
        <v>960</v>
      </c>
      <c r="J277">
        <v>65</v>
      </c>
      <c r="K277">
        <v>35</v>
      </c>
      <c r="L277">
        <v>80</v>
      </c>
      <c r="M277">
        <v>10</v>
      </c>
      <c r="N277">
        <v>15</v>
      </c>
    </row>
    <row r="278" spans="1:14" x14ac:dyDescent="0.25">
      <c r="A278">
        <v>5050907</v>
      </c>
      <c r="B278">
        <v>415</v>
      </c>
      <c r="C278">
        <v>409</v>
      </c>
      <c r="D278">
        <v>183</v>
      </c>
      <c r="E278">
        <v>162</v>
      </c>
      <c r="F278">
        <v>6.8</v>
      </c>
      <c r="G278">
        <v>60.7</v>
      </c>
      <c r="H278">
        <v>160</v>
      </c>
      <c r="I278">
        <v>135</v>
      </c>
      <c r="J278">
        <v>10</v>
      </c>
      <c r="K278">
        <v>20</v>
      </c>
      <c r="L278">
        <v>0</v>
      </c>
      <c r="M278">
        <v>0</v>
      </c>
      <c r="N278">
        <v>0</v>
      </c>
    </row>
    <row r="279" spans="1:14" x14ac:dyDescent="0.25">
      <c r="A279">
        <v>5050908</v>
      </c>
      <c r="B279">
        <v>856</v>
      </c>
      <c r="C279">
        <v>646</v>
      </c>
      <c r="D279">
        <v>339</v>
      </c>
      <c r="E279">
        <v>324</v>
      </c>
      <c r="F279">
        <v>14.9</v>
      </c>
      <c r="G279">
        <v>57.45</v>
      </c>
      <c r="H279">
        <v>405</v>
      </c>
      <c r="I279">
        <v>345</v>
      </c>
      <c r="J279">
        <v>25</v>
      </c>
      <c r="K279">
        <v>30</v>
      </c>
      <c r="L279">
        <v>0</v>
      </c>
      <c r="M279">
        <v>0</v>
      </c>
      <c r="N279">
        <v>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298"/>
  <sheetViews>
    <sheetView zoomScaleNormal="100" workbookViewId="0">
      <pane ySplit="1" topLeftCell="A2" activePane="bottomLeft" state="frozen"/>
      <selection pane="bottomLeft" activeCell="D8" sqref="D8"/>
    </sheetView>
  </sheetViews>
  <sheetFormatPr defaultColWidth="17.5703125" defaultRowHeight="12.75" x14ac:dyDescent="0.2"/>
  <cols>
    <col min="1" max="1" width="17.5703125" style="196"/>
    <col min="2" max="2" width="17.5703125" style="263"/>
    <col min="3" max="3" width="17.5703125" style="16"/>
    <col min="4" max="4" width="17.5703125" style="21"/>
    <col min="5" max="6" width="17.5703125" style="19"/>
    <col min="7" max="7" width="17.5703125" style="22"/>
    <col min="8" max="8" width="17.5703125" style="171"/>
    <col min="9" max="9" width="17.5703125" style="264"/>
    <col min="10" max="10" width="17.5703125" style="180"/>
    <col min="11" max="12" width="17.5703125" style="19"/>
    <col min="13" max="13" width="17.5703125" style="172"/>
    <col min="14" max="14" width="17.5703125" style="19"/>
    <col min="15" max="15" width="17.5703125" style="173"/>
    <col min="16" max="16" width="17.5703125" style="265"/>
    <col min="17" max="17" width="17.5703125" style="266"/>
    <col min="18" max="18" width="17.5703125" style="193"/>
    <col min="19" max="19" width="17.5703125" style="267"/>
    <col min="20" max="20" width="17.5703125" style="268"/>
    <col min="21" max="21" width="17.5703125" style="19"/>
    <col min="22" max="22" width="17.5703125" style="172"/>
    <col min="23" max="23" width="17.5703125" style="269"/>
    <col min="24" max="24" width="17.5703125" style="270"/>
    <col min="25" max="25" width="17.5703125" style="271"/>
    <col min="26" max="26" width="17.5703125" style="272"/>
    <col min="27" max="29" width="17.5703125" style="19"/>
    <col min="30" max="30" width="17.5703125" style="173"/>
    <col min="31" max="31" width="17.5703125" style="273"/>
    <col min="32" max="32" width="17.5703125" style="274"/>
    <col min="33" max="33" width="17.5703125" style="173"/>
    <col min="34" max="34" width="17.5703125" style="273"/>
    <col min="35" max="35" width="17.5703125" style="274"/>
    <col min="36" max="37" width="17.5703125" style="19"/>
    <col min="38" max="38" width="17.5703125" style="173"/>
    <col min="39" max="39" width="17.5703125" style="273"/>
    <col min="40" max="40" width="17.5703125" style="274"/>
    <col min="41" max="41" width="17.5703125" style="15"/>
    <col min="42" max="42" width="17.5703125" style="62"/>
    <col min="43" max="43" width="17.5703125" style="262"/>
    <col min="44" max="44" width="17.5703125" style="255"/>
    <col min="45" max="45" width="17.5703125" style="256"/>
    <col min="46" max="16384" width="17.5703125" style="154"/>
  </cols>
  <sheetData>
    <row r="1" spans="1:45" s="232" customFormat="1" ht="78" customHeight="1" thickTop="1" thickBot="1" x14ac:dyDescent="0.3">
      <c r="A1" s="302" t="s">
        <v>401</v>
      </c>
      <c r="B1" s="303" t="s">
        <v>402</v>
      </c>
      <c r="C1" s="12" t="s">
        <v>403</v>
      </c>
      <c r="D1" s="8" t="s">
        <v>404</v>
      </c>
      <c r="E1" s="6" t="s">
        <v>405</v>
      </c>
      <c r="F1" s="6" t="s">
        <v>406</v>
      </c>
      <c r="G1" s="6" t="s">
        <v>407</v>
      </c>
      <c r="H1" s="303" t="s">
        <v>408</v>
      </c>
      <c r="I1" s="5" t="s">
        <v>409</v>
      </c>
      <c r="J1" s="17" t="s">
        <v>410</v>
      </c>
      <c r="K1" s="304" t="s">
        <v>40</v>
      </c>
      <c r="L1" s="304" t="s">
        <v>411</v>
      </c>
      <c r="M1" s="304" t="s">
        <v>38</v>
      </c>
      <c r="N1" s="6" t="s">
        <v>412</v>
      </c>
      <c r="O1" s="304" t="s">
        <v>413</v>
      </c>
      <c r="P1" s="6" t="s">
        <v>414</v>
      </c>
      <c r="Q1" s="305" t="s">
        <v>49</v>
      </c>
      <c r="R1" s="304" t="s">
        <v>47</v>
      </c>
      <c r="S1" s="6" t="s">
        <v>415</v>
      </c>
      <c r="T1" s="304" t="s">
        <v>416</v>
      </c>
      <c r="U1" s="305" t="s">
        <v>56</v>
      </c>
      <c r="V1" s="304" t="s">
        <v>417</v>
      </c>
      <c r="W1" s="6" t="s">
        <v>418</v>
      </c>
      <c r="X1" s="8" t="s">
        <v>419</v>
      </c>
      <c r="Y1" s="9" t="s">
        <v>420</v>
      </c>
      <c r="Z1" s="6" t="s">
        <v>421</v>
      </c>
      <c r="AA1" s="7" t="s">
        <v>422</v>
      </c>
      <c r="AB1" s="6" t="s">
        <v>423</v>
      </c>
      <c r="AC1" s="6" t="s">
        <v>424</v>
      </c>
      <c r="AD1" s="8" t="s">
        <v>425</v>
      </c>
      <c r="AE1" s="10" t="s">
        <v>426</v>
      </c>
      <c r="AF1" s="7" t="s">
        <v>427</v>
      </c>
      <c r="AG1" s="8" t="s">
        <v>428</v>
      </c>
      <c r="AH1" s="10" t="s">
        <v>429</v>
      </c>
      <c r="AI1" s="6" t="s">
        <v>430</v>
      </c>
      <c r="AJ1" s="6" t="s">
        <v>431</v>
      </c>
      <c r="AK1" s="6" t="s">
        <v>61</v>
      </c>
      <c r="AL1" s="8" t="s">
        <v>432</v>
      </c>
      <c r="AM1" s="8" t="s">
        <v>433</v>
      </c>
      <c r="AN1" s="11" t="s">
        <v>434</v>
      </c>
      <c r="AO1" s="4" t="s">
        <v>435</v>
      </c>
      <c r="AP1" s="155" t="s">
        <v>436</v>
      </c>
      <c r="AQ1" s="302" t="s">
        <v>9</v>
      </c>
    </row>
    <row r="2" spans="1:45" s="254" customFormat="1" ht="13.5" thickTop="1" x14ac:dyDescent="0.2">
      <c r="A2" s="233"/>
      <c r="B2" s="234">
        <v>5050000</v>
      </c>
      <c r="C2" s="235"/>
      <c r="D2" s="236"/>
      <c r="E2" s="237"/>
      <c r="F2" s="237"/>
      <c r="G2" s="238"/>
      <c r="H2" s="239"/>
      <c r="I2" s="240">
        <v>6767.41</v>
      </c>
      <c r="J2" s="238">
        <f t="shared" ref="J2:J65" si="0">I2*100</f>
        <v>676741</v>
      </c>
      <c r="K2" s="241">
        <v>1323783</v>
      </c>
      <c r="L2" s="241">
        <v>1254919</v>
      </c>
      <c r="M2" s="242">
        <v>1130761</v>
      </c>
      <c r="N2" s="237">
        <f t="shared" ref="N2:N65" si="1">K2-M2</f>
        <v>193022</v>
      </c>
      <c r="O2" s="243">
        <f t="shared" ref="O2:O33" si="2">(K2-M2)/M2</f>
        <v>0.17070097040842405</v>
      </c>
      <c r="P2" s="244">
        <v>195.6</v>
      </c>
      <c r="Q2" s="245">
        <v>571146</v>
      </c>
      <c r="R2" s="246">
        <v>478242</v>
      </c>
      <c r="S2" s="237">
        <f t="shared" ref="S2:S65" si="3">Q2-R2</f>
        <v>92904</v>
      </c>
      <c r="T2" s="247">
        <f t="shared" ref="T2:T33" si="4">S2/R2</f>
        <v>0.19426148268031665</v>
      </c>
      <c r="U2" s="241">
        <v>535499</v>
      </c>
      <c r="V2" s="242">
        <v>449281</v>
      </c>
      <c r="W2" s="237">
        <f t="shared" ref="W2:W65" si="5">U2-V2</f>
        <v>86218</v>
      </c>
      <c r="X2" s="243">
        <f t="shared" ref="X2:X33" si="6">(U2-V2)/V2</f>
        <v>0.19190217258241501</v>
      </c>
      <c r="Y2" s="248">
        <f t="shared" ref="Y2:Y65" si="7">U2/J2</f>
        <v>0.79129090745203856</v>
      </c>
      <c r="Z2" s="249">
        <v>627570</v>
      </c>
      <c r="AA2" s="241">
        <v>415370</v>
      </c>
      <c r="AB2" s="241">
        <v>36845</v>
      </c>
      <c r="AC2" s="237">
        <f t="shared" ref="AC2:AC65" si="8">AA2+AB2</f>
        <v>452215</v>
      </c>
      <c r="AD2" s="243">
        <f t="shared" ref="AD2:AD33" si="9">AC2/Z2</f>
        <v>0.72058097104705454</v>
      </c>
      <c r="AE2" s="250">
        <f t="shared" ref="AE2:AE33" si="10">AD2/0.720581</f>
        <v>0.99999995981999878</v>
      </c>
      <c r="AF2" s="241">
        <v>115005</v>
      </c>
      <c r="AG2" s="243">
        <f t="shared" ref="AG2:AG33" si="11">AF2/Z2</f>
        <v>0.18325445767006071</v>
      </c>
      <c r="AH2" s="250">
        <f t="shared" ref="AH2:AH33" si="12">AG2/0.183254</f>
        <v>1.0000024974628696</v>
      </c>
      <c r="AI2" s="241">
        <v>39465</v>
      </c>
      <c r="AJ2" s="241">
        <v>14890</v>
      </c>
      <c r="AK2" s="237">
        <f t="shared" ref="AK2:AK65" si="13">AI2+AJ2</f>
        <v>54355</v>
      </c>
      <c r="AL2" s="243">
        <f t="shared" ref="AL2:AL33" si="14">AK2/Z2</f>
        <v>8.6611852064311545E-2</v>
      </c>
      <c r="AM2" s="250">
        <f t="shared" ref="AM2:AM33" si="15">AL2/0.086612</f>
        <v>0.99999829197237744</v>
      </c>
      <c r="AN2" s="241">
        <v>5995</v>
      </c>
      <c r="AO2" s="251" t="s">
        <v>43</v>
      </c>
      <c r="AP2" s="244" t="s">
        <v>43</v>
      </c>
      <c r="AQ2" s="252"/>
      <c r="AR2" s="253"/>
    </row>
    <row r="3" spans="1:45" x14ac:dyDescent="0.2">
      <c r="A3" s="200"/>
      <c r="B3" s="101">
        <v>5050001.01</v>
      </c>
      <c r="C3" s="102"/>
      <c r="D3" s="103"/>
      <c r="E3" s="104"/>
      <c r="F3" s="104"/>
      <c r="G3" s="105"/>
      <c r="H3" s="169">
        <v>355050001.00999999</v>
      </c>
      <c r="I3" s="106">
        <v>2.0099999999999998</v>
      </c>
      <c r="J3" s="107">
        <f t="shared" si="0"/>
        <v>200.99999999999997</v>
      </c>
      <c r="K3" s="108">
        <v>7982</v>
      </c>
      <c r="L3" s="108">
        <v>7741</v>
      </c>
      <c r="M3" s="170">
        <v>7342</v>
      </c>
      <c r="N3" s="109">
        <f t="shared" si="1"/>
        <v>640</v>
      </c>
      <c r="O3" s="110">
        <f t="shared" si="2"/>
        <v>8.716970852628711E-2</v>
      </c>
      <c r="P3" s="111">
        <v>3972.3</v>
      </c>
      <c r="Q3" s="112">
        <v>3514</v>
      </c>
      <c r="R3" s="186">
        <v>3189</v>
      </c>
      <c r="S3" s="104">
        <f t="shared" si="3"/>
        <v>325</v>
      </c>
      <c r="T3" s="187">
        <f t="shared" si="4"/>
        <v>0.10191282533709627</v>
      </c>
      <c r="U3" s="108">
        <v>3282</v>
      </c>
      <c r="V3" s="170">
        <v>3005</v>
      </c>
      <c r="W3" s="109">
        <f t="shared" si="5"/>
        <v>277</v>
      </c>
      <c r="X3" s="110">
        <f t="shared" si="6"/>
        <v>9.2179700499168057E-2</v>
      </c>
      <c r="Y3" s="113">
        <f t="shared" si="7"/>
        <v>16.328358208955226</v>
      </c>
      <c r="Z3" s="114">
        <v>3205</v>
      </c>
      <c r="AA3" s="108">
        <v>1740</v>
      </c>
      <c r="AB3" s="108">
        <v>140</v>
      </c>
      <c r="AC3" s="109">
        <f t="shared" si="8"/>
        <v>1880</v>
      </c>
      <c r="AD3" s="110">
        <f t="shared" si="9"/>
        <v>0.58658346333853351</v>
      </c>
      <c r="AE3" s="115">
        <f t="shared" si="10"/>
        <v>0.8140423676707178</v>
      </c>
      <c r="AF3" s="108">
        <v>1050</v>
      </c>
      <c r="AG3" s="110">
        <f t="shared" si="11"/>
        <v>0.32761310452418096</v>
      </c>
      <c r="AH3" s="116">
        <f t="shared" si="12"/>
        <v>1.7877541801225674</v>
      </c>
      <c r="AI3" s="108">
        <v>180</v>
      </c>
      <c r="AJ3" s="108">
        <v>45</v>
      </c>
      <c r="AK3" s="109">
        <f t="shared" si="13"/>
        <v>225</v>
      </c>
      <c r="AL3" s="110">
        <f t="shared" si="14"/>
        <v>7.0202808112324488E-2</v>
      </c>
      <c r="AM3" s="116">
        <f t="shared" si="15"/>
        <v>0.81054366730158056</v>
      </c>
      <c r="AN3" s="108">
        <v>55</v>
      </c>
      <c r="AO3" s="117" t="s">
        <v>6</v>
      </c>
      <c r="AP3" s="226" t="s">
        <v>6</v>
      </c>
      <c r="AQ3" s="15"/>
      <c r="AS3" s="154"/>
    </row>
    <row r="4" spans="1:45" x14ac:dyDescent="0.2">
      <c r="A4" s="200"/>
      <c r="B4" s="101">
        <v>5050001.04</v>
      </c>
      <c r="C4" s="102"/>
      <c r="D4" s="103"/>
      <c r="E4" s="104"/>
      <c r="F4" s="104"/>
      <c r="G4" s="105"/>
      <c r="H4" s="169">
        <v>355050001.04000002</v>
      </c>
      <c r="I4" s="106">
        <v>1.36</v>
      </c>
      <c r="J4" s="107">
        <f t="shared" si="0"/>
        <v>136</v>
      </c>
      <c r="K4" s="108">
        <v>2718</v>
      </c>
      <c r="L4" s="108">
        <v>2849</v>
      </c>
      <c r="M4" s="170">
        <v>2777</v>
      </c>
      <c r="N4" s="109">
        <f t="shared" si="1"/>
        <v>-59</v>
      </c>
      <c r="O4" s="110">
        <f t="shared" si="2"/>
        <v>-2.1245948865682391E-2</v>
      </c>
      <c r="P4" s="111">
        <v>1997.6</v>
      </c>
      <c r="Q4" s="112">
        <v>1237</v>
      </c>
      <c r="R4" s="186">
        <v>1235</v>
      </c>
      <c r="S4" s="104">
        <f t="shared" si="3"/>
        <v>2</v>
      </c>
      <c r="T4" s="187">
        <f t="shared" si="4"/>
        <v>1.6194331983805667E-3</v>
      </c>
      <c r="U4" s="108">
        <v>1163</v>
      </c>
      <c r="V4" s="170">
        <v>1192</v>
      </c>
      <c r="W4" s="109">
        <f t="shared" si="5"/>
        <v>-29</v>
      </c>
      <c r="X4" s="110">
        <f t="shared" si="6"/>
        <v>-2.4328859060402684E-2</v>
      </c>
      <c r="Y4" s="113">
        <f t="shared" si="7"/>
        <v>8.5514705882352935</v>
      </c>
      <c r="Z4" s="114">
        <v>1060</v>
      </c>
      <c r="AA4" s="108">
        <v>615</v>
      </c>
      <c r="AB4" s="108">
        <v>50</v>
      </c>
      <c r="AC4" s="109">
        <f t="shared" si="8"/>
        <v>665</v>
      </c>
      <c r="AD4" s="110">
        <f t="shared" si="9"/>
        <v>0.62735849056603776</v>
      </c>
      <c r="AE4" s="115">
        <f t="shared" si="10"/>
        <v>0.87062868791438819</v>
      </c>
      <c r="AF4" s="108">
        <v>320</v>
      </c>
      <c r="AG4" s="110">
        <f t="shared" si="11"/>
        <v>0.30188679245283018</v>
      </c>
      <c r="AH4" s="116">
        <f t="shared" si="12"/>
        <v>1.6473680926628078</v>
      </c>
      <c r="AI4" s="108">
        <v>55</v>
      </c>
      <c r="AJ4" s="108">
        <v>15</v>
      </c>
      <c r="AK4" s="109">
        <f t="shared" si="13"/>
        <v>70</v>
      </c>
      <c r="AL4" s="110">
        <f t="shared" si="14"/>
        <v>6.6037735849056603E-2</v>
      </c>
      <c r="AM4" s="116">
        <f t="shared" si="15"/>
        <v>0.76245480821429601</v>
      </c>
      <c r="AN4" s="108">
        <v>10</v>
      </c>
      <c r="AO4" s="117" t="s">
        <v>6</v>
      </c>
      <c r="AP4" s="226" t="s">
        <v>6</v>
      </c>
      <c r="AQ4" s="15"/>
      <c r="AS4" s="154"/>
    </row>
    <row r="5" spans="1:45" x14ac:dyDescent="0.2">
      <c r="A5" s="199"/>
      <c r="B5" s="83">
        <v>5050001.05</v>
      </c>
      <c r="C5" s="84"/>
      <c r="D5" s="85"/>
      <c r="E5" s="86"/>
      <c r="F5" s="86"/>
      <c r="G5" s="87"/>
      <c r="H5" s="158">
        <v>355050001.05000001</v>
      </c>
      <c r="I5" s="88">
        <v>2.7</v>
      </c>
      <c r="J5" s="89">
        <f t="shared" si="0"/>
        <v>270</v>
      </c>
      <c r="K5" s="90">
        <v>5984</v>
      </c>
      <c r="L5" s="90">
        <v>5875</v>
      </c>
      <c r="M5" s="159">
        <v>5431</v>
      </c>
      <c r="N5" s="91">
        <f t="shared" si="1"/>
        <v>553</v>
      </c>
      <c r="O5" s="92">
        <f t="shared" si="2"/>
        <v>0.10182286871662677</v>
      </c>
      <c r="P5" s="93">
        <v>2216</v>
      </c>
      <c r="Q5" s="94">
        <v>2022</v>
      </c>
      <c r="R5" s="161">
        <v>1847</v>
      </c>
      <c r="S5" s="86">
        <f t="shared" si="3"/>
        <v>175</v>
      </c>
      <c r="T5" s="188">
        <f t="shared" si="4"/>
        <v>9.4748240389821325E-2</v>
      </c>
      <c r="U5" s="90">
        <v>1984</v>
      </c>
      <c r="V5" s="159">
        <v>1800</v>
      </c>
      <c r="W5" s="91">
        <f t="shared" si="5"/>
        <v>184</v>
      </c>
      <c r="X5" s="92">
        <f t="shared" si="6"/>
        <v>0.10222222222222223</v>
      </c>
      <c r="Y5" s="95">
        <f t="shared" si="7"/>
        <v>7.3481481481481481</v>
      </c>
      <c r="Z5" s="96">
        <v>3050</v>
      </c>
      <c r="AA5" s="90">
        <v>1990</v>
      </c>
      <c r="AB5" s="90">
        <v>220</v>
      </c>
      <c r="AC5" s="91">
        <f t="shared" si="8"/>
        <v>2210</v>
      </c>
      <c r="AD5" s="92">
        <f t="shared" si="9"/>
        <v>0.72459016393442621</v>
      </c>
      <c r="AE5" s="97">
        <f t="shared" si="10"/>
        <v>1.0055637935699473</v>
      </c>
      <c r="AF5" s="90">
        <v>710</v>
      </c>
      <c r="AG5" s="92">
        <f t="shared" si="11"/>
        <v>0.23278688524590163</v>
      </c>
      <c r="AH5" s="98">
        <f t="shared" si="12"/>
        <v>1.2702963386660135</v>
      </c>
      <c r="AI5" s="90">
        <v>80</v>
      </c>
      <c r="AJ5" s="90">
        <v>30</v>
      </c>
      <c r="AK5" s="91">
        <f t="shared" si="13"/>
        <v>110</v>
      </c>
      <c r="AL5" s="92">
        <f t="shared" si="14"/>
        <v>3.6065573770491806E-2</v>
      </c>
      <c r="AM5" s="98">
        <f t="shared" si="15"/>
        <v>0.4164038905751144</v>
      </c>
      <c r="AN5" s="90">
        <v>25</v>
      </c>
      <c r="AO5" s="99" t="s">
        <v>7</v>
      </c>
      <c r="AP5" s="224" t="s">
        <v>7</v>
      </c>
      <c r="AQ5" s="15"/>
      <c r="AS5" s="154"/>
    </row>
    <row r="6" spans="1:45" x14ac:dyDescent="0.2">
      <c r="A6" s="199"/>
      <c r="B6" s="83">
        <v>5050001.0599999996</v>
      </c>
      <c r="C6" s="84"/>
      <c r="D6" s="85"/>
      <c r="E6" s="86"/>
      <c r="F6" s="86"/>
      <c r="G6" s="87"/>
      <c r="H6" s="158">
        <v>355050001.06</v>
      </c>
      <c r="I6" s="88">
        <v>1.25</v>
      </c>
      <c r="J6" s="89">
        <f t="shared" si="0"/>
        <v>125</v>
      </c>
      <c r="K6" s="90">
        <v>6111</v>
      </c>
      <c r="L6" s="90">
        <v>6238</v>
      </c>
      <c r="M6" s="159">
        <v>5883</v>
      </c>
      <c r="N6" s="91">
        <f t="shared" si="1"/>
        <v>228</v>
      </c>
      <c r="O6" s="92">
        <f t="shared" si="2"/>
        <v>3.8755736868944415E-2</v>
      </c>
      <c r="P6" s="93">
        <v>4872</v>
      </c>
      <c r="Q6" s="94">
        <v>2402</v>
      </c>
      <c r="R6" s="161">
        <v>2286</v>
      </c>
      <c r="S6" s="86">
        <f t="shared" si="3"/>
        <v>116</v>
      </c>
      <c r="T6" s="188">
        <f t="shared" si="4"/>
        <v>5.0743657042869643E-2</v>
      </c>
      <c r="U6" s="90">
        <v>2347</v>
      </c>
      <c r="V6" s="159">
        <v>2204</v>
      </c>
      <c r="W6" s="91">
        <f t="shared" si="5"/>
        <v>143</v>
      </c>
      <c r="X6" s="92">
        <f t="shared" si="6"/>
        <v>6.4882032667876594E-2</v>
      </c>
      <c r="Y6" s="95">
        <f t="shared" si="7"/>
        <v>18.776</v>
      </c>
      <c r="Z6" s="96">
        <v>2740</v>
      </c>
      <c r="AA6" s="90">
        <v>1800</v>
      </c>
      <c r="AB6" s="90">
        <v>135</v>
      </c>
      <c r="AC6" s="91">
        <f t="shared" si="8"/>
        <v>1935</v>
      </c>
      <c r="AD6" s="92">
        <f t="shared" si="9"/>
        <v>0.70620437956204385</v>
      </c>
      <c r="AE6" s="97">
        <f t="shared" si="10"/>
        <v>0.9800485713084911</v>
      </c>
      <c r="AF6" s="90">
        <v>705</v>
      </c>
      <c r="AG6" s="92">
        <f t="shared" si="11"/>
        <v>0.25729927007299269</v>
      </c>
      <c r="AH6" s="98">
        <f t="shared" si="12"/>
        <v>1.4040581382834356</v>
      </c>
      <c r="AI6" s="90">
        <v>55</v>
      </c>
      <c r="AJ6" s="90">
        <v>25</v>
      </c>
      <c r="AK6" s="91">
        <f t="shared" si="13"/>
        <v>80</v>
      </c>
      <c r="AL6" s="92">
        <f t="shared" si="14"/>
        <v>2.9197080291970802E-2</v>
      </c>
      <c r="AM6" s="98">
        <f t="shared" si="15"/>
        <v>0.33710202156711316</v>
      </c>
      <c r="AN6" s="90">
        <v>25</v>
      </c>
      <c r="AO6" s="99" t="s">
        <v>7</v>
      </c>
      <c r="AP6" s="224" t="s">
        <v>7</v>
      </c>
      <c r="AQ6" s="15"/>
      <c r="AS6" s="154"/>
    </row>
    <row r="7" spans="1:45" x14ac:dyDescent="0.2">
      <c r="A7" s="199"/>
      <c r="B7" s="83">
        <v>5050001.07</v>
      </c>
      <c r="C7" s="84"/>
      <c r="D7" s="85"/>
      <c r="E7" s="86"/>
      <c r="F7" s="86"/>
      <c r="G7" s="87"/>
      <c r="H7" s="158">
        <v>355050001.06999999</v>
      </c>
      <c r="I7" s="88">
        <v>0.97</v>
      </c>
      <c r="J7" s="89">
        <f t="shared" si="0"/>
        <v>97</v>
      </c>
      <c r="K7" s="90">
        <v>4193</v>
      </c>
      <c r="L7" s="90">
        <v>4324</v>
      </c>
      <c r="M7" s="159">
        <v>4290</v>
      </c>
      <c r="N7" s="91">
        <f t="shared" si="1"/>
        <v>-97</v>
      </c>
      <c r="O7" s="92">
        <f t="shared" si="2"/>
        <v>-2.2610722610722611E-2</v>
      </c>
      <c r="P7" s="93">
        <v>4303.6000000000004</v>
      </c>
      <c r="Q7" s="94">
        <v>1473</v>
      </c>
      <c r="R7" s="161">
        <v>1473</v>
      </c>
      <c r="S7" s="86">
        <f t="shared" si="3"/>
        <v>0</v>
      </c>
      <c r="T7" s="188">
        <f t="shared" si="4"/>
        <v>0</v>
      </c>
      <c r="U7" s="90">
        <v>1444</v>
      </c>
      <c r="V7" s="159">
        <v>1436</v>
      </c>
      <c r="W7" s="91">
        <f t="shared" si="5"/>
        <v>8</v>
      </c>
      <c r="X7" s="92">
        <f t="shared" si="6"/>
        <v>5.5710306406685237E-3</v>
      </c>
      <c r="Y7" s="95">
        <f t="shared" si="7"/>
        <v>14.88659793814433</v>
      </c>
      <c r="Z7" s="96">
        <v>1795</v>
      </c>
      <c r="AA7" s="90">
        <v>1240</v>
      </c>
      <c r="AB7" s="90">
        <v>120</v>
      </c>
      <c r="AC7" s="91">
        <f t="shared" si="8"/>
        <v>1360</v>
      </c>
      <c r="AD7" s="92">
        <f t="shared" si="9"/>
        <v>0.75766016713091922</v>
      </c>
      <c r="AE7" s="97">
        <f t="shared" si="10"/>
        <v>1.0514573200388564</v>
      </c>
      <c r="AF7" s="90">
        <v>385</v>
      </c>
      <c r="AG7" s="92">
        <f t="shared" si="11"/>
        <v>0.21448467966573817</v>
      </c>
      <c r="AH7" s="98">
        <f t="shared" si="12"/>
        <v>1.1704229084535027</v>
      </c>
      <c r="AI7" s="90">
        <v>30</v>
      </c>
      <c r="AJ7" s="90">
        <v>15</v>
      </c>
      <c r="AK7" s="91">
        <f t="shared" si="13"/>
        <v>45</v>
      </c>
      <c r="AL7" s="92">
        <f t="shared" si="14"/>
        <v>2.5069637883008356E-2</v>
      </c>
      <c r="AM7" s="98">
        <f t="shared" si="15"/>
        <v>0.2894476271533778</v>
      </c>
      <c r="AN7" s="90">
        <v>15</v>
      </c>
      <c r="AO7" s="99" t="s">
        <v>7</v>
      </c>
      <c r="AP7" s="224" t="s">
        <v>7</v>
      </c>
      <c r="AQ7" s="15"/>
      <c r="AS7" s="154"/>
    </row>
    <row r="8" spans="1:45" x14ac:dyDescent="0.2">
      <c r="A8" s="199"/>
      <c r="B8" s="83">
        <v>5050001.08</v>
      </c>
      <c r="C8" s="84"/>
      <c r="D8" s="85"/>
      <c r="E8" s="86"/>
      <c r="F8" s="86"/>
      <c r="G8" s="87"/>
      <c r="H8" s="158">
        <v>355050001.07999998</v>
      </c>
      <c r="I8" s="88">
        <v>4.6100000000000003</v>
      </c>
      <c r="J8" s="89">
        <f t="shared" si="0"/>
        <v>461.00000000000006</v>
      </c>
      <c r="K8" s="90">
        <v>4632</v>
      </c>
      <c r="L8" s="90">
        <v>4613</v>
      </c>
      <c r="M8" s="159">
        <v>4613</v>
      </c>
      <c r="N8" s="91">
        <f t="shared" si="1"/>
        <v>19</v>
      </c>
      <c r="O8" s="92">
        <f t="shared" si="2"/>
        <v>4.1187947106004772E-3</v>
      </c>
      <c r="P8" s="93">
        <v>1005.6</v>
      </c>
      <c r="Q8" s="94">
        <v>1496</v>
      </c>
      <c r="R8" s="161">
        <v>1463</v>
      </c>
      <c r="S8" s="86">
        <f t="shared" si="3"/>
        <v>33</v>
      </c>
      <c r="T8" s="188">
        <f t="shared" si="4"/>
        <v>2.2556390977443608E-2</v>
      </c>
      <c r="U8" s="90">
        <v>1478</v>
      </c>
      <c r="V8" s="159">
        <v>1442</v>
      </c>
      <c r="W8" s="91">
        <f t="shared" si="5"/>
        <v>36</v>
      </c>
      <c r="X8" s="92">
        <f t="shared" si="6"/>
        <v>2.4965325936199722E-2</v>
      </c>
      <c r="Y8" s="95">
        <f t="shared" si="7"/>
        <v>3.2060737527114962</v>
      </c>
      <c r="Z8" s="96">
        <v>2180</v>
      </c>
      <c r="AA8" s="90">
        <v>1525</v>
      </c>
      <c r="AB8" s="90">
        <v>185</v>
      </c>
      <c r="AC8" s="91">
        <f t="shared" si="8"/>
        <v>1710</v>
      </c>
      <c r="AD8" s="92">
        <f t="shared" si="9"/>
        <v>0.7844036697247706</v>
      </c>
      <c r="AE8" s="97">
        <f t="shared" si="10"/>
        <v>1.0885711248628129</v>
      </c>
      <c r="AF8" s="90">
        <v>390</v>
      </c>
      <c r="AG8" s="92">
        <f t="shared" si="11"/>
        <v>0.17889908256880735</v>
      </c>
      <c r="AH8" s="98">
        <f t="shared" si="12"/>
        <v>0.97623562142603904</v>
      </c>
      <c r="AI8" s="90">
        <v>45</v>
      </c>
      <c r="AJ8" s="90">
        <v>0</v>
      </c>
      <c r="AK8" s="91">
        <f t="shared" si="13"/>
        <v>45</v>
      </c>
      <c r="AL8" s="92">
        <f t="shared" si="14"/>
        <v>2.0642201834862386E-2</v>
      </c>
      <c r="AM8" s="98">
        <f t="shared" si="15"/>
        <v>0.23832958290840053</v>
      </c>
      <c r="AN8" s="90">
        <v>35</v>
      </c>
      <c r="AO8" s="99" t="s">
        <v>7</v>
      </c>
      <c r="AP8" s="224" t="s">
        <v>7</v>
      </c>
      <c r="AQ8" s="15"/>
      <c r="AS8" s="154"/>
    </row>
    <row r="9" spans="1:45" x14ac:dyDescent="0.2">
      <c r="A9" s="199"/>
      <c r="B9" s="83">
        <v>5050002.01</v>
      </c>
      <c r="C9" s="84"/>
      <c r="D9" s="85"/>
      <c r="E9" s="86"/>
      <c r="F9" s="86"/>
      <c r="G9" s="87"/>
      <c r="H9" s="158">
        <v>355050002.00999999</v>
      </c>
      <c r="I9" s="88">
        <v>2.58</v>
      </c>
      <c r="J9" s="89">
        <f t="shared" si="0"/>
        <v>258</v>
      </c>
      <c r="K9" s="90">
        <v>2885</v>
      </c>
      <c r="L9" s="90">
        <v>2893</v>
      </c>
      <c r="M9" s="159">
        <v>2923</v>
      </c>
      <c r="N9" s="91">
        <f t="shared" si="1"/>
        <v>-38</v>
      </c>
      <c r="O9" s="92">
        <f t="shared" si="2"/>
        <v>-1.3000342114266164E-2</v>
      </c>
      <c r="P9" s="93">
        <v>1119.3</v>
      </c>
      <c r="Q9" s="94">
        <v>1174</v>
      </c>
      <c r="R9" s="161">
        <v>1161</v>
      </c>
      <c r="S9" s="86">
        <f t="shared" si="3"/>
        <v>13</v>
      </c>
      <c r="T9" s="188">
        <f t="shared" si="4"/>
        <v>1.119724375538329E-2</v>
      </c>
      <c r="U9" s="90">
        <v>1145</v>
      </c>
      <c r="V9" s="159">
        <v>1135</v>
      </c>
      <c r="W9" s="91">
        <f t="shared" si="5"/>
        <v>10</v>
      </c>
      <c r="X9" s="92">
        <f t="shared" si="6"/>
        <v>8.8105726872246704E-3</v>
      </c>
      <c r="Y9" s="95">
        <f t="shared" si="7"/>
        <v>4.4379844961240309</v>
      </c>
      <c r="Z9" s="96">
        <v>1200</v>
      </c>
      <c r="AA9" s="90">
        <v>750</v>
      </c>
      <c r="AB9" s="90">
        <v>135</v>
      </c>
      <c r="AC9" s="91">
        <f t="shared" si="8"/>
        <v>885</v>
      </c>
      <c r="AD9" s="92">
        <f t="shared" si="9"/>
        <v>0.73750000000000004</v>
      </c>
      <c r="AE9" s="97">
        <f t="shared" si="10"/>
        <v>1.0234796643264255</v>
      </c>
      <c r="AF9" s="90">
        <v>235</v>
      </c>
      <c r="AG9" s="92">
        <f t="shared" si="11"/>
        <v>0.19583333333333333</v>
      </c>
      <c r="AH9" s="98">
        <f t="shared" si="12"/>
        <v>1.0686442496935038</v>
      </c>
      <c r="AI9" s="90">
        <v>35</v>
      </c>
      <c r="AJ9" s="90">
        <v>35</v>
      </c>
      <c r="AK9" s="91">
        <f t="shared" si="13"/>
        <v>70</v>
      </c>
      <c r="AL9" s="92">
        <f t="shared" si="14"/>
        <v>5.8333333333333334E-2</v>
      </c>
      <c r="AM9" s="98">
        <f t="shared" si="15"/>
        <v>0.67350174725596146</v>
      </c>
      <c r="AN9" s="90">
        <v>15</v>
      </c>
      <c r="AO9" s="99" t="s">
        <v>7</v>
      </c>
      <c r="AP9" s="224" t="s">
        <v>7</v>
      </c>
      <c r="AQ9" s="15"/>
      <c r="AS9" s="154"/>
    </row>
    <row r="10" spans="1:45" x14ac:dyDescent="0.2">
      <c r="A10" s="199"/>
      <c r="B10" s="83">
        <v>5050002.0199999996</v>
      </c>
      <c r="C10" s="84"/>
      <c r="D10" s="85"/>
      <c r="E10" s="86"/>
      <c r="F10" s="86"/>
      <c r="G10" s="87"/>
      <c r="H10" s="158">
        <v>355050002.01999998</v>
      </c>
      <c r="I10" s="88">
        <v>1.52</v>
      </c>
      <c r="J10" s="89">
        <f t="shared" si="0"/>
        <v>152</v>
      </c>
      <c r="K10" s="90">
        <v>3470</v>
      </c>
      <c r="L10" s="90">
        <v>3511</v>
      </c>
      <c r="M10" s="159">
        <v>3575</v>
      </c>
      <c r="N10" s="91">
        <f t="shared" si="1"/>
        <v>-105</v>
      </c>
      <c r="O10" s="92">
        <f t="shared" si="2"/>
        <v>-2.937062937062937E-2</v>
      </c>
      <c r="P10" s="93">
        <v>2282.1</v>
      </c>
      <c r="Q10" s="94">
        <v>1307</v>
      </c>
      <c r="R10" s="161">
        <v>1290</v>
      </c>
      <c r="S10" s="86">
        <f t="shared" si="3"/>
        <v>17</v>
      </c>
      <c r="T10" s="188">
        <f t="shared" si="4"/>
        <v>1.3178294573643411E-2</v>
      </c>
      <c r="U10" s="90">
        <v>1284</v>
      </c>
      <c r="V10" s="159">
        <v>1264</v>
      </c>
      <c r="W10" s="91">
        <f t="shared" si="5"/>
        <v>20</v>
      </c>
      <c r="X10" s="92">
        <f t="shared" si="6"/>
        <v>1.5822784810126583E-2</v>
      </c>
      <c r="Y10" s="95">
        <f t="shared" si="7"/>
        <v>8.4473684210526319</v>
      </c>
      <c r="Z10" s="96">
        <v>1280</v>
      </c>
      <c r="AA10" s="90">
        <v>830</v>
      </c>
      <c r="AB10" s="90">
        <v>75</v>
      </c>
      <c r="AC10" s="91">
        <f t="shared" si="8"/>
        <v>905</v>
      </c>
      <c r="AD10" s="92">
        <f t="shared" si="9"/>
        <v>0.70703125</v>
      </c>
      <c r="AE10" s="97">
        <f t="shared" si="10"/>
        <v>0.98119607649938034</v>
      </c>
      <c r="AF10" s="90">
        <v>295</v>
      </c>
      <c r="AG10" s="92">
        <f t="shared" si="11"/>
        <v>0.23046875</v>
      </c>
      <c r="AH10" s="98">
        <f t="shared" si="12"/>
        <v>1.2576464906632325</v>
      </c>
      <c r="AI10" s="90">
        <v>40</v>
      </c>
      <c r="AJ10" s="90">
        <v>30</v>
      </c>
      <c r="AK10" s="91">
        <f t="shared" si="13"/>
        <v>70</v>
      </c>
      <c r="AL10" s="92">
        <f t="shared" si="14"/>
        <v>5.46875E-2</v>
      </c>
      <c r="AM10" s="98">
        <f t="shared" si="15"/>
        <v>0.63140788805246395</v>
      </c>
      <c r="AN10" s="90">
        <v>10</v>
      </c>
      <c r="AO10" s="99" t="s">
        <v>7</v>
      </c>
      <c r="AP10" s="224" t="s">
        <v>7</v>
      </c>
      <c r="AQ10" s="15"/>
      <c r="AS10" s="154"/>
    </row>
    <row r="11" spans="1:45" x14ac:dyDescent="0.2">
      <c r="A11" s="199"/>
      <c r="B11" s="83">
        <v>5050002.04</v>
      </c>
      <c r="C11" s="84"/>
      <c r="D11" s="85"/>
      <c r="E11" s="86"/>
      <c r="F11" s="86"/>
      <c r="G11" s="87"/>
      <c r="H11" s="158">
        <v>355050002.04000002</v>
      </c>
      <c r="I11" s="88">
        <v>1.18</v>
      </c>
      <c r="J11" s="89">
        <f t="shared" si="0"/>
        <v>118</v>
      </c>
      <c r="K11" s="90">
        <v>1381</v>
      </c>
      <c r="L11" s="90">
        <v>1363</v>
      </c>
      <c r="M11" s="159">
        <v>1104</v>
      </c>
      <c r="N11" s="91">
        <f t="shared" si="1"/>
        <v>277</v>
      </c>
      <c r="O11" s="92">
        <f t="shared" si="2"/>
        <v>0.25090579710144928</v>
      </c>
      <c r="P11" s="93">
        <v>1169.2</v>
      </c>
      <c r="Q11" s="94">
        <v>636</v>
      </c>
      <c r="R11" s="161">
        <v>466</v>
      </c>
      <c r="S11" s="86">
        <f t="shared" si="3"/>
        <v>170</v>
      </c>
      <c r="T11" s="188">
        <f t="shared" si="4"/>
        <v>0.36480686695278969</v>
      </c>
      <c r="U11" s="90">
        <v>621</v>
      </c>
      <c r="V11" s="159">
        <v>453</v>
      </c>
      <c r="W11" s="91">
        <f t="shared" si="5"/>
        <v>168</v>
      </c>
      <c r="X11" s="92">
        <f t="shared" si="6"/>
        <v>0.37086092715231789</v>
      </c>
      <c r="Y11" s="95">
        <f t="shared" si="7"/>
        <v>5.2627118644067794</v>
      </c>
      <c r="Z11" s="96">
        <v>420</v>
      </c>
      <c r="AA11" s="90">
        <v>290</v>
      </c>
      <c r="AB11" s="90">
        <v>30</v>
      </c>
      <c r="AC11" s="91">
        <f t="shared" si="8"/>
        <v>320</v>
      </c>
      <c r="AD11" s="92">
        <f t="shared" si="9"/>
        <v>0.76190476190476186</v>
      </c>
      <c r="AE11" s="97">
        <f t="shared" si="10"/>
        <v>1.0573478372379537</v>
      </c>
      <c r="AF11" s="90">
        <v>70</v>
      </c>
      <c r="AG11" s="92">
        <f t="shared" si="11"/>
        <v>0.16666666666666666</v>
      </c>
      <c r="AH11" s="98">
        <f t="shared" si="12"/>
        <v>0.9094844678242584</v>
      </c>
      <c r="AI11" s="90">
        <v>10</v>
      </c>
      <c r="AJ11" s="90">
        <v>0</v>
      </c>
      <c r="AK11" s="91">
        <f t="shared" si="13"/>
        <v>10</v>
      </c>
      <c r="AL11" s="92">
        <f t="shared" si="14"/>
        <v>2.3809523809523808E-2</v>
      </c>
      <c r="AM11" s="98">
        <f t="shared" si="15"/>
        <v>0.27489867234937204</v>
      </c>
      <c r="AN11" s="90">
        <v>10</v>
      </c>
      <c r="AO11" s="99" t="s">
        <v>7</v>
      </c>
      <c r="AP11" s="224" t="s">
        <v>7</v>
      </c>
      <c r="AQ11" s="15"/>
      <c r="AS11" s="154"/>
    </row>
    <row r="12" spans="1:45" x14ac:dyDescent="0.2">
      <c r="A12" s="200" t="s">
        <v>99</v>
      </c>
      <c r="B12" s="101">
        <v>5050002.05</v>
      </c>
      <c r="C12" s="102"/>
      <c r="D12" s="103"/>
      <c r="E12" s="104"/>
      <c r="F12" s="104"/>
      <c r="G12" s="105"/>
      <c r="H12" s="169">
        <v>355050002.05000001</v>
      </c>
      <c r="I12" s="106">
        <v>1.37</v>
      </c>
      <c r="J12" s="107">
        <f t="shared" si="0"/>
        <v>137</v>
      </c>
      <c r="K12" s="108">
        <v>5116</v>
      </c>
      <c r="L12" s="108">
        <v>5090</v>
      </c>
      <c r="M12" s="170">
        <v>4982</v>
      </c>
      <c r="N12" s="109">
        <f t="shared" si="1"/>
        <v>134</v>
      </c>
      <c r="O12" s="110">
        <f t="shared" si="2"/>
        <v>2.6896828582898435E-2</v>
      </c>
      <c r="P12" s="111">
        <v>3742.5</v>
      </c>
      <c r="Q12" s="112">
        <v>2026</v>
      </c>
      <c r="R12" s="186">
        <v>1979</v>
      </c>
      <c r="S12" s="104">
        <f t="shared" si="3"/>
        <v>47</v>
      </c>
      <c r="T12" s="187">
        <f t="shared" si="4"/>
        <v>2.3749368367862556E-2</v>
      </c>
      <c r="U12" s="108">
        <v>1943</v>
      </c>
      <c r="V12" s="170">
        <v>1843</v>
      </c>
      <c r="W12" s="109">
        <f t="shared" si="5"/>
        <v>100</v>
      </c>
      <c r="X12" s="110">
        <f t="shared" si="6"/>
        <v>5.425935973955507E-2</v>
      </c>
      <c r="Y12" s="113">
        <f t="shared" si="7"/>
        <v>14.182481751824817</v>
      </c>
      <c r="Z12" s="114">
        <v>2175</v>
      </c>
      <c r="AA12" s="108">
        <v>1295</v>
      </c>
      <c r="AB12" s="108">
        <v>145</v>
      </c>
      <c r="AC12" s="109">
        <f t="shared" si="8"/>
        <v>1440</v>
      </c>
      <c r="AD12" s="110">
        <f t="shared" si="9"/>
        <v>0.66206896551724137</v>
      </c>
      <c r="AE12" s="115">
        <f t="shared" si="10"/>
        <v>0.91879881028953214</v>
      </c>
      <c r="AF12" s="108">
        <v>635</v>
      </c>
      <c r="AG12" s="110">
        <f t="shared" si="11"/>
        <v>0.29195402298850576</v>
      </c>
      <c r="AH12" s="116">
        <f t="shared" si="12"/>
        <v>1.593165895361115</v>
      </c>
      <c r="AI12" s="108">
        <v>65</v>
      </c>
      <c r="AJ12" s="108">
        <v>20</v>
      </c>
      <c r="AK12" s="109">
        <f t="shared" si="13"/>
        <v>85</v>
      </c>
      <c r="AL12" s="110">
        <f t="shared" si="14"/>
        <v>3.9080459770114942E-2</v>
      </c>
      <c r="AM12" s="116">
        <f t="shared" si="15"/>
        <v>0.451212993235521</v>
      </c>
      <c r="AN12" s="108">
        <v>20</v>
      </c>
      <c r="AO12" s="117" t="s">
        <v>6</v>
      </c>
      <c r="AP12" s="226" t="s">
        <v>6</v>
      </c>
      <c r="AQ12" s="15"/>
      <c r="AS12" s="154"/>
    </row>
    <row r="13" spans="1:45" x14ac:dyDescent="0.2">
      <c r="A13" s="199"/>
      <c r="B13" s="83">
        <v>5050002.0599999996</v>
      </c>
      <c r="C13" s="84"/>
      <c r="D13" s="85"/>
      <c r="E13" s="86"/>
      <c r="F13" s="86"/>
      <c r="G13" s="87"/>
      <c r="H13" s="158">
        <v>355050002.06</v>
      </c>
      <c r="I13" s="88">
        <v>4.49</v>
      </c>
      <c r="J13" s="89">
        <f t="shared" si="0"/>
        <v>449</v>
      </c>
      <c r="K13" s="90">
        <v>2609</v>
      </c>
      <c r="L13" s="90">
        <v>2673</v>
      </c>
      <c r="M13" s="159">
        <v>2781</v>
      </c>
      <c r="N13" s="91">
        <f t="shared" si="1"/>
        <v>-172</v>
      </c>
      <c r="O13" s="92">
        <f t="shared" si="2"/>
        <v>-6.1848256023013304E-2</v>
      </c>
      <c r="P13" s="93">
        <v>581.6</v>
      </c>
      <c r="Q13" s="94">
        <v>1046</v>
      </c>
      <c r="R13" s="161">
        <v>1044</v>
      </c>
      <c r="S13" s="86">
        <f t="shared" si="3"/>
        <v>2</v>
      </c>
      <c r="T13" s="188">
        <f t="shared" si="4"/>
        <v>1.9157088122605363E-3</v>
      </c>
      <c r="U13" s="90">
        <v>1015</v>
      </c>
      <c r="V13" s="159">
        <v>1014</v>
      </c>
      <c r="W13" s="91">
        <f t="shared" si="5"/>
        <v>1</v>
      </c>
      <c r="X13" s="92">
        <f t="shared" si="6"/>
        <v>9.8619329388560163E-4</v>
      </c>
      <c r="Y13" s="95">
        <f t="shared" si="7"/>
        <v>2.2605790645879731</v>
      </c>
      <c r="Z13" s="96">
        <v>1285</v>
      </c>
      <c r="AA13" s="90">
        <v>895</v>
      </c>
      <c r="AB13" s="90">
        <v>95</v>
      </c>
      <c r="AC13" s="91">
        <f t="shared" si="8"/>
        <v>990</v>
      </c>
      <c r="AD13" s="92">
        <f t="shared" si="9"/>
        <v>0.77042801556420237</v>
      </c>
      <c r="AE13" s="97">
        <f t="shared" si="10"/>
        <v>1.0691761447556936</v>
      </c>
      <c r="AF13" s="90">
        <v>230</v>
      </c>
      <c r="AG13" s="92">
        <f t="shared" si="11"/>
        <v>0.17898832684824903</v>
      </c>
      <c r="AH13" s="98">
        <f t="shared" si="12"/>
        <v>0.9767226191420052</v>
      </c>
      <c r="AI13" s="90">
        <v>20</v>
      </c>
      <c r="AJ13" s="90">
        <v>40</v>
      </c>
      <c r="AK13" s="91">
        <f t="shared" si="13"/>
        <v>60</v>
      </c>
      <c r="AL13" s="92">
        <f t="shared" si="14"/>
        <v>4.6692607003891051E-2</v>
      </c>
      <c r="AM13" s="98">
        <f t="shared" si="15"/>
        <v>0.5391008983038269</v>
      </c>
      <c r="AN13" s="90">
        <v>10</v>
      </c>
      <c r="AO13" s="99" t="s">
        <v>7</v>
      </c>
      <c r="AP13" s="224" t="s">
        <v>7</v>
      </c>
      <c r="AQ13" s="15"/>
      <c r="AS13" s="154"/>
    </row>
    <row r="14" spans="1:45" x14ac:dyDescent="0.2">
      <c r="A14" s="200"/>
      <c r="B14" s="101">
        <v>5050003</v>
      </c>
      <c r="C14" s="102"/>
      <c r="D14" s="103"/>
      <c r="E14" s="104"/>
      <c r="F14" s="104"/>
      <c r="G14" s="105"/>
      <c r="H14" s="169">
        <v>355050003</v>
      </c>
      <c r="I14" s="106">
        <v>3.2</v>
      </c>
      <c r="J14" s="107">
        <f t="shared" si="0"/>
        <v>320</v>
      </c>
      <c r="K14" s="108">
        <v>4617</v>
      </c>
      <c r="L14" s="108">
        <v>4564</v>
      </c>
      <c r="M14" s="170">
        <v>4581</v>
      </c>
      <c r="N14" s="109">
        <f t="shared" si="1"/>
        <v>36</v>
      </c>
      <c r="O14" s="110">
        <f t="shared" si="2"/>
        <v>7.8585461689587421E-3</v>
      </c>
      <c r="P14" s="111">
        <v>1444.7</v>
      </c>
      <c r="Q14" s="112">
        <v>2116</v>
      </c>
      <c r="R14" s="186">
        <v>2122</v>
      </c>
      <c r="S14" s="104">
        <f t="shared" si="3"/>
        <v>-6</v>
      </c>
      <c r="T14" s="187">
        <f t="shared" si="4"/>
        <v>-2.8275212064090482E-3</v>
      </c>
      <c r="U14" s="108">
        <v>1982</v>
      </c>
      <c r="V14" s="170">
        <v>1938</v>
      </c>
      <c r="W14" s="109">
        <f t="shared" si="5"/>
        <v>44</v>
      </c>
      <c r="X14" s="110">
        <f t="shared" si="6"/>
        <v>2.2703818369453045E-2</v>
      </c>
      <c r="Y14" s="113">
        <f t="shared" si="7"/>
        <v>6.1937499999999996</v>
      </c>
      <c r="Z14" s="114">
        <v>2025</v>
      </c>
      <c r="AA14" s="108">
        <v>1155</v>
      </c>
      <c r="AB14" s="108">
        <v>110</v>
      </c>
      <c r="AC14" s="109">
        <f t="shared" si="8"/>
        <v>1265</v>
      </c>
      <c r="AD14" s="110">
        <f t="shared" si="9"/>
        <v>0.62469135802469133</v>
      </c>
      <c r="AE14" s="115">
        <f t="shared" si="10"/>
        <v>0.86692732395759997</v>
      </c>
      <c r="AF14" s="108">
        <v>560</v>
      </c>
      <c r="AG14" s="110">
        <f t="shared" si="11"/>
        <v>0.27654320987654318</v>
      </c>
      <c r="AH14" s="116">
        <f t="shared" si="12"/>
        <v>1.5090705243898805</v>
      </c>
      <c r="AI14" s="108">
        <v>85</v>
      </c>
      <c r="AJ14" s="108">
        <v>90</v>
      </c>
      <c r="AK14" s="109">
        <f t="shared" si="13"/>
        <v>175</v>
      </c>
      <c r="AL14" s="110">
        <f t="shared" si="14"/>
        <v>8.6419753086419748E-2</v>
      </c>
      <c r="AM14" s="116">
        <f t="shared" si="15"/>
        <v>0.99778036630512812</v>
      </c>
      <c r="AN14" s="108">
        <v>20</v>
      </c>
      <c r="AO14" s="117" t="s">
        <v>6</v>
      </c>
      <c r="AP14" s="224" t="s">
        <v>7</v>
      </c>
      <c r="AQ14" s="15"/>
      <c r="AS14" s="154"/>
    </row>
    <row r="15" spans="1:45" x14ac:dyDescent="0.2">
      <c r="A15" s="200"/>
      <c r="B15" s="101">
        <v>5050004</v>
      </c>
      <c r="C15" s="102"/>
      <c r="D15" s="103"/>
      <c r="E15" s="104"/>
      <c r="F15" s="104"/>
      <c r="G15" s="105"/>
      <c r="H15" s="169">
        <v>355050004</v>
      </c>
      <c r="I15" s="106">
        <v>1.88</v>
      </c>
      <c r="J15" s="107">
        <f t="shared" si="0"/>
        <v>188</v>
      </c>
      <c r="K15" s="108">
        <v>3824</v>
      </c>
      <c r="L15" s="108">
        <v>3829</v>
      </c>
      <c r="M15" s="170">
        <v>3891</v>
      </c>
      <c r="N15" s="109">
        <f t="shared" si="1"/>
        <v>-67</v>
      </c>
      <c r="O15" s="110">
        <f t="shared" si="2"/>
        <v>-1.7219223849910047E-2</v>
      </c>
      <c r="P15" s="111">
        <v>2034.2</v>
      </c>
      <c r="Q15" s="112">
        <v>2074</v>
      </c>
      <c r="R15" s="186">
        <v>1945</v>
      </c>
      <c r="S15" s="104">
        <f t="shared" si="3"/>
        <v>129</v>
      </c>
      <c r="T15" s="187">
        <f t="shared" si="4"/>
        <v>6.6323907455012848E-2</v>
      </c>
      <c r="U15" s="108">
        <v>1840</v>
      </c>
      <c r="V15" s="170">
        <v>1809</v>
      </c>
      <c r="W15" s="109">
        <f t="shared" si="5"/>
        <v>31</v>
      </c>
      <c r="X15" s="110">
        <f t="shared" si="6"/>
        <v>1.7136539524599224E-2</v>
      </c>
      <c r="Y15" s="113">
        <f t="shared" si="7"/>
        <v>9.787234042553191</v>
      </c>
      <c r="Z15" s="114">
        <v>1670</v>
      </c>
      <c r="AA15" s="108">
        <v>900</v>
      </c>
      <c r="AB15" s="108">
        <v>60</v>
      </c>
      <c r="AC15" s="109">
        <f t="shared" si="8"/>
        <v>960</v>
      </c>
      <c r="AD15" s="110">
        <f t="shared" si="9"/>
        <v>0.57485029940119758</v>
      </c>
      <c r="AE15" s="115">
        <f t="shared" si="10"/>
        <v>0.79775944605977334</v>
      </c>
      <c r="AF15" s="108">
        <v>555</v>
      </c>
      <c r="AG15" s="110">
        <f t="shared" si="11"/>
        <v>0.33233532934131738</v>
      </c>
      <c r="AH15" s="116">
        <f t="shared" si="12"/>
        <v>1.8135229208711263</v>
      </c>
      <c r="AI15" s="108">
        <v>100</v>
      </c>
      <c r="AJ15" s="108">
        <v>55</v>
      </c>
      <c r="AK15" s="109">
        <f t="shared" si="13"/>
        <v>155</v>
      </c>
      <c r="AL15" s="110">
        <f t="shared" si="14"/>
        <v>9.2814371257485026E-2</v>
      </c>
      <c r="AM15" s="116">
        <f t="shared" si="15"/>
        <v>1.0716109922122228</v>
      </c>
      <c r="AN15" s="108">
        <v>10</v>
      </c>
      <c r="AO15" s="117" t="s">
        <v>6</v>
      </c>
      <c r="AP15" s="224" t="s">
        <v>7</v>
      </c>
      <c r="AQ15" s="15"/>
      <c r="AS15" s="154"/>
    </row>
    <row r="16" spans="1:45" x14ac:dyDescent="0.2">
      <c r="A16" s="198"/>
      <c r="B16" s="66">
        <v>5050005</v>
      </c>
      <c r="C16" s="67"/>
      <c r="D16" s="68"/>
      <c r="E16" s="69"/>
      <c r="F16" s="69"/>
      <c r="G16" s="70"/>
      <c r="H16" s="156">
        <v>355050005</v>
      </c>
      <c r="I16" s="71">
        <v>2.23</v>
      </c>
      <c r="J16" s="81">
        <f t="shared" si="0"/>
        <v>223</v>
      </c>
      <c r="K16" s="72">
        <v>5876</v>
      </c>
      <c r="L16" s="72">
        <v>6107</v>
      </c>
      <c r="M16" s="157">
        <v>5421</v>
      </c>
      <c r="N16" s="76">
        <f t="shared" si="1"/>
        <v>455</v>
      </c>
      <c r="O16" s="77">
        <f t="shared" si="2"/>
        <v>8.3932853717026384E-2</v>
      </c>
      <c r="P16" s="73">
        <v>2635.2</v>
      </c>
      <c r="Q16" s="74">
        <v>2686</v>
      </c>
      <c r="R16" s="189">
        <v>2597</v>
      </c>
      <c r="S16" s="69">
        <f t="shared" si="3"/>
        <v>89</v>
      </c>
      <c r="T16" s="190">
        <f t="shared" si="4"/>
        <v>3.4270311898344244E-2</v>
      </c>
      <c r="U16" s="72">
        <v>2522</v>
      </c>
      <c r="V16" s="157">
        <v>2420</v>
      </c>
      <c r="W16" s="76">
        <f t="shared" si="5"/>
        <v>102</v>
      </c>
      <c r="X16" s="77">
        <f t="shared" si="6"/>
        <v>4.2148760330578509E-2</v>
      </c>
      <c r="Y16" s="82">
        <f t="shared" si="7"/>
        <v>11.309417040358744</v>
      </c>
      <c r="Z16" s="75">
        <v>2650</v>
      </c>
      <c r="AA16" s="72">
        <v>1440</v>
      </c>
      <c r="AB16" s="72">
        <v>165</v>
      </c>
      <c r="AC16" s="76">
        <f t="shared" si="8"/>
        <v>1605</v>
      </c>
      <c r="AD16" s="77">
        <f t="shared" si="9"/>
        <v>0.60566037735849054</v>
      </c>
      <c r="AE16" s="78">
        <f t="shared" si="10"/>
        <v>0.84051671825719876</v>
      </c>
      <c r="AF16" s="72">
        <v>660</v>
      </c>
      <c r="AG16" s="77">
        <f t="shared" si="11"/>
        <v>0.24905660377358491</v>
      </c>
      <c r="AH16" s="79">
        <f t="shared" si="12"/>
        <v>1.3590786764468166</v>
      </c>
      <c r="AI16" s="72">
        <v>235</v>
      </c>
      <c r="AJ16" s="72">
        <v>130</v>
      </c>
      <c r="AK16" s="76">
        <f t="shared" si="13"/>
        <v>365</v>
      </c>
      <c r="AL16" s="77">
        <f t="shared" si="14"/>
        <v>0.13773584905660377</v>
      </c>
      <c r="AM16" s="79">
        <f t="shared" si="15"/>
        <v>1.590262885704103</v>
      </c>
      <c r="AN16" s="72">
        <v>20</v>
      </c>
      <c r="AO16" s="80" t="s">
        <v>5</v>
      </c>
      <c r="AP16" s="222" t="s">
        <v>5</v>
      </c>
      <c r="AQ16" s="15"/>
      <c r="AS16" s="154"/>
    </row>
    <row r="17" spans="1:45" x14ac:dyDescent="0.2">
      <c r="A17" s="198"/>
      <c r="B17" s="66">
        <v>5050006</v>
      </c>
      <c r="C17" s="67"/>
      <c r="D17" s="68"/>
      <c r="E17" s="69"/>
      <c r="F17" s="69"/>
      <c r="G17" s="70"/>
      <c r="H17" s="156">
        <v>355050006</v>
      </c>
      <c r="I17" s="71">
        <v>2.5299999999999998</v>
      </c>
      <c r="J17" s="81">
        <f t="shared" si="0"/>
        <v>252.99999999999997</v>
      </c>
      <c r="K17" s="72">
        <v>4097</v>
      </c>
      <c r="L17" s="72">
        <v>4090</v>
      </c>
      <c r="M17" s="157">
        <v>4038</v>
      </c>
      <c r="N17" s="76">
        <f t="shared" si="1"/>
        <v>59</v>
      </c>
      <c r="O17" s="77">
        <f t="shared" si="2"/>
        <v>1.4611193660227836E-2</v>
      </c>
      <c r="P17" s="73">
        <v>1619.6</v>
      </c>
      <c r="Q17" s="74">
        <v>1591</v>
      </c>
      <c r="R17" s="189">
        <v>1595</v>
      </c>
      <c r="S17" s="69">
        <f t="shared" si="3"/>
        <v>-4</v>
      </c>
      <c r="T17" s="190">
        <f t="shared" si="4"/>
        <v>-2.5078369905956114E-3</v>
      </c>
      <c r="U17" s="72">
        <v>1533</v>
      </c>
      <c r="V17" s="157">
        <v>1544</v>
      </c>
      <c r="W17" s="76">
        <f t="shared" si="5"/>
        <v>-11</v>
      </c>
      <c r="X17" s="77">
        <f t="shared" si="6"/>
        <v>-7.1243523316062178E-3</v>
      </c>
      <c r="Y17" s="82">
        <f t="shared" si="7"/>
        <v>6.0592885375494081</v>
      </c>
      <c r="Z17" s="75">
        <v>1825</v>
      </c>
      <c r="AA17" s="72">
        <v>1130</v>
      </c>
      <c r="AB17" s="72">
        <v>105</v>
      </c>
      <c r="AC17" s="76">
        <f t="shared" si="8"/>
        <v>1235</v>
      </c>
      <c r="AD17" s="77">
        <f t="shared" si="9"/>
        <v>0.67671232876712328</v>
      </c>
      <c r="AE17" s="78">
        <f t="shared" si="10"/>
        <v>0.9391204163961071</v>
      </c>
      <c r="AF17" s="72">
        <v>290</v>
      </c>
      <c r="AG17" s="77">
        <f t="shared" si="11"/>
        <v>0.15890410958904111</v>
      </c>
      <c r="AH17" s="79">
        <f t="shared" si="12"/>
        <v>0.86712491726806018</v>
      </c>
      <c r="AI17" s="72">
        <v>120</v>
      </c>
      <c r="AJ17" s="72">
        <v>135</v>
      </c>
      <c r="AK17" s="76">
        <f t="shared" si="13"/>
        <v>255</v>
      </c>
      <c r="AL17" s="77">
        <f t="shared" si="14"/>
        <v>0.13972602739726028</v>
      </c>
      <c r="AM17" s="79">
        <f t="shared" si="15"/>
        <v>1.6132409758146711</v>
      </c>
      <c r="AN17" s="72">
        <v>40</v>
      </c>
      <c r="AO17" s="80" t="s">
        <v>5</v>
      </c>
      <c r="AP17" s="224" t="s">
        <v>7</v>
      </c>
      <c r="AQ17" s="15"/>
      <c r="AS17" s="154"/>
    </row>
    <row r="18" spans="1:45" x14ac:dyDescent="0.2">
      <c r="A18" s="199"/>
      <c r="B18" s="83">
        <v>5050007.01</v>
      </c>
      <c r="C18" s="84"/>
      <c r="D18" s="85"/>
      <c r="E18" s="86"/>
      <c r="F18" s="86"/>
      <c r="G18" s="87"/>
      <c r="H18" s="158">
        <v>355050007.00999999</v>
      </c>
      <c r="I18" s="88">
        <v>0.84</v>
      </c>
      <c r="J18" s="89">
        <f t="shared" si="0"/>
        <v>84</v>
      </c>
      <c r="K18" s="90">
        <v>2230</v>
      </c>
      <c r="L18" s="90">
        <v>2254</v>
      </c>
      <c r="M18" s="159">
        <v>2271</v>
      </c>
      <c r="N18" s="91">
        <f t="shared" si="1"/>
        <v>-41</v>
      </c>
      <c r="O18" s="92">
        <f t="shared" si="2"/>
        <v>-1.8053720827829151E-2</v>
      </c>
      <c r="P18" s="93">
        <v>2670</v>
      </c>
      <c r="Q18" s="94">
        <v>1166</v>
      </c>
      <c r="R18" s="161">
        <v>1159</v>
      </c>
      <c r="S18" s="86">
        <f t="shared" si="3"/>
        <v>7</v>
      </c>
      <c r="T18" s="188">
        <f t="shared" si="4"/>
        <v>6.0396893874029335E-3</v>
      </c>
      <c r="U18" s="90">
        <v>1101</v>
      </c>
      <c r="V18" s="159">
        <v>1094</v>
      </c>
      <c r="W18" s="91">
        <f t="shared" si="5"/>
        <v>7</v>
      </c>
      <c r="X18" s="92">
        <f t="shared" si="6"/>
        <v>6.3985374771480807E-3</v>
      </c>
      <c r="Y18" s="95">
        <f t="shared" si="7"/>
        <v>13.107142857142858</v>
      </c>
      <c r="Z18" s="96">
        <v>835</v>
      </c>
      <c r="AA18" s="90">
        <v>565</v>
      </c>
      <c r="AB18" s="90">
        <v>40</v>
      </c>
      <c r="AC18" s="91">
        <f t="shared" si="8"/>
        <v>605</v>
      </c>
      <c r="AD18" s="92">
        <f t="shared" si="9"/>
        <v>0.72455089820359286</v>
      </c>
      <c r="AE18" s="97">
        <f t="shared" si="10"/>
        <v>1.005509301804506</v>
      </c>
      <c r="AF18" s="90">
        <v>135</v>
      </c>
      <c r="AG18" s="92">
        <f t="shared" si="11"/>
        <v>0.16167664670658682</v>
      </c>
      <c r="AH18" s="98">
        <f t="shared" si="12"/>
        <v>0.88225439393730465</v>
      </c>
      <c r="AI18" s="90">
        <v>50</v>
      </c>
      <c r="AJ18" s="90">
        <v>45</v>
      </c>
      <c r="AK18" s="91">
        <f t="shared" si="13"/>
        <v>95</v>
      </c>
      <c r="AL18" s="92">
        <f t="shared" si="14"/>
        <v>0.11377245508982035</v>
      </c>
      <c r="AM18" s="98">
        <f t="shared" si="15"/>
        <v>1.3135876678730471</v>
      </c>
      <c r="AN18" s="90">
        <v>0</v>
      </c>
      <c r="AO18" s="99" t="s">
        <v>7</v>
      </c>
      <c r="AP18" s="224" t="s">
        <v>7</v>
      </c>
      <c r="AQ18" s="15"/>
      <c r="AS18" s="154"/>
    </row>
    <row r="19" spans="1:45" x14ac:dyDescent="0.2">
      <c r="A19" s="200" t="s">
        <v>95</v>
      </c>
      <c r="B19" s="101">
        <v>5050007.0199999996</v>
      </c>
      <c r="C19" s="102"/>
      <c r="D19" s="103"/>
      <c r="E19" s="104"/>
      <c r="F19" s="104"/>
      <c r="G19" s="105"/>
      <c r="H19" s="169">
        <v>355050007.01999998</v>
      </c>
      <c r="I19" s="106">
        <v>0.42</v>
      </c>
      <c r="J19" s="107">
        <f t="shared" si="0"/>
        <v>42</v>
      </c>
      <c r="K19" s="108">
        <v>4681</v>
      </c>
      <c r="L19" s="108">
        <v>4953</v>
      </c>
      <c r="M19" s="170">
        <v>4861</v>
      </c>
      <c r="N19" s="109">
        <f t="shared" si="1"/>
        <v>-180</v>
      </c>
      <c r="O19" s="110">
        <f t="shared" si="2"/>
        <v>-3.7029417815264351E-2</v>
      </c>
      <c r="P19" s="111">
        <v>11100.3</v>
      </c>
      <c r="Q19" s="112">
        <v>1909</v>
      </c>
      <c r="R19" s="186">
        <v>1977</v>
      </c>
      <c r="S19" s="104">
        <f t="shared" si="3"/>
        <v>-68</v>
      </c>
      <c r="T19" s="187">
        <f t="shared" si="4"/>
        <v>-3.43955488113303E-2</v>
      </c>
      <c r="U19" s="108">
        <v>1630</v>
      </c>
      <c r="V19" s="170">
        <v>1820</v>
      </c>
      <c r="W19" s="109">
        <f t="shared" si="5"/>
        <v>-190</v>
      </c>
      <c r="X19" s="110">
        <f t="shared" si="6"/>
        <v>-0.1043956043956044</v>
      </c>
      <c r="Y19" s="113">
        <f t="shared" si="7"/>
        <v>38.80952380952381</v>
      </c>
      <c r="Z19" s="114">
        <v>1420</v>
      </c>
      <c r="AA19" s="108">
        <v>715</v>
      </c>
      <c r="AB19" s="108">
        <v>105</v>
      </c>
      <c r="AC19" s="109">
        <f t="shared" si="8"/>
        <v>820</v>
      </c>
      <c r="AD19" s="110">
        <f t="shared" si="9"/>
        <v>0.57746478873239437</v>
      </c>
      <c r="AE19" s="115">
        <f t="shared" si="10"/>
        <v>0.8013877533995406</v>
      </c>
      <c r="AF19" s="108">
        <v>475</v>
      </c>
      <c r="AG19" s="110">
        <f t="shared" si="11"/>
        <v>0.33450704225352113</v>
      </c>
      <c r="AH19" s="116">
        <f t="shared" si="12"/>
        <v>1.8253737558444625</v>
      </c>
      <c r="AI19" s="108">
        <v>110</v>
      </c>
      <c r="AJ19" s="108">
        <v>20</v>
      </c>
      <c r="AK19" s="109">
        <f t="shared" si="13"/>
        <v>130</v>
      </c>
      <c r="AL19" s="110">
        <f t="shared" si="14"/>
        <v>9.154929577464789E-2</v>
      </c>
      <c r="AM19" s="116">
        <f t="shared" si="15"/>
        <v>1.0570047542447685</v>
      </c>
      <c r="AN19" s="108">
        <v>10</v>
      </c>
      <c r="AO19" s="117" t="s">
        <v>6</v>
      </c>
      <c r="AP19" s="226" t="s">
        <v>6</v>
      </c>
      <c r="AQ19" s="15"/>
      <c r="AS19" s="154"/>
    </row>
    <row r="20" spans="1:45" x14ac:dyDescent="0.2">
      <c r="A20" s="199"/>
      <c r="B20" s="83">
        <v>5050007.03</v>
      </c>
      <c r="C20" s="84"/>
      <c r="D20" s="85"/>
      <c r="E20" s="86"/>
      <c r="F20" s="86"/>
      <c r="G20" s="87"/>
      <c r="H20" s="158">
        <v>355050007.02999997</v>
      </c>
      <c r="I20" s="88">
        <v>1.21</v>
      </c>
      <c r="J20" s="89">
        <f t="shared" si="0"/>
        <v>121</v>
      </c>
      <c r="K20" s="90">
        <v>3731</v>
      </c>
      <c r="L20" s="90">
        <v>3719</v>
      </c>
      <c r="M20" s="159">
        <v>3786</v>
      </c>
      <c r="N20" s="91">
        <f t="shared" si="1"/>
        <v>-55</v>
      </c>
      <c r="O20" s="92">
        <f t="shared" si="2"/>
        <v>-1.4527205493924987E-2</v>
      </c>
      <c r="P20" s="93">
        <v>3073.1</v>
      </c>
      <c r="Q20" s="94">
        <v>1477</v>
      </c>
      <c r="R20" s="161">
        <v>1476</v>
      </c>
      <c r="S20" s="86">
        <f t="shared" si="3"/>
        <v>1</v>
      </c>
      <c r="T20" s="188">
        <f t="shared" si="4"/>
        <v>6.7750677506775068E-4</v>
      </c>
      <c r="U20" s="90">
        <v>1442</v>
      </c>
      <c r="V20" s="159">
        <v>1427</v>
      </c>
      <c r="W20" s="91">
        <f t="shared" si="5"/>
        <v>15</v>
      </c>
      <c r="X20" s="92">
        <f t="shared" si="6"/>
        <v>1.051156271899089E-2</v>
      </c>
      <c r="Y20" s="95">
        <f t="shared" si="7"/>
        <v>11.917355371900827</v>
      </c>
      <c r="Z20" s="96">
        <v>1475</v>
      </c>
      <c r="AA20" s="90">
        <v>990</v>
      </c>
      <c r="AB20" s="90">
        <v>120</v>
      </c>
      <c r="AC20" s="91">
        <f t="shared" si="8"/>
        <v>1110</v>
      </c>
      <c r="AD20" s="92">
        <f t="shared" si="9"/>
        <v>0.75254237288135595</v>
      </c>
      <c r="AE20" s="97">
        <f t="shared" si="10"/>
        <v>1.0443550036447755</v>
      </c>
      <c r="AF20" s="90">
        <v>245</v>
      </c>
      <c r="AG20" s="92">
        <f t="shared" si="11"/>
        <v>0.16610169491525423</v>
      </c>
      <c r="AH20" s="98">
        <f t="shared" si="12"/>
        <v>0.90640146962824397</v>
      </c>
      <c r="AI20" s="90">
        <v>50</v>
      </c>
      <c r="AJ20" s="90">
        <v>40</v>
      </c>
      <c r="AK20" s="91">
        <f t="shared" si="13"/>
        <v>90</v>
      </c>
      <c r="AL20" s="92">
        <f t="shared" si="14"/>
        <v>6.1016949152542375E-2</v>
      </c>
      <c r="AM20" s="98">
        <f t="shared" si="15"/>
        <v>0.70448608913940769</v>
      </c>
      <c r="AN20" s="90">
        <v>30</v>
      </c>
      <c r="AO20" s="99" t="s">
        <v>7</v>
      </c>
      <c r="AP20" s="224" t="s">
        <v>7</v>
      </c>
      <c r="AQ20" s="15"/>
      <c r="AS20" s="154"/>
    </row>
    <row r="21" spans="1:45" x14ac:dyDescent="0.2">
      <c r="A21" s="199"/>
      <c r="B21" s="83">
        <v>5050008</v>
      </c>
      <c r="C21" s="84"/>
      <c r="D21" s="85"/>
      <c r="E21" s="86"/>
      <c r="F21" s="86"/>
      <c r="G21" s="87"/>
      <c r="H21" s="158">
        <v>355050008</v>
      </c>
      <c r="I21" s="88">
        <v>1.55</v>
      </c>
      <c r="J21" s="89">
        <f t="shared" si="0"/>
        <v>155</v>
      </c>
      <c r="K21" s="90">
        <v>4622</v>
      </c>
      <c r="L21" s="90">
        <v>4597</v>
      </c>
      <c r="M21" s="159">
        <v>4686</v>
      </c>
      <c r="N21" s="91">
        <f t="shared" si="1"/>
        <v>-64</v>
      </c>
      <c r="O21" s="92">
        <f t="shared" si="2"/>
        <v>-1.365770379854887E-2</v>
      </c>
      <c r="P21" s="93">
        <v>2973.5</v>
      </c>
      <c r="Q21" s="94">
        <v>2155</v>
      </c>
      <c r="R21" s="161">
        <v>2137</v>
      </c>
      <c r="S21" s="86">
        <f t="shared" si="3"/>
        <v>18</v>
      </c>
      <c r="T21" s="188">
        <f t="shared" si="4"/>
        <v>8.4230229293401973E-3</v>
      </c>
      <c r="U21" s="90">
        <v>2068</v>
      </c>
      <c r="V21" s="159">
        <v>2073</v>
      </c>
      <c r="W21" s="91">
        <f t="shared" si="5"/>
        <v>-5</v>
      </c>
      <c r="X21" s="92">
        <f t="shared" si="6"/>
        <v>-2.41196333815726E-3</v>
      </c>
      <c r="Y21" s="95">
        <f t="shared" si="7"/>
        <v>13.341935483870968</v>
      </c>
      <c r="Z21" s="96">
        <v>2110</v>
      </c>
      <c r="AA21" s="90">
        <v>1420</v>
      </c>
      <c r="AB21" s="90">
        <v>145</v>
      </c>
      <c r="AC21" s="91">
        <f t="shared" si="8"/>
        <v>1565</v>
      </c>
      <c r="AD21" s="92">
        <f t="shared" si="9"/>
        <v>0.74170616113744081</v>
      </c>
      <c r="AE21" s="97">
        <f t="shared" si="10"/>
        <v>1.029316844514969</v>
      </c>
      <c r="AF21" s="90">
        <v>355</v>
      </c>
      <c r="AG21" s="92">
        <f t="shared" si="11"/>
        <v>0.16824644549763032</v>
      </c>
      <c r="AH21" s="98">
        <f t="shared" si="12"/>
        <v>0.91810517368041256</v>
      </c>
      <c r="AI21" s="90">
        <v>105</v>
      </c>
      <c r="AJ21" s="90">
        <v>60</v>
      </c>
      <c r="AK21" s="91">
        <f t="shared" si="13"/>
        <v>165</v>
      </c>
      <c r="AL21" s="92">
        <f t="shared" si="14"/>
        <v>7.8199052132701424E-2</v>
      </c>
      <c r="AM21" s="98">
        <f t="shared" si="15"/>
        <v>0.90286625563087597</v>
      </c>
      <c r="AN21" s="90">
        <v>15</v>
      </c>
      <c r="AO21" s="99" t="s">
        <v>7</v>
      </c>
      <c r="AP21" s="224" t="s">
        <v>7</v>
      </c>
      <c r="AQ21" s="15"/>
      <c r="AS21" s="154"/>
    </row>
    <row r="22" spans="1:45" x14ac:dyDescent="0.2">
      <c r="A22" s="199"/>
      <c r="B22" s="83">
        <v>5050009</v>
      </c>
      <c r="C22" s="84"/>
      <c r="D22" s="85"/>
      <c r="E22" s="86"/>
      <c r="F22" s="86"/>
      <c r="G22" s="87"/>
      <c r="H22" s="158">
        <v>355050009</v>
      </c>
      <c r="I22" s="88">
        <v>1.03</v>
      </c>
      <c r="J22" s="89">
        <f t="shared" si="0"/>
        <v>103</v>
      </c>
      <c r="K22" s="90">
        <v>3271</v>
      </c>
      <c r="L22" s="90">
        <v>3280</v>
      </c>
      <c r="M22" s="159">
        <v>3254</v>
      </c>
      <c r="N22" s="91">
        <f t="shared" si="1"/>
        <v>17</v>
      </c>
      <c r="O22" s="92">
        <f t="shared" si="2"/>
        <v>5.2243392747387827E-3</v>
      </c>
      <c r="P22" s="93">
        <v>3177.9</v>
      </c>
      <c r="Q22" s="94">
        <v>1465</v>
      </c>
      <c r="R22" s="161">
        <v>1446</v>
      </c>
      <c r="S22" s="86">
        <f t="shared" si="3"/>
        <v>19</v>
      </c>
      <c r="T22" s="188">
        <f t="shared" si="4"/>
        <v>1.313969571230982E-2</v>
      </c>
      <c r="U22" s="90">
        <v>1407</v>
      </c>
      <c r="V22" s="159">
        <v>1410</v>
      </c>
      <c r="W22" s="91">
        <f t="shared" si="5"/>
        <v>-3</v>
      </c>
      <c r="X22" s="92">
        <f t="shared" si="6"/>
        <v>-2.1276595744680851E-3</v>
      </c>
      <c r="Y22" s="95">
        <f t="shared" si="7"/>
        <v>13.660194174757281</v>
      </c>
      <c r="Z22" s="96">
        <v>1530</v>
      </c>
      <c r="AA22" s="90">
        <v>860</v>
      </c>
      <c r="AB22" s="90">
        <v>115</v>
      </c>
      <c r="AC22" s="91">
        <f t="shared" si="8"/>
        <v>975</v>
      </c>
      <c r="AD22" s="92">
        <f t="shared" si="9"/>
        <v>0.63725490196078427</v>
      </c>
      <c r="AE22" s="97">
        <f t="shared" si="10"/>
        <v>0.88436262121924425</v>
      </c>
      <c r="AF22" s="90">
        <v>330</v>
      </c>
      <c r="AG22" s="92">
        <f t="shared" si="11"/>
        <v>0.21568627450980393</v>
      </c>
      <c r="AH22" s="98">
        <f t="shared" si="12"/>
        <v>1.1769798995372758</v>
      </c>
      <c r="AI22" s="90">
        <v>105</v>
      </c>
      <c r="AJ22" s="90">
        <v>90</v>
      </c>
      <c r="AK22" s="91">
        <f t="shared" si="13"/>
        <v>195</v>
      </c>
      <c r="AL22" s="92">
        <f t="shared" si="14"/>
        <v>0.12745098039215685</v>
      </c>
      <c r="AM22" s="98">
        <f t="shared" si="15"/>
        <v>1.4715164225760502</v>
      </c>
      <c r="AN22" s="90">
        <v>25</v>
      </c>
      <c r="AO22" s="99" t="s">
        <v>7</v>
      </c>
      <c r="AP22" s="224" t="s">
        <v>7</v>
      </c>
      <c r="AQ22" s="15"/>
      <c r="AS22" s="154"/>
    </row>
    <row r="23" spans="1:45" x14ac:dyDescent="0.2">
      <c r="A23" s="200"/>
      <c r="B23" s="101">
        <v>5050010</v>
      </c>
      <c r="C23" s="102"/>
      <c r="D23" s="103"/>
      <c r="E23" s="104"/>
      <c r="F23" s="104"/>
      <c r="G23" s="105"/>
      <c r="H23" s="169">
        <v>355050010</v>
      </c>
      <c r="I23" s="106">
        <v>0.63</v>
      </c>
      <c r="J23" s="107">
        <f t="shared" si="0"/>
        <v>63</v>
      </c>
      <c r="K23" s="108">
        <v>3866</v>
      </c>
      <c r="L23" s="108">
        <v>3787</v>
      </c>
      <c r="M23" s="170">
        <v>3938</v>
      </c>
      <c r="N23" s="109">
        <f t="shared" si="1"/>
        <v>-72</v>
      </c>
      <c r="O23" s="110">
        <f t="shared" si="2"/>
        <v>-1.8283392585068562E-2</v>
      </c>
      <c r="P23" s="111">
        <v>6178.7</v>
      </c>
      <c r="Q23" s="112">
        <v>1817</v>
      </c>
      <c r="R23" s="186">
        <v>1815</v>
      </c>
      <c r="S23" s="104">
        <f t="shared" si="3"/>
        <v>2</v>
      </c>
      <c r="T23" s="187">
        <f t="shared" si="4"/>
        <v>1.1019283746556473E-3</v>
      </c>
      <c r="U23" s="108">
        <v>1697</v>
      </c>
      <c r="V23" s="170">
        <v>1714</v>
      </c>
      <c r="W23" s="109">
        <f t="shared" si="5"/>
        <v>-17</v>
      </c>
      <c r="X23" s="110">
        <f t="shared" si="6"/>
        <v>-9.9183197199533262E-3</v>
      </c>
      <c r="Y23" s="113">
        <f t="shared" si="7"/>
        <v>26.936507936507937</v>
      </c>
      <c r="Z23" s="114">
        <v>1445</v>
      </c>
      <c r="AA23" s="108">
        <v>730</v>
      </c>
      <c r="AB23" s="108">
        <v>105</v>
      </c>
      <c r="AC23" s="109">
        <f t="shared" si="8"/>
        <v>835</v>
      </c>
      <c r="AD23" s="110">
        <f t="shared" si="9"/>
        <v>0.57785467128027679</v>
      </c>
      <c r="AE23" s="115">
        <f t="shared" si="10"/>
        <v>0.80192882032731472</v>
      </c>
      <c r="AF23" s="108">
        <v>460</v>
      </c>
      <c r="AG23" s="110">
        <f t="shared" si="11"/>
        <v>0.31833910034602075</v>
      </c>
      <c r="AH23" s="116">
        <f t="shared" si="12"/>
        <v>1.7371468035951234</v>
      </c>
      <c r="AI23" s="108">
        <v>75</v>
      </c>
      <c r="AJ23" s="108">
        <v>45</v>
      </c>
      <c r="AK23" s="109">
        <f t="shared" si="13"/>
        <v>120</v>
      </c>
      <c r="AL23" s="110">
        <f t="shared" si="14"/>
        <v>8.3044982698961933E-2</v>
      </c>
      <c r="AM23" s="116">
        <f t="shared" si="15"/>
        <v>0.95881613054729065</v>
      </c>
      <c r="AN23" s="108">
        <v>25</v>
      </c>
      <c r="AO23" s="117" t="s">
        <v>6</v>
      </c>
      <c r="AP23" s="226" t="s">
        <v>6</v>
      </c>
      <c r="AQ23" s="15"/>
      <c r="AS23" s="154"/>
    </row>
    <row r="24" spans="1:45" x14ac:dyDescent="0.2">
      <c r="A24" s="200"/>
      <c r="B24" s="101">
        <v>5050011.01</v>
      </c>
      <c r="C24" s="102"/>
      <c r="D24" s="103"/>
      <c r="E24" s="104"/>
      <c r="F24" s="104"/>
      <c r="G24" s="105"/>
      <c r="H24" s="169">
        <v>355050011.00999999</v>
      </c>
      <c r="I24" s="106">
        <v>7.81</v>
      </c>
      <c r="J24" s="107">
        <f t="shared" si="0"/>
        <v>781</v>
      </c>
      <c r="K24" s="108">
        <v>6948</v>
      </c>
      <c r="L24" s="108">
        <v>6690</v>
      </c>
      <c r="M24" s="170">
        <v>7204</v>
      </c>
      <c r="N24" s="109">
        <f t="shared" si="1"/>
        <v>-256</v>
      </c>
      <c r="O24" s="110">
        <f t="shared" si="2"/>
        <v>-3.5535813436979459E-2</v>
      </c>
      <c r="P24" s="111">
        <v>889.4</v>
      </c>
      <c r="Q24" s="112">
        <v>3313</v>
      </c>
      <c r="R24" s="186">
        <v>3221</v>
      </c>
      <c r="S24" s="104">
        <f t="shared" si="3"/>
        <v>92</v>
      </c>
      <c r="T24" s="187">
        <f t="shared" si="4"/>
        <v>2.8562558211735485E-2</v>
      </c>
      <c r="U24" s="108">
        <v>3040</v>
      </c>
      <c r="V24" s="170">
        <v>3040</v>
      </c>
      <c r="W24" s="109">
        <f t="shared" si="5"/>
        <v>0</v>
      </c>
      <c r="X24" s="110">
        <f t="shared" si="6"/>
        <v>0</v>
      </c>
      <c r="Y24" s="113">
        <f t="shared" si="7"/>
        <v>3.8924455825864275</v>
      </c>
      <c r="Z24" s="114">
        <v>3170</v>
      </c>
      <c r="AA24" s="108">
        <v>1720</v>
      </c>
      <c r="AB24" s="108">
        <v>165</v>
      </c>
      <c r="AC24" s="109">
        <f t="shared" si="8"/>
        <v>1885</v>
      </c>
      <c r="AD24" s="110">
        <f t="shared" si="9"/>
        <v>0.59463722397476337</v>
      </c>
      <c r="AE24" s="115">
        <f t="shared" si="10"/>
        <v>0.82521912730805191</v>
      </c>
      <c r="AF24" s="108">
        <v>940</v>
      </c>
      <c r="AG24" s="110">
        <f t="shared" si="11"/>
        <v>0.29652996845425866</v>
      </c>
      <c r="AH24" s="116">
        <f t="shared" si="12"/>
        <v>1.6181364033213936</v>
      </c>
      <c r="AI24" s="108">
        <v>240</v>
      </c>
      <c r="AJ24" s="108">
        <v>45</v>
      </c>
      <c r="AK24" s="109">
        <f t="shared" si="13"/>
        <v>285</v>
      </c>
      <c r="AL24" s="110">
        <f t="shared" si="14"/>
        <v>8.9905362776025233E-2</v>
      </c>
      <c r="AM24" s="116">
        <f t="shared" si="15"/>
        <v>1.0380243242971556</v>
      </c>
      <c r="AN24" s="108">
        <v>55</v>
      </c>
      <c r="AO24" s="117" t="s">
        <v>6</v>
      </c>
      <c r="AP24" s="226" t="s">
        <v>6</v>
      </c>
      <c r="AQ24" s="15"/>
      <c r="AS24" s="154"/>
    </row>
    <row r="25" spans="1:45" x14ac:dyDescent="0.2">
      <c r="A25" s="200"/>
      <c r="B25" s="101">
        <v>5050011.03</v>
      </c>
      <c r="C25" s="102"/>
      <c r="D25" s="103"/>
      <c r="E25" s="104"/>
      <c r="F25" s="104"/>
      <c r="G25" s="105"/>
      <c r="H25" s="169">
        <v>355050011.02999997</v>
      </c>
      <c r="I25" s="106">
        <v>1.23</v>
      </c>
      <c r="J25" s="107">
        <f t="shared" si="0"/>
        <v>123</v>
      </c>
      <c r="K25" s="108">
        <v>4009</v>
      </c>
      <c r="L25" s="108">
        <v>4076</v>
      </c>
      <c r="M25" s="170">
        <v>4042</v>
      </c>
      <c r="N25" s="109">
        <f t="shared" si="1"/>
        <v>-33</v>
      </c>
      <c r="O25" s="110">
        <f t="shared" si="2"/>
        <v>-8.1642751113310246E-3</v>
      </c>
      <c r="P25" s="111">
        <v>3264.1</v>
      </c>
      <c r="Q25" s="112">
        <v>2540</v>
      </c>
      <c r="R25" s="186">
        <v>2519</v>
      </c>
      <c r="S25" s="104">
        <f t="shared" si="3"/>
        <v>21</v>
      </c>
      <c r="T25" s="187">
        <f t="shared" si="4"/>
        <v>8.3366415244144499E-3</v>
      </c>
      <c r="U25" s="108">
        <v>2256</v>
      </c>
      <c r="V25" s="170">
        <v>2295</v>
      </c>
      <c r="W25" s="109">
        <f t="shared" si="5"/>
        <v>-39</v>
      </c>
      <c r="X25" s="110">
        <f t="shared" si="6"/>
        <v>-1.699346405228758E-2</v>
      </c>
      <c r="Y25" s="113">
        <f t="shared" si="7"/>
        <v>18.341463414634145</v>
      </c>
      <c r="Z25" s="114">
        <v>1695</v>
      </c>
      <c r="AA25" s="108">
        <v>595</v>
      </c>
      <c r="AB25" s="108">
        <v>35</v>
      </c>
      <c r="AC25" s="109">
        <f t="shared" si="8"/>
        <v>630</v>
      </c>
      <c r="AD25" s="110">
        <f t="shared" si="9"/>
        <v>0.37168141592920356</v>
      </c>
      <c r="AE25" s="115">
        <f t="shared" si="10"/>
        <v>0.51580796042249732</v>
      </c>
      <c r="AF25" s="108">
        <v>920</v>
      </c>
      <c r="AG25" s="110">
        <f t="shared" si="11"/>
        <v>0.54277286135693215</v>
      </c>
      <c r="AH25" s="116">
        <f t="shared" si="12"/>
        <v>2.9618609217639569</v>
      </c>
      <c r="AI25" s="108">
        <v>75</v>
      </c>
      <c r="AJ25" s="108">
        <v>45</v>
      </c>
      <c r="AK25" s="109">
        <f t="shared" si="13"/>
        <v>120</v>
      </c>
      <c r="AL25" s="110">
        <f t="shared" si="14"/>
        <v>7.0796460176991149E-2</v>
      </c>
      <c r="AM25" s="116">
        <f t="shared" si="15"/>
        <v>0.81739782220698232</v>
      </c>
      <c r="AN25" s="108">
        <v>25</v>
      </c>
      <c r="AO25" s="117" t="s">
        <v>6</v>
      </c>
      <c r="AP25" s="226" t="s">
        <v>6</v>
      </c>
      <c r="AQ25" s="15"/>
      <c r="AS25" s="154"/>
    </row>
    <row r="26" spans="1:45" x14ac:dyDescent="0.2">
      <c r="A26" s="198"/>
      <c r="B26" s="66">
        <v>5050011.04</v>
      </c>
      <c r="C26" s="67"/>
      <c r="D26" s="68"/>
      <c r="E26" s="69"/>
      <c r="F26" s="69"/>
      <c r="G26" s="70"/>
      <c r="H26" s="156">
        <v>355050011.04000002</v>
      </c>
      <c r="I26" s="71">
        <v>2.0299999999999998</v>
      </c>
      <c r="J26" s="81">
        <f t="shared" si="0"/>
        <v>202.99999999999997</v>
      </c>
      <c r="K26" s="72">
        <v>4607</v>
      </c>
      <c r="L26" s="72">
        <v>4778</v>
      </c>
      <c r="M26" s="157">
        <v>3931</v>
      </c>
      <c r="N26" s="76">
        <f t="shared" si="1"/>
        <v>676</v>
      </c>
      <c r="O26" s="77">
        <f t="shared" si="2"/>
        <v>0.17196642075807683</v>
      </c>
      <c r="P26" s="73">
        <v>2268.3000000000002</v>
      </c>
      <c r="Q26" s="74">
        <v>1914</v>
      </c>
      <c r="R26" s="189">
        <v>1858</v>
      </c>
      <c r="S26" s="69">
        <f t="shared" si="3"/>
        <v>56</v>
      </c>
      <c r="T26" s="190">
        <f t="shared" si="4"/>
        <v>3.0139935414424113E-2</v>
      </c>
      <c r="U26" s="72">
        <v>1776</v>
      </c>
      <c r="V26" s="157">
        <v>1780</v>
      </c>
      <c r="W26" s="76">
        <f t="shared" si="5"/>
        <v>-4</v>
      </c>
      <c r="X26" s="77">
        <f t="shared" si="6"/>
        <v>-2.2471910112359553E-3</v>
      </c>
      <c r="Y26" s="82">
        <f t="shared" si="7"/>
        <v>8.7487684729064057</v>
      </c>
      <c r="Z26" s="75">
        <v>2000</v>
      </c>
      <c r="AA26" s="72">
        <v>875</v>
      </c>
      <c r="AB26" s="72">
        <v>65</v>
      </c>
      <c r="AC26" s="76">
        <f t="shared" si="8"/>
        <v>940</v>
      </c>
      <c r="AD26" s="77">
        <f t="shared" si="9"/>
        <v>0.47</v>
      </c>
      <c r="AE26" s="78">
        <f t="shared" si="10"/>
        <v>0.65225144709616267</v>
      </c>
      <c r="AF26" s="72">
        <v>655</v>
      </c>
      <c r="AG26" s="77">
        <f t="shared" si="11"/>
        <v>0.32750000000000001</v>
      </c>
      <c r="AH26" s="79">
        <f t="shared" si="12"/>
        <v>1.7871369792746681</v>
      </c>
      <c r="AI26" s="72">
        <v>260</v>
      </c>
      <c r="AJ26" s="72">
        <v>110</v>
      </c>
      <c r="AK26" s="76">
        <f t="shared" si="13"/>
        <v>370</v>
      </c>
      <c r="AL26" s="77">
        <f t="shared" si="14"/>
        <v>0.185</v>
      </c>
      <c r="AM26" s="79">
        <f t="shared" si="15"/>
        <v>2.1359626841546206</v>
      </c>
      <c r="AN26" s="72">
        <v>30</v>
      </c>
      <c r="AO26" s="80" t="s">
        <v>5</v>
      </c>
      <c r="AP26" s="226" t="s">
        <v>6</v>
      </c>
      <c r="AQ26" s="15"/>
      <c r="AS26" s="154"/>
    </row>
    <row r="27" spans="1:45" x14ac:dyDescent="0.2">
      <c r="A27" s="199"/>
      <c r="B27" s="83">
        <v>5050012</v>
      </c>
      <c r="C27" s="84"/>
      <c r="D27" s="85"/>
      <c r="E27" s="86"/>
      <c r="F27" s="86"/>
      <c r="G27" s="87"/>
      <c r="H27" s="158">
        <v>355050012</v>
      </c>
      <c r="I27" s="88">
        <v>1.52</v>
      </c>
      <c r="J27" s="89">
        <f t="shared" si="0"/>
        <v>152</v>
      </c>
      <c r="K27" s="90">
        <v>4367</v>
      </c>
      <c r="L27" s="90">
        <v>4531</v>
      </c>
      <c r="M27" s="159">
        <v>4364</v>
      </c>
      <c r="N27" s="91">
        <f t="shared" si="1"/>
        <v>3</v>
      </c>
      <c r="O27" s="92">
        <f t="shared" si="2"/>
        <v>6.8744271310724103E-4</v>
      </c>
      <c r="P27" s="93">
        <v>2868.7</v>
      </c>
      <c r="Q27" s="94">
        <v>1695</v>
      </c>
      <c r="R27" s="161">
        <v>1649</v>
      </c>
      <c r="S27" s="86">
        <f t="shared" si="3"/>
        <v>46</v>
      </c>
      <c r="T27" s="188">
        <f t="shared" si="4"/>
        <v>2.7895694360218316E-2</v>
      </c>
      <c r="U27" s="90">
        <v>1618</v>
      </c>
      <c r="V27" s="159">
        <v>1544</v>
      </c>
      <c r="W27" s="91">
        <f t="shared" si="5"/>
        <v>74</v>
      </c>
      <c r="X27" s="92">
        <f t="shared" si="6"/>
        <v>4.792746113989637E-2</v>
      </c>
      <c r="Y27" s="95">
        <f t="shared" si="7"/>
        <v>10.644736842105264</v>
      </c>
      <c r="Z27" s="96">
        <v>1530</v>
      </c>
      <c r="AA27" s="90">
        <v>815</v>
      </c>
      <c r="AB27" s="90">
        <v>120</v>
      </c>
      <c r="AC27" s="91">
        <f t="shared" si="8"/>
        <v>935</v>
      </c>
      <c r="AD27" s="92">
        <f t="shared" si="9"/>
        <v>0.61111111111111116</v>
      </c>
      <c r="AE27" s="97">
        <f t="shared" si="10"/>
        <v>0.84808107778460873</v>
      </c>
      <c r="AF27" s="90">
        <v>380</v>
      </c>
      <c r="AG27" s="92">
        <f t="shared" si="11"/>
        <v>0.24836601307189543</v>
      </c>
      <c r="AH27" s="98">
        <f t="shared" si="12"/>
        <v>1.3553101873459539</v>
      </c>
      <c r="AI27" s="90">
        <v>125</v>
      </c>
      <c r="AJ27" s="90">
        <v>50</v>
      </c>
      <c r="AK27" s="91">
        <f t="shared" si="13"/>
        <v>175</v>
      </c>
      <c r="AL27" s="92">
        <f t="shared" si="14"/>
        <v>0.11437908496732026</v>
      </c>
      <c r="AM27" s="98">
        <f t="shared" si="15"/>
        <v>1.320591661286199</v>
      </c>
      <c r="AN27" s="90">
        <v>35</v>
      </c>
      <c r="AO27" s="99" t="s">
        <v>7</v>
      </c>
      <c r="AP27" s="224" t="s">
        <v>7</v>
      </c>
      <c r="AQ27" s="15"/>
      <c r="AS27" s="154"/>
    </row>
    <row r="28" spans="1:45" x14ac:dyDescent="0.2">
      <c r="A28" s="198"/>
      <c r="B28" s="66">
        <v>5050013</v>
      </c>
      <c r="C28" s="67"/>
      <c r="D28" s="68"/>
      <c r="E28" s="69"/>
      <c r="F28" s="69"/>
      <c r="G28" s="70"/>
      <c r="H28" s="156">
        <v>355050013</v>
      </c>
      <c r="I28" s="71">
        <v>1.52</v>
      </c>
      <c r="J28" s="81">
        <f t="shared" si="0"/>
        <v>152</v>
      </c>
      <c r="K28" s="72">
        <v>4922</v>
      </c>
      <c r="L28" s="72">
        <v>5119</v>
      </c>
      <c r="M28" s="157">
        <v>5073</v>
      </c>
      <c r="N28" s="76">
        <f t="shared" si="1"/>
        <v>-151</v>
      </c>
      <c r="O28" s="77">
        <f t="shared" si="2"/>
        <v>-2.976542479794993E-2</v>
      </c>
      <c r="P28" s="73">
        <v>3240.7</v>
      </c>
      <c r="Q28" s="74">
        <v>2680</v>
      </c>
      <c r="R28" s="189">
        <v>2556</v>
      </c>
      <c r="S28" s="69">
        <f t="shared" si="3"/>
        <v>124</v>
      </c>
      <c r="T28" s="190">
        <f t="shared" si="4"/>
        <v>4.8513302034428794E-2</v>
      </c>
      <c r="U28" s="72">
        <v>2463</v>
      </c>
      <c r="V28" s="157">
        <v>2367</v>
      </c>
      <c r="W28" s="76">
        <f t="shared" si="5"/>
        <v>96</v>
      </c>
      <c r="X28" s="77">
        <f t="shared" si="6"/>
        <v>4.0557667934093787E-2</v>
      </c>
      <c r="Y28" s="82">
        <f t="shared" si="7"/>
        <v>16.203947368421051</v>
      </c>
      <c r="Z28" s="75">
        <v>2195</v>
      </c>
      <c r="AA28" s="72">
        <v>1015</v>
      </c>
      <c r="AB28" s="72">
        <v>125</v>
      </c>
      <c r="AC28" s="76">
        <f t="shared" si="8"/>
        <v>1140</v>
      </c>
      <c r="AD28" s="77">
        <f t="shared" si="9"/>
        <v>0.51936218678815493</v>
      </c>
      <c r="AE28" s="78">
        <f t="shared" si="10"/>
        <v>0.72075476148851403</v>
      </c>
      <c r="AF28" s="72">
        <v>655</v>
      </c>
      <c r="AG28" s="77">
        <f t="shared" si="11"/>
        <v>0.29840546697038722</v>
      </c>
      <c r="AH28" s="79">
        <f t="shared" si="12"/>
        <v>1.6283708239404717</v>
      </c>
      <c r="AI28" s="72">
        <v>170</v>
      </c>
      <c r="AJ28" s="72">
        <v>195</v>
      </c>
      <c r="AK28" s="76">
        <f t="shared" si="13"/>
        <v>365</v>
      </c>
      <c r="AL28" s="77">
        <f t="shared" si="14"/>
        <v>0.1662870159453303</v>
      </c>
      <c r="AM28" s="79">
        <f t="shared" si="15"/>
        <v>1.9199073563170266</v>
      </c>
      <c r="AN28" s="72">
        <v>40</v>
      </c>
      <c r="AO28" s="80" t="s">
        <v>5</v>
      </c>
      <c r="AP28" s="224" t="s">
        <v>7</v>
      </c>
      <c r="AQ28" s="15"/>
    </row>
    <row r="29" spans="1:45" x14ac:dyDescent="0.2">
      <c r="A29" s="198"/>
      <c r="B29" s="66">
        <v>5050014</v>
      </c>
      <c r="C29" s="67"/>
      <c r="D29" s="68"/>
      <c r="E29" s="69"/>
      <c r="F29" s="69"/>
      <c r="G29" s="70"/>
      <c r="H29" s="156">
        <v>355050014</v>
      </c>
      <c r="I29" s="71">
        <v>0.38</v>
      </c>
      <c r="J29" s="81">
        <f t="shared" si="0"/>
        <v>38</v>
      </c>
      <c r="K29" s="72">
        <v>1872</v>
      </c>
      <c r="L29" s="72">
        <v>1873</v>
      </c>
      <c r="M29" s="157">
        <v>1755</v>
      </c>
      <c r="N29" s="76">
        <f t="shared" si="1"/>
        <v>117</v>
      </c>
      <c r="O29" s="77">
        <f t="shared" si="2"/>
        <v>6.6666666666666666E-2</v>
      </c>
      <c r="P29" s="73">
        <v>4905.7</v>
      </c>
      <c r="Q29" s="74">
        <v>935</v>
      </c>
      <c r="R29" s="189">
        <v>921</v>
      </c>
      <c r="S29" s="69">
        <f t="shared" si="3"/>
        <v>14</v>
      </c>
      <c r="T29" s="190">
        <f t="shared" si="4"/>
        <v>1.5200868621064061E-2</v>
      </c>
      <c r="U29" s="72">
        <v>842</v>
      </c>
      <c r="V29" s="157">
        <v>776</v>
      </c>
      <c r="W29" s="76">
        <f t="shared" si="5"/>
        <v>66</v>
      </c>
      <c r="X29" s="77">
        <f t="shared" si="6"/>
        <v>8.505154639175258E-2</v>
      </c>
      <c r="Y29" s="82">
        <f t="shared" si="7"/>
        <v>22.157894736842106</v>
      </c>
      <c r="Z29" s="75">
        <v>495</v>
      </c>
      <c r="AA29" s="72">
        <v>165</v>
      </c>
      <c r="AB29" s="72">
        <v>20</v>
      </c>
      <c r="AC29" s="76">
        <f t="shared" si="8"/>
        <v>185</v>
      </c>
      <c r="AD29" s="77">
        <f t="shared" si="9"/>
        <v>0.37373737373737376</v>
      </c>
      <c r="AE29" s="78">
        <f t="shared" si="10"/>
        <v>0.51866115500876897</v>
      </c>
      <c r="AF29" s="72">
        <v>230</v>
      </c>
      <c r="AG29" s="77">
        <f t="shared" si="11"/>
        <v>0.46464646464646464</v>
      </c>
      <c r="AH29" s="79">
        <f t="shared" si="12"/>
        <v>2.5355324557524783</v>
      </c>
      <c r="AI29" s="72">
        <v>35</v>
      </c>
      <c r="AJ29" s="72">
        <v>30</v>
      </c>
      <c r="AK29" s="76">
        <f t="shared" si="13"/>
        <v>65</v>
      </c>
      <c r="AL29" s="77">
        <f t="shared" si="14"/>
        <v>0.13131313131313133</v>
      </c>
      <c r="AM29" s="79">
        <f t="shared" si="15"/>
        <v>1.5161078293207793</v>
      </c>
      <c r="AN29" s="72">
        <v>20</v>
      </c>
      <c r="AO29" s="80" t="s">
        <v>5</v>
      </c>
      <c r="AP29" s="226" t="s">
        <v>6</v>
      </c>
      <c r="AQ29" s="15"/>
    </row>
    <row r="30" spans="1:45" x14ac:dyDescent="0.2">
      <c r="A30" s="198"/>
      <c r="B30" s="66">
        <v>5050015</v>
      </c>
      <c r="C30" s="67"/>
      <c r="D30" s="68"/>
      <c r="E30" s="69"/>
      <c r="F30" s="69"/>
      <c r="G30" s="70"/>
      <c r="H30" s="156">
        <v>355050015</v>
      </c>
      <c r="I30" s="71">
        <v>1.1100000000000001</v>
      </c>
      <c r="J30" s="81">
        <f t="shared" si="0"/>
        <v>111.00000000000001</v>
      </c>
      <c r="K30" s="72">
        <v>5190</v>
      </c>
      <c r="L30" s="72">
        <v>5110</v>
      </c>
      <c r="M30" s="157">
        <v>4907</v>
      </c>
      <c r="N30" s="76">
        <f t="shared" si="1"/>
        <v>283</v>
      </c>
      <c r="O30" s="77">
        <f t="shared" si="2"/>
        <v>5.7672712451599759E-2</v>
      </c>
      <c r="P30" s="73">
        <v>4680.3</v>
      </c>
      <c r="Q30" s="74">
        <v>3085</v>
      </c>
      <c r="R30" s="189">
        <v>3027</v>
      </c>
      <c r="S30" s="69">
        <f t="shared" si="3"/>
        <v>58</v>
      </c>
      <c r="T30" s="190">
        <f t="shared" si="4"/>
        <v>1.9160885365047901E-2</v>
      </c>
      <c r="U30" s="72">
        <v>2544</v>
      </c>
      <c r="V30" s="157">
        <v>2376</v>
      </c>
      <c r="W30" s="76">
        <f t="shared" si="5"/>
        <v>168</v>
      </c>
      <c r="X30" s="77">
        <f t="shared" si="6"/>
        <v>7.0707070707070704E-2</v>
      </c>
      <c r="Y30" s="82">
        <f t="shared" si="7"/>
        <v>22.918918918918916</v>
      </c>
      <c r="Z30" s="75">
        <v>2695</v>
      </c>
      <c r="AA30" s="72">
        <v>1050</v>
      </c>
      <c r="AB30" s="72">
        <v>95</v>
      </c>
      <c r="AC30" s="76">
        <f t="shared" si="8"/>
        <v>1145</v>
      </c>
      <c r="AD30" s="77">
        <f t="shared" si="9"/>
        <v>0.42486085343228203</v>
      </c>
      <c r="AE30" s="78">
        <f t="shared" si="10"/>
        <v>0.58960873716109918</v>
      </c>
      <c r="AF30" s="72">
        <v>775</v>
      </c>
      <c r="AG30" s="77">
        <f t="shared" si="11"/>
        <v>0.28756957328385901</v>
      </c>
      <c r="AH30" s="79">
        <f t="shared" si="12"/>
        <v>1.5692403619231177</v>
      </c>
      <c r="AI30" s="72">
        <v>480</v>
      </c>
      <c r="AJ30" s="72">
        <v>285</v>
      </c>
      <c r="AK30" s="76">
        <f t="shared" si="13"/>
        <v>765</v>
      </c>
      <c r="AL30" s="77">
        <f t="shared" si="14"/>
        <v>0.28385899814471244</v>
      </c>
      <c r="AM30" s="79">
        <f t="shared" si="15"/>
        <v>3.2773633924249812</v>
      </c>
      <c r="AN30" s="72">
        <v>10</v>
      </c>
      <c r="AO30" s="80" t="s">
        <v>5</v>
      </c>
      <c r="AP30" s="222" t="s">
        <v>5</v>
      </c>
      <c r="AQ30" s="15"/>
    </row>
    <row r="31" spans="1:45" x14ac:dyDescent="0.2">
      <c r="A31" s="198"/>
      <c r="B31" s="66">
        <v>5050016</v>
      </c>
      <c r="C31" s="67"/>
      <c r="D31" s="68"/>
      <c r="E31" s="69"/>
      <c r="F31" s="69"/>
      <c r="G31" s="70"/>
      <c r="H31" s="156">
        <v>355050016</v>
      </c>
      <c r="I31" s="71">
        <v>1.0900000000000001</v>
      </c>
      <c r="J31" s="81">
        <f t="shared" si="0"/>
        <v>109.00000000000001</v>
      </c>
      <c r="K31" s="72">
        <v>4596</v>
      </c>
      <c r="L31" s="72">
        <v>4470</v>
      </c>
      <c r="M31" s="157">
        <v>4275</v>
      </c>
      <c r="N31" s="76">
        <f t="shared" si="1"/>
        <v>321</v>
      </c>
      <c r="O31" s="77">
        <f t="shared" si="2"/>
        <v>7.508771929824562E-2</v>
      </c>
      <c r="P31" s="73">
        <v>4198.8</v>
      </c>
      <c r="Q31" s="74">
        <v>1878</v>
      </c>
      <c r="R31" s="189">
        <v>1850</v>
      </c>
      <c r="S31" s="69">
        <f t="shared" si="3"/>
        <v>28</v>
      </c>
      <c r="T31" s="190">
        <f t="shared" si="4"/>
        <v>1.5135135135135135E-2</v>
      </c>
      <c r="U31" s="72">
        <v>1799</v>
      </c>
      <c r="V31" s="157">
        <v>1720</v>
      </c>
      <c r="W31" s="76">
        <f t="shared" si="5"/>
        <v>79</v>
      </c>
      <c r="X31" s="77">
        <f t="shared" si="6"/>
        <v>4.5930232558139536E-2</v>
      </c>
      <c r="Y31" s="82">
        <f t="shared" si="7"/>
        <v>16.5045871559633</v>
      </c>
      <c r="Z31" s="75">
        <v>2025</v>
      </c>
      <c r="AA31" s="72">
        <v>1015</v>
      </c>
      <c r="AB31" s="72">
        <v>110</v>
      </c>
      <c r="AC31" s="76">
        <f t="shared" si="8"/>
        <v>1125</v>
      </c>
      <c r="AD31" s="77">
        <f t="shared" si="9"/>
        <v>0.55555555555555558</v>
      </c>
      <c r="AE31" s="78">
        <f t="shared" si="10"/>
        <v>0.77098279798600788</v>
      </c>
      <c r="AF31" s="72">
        <v>280</v>
      </c>
      <c r="AG31" s="77">
        <f t="shared" si="11"/>
        <v>0.13827160493827159</v>
      </c>
      <c r="AH31" s="79">
        <f t="shared" si="12"/>
        <v>0.75453526219494027</v>
      </c>
      <c r="AI31" s="72">
        <v>320</v>
      </c>
      <c r="AJ31" s="72">
        <v>275</v>
      </c>
      <c r="AK31" s="76">
        <f t="shared" si="13"/>
        <v>595</v>
      </c>
      <c r="AL31" s="77">
        <f t="shared" si="14"/>
        <v>0.29382716049382718</v>
      </c>
      <c r="AM31" s="79">
        <f t="shared" si="15"/>
        <v>3.3924532454374359</v>
      </c>
      <c r="AN31" s="72">
        <v>20</v>
      </c>
      <c r="AO31" s="80" t="s">
        <v>5</v>
      </c>
      <c r="AP31" s="222" t="s">
        <v>5</v>
      </c>
      <c r="AQ31" s="15"/>
    </row>
    <row r="32" spans="1:45" x14ac:dyDescent="0.2">
      <c r="A32" s="198"/>
      <c r="B32" s="66">
        <v>5050017</v>
      </c>
      <c r="C32" s="67"/>
      <c r="D32" s="68"/>
      <c r="E32" s="69"/>
      <c r="F32" s="69"/>
      <c r="G32" s="70"/>
      <c r="H32" s="156">
        <v>355050017</v>
      </c>
      <c r="I32" s="71">
        <v>0.94</v>
      </c>
      <c r="J32" s="81">
        <f t="shared" si="0"/>
        <v>94</v>
      </c>
      <c r="K32" s="72">
        <v>4042</v>
      </c>
      <c r="L32" s="72">
        <v>3992</v>
      </c>
      <c r="M32" s="157">
        <v>3893</v>
      </c>
      <c r="N32" s="76">
        <f t="shared" si="1"/>
        <v>149</v>
      </c>
      <c r="O32" s="77">
        <f t="shared" si="2"/>
        <v>3.8273824813768301E-2</v>
      </c>
      <c r="P32" s="73">
        <v>4308.2</v>
      </c>
      <c r="Q32" s="74">
        <v>1654</v>
      </c>
      <c r="R32" s="189">
        <v>1584</v>
      </c>
      <c r="S32" s="69">
        <f t="shared" si="3"/>
        <v>70</v>
      </c>
      <c r="T32" s="190">
        <f t="shared" si="4"/>
        <v>4.4191919191919192E-2</v>
      </c>
      <c r="U32" s="72">
        <v>1502</v>
      </c>
      <c r="V32" s="157">
        <v>1453</v>
      </c>
      <c r="W32" s="76">
        <f t="shared" si="5"/>
        <v>49</v>
      </c>
      <c r="X32" s="77">
        <f t="shared" si="6"/>
        <v>3.3723331039229178E-2</v>
      </c>
      <c r="Y32" s="82">
        <f t="shared" si="7"/>
        <v>15.978723404255319</v>
      </c>
      <c r="Z32" s="75">
        <v>1895</v>
      </c>
      <c r="AA32" s="72">
        <v>825</v>
      </c>
      <c r="AB32" s="72">
        <v>75</v>
      </c>
      <c r="AC32" s="76">
        <f t="shared" si="8"/>
        <v>900</v>
      </c>
      <c r="AD32" s="77">
        <f t="shared" si="9"/>
        <v>0.47493403693931396</v>
      </c>
      <c r="AE32" s="78">
        <f t="shared" si="10"/>
        <v>0.65909875078487212</v>
      </c>
      <c r="AF32" s="72">
        <v>320</v>
      </c>
      <c r="AG32" s="77">
        <f t="shared" si="11"/>
        <v>0.16886543535620052</v>
      </c>
      <c r="AH32" s="79">
        <f t="shared" si="12"/>
        <v>0.92148294365307459</v>
      </c>
      <c r="AI32" s="72">
        <v>315</v>
      </c>
      <c r="AJ32" s="72">
        <v>325</v>
      </c>
      <c r="AK32" s="76">
        <f t="shared" si="13"/>
        <v>640</v>
      </c>
      <c r="AL32" s="77">
        <f t="shared" si="14"/>
        <v>0.33773087071240104</v>
      </c>
      <c r="AM32" s="79">
        <f t="shared" si="15"/>
        <v>3.8993542547499316</v>
      </c>
      <c r="AN32" s="72">
        <v>35</v>
      </c>
      <c r="AO32" s="80" t="s">
        <v>5</v>
      </c>
      <c r="AP32" s="222" t="s">
        <v>5</v>
      </c>
      <c r="AQ32" s="15"/>
    </row>
    <row r="33" spans="1:43" x14ac:dyDescent="0.2">
      <c r="A33" s="198"/>
      <c r="B33" s="66">
        <v>5050018</v>
      </c>
      <c r="C33" s="67"/>
      <c r="D33" s="68"/>
      <c r="E33" s="69"/>
      <c r="F33" s="69"/>
      <c r="G33" s="70"/>
      <c r="H33" s="156">
        <v>355050018</v>
      </c>
      <c r="I33" s="71">
        <v>0.74</v>
      </c>
      <c r="J33" s="81">
        <f t="shared" si="0"/>
        <v>74</v>
      </c>
      <c r="K33" s="72">
        <v>4263</v>
      </c>
      <c r="L33" s="72">
        <v>3912</v>
      </c>
      <c r="M33" s="157">
        <v>3675</v>
      </c>
      <c r="N33" s="76">
        <f t="shared" si="1"/>
        <v>588</v>
      </c>
      <c r="O33" s="77">
        <f t="shared" si="2"/>
        <v>0.16</v>
      </c>
      <c r="P33" s="73">
        <v>5785.8</v>
      </c>
      <c r="Q33" s="74">
        <v>2096</v>
      </c>
      <c r="R33" s="189">
        <v>1880</v>
      </c>
      <c r="S33" s="69">
        <f t="shared" si="3"/>
        <v>216</v>
      </c>
      <c r="T33" s="190">
        <f t="shared" si="4"/>
        <v>0.1148936170212766</v>
      </c>
      <c r="U33" s="72">
        <v>1874</v>
      </c>
      <c r="V33" s="157">
        <v>1679</v>
      </c>
      <c r="W33" s="76">
        <f t="shared" si="5"/>
        <v>195</v>
      </c>
      <c r="X33" s="77">
        <f t="shared" si="6"/>
        <v>0.11614055985705778</v>
      </c>
      <c r="Y33" s="82">
        <f t="shared" si="7"/>
        <v>25.324324324324323</v>
      </c>
      <c r="Z33" s="75">
        <v>1930</v>
      </c>
      <c r="AA33" s="72">
        <v>770</v>
      </c>
      <c r="AB33" s="72">
        <v>110</v>
      </c>
      <c r="AC33" s="76">
        <f t="shared" si="8"/>
        <v>880</v>
      </c>
      <c r="AD33" s="77">
        <f t="shared" si="9"/>
        <v>0.45595854922279794</v>
      </c>
      <c r="AE33" s="78">
        <f t="shared" si="10"/>
        <v>0.63276515648178056</v>
      </c>
      <c r="AF33" s="72">
        <v>315</v>
      </c>
      <c r="AG33" s="77">
        <f t="shared" si="11"/>
        <v>0.16321243523316062</v>
      </c>
      <c r="AH33" s="79">
        <f t="shared" si="12"/>
        <v>0.89063504880199407</v>
      </c>
      <c r="AI33" s="72">
        <v>490</v>
      </c>
      <c r="AJ33" s="72">
        <v>230</v>
      </c>
      <c r="AK33" s="76">
        <f t="shared" si="13"/>
        <v>720</v>
      </c>
      <c r="AL33" s="77">
        <f t="shared" si="14"/>
        <v>0.37305699481865284</v>
      </c>
      <c r="AM33" s="79">
        <f t="shared" si="15"/>
        <v>4.3072206486243578</v>
      </c>
      <c r="AN33" s="72">
        <v>10</v>
      </c>
      <c r="AO33" s="80" t="s">
        <v>5</v>
      </c>
      <c r="AP33" s="222" t="s">
        <v>5</v>
      </c>
      <c r="AQ33" s="15"/>
    </row>
    <row r="34" spans="1:43" x14ac:dyDescent="0.2">
      <c r="A34" s="198"/>
      <c r="B34" s="66">
        <v>5050019</v>
      </c>
      <c r="C34" s="67"/>
      <c r="D34" s="68"/>
      <c r="E34" s="69"/>
      <c r="F34" s="69"/>
      <c r="G34" s="70"/>
      <c r="H34" s="156">
        <v>355050019</v>
      </c>
      <c r="I34" s="71">
        <v>1.03</v>
      </c>
      <c r="J34" s="81">
        <f t="shared" si="0"/>
        <v>103</v>
      </c>
      <c r="K34" s="72">
        <v>3966</v>
      </c>
      <c r="L34" s="72">
        <v>3906</v>
      </c>
      <c r="M34" s="157">
        <v>3920</v>
      </c>
      <c r="N34" s="76">
        <f t="shared" si="1"/>
        <v>46</v>
      </c>
      <c r="O34" s="77">
        <f t="shared" ref="O34:O65" si="16">(K34-M34)/M34</f>
        <v>1.1734693877551021E-2</v>
      </c>
      <c r="P34" s="73">
        <v>3858.7</v>
      </c>
      <c r="Q34" s="74">
        <v>1885</v>
      </c>
      <c r="R34" s="189">
        <v>1809</v>
      </c>
      <c r="S34" s="69">
        <f t="shared" si="3"/>
        <v>76</v>
      </c>
      <c r="T34" s="190">
        <f t="shared" ref="T34:T65" si="17">S34/R34</f>
        <v>4.2012161415146493E-2</v>
      </c>
      <c r="U34" s="72">
        <v>1710</v>
      </c>
      <c r="V34" s="157">
        <v>1677</v>
      </c>
      <c r="W34" s="76">
        <f t="shared" si="5"/>
        <v>33</v>
      </c>
      <c r="X34" s="77">
        <f t="shared" ref="X34:X65" si="18">(U34-V34)/V34</f>
        <v>1.9677996422182469E-2</v>
      </c>
      <c r="Y34" s="82">
        <f t="shared" si="7"/>
        <v>16.601941747572816</v>
      </c>
      <c r="Z34" s="75">
        <v>1820</v>
      </c>
      <c r="AA34" s="72">
        <v>850</v>
      </c>
      <c r="AB34" s="72">
        <v>70</v>
      </c>
      <c r="AC34" s="76">
        <f t="shared" si="8"/>
        <v>920</v>
      </c>
      <c r="AD34" s="77">
        <f t="shared" ref="AD34:AD65" si="19">AC34/Z34</f>
        <v>0.50549450549450547</v>
      </c>
      <c r="AE34" s="78">
        <f t="shared" ref="AE34:AE65" si="20">AD34/0.720581</f>
        <v>0.7015096227828731</v>
      </c>
      <c r="AF34" s="72">
        <v>230</v>
      </c>
      <c r="AG34" s="77">
        <f t="shared" ref="AG34:AG65" si="21">AF34/Z34</f>
        <v>0.12637362637362637</v>
      </c>
      <c r="AH34" s="79">
        <f t="shared" ref="AH34:AH65" si="22">AG34/0.183254</f>
        <v>0.6896091019766355</v>
      </c>
      <c r="AI34" s="72">
        <v>400</v>
      </c>
      <c r="AJ34" s="72">
        <v>265</v>
      </c>
      <c r="AK34" s="76">
        <f t="shared" si="13"/>
        <v>665</v>
      </c>
      <c r="AL34" s="77">
        <f t="shared" ref="AL34:AL65" si="23">AK34/Z34</f>
        <v>0.36538461538461536</v>
      </c>
      <c r="AM34" s="79">
        <f t="shared" ref="AM34:AM65" si="24">AL34/0.086612</f>
        <v>4.218637317976901</v>
      </c>
      <c r="AN34" s="72">
        <v>10</v>
      </c>
      <c r="AO34" s="80" t="s">
        <v>5</v>
      </c>
      <c r="AP34" s="222" t="s">
        <v>5</v>
      </c>
      <c r="AQ34" s="15"/>
    </row>
    <row r="35" spans="1:43" x14ac:dyDescent="0.2">
      <c r="A35" s="199" t="s">
        <v>67</v>
      </c>
      <c r="B35" s="83">
        <v>5050020.01</v>
      </c>
      <c r="C35" s="84"/>
      <c r="D35" s="85"/>
      <c r="E35" s="86"/>
      <c r="F35" s="86"/>
      <c r="G35" s="87"/>
      <c r="H35" s="158">
        <v>355050020.00999999</v>
      </c>
      <c r="I35" s="88">
        <v>5.75</v>
      </c>
      <c r="J35" s="89">
        <f t="shared" si="0"/>
        <v>575</v>
      </c>
      <c r="K35" s="90">
        <v>5008</v>
      </c>
      <c r="L35" s="90">
        <v>5504</v>
      </c>
      <c r="M35" s="159">
        <v>5792</v>
      </c>
      <c r="N35" s="91">
        <f t="shared" si="1"/>
        <v>-784</v>
      </c>
      <c r="O35" s="92">
        <f t="shared" si="16"/>
        <v>-0.13535911602209943</v>
      </c>
      <c r="P35" s="93">
        <v>870.4</v>
      </c>
      <c r="Q35" s="94">
        <v>2868</v>
      </c>
      <c r="R35" s="161">
        <v>2816</v>
      </c>
      <c r="S35" s="86">
        <f t="shared" si="3"/>
        <v>52</v>
      </c>
      <c r="T35" s="188">
        <f t="shared" si="17"/>
        <v>1.8465909090909092E-2</v>
      </c>
      <c r="U35" s="90">
        <v>2384</v>
      </c>
      <c r="V35" s="159">
        <v>2501</v>
      </c>
      <c r="W35" s="91">
        <f t="shared" si="5"/>
        <v>-117</v>
      </c>
      <c r="X35" s="92">
        <f t="shared" si="18"/>
        <v>-4.6781287485005998E-2</v>
      </c>
      <c r="Y35" s="95">
        <f t="shared" si="7"/>
        <v>4.1460869565217395</v>
      </c>
      <c r="Z35" s="96">
        <v>2320</v>
      </c>
      <c r="AA35" s="90">
        <v>1260</v>
      </c>
      <c r="AB35" s="90">
        <v>150</v>
      </c>
      <c r="AC35" s="91">
        <f t="shared" si="8"/>
        <v>1410</v>
      </c>
      <c r="AD35" s="92">
        <f t="shared" si="19"/>
        <v>0.60775862068965514</v>
      </c>
      <c r="AE35" s="97">
        <f t="shared" si="20"/>
        <v>0.84342859538296888</v>
      </c>
      <c r="AF35" s="90">
        <v>595</v>
      </c>
      <c r="AG35" s="92">
        <f t="shared" si="21"/>
        <v>0.25646551724137934</v>
      </c>
      <c r="AH35" s="98">
        <f t="shared" si="22"/>
        <v>1.3995084267812945</v>
      </c>
      <c r="AI35" s="90">
        <v>155</v>
      </c>
      <c r="AJ35" s="90">
        <v>140</v>
      </c>
      <c r="AK35" s="91">
        <f t="shared" si="13"/>
        <v>295</v>
      </c>
      <c r="AL35" s="92">
        <f t="shared" si="23"/>
        <v>0.12715517241379309</v>
      </c>
      <c r="AM35" s="98">
        <f t="shared" si="24"/>
        <v>1.468101099314103</v>
      </c>
      <c r="AN35" s="90">
        <v>25</v>
      </c>
      <c r="AO35" s="99" t="s">
        <v>7</v>
      </c>
      <c r="AP35" s="222" t="s">
        <v>5</v>
      </c>
      <c r="AQ35" s="15"/>
    </row>
    <row r="36" spans="1:43" x14ac:dyDescent="0.2">
      <c r="A36" s="199"/>
      <c r="B36" s="83">
        <v>5050020.0199999996</v>
      </c>
      <c r="C36" s="84"/>
      <c r="D36" s="85"/>
      <c r="E36" s="86"/>
      <c r="F36" s="86"/>
      <c r="G36" s="87"/>
      <c r="H36" s="158">
        <v>355050020.01999998</v>
      </c>
      <c r="I36" s="88">
        <v>1.51</v>
      </c>
      <c r="J36" s="89">
        <f t="shared" si="0"/>
        <v>151</v>
      </c>
      <c r="K36" s="90">
        <v>2888</v>
      </c>
      <c r="L36" s="90">
        <v>2872</v>
      </c>
      <c r="M36" s="159">
        <v>2365</v>
      </c>
      <c r="N36" s="91">
        <f t="shared" si="1"/>
        <v>523</v>
      </c>
      <c r="O36" s="92">
        <f t="shared" si="16"/>
        <v>0.22114164904862579</v>
      </c>
      <c r="P36" s="93">
        <v>1915.4</v>
      </c>
      <c r="Q36" s="94">
        <v>1139</v>
      </c>
      <c r="R36" s="161">
        <v>905</v>
      </c>
      <c r="S36" s="86">
        <f t="shared" si="3"/>
        <v>234</v>
      </c>
      <c r="T36" s="188">
        <f t="shared" si="17"/>
        <v>0.25856353591160219</v>
      </c>
      <c r="U36" s="90">
        <v>1050</v>
      </c>
      <c r="V36" s="159">
        <v>870</v>
      </c>
      <c r="W36" s="91">
        <f t="shared" si="5"/>
        <v>180</v>
      </c>
      <c r="X36" s="92">
        <f t="shared" si="18"/>
        <v>0.20689655172413793</v>
      </c>
      <c r="Y36" s="95">
        <f t="shared" si="7"/>
        <v>6.9536423841059607</v>
      </c>
      <c r="Z36" s="96">
        <v>1260</v>
      </c>
      <c r="AA36" s="90">
        <v>940</v>
      </c>
      <c r="AB36" s="90">
        <v>105</v>
      </c>
      <c r="AC36" s="91">
        <f t="shared" si="8"/>
        <v>1045</v>
      </c>
      <c r="AD36" s="92">
        <f t="shared" si="19"/>
        <v>0.82936507936507942</v>
      </c>
      <c r="AE36" s="97">
        <f t="shared" si="20"/>
        <v>1.1509671769933976</v>
      </c>
      <c r="AF36" s="90">
        <v>145</v>
      </c>
      <c r="AG36" s="92">
        <f t="shared" si="21"/>
        <v>0.11507936507936507</v>
      </c>
      <c r="AH36" s="98">
        <f t="shared" si="22"/>
        <v>0.62797737064055936</v>
      </c>
      <c r="AI36" s="90">
        <v>20</v>
      </c>
      <c r="AJ36" s="90">
        <v>50</v>
      </c>
      <c r="AK36" s="91">
        <f t="shared" si="13"/>
        <v>70</v>
      </c>
      <c r="AL36" s="92">
        <f t="shared" si="23"/>
        <v>5.5555555555555552E-2</v>
      </c>
      <c r="AM36" s="98">
        <f t="shared" si="24"/>
        <v>0.64143023548186806</v>
      </c>
      <c r="AN36" s="90">
        <v>10</v>
      </c>
      <c r="AO36" s="99" t="s">
        <v>7</v>
      </c>
      <c r="AP36" s="224" t="s">
        <v>7</v>
      </c>
      <c r="AQ36" s="15"/>
    </row>
    <row r="37" spans="1:43" x14ac:dyDescent="0.2">
      <c r="A37" s="199"/>
      <c r="B37" s="83">
        <v>5050021</v>
      </c>
      <c r="C37" s="84"/>
      <c r="D37" s="85"/>
      <c r="E37" s="86"/>
      <c r="F37" s="86"/>
      <c r="G37" s="87"/>
      <c r="H37" s="158">
        <v>355050021</v>
      </c>
      <c r="I37" s="88">
        <v>2.14</v>
      </c>
      <c r="J37" s="89">
        <f t="shared" si="0"/>
        <v>214</v>
      </c>
      <c r="K37" s="90">
        <v>6076</v>
      </c>
      <c r="L37" s="90">
        <v>6261</v>
      </c>
      <c r="M37" s="159">
        <v>6064</v>
      </c>
      <c r="N37" s="91">
        <f t="shared" si="1"/>
        <v>12</v>
      </c>
      <c r="O37" s="92">
        <f t="shared" si="16"/>
        <v>1.9788918205804751E-3</v>
      </c>
      <c r="P37" s="93">
        <v>2839.5</v>
      </c>
      <c r="Q37" s="94">
        <v>2915</v>
      </c>
      <c r="R37" s="161">
        <v>2897</v>
      </c>
      <c r="S37" s="86">
        <f t="shared" si="3"/>
        <v>18</v>
      </c>
      <c r="T37" s="188">
        <f t="shared" si="17"/>
        <v>6.2133241284086987E-3</v>
      </c>
      <c r="U37" s="90">
        <v>2711</v>
      </c>
      <c r="V37" s="159">
        <v>2706</v>
      </c>
      <c r="W37" s="91">
        <f t="shared" si="5"/>
        <v>5</v>
      </c>
      <c r="X37" s="92">
        <f t="shared" si="18"/>
        <v>1.8477457501847746E-3</v>
      </c>
      <c r="Y37" s="95">
        <f t="shared" si="7"/>
        <v>12.66822429906542</v>
      </c>
      <c r="Z37" s="96">
        <v>2840</v>
      </c>
      <c r="AA37" s="90">
        <v>1550</v>
      </c>
      <c r="AB37" s="90">
        <v>210</v>
      </c>
      <c r="AC37" s="91">
        <f t="shared" si="8"/>
        <v>1760</v>
      </c>
      <c r="AD37" s="92">
        <f t="shared" si="19"/>
        <v>0.61971830985915488</v>
      </c>
      <c r="AE37" s="97">
        <f t="shared" si="20"/>
        <v>0.86002588169706784</v>
      </c>
      <c r="AF37" s="90">
        <v>700</v>
      </c>
      <c r="AG37" s="92">
        <f t="shared" si="21"/>
        <v>0.24647887323943662</v>
      </c>
      <c r="AH37" s="98">
        <f t="shared" si="22"/>
        <v>1.3450122411485512</v>
      </c>
      <c r="AI37" s="90">
        <v>185</v>
      </c>
      <c r="AJ37" s="90">
        <v>170</v>
      </c>
      <c r="AK37" s="91">
        <f t="shared" si="13"/>
        <v>355</v>
      </c>
      <c r="AL37" s="92">
        <f t="shared" si="23"/>
        <v>0.125</v>
      </c>
      <c r="AM37" s="98">
        <f t="shared" si="24"/>
        <v>1.4432180298342032</v>
      </c>
      <c r="AN37" s="90">
        <v>25</v>
      </c>
      <c r="AO37" s="99" t="s">
        <v>7</v>
      </c>
      <c r="AP37" s="224" t="s">
        <v>7</v>
      </c>
      <c r="AQ37" s="15"/>
    </row>
    <row r="38" spans="1:43" x14ac:dyDescent="0.2">
      <c r="A38" s="200"/>
      <c r="B38" s="101">
        <v>5050022</v>
      </c>
      <c r="C38" s="102"/>
      <c r="D38" s="103"/>
      <c r="E38" s="104"/>
      <c r="F38" s="104"/>
      <c r="G38" s="105"/>
      <c r="H38" s="169">
        <v>355050022</v>
      </c>
      <c r="I38" s="106">
        <v>1.74</v>
      </c>
      <c r="J38" s="107">
        <f t="shared" si="0"/>
        <v>174</v>
      </c>
      <c r="K38" s="108">
        <v>5562</v>
      </c>
      <c r="L38" s="108">
        <v>5621</v>
      </c>
      <c r="M38" s="170">
        <v>5448</v>
      </c>
      <c r="N38" s="109">
        <f t="shared" si="1"/>
        <v>114</v>
      </c>
      <c r="O38" s="110">
        <f t="shared" si="16"/>
        <v>2.092511013215859E-2</v>
      </c>
      <c r="P38" s="111">
        <v>3195.8</v>
      </c>
      <c r="Q38" s="112">
        <v>2932</v>
      </c>
      <c r="R38" s="186">
        <v>2894</v>
      </c>
      <c r="S38" s="104">
        <f t="shared" si="3"/>
        <v>38</v>
      </c>
      <c r="T38" s="187">
        <f t="shared" si="17"/>
        <v>1.3130615065653075E-2</v>
      </c>
      <c r="U38" s="108">
        <v>2626</v>
      </c>
      <c r="V38" s="170">
        <v>2609</v>
      </c>
      <c r="W38" s="109">
        <f t="shared" si="5"/>
        <v>17</v>
      </c>
      <c r="X38" s="110">
        <f t="shared" si="18"/>
        <v>6.5159064775776156E-3</v>
      </c>
      <c r="Y38" s="113">
        <f t="shared" si="7"/>
        <v>15.091954022988507</v>
      </c>
      <c r="Z38" s="114">
        <v>2130</v>
      </c>
      <c r="AA38" s="108">
        <v>1090</v>
      </c>
      <c r="AB38" s="108">
        <v>100</v>
      </c>
      <c r="AC38" s="109">
        <f t="shared" si="8"/>
        <v>1190</v>
      </c>
      <c r="AD38" s="110">
        <f t="shared" si="19"/>
        <v>0.55868544600938963</v>
      </c>
      <c r="AE38" s="115">
        <f t="shared" si="20"/>
        <v>0.77532636304508395</v>
      </c>
      <c r="AF38" s="108">
        <v>700</v>
      </c>
      <c r="AG38" s="110">
        <f t="shared" si="21"/>
        <v>0.32863849765258218</v>
      </c>
      <c r="AH38" s="116">
        <f t="shared" si="22"/>
        <v>1.7933496548647352</v>
      </c>
      <c r="AI38" s="108">
        <v>150</v>
      </c>
      <c r="AJ38" s="108">
        <v>70</v>
      </c>
      <c r="AK38" s="109">
        <f t="shared" si="13"/>
        <v>220</v>
      </c>
      <c r="AL38" s="110">
        <f t="shared" si="23"/>
        <v>0.10328638497652583</v>
      </c>
      <c r="AM38" s="116">
        <f t="shared" si="24"/>
        <v>1.1925181842761492</v>
      </c>
      <c r="AN38" s="108">
        <v>15</v>
      </c>
      <c r="AO38" s="117" t="s">
        <v>6</v>
      </c>
      <c r="AP38" s="226" t="s">
        <v>6</v>
      </c>
      <c r="AQ38" s="15"/>
    </row>
    <row r="39" spans="1:43" x14ac:dyDescent="0.2">
      <c r="A39" s="199"/>
      <c r="B39" s="83">
        <v>5050023.01</v>
      </c>
      <c r="C39" s="84"/>
      <c r="D39" s="85"/>
      <c r="E39" s="86"/>
      <c r="F39" s="86"/>
      <c r="G39" s="87"/>
      <c r="H39" s="158">
        <v>355050023.00999999</v>
      </c>
      <c r="I39" s="88">
        <v>1.29</v>
      </c>
      <c r="J39" s="89">
        <f t="shared" si="0"/>
        <v>129</v>
      </c>
      <c r="K39" s="90">
        <v>5772</v>
      </c>
      <c r="L39" s="90">
        <v>5828</v>
      </c>
      <c r="M39" s="159">
        <v>5527</v>
      </c>
      <c r="N39" s="91">
        <f t="shared" si="1"/>
        <v>245</v>
      </c>
      <c r="O39" s="92">
        <f t="shared" si="16"/>
        <v>4.4327845123937039E-2</v>
      </c>
      <c r="P39" s="93">
        <v>4488.7</v>
      </c>
      <c r="Q39" s="94">
        <v>2853</v>
      </c>
      <c r="R39" s="161">
        <v>2778</v>
      </c>
      <c r="S39" s="86">
        <f t="shared" si="3"/>
        <v>75</v>
      </c>
      <c r="T39" s="188">
        <f t="shared" si="17"/>
        <v>2.6997840172786176E-2</v>
      </c>
      <c r="U39" s="90">
        <v>2638</v>
      </c>
      <c r="V39" s="159">
        <v>2554</v>
      </c>
      <c r="W39" s="91">
        <f t="shared" si="5"/>
        <v>84</v>
      </c>
      <c r="X39" s="92">
        <f t="shared" si="18"/>
        <v>3.2889584964761159E-2</v>
      </c>
      <c r="Y39" s="95">
        <f t="shared" si="7"/>
        <v>20.449612403100776</v>
      </c>
      <c r="Z39" s="96">
        <v>2745</v>
      </c>
      <c r="AA39" s="90">
        <v>1565</v>
      </c>
      <c r="AB39" s="90">
        <v>180</v>
      </c>
      <c r="AC39" s="91">
        <f t="shared" si="8"/>
        <v>1745</v>
      </c>
      <c r="AD39" s="92">
        <f t="shared" si="19"/>
        <v>0.63570127504553731</v>
      </c>
      <c r="AE39" s="97">
        <f t="shared" si="20"/>
        <v>0.88220654589218606</v>
      </c>
      <c r="AF39" s="90">
        <v>650</v>
      </c>
      <c r="AG39" s="92">
        <f t="shared" si="21"/>
        <v>0.23679417122040072</v>
      </c>
      <c r="AH39" s="98">
        <f t="shared" si="22"/>
        <v>1.292163724777635</v>
      </c>
      <c r="AI39" s="90">
        <v>195</v>
      </c>
      <c r="AJ39" s="90">
        <v>120</v>
      </c>
      <c r="AK39" s="91">
        <f t="shared" si="13"/>
        <v>315</v>
      </c>
      <c r="AL39" s="92">
        <f t="shared" si="23"/>
        <v>0.11475409836065574</v>
      </c>
      <c r="AM39" s="98">
        <f t="shared" si="24"/>
        <v>1.3249214700117276</v>
      </c>
      <c r="AN39" s="90">
        <v>30</v>
      </c>
      <c r="AO39" s="99" t="s">
        <v>7</v>
      </c>
      <c r="AP39" s="224" t="s">
        <v>7</v>
      </c>
      <c r="AQ39" s="15"/>
    </row>
    <row r="40" spans="1:43" x14ac:dyDescent="0.2">
      <c r="A40" s="199"/>
      <c r="B40" s="83">
        <v>5050023.0199999996</v>
      </c>
      <c r="C40" s="84"/>
      <c r="D40" s="85"/>
      <c r="E40" s="86"/>
      <c r="F40" s="86"/>
      <c r="G40" s="87"/>
      <c r="H40" s="158">
        <v>355050023.01999998</v>
      </c>
      <c r="I40" s="88">
        <v>0.91</v>
      </c>
      <c r="J40" s="89">
        <f t="shared" si="0"/>
        <v>91</v>
      </c>
      <c r="K40" s="90">
        <v>3888</v>
      </c>
      <c r="L40" s="90">
        <v>3832</v>
      </c>
      <c r="M40" s="159">
        <v>3403</v>
      </c>
      <c r="N40" s="91">
        <f t="shared" si="1"/>
        <v>485</v>
      </c>
      <c r="O40" s="92">
        <f t="shared" si="16"/>
        <v>0.1425213047311196</v>
      </c>
      <c r="P40" s="93">
        <v>4267.8</v>
      </c>
      <c r="Q40" s="94">
        <v>1688</v>
      </c>
      <c r="R40" s="161">
        <v>1449</v>
      </c>
      <c r="S40" s="86">
        <f t="shared" si="3"/>
        <v>239</v>
      </c>
      <c r="T40" s="188">
        <f t="shared" si="17"/>
        <v>0.16494133885438234</v>
      </c>
      <c r="U40" s="90">
        <v>1615</v>
      </c>
      <c r="V40" s="159">
        <v>1353</v>
      </c>
      <c r="W40" s="91">
        <f t="shared" si="5"/>
        <v>262</v>
      </c>
      <c r="X40" s="92">
        <f t="shared" si="18"/>
        <v>0.19364375461936437</v>
      </c>
      <c r="Y40" s="95">
        <f t="shared" si="7"/>
        <v>17.747252747252748</v>
      </c>
      <c r="Z40" s="96">
        <v>2200</v>
      </c>
      <c r="AA40" s="90">
        <v>1400</v>
      </c>
      <c r="AB40" s="90">
        <v>175</v>
      </c>
      <c r="AC40" s="91">
        <f t="shared" si="8"/>
        <v>1575</v>
      </c>
      <c r="AD40" s="92">
        <f t="shared" si="19"/>
        <v>0.71590909090909094</v>
      </c>
      <c r="AE40" s="97">
        <f t="shared" si="20"/>
        <v>0.9935164692228784</v>
      </c>
      <c r="AF40" s="90">
        <v>410</v>
      </c>
      <c r="AG40" s="92">
        <f t="shared" si="21"/>
        <v>0.18636363636363637</v>
      </c>
      <c r="AH40" s="98">
        <f t="shared" si="22"/>
        <v>1.0169689958398527</v>
      </c>
      <c r="AI40" s="90">
        <v>125</v>
      </c>
      <c r="AJ40" s="90">
        <v>70</v>
      </c>
      <c r="AK40" s="91">
        <f t="shared" si="13"/>
        <v>195</v>
      </c>
      <c r="AL40" s="92">
        <f t="shared" si="23"/>
        <v>8.8636363636363638E-2</v>
      </c>
      <c r="AM40" s="98">
        <f t="shared" si="24"/>
        <v>1.0233727847915259</v>
      </c>
      <c r="AN40" s="90">
        <v>25</v>
      </c>
      <c r="AO40" s="99" t="s">
        <v>7</v>
      </c>
      <c r="AP40" s="224" t="s">
        <v>7</v>
      </c>
      <c r="AQ40" s="15"/>
    </row>
    <row r="41" spans="1:43" x14ac:dyDescent="0.2">
      <c r="A41" s="199"/>
      <c r="B41" s="83">
        <v>5050024</v>
      </c>
      <c r="C41" s="84"/>
      <c r="D41" s="85"/>
      <c r="E41" s="86"/>
      <c r="F41" s="86"/>
      <c r="G41" s="87"/>
      <c r="H41" s="158">
        <v>355050024</v>
      </c>
      <c r="I41" s="88">
        <v>1.37</v>
      </c>
      <c r="J41" s="89">
        <f t="shared" si="0"/>
        <v>137</v>
      </c>
      <c r="K41" s="90">
        <v>3196</v>
      </c>
      <c r="L41" s="90">
        <v>3139</v>
      </c>
      <c r="M41" s="159">
        <v>3086</v>
      </c>
      <c r="N41" s="91">
        <f t="shared" si="1"/>
        <v>110</v>
      </c>
      <c r="O41" s="92">
        <f t="shared" si="16"/>
        <v>3.5644847699287101E-2</v>
      </c>
      <c r="P41" s="93">
        <v>2330.6</v>
      </c>
      <c r="Q41" s="94">
        <v>1343</v>
      </c>
      <c r="R41" s="161">
        <v>1332</v>
      </c>
      <c r="S41" s="86">
        <f t="shared" si="3"/>
        <v>11</v>
      </c>
      <c r="T41" s="188">
        <f t="shared" si="17"/>
        <v>8.2582582582582578E-3</v>
      </c>
      <c r="U41" s="90">
        <v>1292</v>
      </c>
      <c r="V41" s="159">
        <v>1258</v>
      </c>
      <c r="W41" s="91">
        <f t="shared" si="5"/>
        <v>34</v>
      </c>
      <c r="X41" s="92">
        <f t="shared" si="18"/>
        <v>2.7027027027027029E-2</v>
      </c>
      <c r="Y41" s="95">
        <f t="shared" si="7"/>
        <v>9.4306569343065689</v>
      </c>
      <c r="Z41" s="96">
        <v>1520</v>
      </c>
      <c r="AA41" s="90">
        <v>925</v>
      </c>
      <c r="AB41" s="90">
        <v>85</v>
      </c>
      <c r="AC41" s="91">
        <f t="shared" si="8"/>
        <v>1010</v>
      </c>
      <c r="AD41" s="92">
        <f t="shared" si="19"/>
        <v>0.66447368421052633</v>
      </c>
      <c r="AE41" s="97">
        <f t="shared" si="20"/>
        <v>0.92213600443326471</v>
      </c>
      <c r="AF41" s="90">
        <v>340</v>
      </c>
      <c r="AG41" s="92">
        <f t="shared" si="21"/>
        <v>0.22368421052631579</v>
      </c>
      <c r="AH41" s="98">
        <f t="shared" si="22"/>
        <v>1.2206238910272944</v>
      </c>
      <c r="AI41" s="90">
        <v>100</v>
      </c>
      <c r="AJ41" s="90">
        <v>50</v>
      </c>
      <c r="AK41" s="91">
        <f t="shared" si="13"/>
        <v>150</v>
      </c>
      <c r="AL41" s="92">
        <f t="shared" si="23"/>
        <v>9.8684210526315791E-2</v>
      </c>
      <c r="AM41" s="98">
        <f t="shared" si="24"/>
        <v>1.1393826551322657</v>
      </c>
      <c r="AN41" s="90">
        <v>20</v>
      </c>
      <c r="AO41" s="99" t="s">
        <v>7</v>
      </c>
      <c r="AP41" s="224" t="s">
        <v>7</v>
      </c>
      <c r="AQ41" s="15"/>
    </row>
    <row r="42" spans="1:43" x14ac:dyDescent="0.2">
      <c r="A42" s="199"/>
      <c r="B42" s="83">
        <v>5050025</v>
      </c>
      <c r="C42" s="84"/>
      <c r="D42" s="85"/>
      <c r="E42" s="86"/>
      <c r="F42" s="86"/>
      <c r="G42" s="87"/>
      <c r="H42" s="158">
        <v>355050025</v>
      </c>
      <c r="I42" s="88">
        <v>2.48</v>
      </c>
      <c r="J42" s="89">
        <f t="shared" si="0"/>
        <v>248</v>
      </c>
      <c r="K42" s="90">
        <v>5514</v>
      </c>
      <c r="L42" s="90">
        <v>5329</v>
      </c>
      <c r="M42" s="159">
        <v>5506</v>
      </c>
      <c r="N42" s="91">
        <f t="shared" si="1"/>
        <v>8</v>
      </c>
      <c r="O42" s="92">
        <f t="shared" si="16"/>
        <v>1.452960406828914E-3</v>
      </c>
      <c r="P42" s="93">
        <v>2222.1</v>
      </c>
      <c r="Q42" s="94">
        <v>2020</v>
      </c>
      <c r="R42" s="161">
        <v>2068</v>
      </c>
      <c r="S42" s="86">
        <f t="shared" si="3"/>
        <v>-48</v>
      </c>
      <c r="T42" s="188">
        <f t="shared" si="17"/>
        <v>-2.321083172147002E-2</v>
      </c>
      <c r="U42" s="90">
        <v>1942</v>
      </c>
      <c r="V42" s="159">
        <v>2012</v>
      </c>
      <c r="W42" s="91">
        <f t="shared" si="5"/>
        <v>-70</v>
      </c>
      <c r="X42" s="92">
        <f t="shared" si="18"/>
        <v>-3.4791252485089463E-2</v>
      </c>
      <c r="Y42" s="95">
        <f t="shared" si="7"/>
        <v>7.830645161290323</v>
      </c>
      <c r="Z42" s="96">
        <v>2180</v>
      </c>
      <c r="AA42" s="90">
        <v>1300</v>
      </c>
      <c r="AB42" s="90">
        <v>130</v>
      </c>
      <c r="AC42" s="91">
        <f t="shared" si="8"/>
        <v>1430</v>
      </c>
      <c r="AD42" s="92">
        <f t="shared" si="19"/>
        <v>0.65596330275229353</v>
      </c>
      <c r="AE42" s="97">
        <f t="shared" si="20"/>
        <v>0.9103255605577909</v>
      </c>
      <c r="AF42" s="90">
        <v>485</v>
      </c>
      <c r="AG42" s="92">
        <f t="shared" si="21"/>
        <v>0.22247706422018348</v>
      </c>
      <c r="AH42" s="98">
        <f t="shared" si="22"/>
        <v>1.2140366061323817</v>
      </c>
      <c r="AI42" s="90">
        <v>155</v>
      </c>
      <c r="AJ42" s="90">
        <v>80</v>
      </c>
      <c r="AK42" s="91">
        <f t="shared" si="13"/>
        <v>235</v>
      </c>
      <c r="AL42" s="92">
        <f t="shared" si="23"/>
        <v>0.10779816513761468</v>
      </c>
      <c r="AM42" s="98">
        <f t="shared" si="24"/>
        <v>1.2446100440772028</v>
      </c>
      <c r="AN42" s="90">
        <v>25</v>
      </c>
      <c r="AO42" s="99" t="s">
        <v>7</v>
      </c>
      <c r="AP42" s="224" t="s">
        <v>7</v>
      </c>
      <c r="AQ42" s="15"/>
    </row>
    <row r="43" spans="1:43" x14ac:dyDescent="0.2">
      <c r="A43" s="200"/>
      <c r="B43" s="101">
        <v>5050026</v>
      </c>
      <c r="C43" s="102"/>
      <c r="D43" s="103"/>
      <c r="E43" s="104"/>
      <c r="F43" s="104"/>
      <c r="G43" s="105"/>
      <c r="H43" s="169">
        <v>355050026</v>
      </c>
      <c r="I43" s="106">
        <v>2.2200000000000002</v>
      </c>
      <c r="J43" s="107">
        <f t="shared" si="0"/>
        <v>222.00000000000003</v>
      </c>
      <c r="K43" s="108">
        <v>5367</v>
      </c>
      <c r="L43" s="108">
        <v>5355</v>
      </c>
      <c r="M43" s="170">
        <v>5448</v>
      </c>
      <c r="N43" s="109">
        <f t="shared" si="1"/>
        <v>-81</v>
      </c>
      <c r="O43" s="110">
        <f t="shared" si="16"/>
        <v>-1.4867841409691629E-2</v>
      </c>
      <c r="P43" s="111">
        <v>2417.6999999999998</v>
      </c>
      <c r="Q43" s="112">
        <v>2281</v>
      </c>
      <c r="R43" s="186">
        <v>2262</v>
      </c>
      <c r="S43" s="104">
        <f t="shared" si="3"/>
        <v>19</v>
      </c>
      <c r="T43" s="187">
        <f t="shared" si="17"/>
        <v>8.3996463306808128E-3</v>
      </c>
      <c r="U43" s="108">
        <v>2176</v>
      </c>
      <c r="V43" s="170">
        <v>2187</v>
      </c>
      <c r="W43" s="109">
        <f t="shared" si="5"/>
        <v>-11</v>
      </c>
      <c r="X43" s="110">
        <f t="shared" si="18"/>
        <v>-5.0297210791037956E-3</v>
      </c>
      <c r="Y43" s="113">
        <f t="shared" si="7"/>
        <v>9.8018018018018012</v>
      </c>
      <c r="Z43" s="114">
        <v>2545</v>
      </c>
      <c r="AA43" s="108">
        <v>1445</v>
      </c>
      <c r="AB43" s="108">
        <v>120</v>
      </c>
      <c r="AC43" s="109">
        <f t="shared" si="8"/>
        <v>1565</v>
      </c>
      <c r="AD43" s="110">
        <f t="shared" si="19"/>
        <v>0.61493123772102165</v>
      </c>
      <c r="AE43" s="115">
        <f t="shared" si="20"/>
        <v>0.85338253120887397</v>
      </c>
      <c r="AF43" s="108">
        <v>765</v>
      </c>
      <c r="AG43" s="110">
        <f t="shared" si="21"/>
        <v>0.3005893909626719</v>
      </c>
      <c r="AH43" s="116">
        <f t="shared" si="22"/>
        <v>1.6402882936398218</v>
      </c>
      <c r="AI43" s="108">
        <v>125</v>
      </c>
      <c r="AJ43" s="108">
        <v>70</v>
      </c>
      <c r="AK43" s="109">
        <f t="shared" si="13"/>
        <v>195</v>
      </c>
      <c r="AL43" s="110">
        <f t="shared" si="23"/>
        <v>7.6620825147347735E-2</v>
      </c>
      <c r="AM43" s="116">
        <f t="shared" si="24"/>
        <v>0.88464445050740936</v>
      </c>
      <c r="AN43" s="108">
        <v>20</v>
      </c>
      <c r="AO43" s="117" t="s">
        <v>6</v>
      </c>
      <c r="AP43" s="224" t="s">
        <v>7</v>
      </c>
      <c r="AQ43" s="15"/>
    </row>
    <row r="44" spans="1:43" x14ac:dyDescent="0.2">
      <c r="A44" s="200" t="s">
        <v>93</v>
      </c>
      <c r="B44" s="101">
        <v>5050027</v>
      </c>
      <c r="C44" s="102"/>
      <c r="D44" s="103"/>
      <c r="E44" s="104"/>
      <c r="F44" s="104"/>
      <c r="G44" s="105"/>
      <c r="H44" s="169">
        <v>355050027</v>
      </c>
      <c r="I44" s="106">
        <v>0.75</v>
      </c>
      <c r="J44" s="107">
        <f t="shared" si="0"/>
        <v>75</v>
      </c>
      <c r="K44" s="108">
        <v>3856</v>
      </c>
      <c r="L44" s="108">
        <v>3817</v>
      </c>
      <c r="M44" s="170">
        <v>4095</v>
      </c>
      <c r="N44" s="109">
        <f t="shared" si="1"/>
        <v>-239</v>
      </c>
      <c r="O44" s="110">
        <f t="shared" si="16"/>
        <v>-5.8363858363858365E-2</v>
      </c>
      <c r="P44" s="111">
        <v>5155.8</v>
      </c>
      <c r="Q44" s="112">
        <v>1808</v>
      </c>
      <c r="R44" s="186">
        <v>1911</v>
      </c>
      <c r="S44" s="104">
        <f t="shared" si="3"/>
        <v>-103</v>
      </c>
      <c r="T44" s="187">
        <f t="shared" si="17"/>
        <v>-5.3898482469911038E-2</v>
      </c>
      <c r="U44" s="108">
        <v>1723</v>
      </c>
      <c r="V44" s="170">
        <v>1790</v>
      </c>
      <c r="W44" s="109">
        <f t="shared" si="5"/>
        <v>-67</v>
      </c>
      <c r="X44" s="110">
        <f t="shared" si="18"/>
        <v>-3.7430167597765365E-2</v>
      </c>
      <c r="Y44" s="113">
        <f t="shared" si="7"/>
        <v>22.973333333333333</v>
      </c>
      <c r="Z44" s="114">
        <v>1840</v>
      </c>
      <c r="AA44" s="108">
        <v>1010</v>
      </c>
      <c r="AB44" s="108">
        <v>120</v>
      </c>
      <c r="AC44" s="109">
        <f t="shared" si="8"/>
        <v>1130</v>
      </c>
      <c r="AD44" s="110">
        <f t="shared" si="19"/>
        <v>0.61413043478260865</v>
      </c>
      <c r="AE44" s="115">
        <f t="shared" si="20"/>
        <v>0.85227120168670645</v>
      </c>
      <c r="AF44" s="108">
        <v>580</v>
      </c>
      <c r="AG44" s="110">
        <f t="shared" si="21"/>
        <v>0.31521739130434784</v>
      </c>
      <c r="AH44" s="116">
        <f t="shared" si="22"/>
        <v>1.7201119282763151</v>
      </c>
      <c r="AI44" s="108">
        <v>80</v>
      </c>
      <c r="AJ44" s="108">
        <v>25</v>
      </c>
      <c r="AK44" s="109">
        <f t="shared" si="13"/>
        <v>105</v>
      </c>
      <c r="AL44" s="110">
        <f t="shared" si="23"/>
        <v>5.7065217391304345E-2</v>
      </c>
      <c r="AM44" s="116">
        <f t="shared" si="24"/>
        <v>0.65886040492431008</v>
      </c>
      <c r="AN44" s="108">
        <v>30</v>
      </c>
      <c r="AO44" s="117" t="s">
        <v>6</v>
      </c>
      <c r="AP44" s="224" t="s">
        <v>7</v>
      </c>
      <c r="AQ44" s="15"/>
    </row>
    <row r="45" spans="1:43" x14ac:dyDescent="0.2">
      <c r="A45" s="200"/>
      <c r="B45" s="101">
        <v>5050028</v>
      </c>
      <c r="C45" s="102"/>
      <c r="D45" s="103"/>
      <c r="E45" s="104"/>
      <c r="F45" s="104"/>
      <c r="G45" s="105"/>
      <c r="H45" s="169">
        <v>355050028</v>
      </c>
      <c r="I45" s="106">
        <v>1.97</v>
      </c>
      <c r="J45" s="107">
        <f t="shared" si="0"/>
        <v>197</v>
      </c>
      <c r="K45" s="108">
        <v>6649</v>
      </c>
      <c r="L45" s="108">
        <v>6844</v>
      </c>
      <c r="M45" s="170">
        <v>6800</v>
      </c>
      <c r="N45" s="109">
        <f t="shared" si="1"/>
        <v>-151</v>
      </c>
      <c r="O45" s="110">
        <f t="shared" si="16"/>
        <v>-2.2205882352941176E-2</v>
      </c>
      <c r="P45" s="111">
        <v>3375.8</v>
      </c>
      <c r="Q45" s="112">
        <v>2792</v>
      </c>
      <c r="R45" s="186">
        <v>2735</v>
      </c>
      <c r="S45" s="104">
        <f t="shared" si="3"/>
        <v>57</v>
      </c>
      <c r="T45" s="187">
        <f t="shared" si="17"/>
        <v>2.0840950639853747E-2</v>
      </c>
      <c r="U45" s="108">
        <v>2636</v>
      </c>
      <c r="V45" s="170">
        <v>2612</v>
      </c>
      <c r="W45" s="109">
        <f t="shared" si="5"/>
        <v>24</v>
      </c>
      <c r="X45" s="110">
        <f t="shared" si="18"/>
        <v>9.1883614088820835E-3</v>
      </c>
      <c r="Y45" s="113">
        <f t="shared" si="7"/>
        <v>13.380710659898478</v>
      </c>
      <c r="Z45" s="114">
        <v>2780</v>
      </c>
      <c r="AA45" s="108">
        <v>1580</v>
      </c>
      <c r="AB45" s="108">
        <v>160</v>
      </c>
      <c r="AC45" s="109">
        <f t="shared" si="8"/>
        <v>1740</v>
      </c>
      <c r="AD45" s="110">
        <f t="shared" si="19"/>
        <v>0.62589928057553956</v>
      </c>
      <c r="AE45" s="115">
        <f t="shared" si="20"/>
        <v>0.86860364147200597</v>
      </c>
      <c r="AF45" s="108">
        <v>815</v>
      </c>
      <c r="AG45" s="110">
        <f t="shared" si="21"/>
        <v>0.29316546762589929</v>
      </c>
      <c r="AH45" s="116">
        <f t="shared" si="22"/>
        <v>1.5997766358491454</v>
      </c>
      <c r="AI45" s="108">
        <v>135</v>
      </c>
      <c r="AJ45" s="108">
        <v>85</v>
      </c>
      <c r="AK45" s="109">
        <f t="shared" si="13"/>
        <v>220</v>
      </c>
      <c r="AL45" s="110">
        <f t="shared" si="23"/>
        <v>7.9136690647482008E-2</v>
      </c>
      <c r="AM45" s="116">
        <f t="shared" si="24"/>
        <v>0.91369199011086244</v>
      </c>
      <c r="AN45" s="108">
        <v>10</v>
      </c>
      <c r="AO45" s="117" t="s">
        <v>6</v>
      </c>
      <c r="AP45" s="226" t="s">
        <v>6</v>
      </c>
      <c r="AQ45" s="15"/>
    </row>
    <row r="46" spans="1:43" x14ac:dyDescent="0.2">
      <c r="A46" s="200"/>
      <c r="B46" s="101">
        <v>5050029</v>
      </c>
      <c r="C46" s="102"/>
      <c r="D46" s="103"/>
      <c r="E46" s="104"/>
      <c r="F46" s="104"/>
      <c r="G46" s="105"/>
      <c r="H46" s="169">
        <v>355050029</v>
      </c>
      <c r="I46" s="106">
        <v>1.01</v>
      </c>
      <c r="J46" s="107">
        <f t="shared" si="0"/>
        <v>101</v>
      </c>
      <c r="K46" s="108">
        <v>4932</v>
      </c>
      <c r="L46" s="108">
        <v>4918</v>
      </c>
      <c r="M46" s="170">
        <v>4827</v>
      </c>
      <c r="N46" s="109">
        <f t="shared" si="1"/>
        <v>105</v>
      </c>
      <c r="O46" s="110">
        <f t="shared" si="16"/>
        <v>2.175264139216905E-2</v>
      </c>
      <c r="P46" s="111">
        <v>4898.7</v>
      </c>
      <c r="Q46" s="112">
        <v>2408</v>
      </c>
      <c r="R46" s="186">
        <v>2330</v>
      </c>
      <c r="S46" s="104">
        <f t="shared" si="3"/>
        <v>78</v>
      </c>
      <c r="T46" s="187">
        <f t="shared" si="17"/>
        <v>3.3476394849785408E-2</v>
      </c>
      <c r="U46" s="108">
        <v>2253</v>
      </c>
      <c r="V46" s="170">
        <v>2150</v>
      </c>
      <c r="W46" s="109">
        <f t="shared" si="5"/>
        <v>103</v>
      </c>
      <c r="X46" s="110">
        <f t="shared" si="18"/>
        <v>4.7906976744186043E-2</v>
      </c>
      <c r="Y46" s="113">
        <f t="shared" si="7"/>
        <v>22.306930693069308</v>
      </c>
      <c r="Z46" s="114">
        <v>1860</v>
      </c>
      <c r="AA46" s="108">
        <v>925</v>
      </c>
      <c r="AB46" s="108">
        <v>75</v>
      </c>
      <c r="AC46" s="109">
        <f t="shared" si="8"/>
        <v>1000</v>
      </c>
      <c r="AD46" s="110">
        <f t="shared" si="19"/>
        <v>0.5376344086021505</v>
      </c>
      <c r="AE46" s="115">
        <f t="shared" si="20"/>
        <v>0.74611238514774947</v>
      </c>
      <c r="AF46" s="108">
        <v>670</v>
      </c>
      <c r="AG46" s="110">
        <f t="shared" si="21"/>
        <v>0.36021505376344087</v>
      </c>
      <c r="AH46" s="116">
        <f t="shared" si="22"/>
        <v>1.9656599788459781</v>
      </c>
      <c r="AI46" s="108">
        <v>135</v>
      </c>
      <c r="AJ46" s="108">
        <v>25</v>
      </c>
      <c r="AK46" s="109">
        <f t="shared" si="13"/>
        <v>160</v>
      </c>
      <c r="AL46" s="110">
        <f t="shared" si="23"/>
        <v>8.6021505376344093E-2</v>
      </c>
      <c r="AM46" s="116">
        <f t="shared" si="24"/>
        <v>0.99318230010095709</v>
      </c>
      <c r="AN46" s="108">
        <v>40</v>
      </c>
      <c r="AO46" s="117" t="s">
        <v>6</v>
      </c>
      <c r="AP46" s="226" t="s">
        <v>6</v>
      </c>
      <c r="AQ46" s="15"/>
    </row>
    <row r="47" spans="1:43" x14ac:dyDescent="0.2">
      <c r="A47" s="200"/>
      <c r="B47" s="101">
        <v>5050030</v>
      </c>
      <c r="C47" s="102"/>
      <c r="D47" s="103"/>
      <c r="E47" s="104"/>
      <c r="F47" s="104"/>
      <c r="G47" s="105"/>
      <c r="H47" s="169">
        <v>355050030</v>
      </c>
      <c r="I47" s="106">
        <v>1.79</v>
      </c>
      <c r="J47" s="107">
        <f t="shared" si="0"/>
        <v>179</v>
      </c>
      <c r="K47" s="108">
        <v>6360</v>
      </c>
      <c r="L47" s="108">
        <v>6551</v>
      </c>
      <c r="M47" s="170">
        <v>6608</v>
      </c>
      <c r="N47" s="109">
        <f t="shared" si="1"/>
        <v>-248</v>
      </c>
      <c r="O47" s="110">
        <f t="shared" si="16"/>
        <v>-3.7530266343825669E-2</v>
      </c>
      <c r="P47" s="111">
        <v>3548.7</v>
      </c>
      <c r="Q47" s="112">
        <v>3767</v>
      </c>
      <c r="R47" s="186">
        <v>3722</v>
      </c>
      <c r="S47" s="104">
        <f t="shared" si="3"/>
        <v>45</v>
      </c>
      <c r="T47" s="187">
        <f t="shared" si="17"/>
        <v>1.2090274046211715E-2</v>
      </c>
      <c r="U47" s="108">
        <v>3528</v>
      </c>
      <c r="V47" s="170">
        <v>3513</v>
      </c>
      <c r="W47" s="109">
        <f t="shared" si="5"/>
        <v>15</v>
      </c>
      <c r="X47" s="110">
        <f t="shared" si="18"/>
        <v>4.269854824935952E-3</v>
      </c>
      <c r="Y47" s="113">
        <f t="shared" si="7"/>
        <v>19.709497206703912</v>
      </c>
      <c r="Z47" s="114">
        <v>2600</v>
      </c>
      <c r="AA47" s="108">
        <v>1365</v>
      </c>
      <c r="AB47" s="108">
        <v>140</v>
      </c>
      <c r="AC47" s="109">
        <f t="shared" si="8"/>
        <v>1505</v>
      </c>
      <c r="AD47" s="110">
        <f t="shared" si="19"/>
        <v>0.5788461538461539</v>
      </c>
      <c r="AE47" s="115">
        <f t="shared" si="20"/>
        <v>0.80330476913234439</v>
      </c>
      <c r="AF47" s="108">
        <v>885</v>
      </c>
      <c r="AG47" s="110">
        <f t="shared" si="21"/>
        <v>0.3403846153846154</v>
      </c>
      <c r="AH47" s="116">
        <f t="shared" si="22"/>
        <v>1.8574471246718511</v>
      </c>
      <c r="AI47" s="108">
        <v>110</v>
      </c>
      <c r="AJ47" s="108">
        <v>60</v>
      </c>
      <c r="AK47" s="109">
        <f t="shared" si="13"/>
        <v>170</v>
      </c>
      <c r="AL47" s="110">
        <f t="shared" si="23"/>
        <v>6.5384615384615388E-2</v>
      </c>
      <c r="AM47" s="116">
        <f t="shared" si="24"/>
        <v>0.75491404637481407</v>
      </c>
      <c r="AN47" s="108">
        <v>30</v>
      </c>
      <c r="AO47" s="117" t="s">
        <v>6</v>
      </c>
      <c r="AP47" s="226" t="s">
        <v>6</v>
      </c>
      <c r="AQ47" s="15"/>
    </row>
    <row r="48" spans="1:43" x14ac:dyDescent="0.2">
      <c r="A48" s="200"/>
      <c r="B48" s="101">
        <v>5050031</v>
      </c>
      <c r="C48" s="102"/>
      <c r="D48" s="103"/>
      <c r="E48" s="104"/>
      <c r="F48" s="104"/>
      <c r="G48" s="105"/>
      <c r="H48" s="169">
        <v>355050031</v>
      </c>
      <c r="I48" s="106">
        <v>1.1100000000000001</v>
      </c>
      <c r="J48" s="107">
        <f t="shared" si="0"/>
        <v>111.00000000000001</v>
      </c>
      <c r="K48" s="108">
        <v>5349</v>
      </c>
      <c r="L48" s="108">
        <v>5341</v>
      </c>
      <c r="M48" s="170">
        <v>5305</v>
      </c>
      <c r="N48" s="109">
        <f t="shared" si="1"/>
        <v>44</v>
      </c>
      <c r="O48" s="110">
        <f t="shared" si="16"/>
        <v>8.294062205466541E-3</v>
      </c>
      <c r="P48" s="111">
        <v>4836.3</v>
      </c>
      <c r="Q48" s="112">
        <v>3272</v>
      </c>
      <c r="R48" s="186">
        <v>3168</v>
      </c>
      <c r="S48" s="104">
        <f t="shared" si="3"/>
        <v>104</v>
      </c>
      <c r="T48" s="187">
        <f t="shared" si="17"/>
        <v>3.2828282828282832E-2</v>
      </c>
      <c r="U48" s="108">
        <v>3129</v>
      </c>
      <c r="V48" s="170">
        <v>2994</v>
      </c>
      <c r="W48" s="109">
        <f t="shared" si="5"/>
        <v>135</v>
      </c>
      <c r="X48" s="110">
        <f t="shared" si="18"/>
        <v>4.5090180360721446E-2</v>
      </c>
      <c r="Y48" s="113">
        <f t="shared" si="7"/>
        <v>28.189189189189186</v>
      </c>
      <c r="Z48" s="114">
        <v>2275</v>
      </c>
      <c r="AA48" s="108">
        <v>1225</v>
      </c>
      <c r="AB48" s="108">
        <v>125</v>
      </c>
      <c r="AC48" s="109">
        <f t="shared" si="8"/>
        <v>1350</v>
      </c>
      <c r="AD48" s="110">
        <f t="shared" si="19"/>
        <v>0.59340659340659341</v>
      </c>
      <c r="AE48" s="115">
        <f t="shared" si="20"/>
        <v>0.82351129631032927</v>
      </c>
      <c r="AF48" s="108">
        <v>695</v>
      </c>
      <c r="AG48" s="110">
        <f t="shared" si="21"/>
        <v>0.30549450549450552</v>
      </c>
      <c r="AH48" s="116">
        <f t="shared" si="22"/>
        <v>1.6670550465174321</v>
      </c>
      <c r="AI48" s="108">
        <v>160</v>
      </c>
      <c r="AJ48" s="108">
        <v>20</v>
      </c>
      <c r="AK48" s="109">
        <f t="shared" si="13"/>
        <v>180</v>
      </c>
      <c r="AL48" s="110">
        <f t="shared" si="23"/>
        <v>7.9120879120879117E-2</v>
      </c>
      <c r="AM48" s="116">
        <f t="shared" si="24"/>
        <v>0.91350943426868247</v>
      </c>
      <c r="AN48" s="108">
        <v>50</v>
      </c>
      <c r="AO48" s="117" t="s">
        <v>6</v>
      </c>
      <c r="AP48" s="226" t="s">
        <v>6</v>
      </c>
      <c r="AQ48" s="15"/>
    </row>
    <row r="49" spans="1:43" x14ac:dyDescent="0.2">
      <c r="A49" s="198"/>
      <c r="B49" s="66">
        <v>5050032.01</v>
      </c>
      <c r="C49" s="67"/>
      <c r="D49" s="68"/>
      <c r="E49" s="69"/>
      <c r="F49" s="69"/>
      <c r="G49" s="70"/>
      <c r="H49" s="156">
        <v>355050032.00999999</v>
      </c>
      <c r="I49" s="71">
        <v>0.78</v>
      </c>
      <c r="J49" s="81">
        <f t="shared" si="0"/>
        <v>78</v>
      </c>
      <c r="K49" s="72">
        <v>3558</v>
      </c>
      <c r="L49" s="72">
        <v>3376</v>
      </c>
      <c r="M49" s="157">
        <v>3336</v>
      </c>
      <c r="N49" s="76">
        <f t="shared" si="1"/>
        <v>222</v>
      </c>
      <c r="O49" s="77">
        <f t="shared" si="16"/>
        <v>6.654676258992806E-2</v>
      </c>
      <c r="P49" s="73">
        <v>4569.2</v>
      </c>
      <c r="Q49" s="74">
        <v>1857</v>
      </c>
      <c r="R49" s="189">
        <v>1870</v>
      </c>
      <c r="S49" s="69">
        <f t="shared" si="3"/>
        <v>-13</v>
      </c>
      <c r="T49" s="190">
        <f t="shared" si="17"/>
        <v>-6.9518716577540111E-3</v>
      </c>
      <c r="U49" s="72">
        <v>1823</v>
      </c>
      <c r="V49" s="157">
        <v>1795</v>
      </c>
      <c r="W49" s="76">
        <f t="shared" si="5"/>
        <v>28</v>
      </c>
      <c r="X49" s="77">
        <f t="shared" si="18"/>
        <v>1.5598885793871866E-2</v>
      </c>
      <c r="Y49" s="82">
        <f t="shared" si="7"/>
        <v>23.371794871794872</v>
      </c>
      <c r="Z49" s="75">
        <v>1395</v>
      </c>
      <c r="AA49" s="72">
        <v>645</v>
      </c>
      <c r="AB49" s="72">
        <v>55</v>
      </c>
      <c r="AC49" s="76">
        <f t="shared" si="8"/>
        <v>700</v>
      </c>
      <c r="AD49" s="77">
        <f t="shared" si="19"/>
        <v>0.50179211469534046</v>
      </c>
      <c r="AE49" s="78">
        <f t="shared" si="20"/>
        <v>0.69637155947123286</v>
      </c>
      <c r="AF49" s="72">
        <v>470</v>
      </c>
      <c r="AG49" s="77">
        <f t="shared" si="21"/>
        <v>0.33691756272401435</v>
      </c>
      <c r="AH49" s="79">
        <f t="shared" si="22"/>
        <v>1.8385277414081787</v>
      </c>
      <c r="AI49" s="72">
        <v>165</v>
      </c>
      <c r="AJ49" s="72">
        <v>55</v>
      </c>
      <c r="AK49" s="76">
        <f t="shared" si="13"/>
        <v>220</v>
      </c>
      <c r="AL49" s="77">
        <f t="shared" si="23"/>
        <v>0.15770609318996415</v>
      </c>
      <c r="AM49" s="79">
        <f t="shared" si="24"/>
        <v>1.8208342168517544</v>
      </c>
      <c r="AN49" s="72">
        <v>0</v>
      </c>
      <c r="AO49" s="80" t="s">
        <v>5</v>
      </c>
      <c r="AP49" s="222" t="s">
        <v>5</v>
      </c>
      <c r="AQ49" s="15"/>
    </row>
    <row r="50" spans="1:43" x14ac:dyDescent="0.2">
      <c r="A50" s="198"/>
      <c r="B50" s="66">
        <v>5050032.0199999996</v>
      </c>
      <c r="C50" s="67"/>
      <c r="D50" s="68"/>
      <c r="E50" s="69"/>
      <c r="F50" s="69"/>
      <c r="G50" s="70"/>
      <c r="H50" s="156">
        <v>355050032.01999998</v>
      </c>
      <c r="I50" s="71">
        <v>1.82</v>
      </c>
      <c r="J50" s="81">
        <f t="shared" si="0"/>
        <v>182</v>
      </c>
      <c r="K50" s="72">
        <v>6015</v>
      </c>
      <c r="L50" s="72">
        <v>5771</v>
      </c>
      <c r="M50" s="157">
        <v>5515</v>
      </c>
      <c r="N50" s="76">
        <f t="shared" si="1"/>
        <v>500</v>
      </c>
      <c r="O50" s="77">
        <f t="shared" si="16"/>
        <v>9.0661831368993653E-2</v>
      </c>
      <c r="P50" s="73">
        <v>3302.9</v>
      </c>
      <c r="Q50" s="74">
        <v>2547</v>
      </c>
      <c r="R50" s="189">
        <v>2489</v>
      </c>
      <c r="S50" s="69">
        <f t="shared" si="3"/>
        <v>58</v>
      </c>
      <c r="T50" s="190">
        <f t="shared" si="17"/>
        <v>2.3302531137002813E-2</v>
      </c>
      <c r="U50" s="72">
        <v>2479</v>
      </c>
      <c r="V50" s="157">
        <v>2397</v>
      </c>
      <c r="W50" s="76">
        <f t="shared" si="5"/>
        <v>82</v>
      </c>
      <c r="X50" s="77">
        <f t="shared" si="18"/>
        <v>3.4209428452231953E-2</v>
      </c>
      <c r="Y50" s="82">
        <f t="shared" si="7"/>
        <v>13.62087912087912</v>
      </c>
      <c r="Z50" s="75">
        <v>2315</v>
      </c>
      <c r="AA50" s="72">
        <v>1425</v>
      </c>
      <c r="AB50" s="72">
        <v>110</v>
      </c>
      <c r="AC50" s="76">
        <f t="shared" si="8"/>
        <v>1535</v>
      </c>
      <c r="AD50" s="77">
        <f t="shared" si="19"/>
        <v>0.66306695464362853</v>
      </c>
      <c r="AE50" s="78">
        <f t="shared" si="20"/>
        <v>0.92018378869777095</v>
      </c>
      <c r="AF50" s="72">
        <v>430</v>
      </c>
      <c r="AG50" s="77">
        <f t="shared" si="21"/>
        <v>0.18574514038876891</v>
      </c>
      <c r="AH50" s="79">
        <f t="shared" si="22"/>
        <v>1.0135939209445299</v>
      </c>
      <c r="AI50" s="72">
        <v>195</v>
      </c>
      <c r="AJ50" s="72">
        <v>140</v>
      </c>
      <c r="AK50" s="76">
        <f t="shared" si="13"/>
        <v>335</v>
      </c>
      <c r="AL50" s="77">
        <f t="shared" si="23"/>
        <v>0.1447084233261339</v>
      </c>
      <c r="AM50" s="79">
        <f t="shared" si="24"/>
        <v>1.6707664449052546</v>
      </c>
      <c r="AN50" s="72">
        <v>10</v>
      </c>
      <c r="AO50" s="80" t="s">
        <v>5</v>
      </c>
      <c r="AP50" s="222" t="s">
        <v>5</v>
      </c>
      <c r="AQ50" s="15"/>
    </row>
    <row r="51" spans="1:43" x14ac:dyDescent="0.2">
      <c r="A51" s="198"/>
      <c r="B51" s="66">
        <v>5050033.01</v>
      </c>
      <c r="C51" s="67"/>
      <c r="D51" s="68"/>
      <c r="E51" s="69"/>
      <c r="F51" s="69"/>
      <c r="G51" s="70"/>
      <c r="H51" s="156">
        <v>355050033.00999999</v>
      </c>
      <c r="I51" s="71">
        <v>1.06</v>
      </c>
      <c r="J51" s="81">
        <f t="shared" si="0"/>
        <v>106</v>
      </c>
      <c r="K51" s="72">
        <v>5106</v>
      </c>
      <c r="L51" s="72">
        <v>4560</v>
      </c>
      <c r="M51" s="157">
        <v>4358</v>
      </c>
      <c r="N51" s="76">
        <f t="shared" si="1"/>
        <v>748</v>
      </c>
      <c r="O51" s="77">
        <f t="shared" si="16"/>
        <v>0.1716383662230381</v>
      </c>
      <c r="P51" s="73">
        <v>4826.5</v>
      </c>
      <c r="Q51" s="74">
        <v>2198</v>
      </c>
      <c r="R51" s="189">
        <v>1867</v>
      </c>
      <c r="S51" s="69">
        <f t="shared" si="3"/>
        <v>331</v>
      </c>
      <c r="T51" s="190">
        <f t="shared" si="17"/>
        <v>0.17728976968398499</v>
      </c>
      <c r="U51" s="72">
        <v>2107</v>
      </c>
      <c r="V51" s="157">
        <v>1790</v>
      </c>
      <c r="W51" s="76">
        <f t="shared" si="5"/>
        <v>317</v>
      </c>
      <c r="X51" s="77">
        <f t="shared" si="18"/>
        <v>0.17709497206703911</v>
      </c>
      <c r="Y51" s="82">
        <f t="shared" si="7"/>
        <v>19.877358490566039</v>
      </c>
      <c r="Z51" s="75">
        <v>2575</v>
      </c>
      <c r="AA51" s="72">
        <v>1430</v>
      </c>
      <c r="AB51" s="72">
        <v>165</v>
      </c>
      <c r="AC51" s="76">
        <f t="shared" si="8"/>
        <v>1595</v>
      </c>
      <c r="AD51" s="77">
        <f t="shared" si="19"/>
        <v>0.61941747572815531</v>
      </c>
      <c r="AE51" s="78">
        <f t="shared" si="20"/>
        <v>0.85960839340498196</v>
      </c>
      <c r="AF51" s="72">
        <v>540</v>
      </c>
      <c r="AG51" s="77">
        <f t="shared" si="21"/>
        <v>0.20970873786407768</v>
      </c>
      <c r="AH51" s="79">
        <f t="shared" si="22"/>
        <v>1.1443610391264456</v>
      </c>
      <c r="AI51" s="72">
        <v>240</v>
      </c>
      <c r="AJ51" s="72">
        <v>195</v>
      </c>
      <c r="AK51" s="76">
        <f t="shared" si="13"/>
        <v>435</v>
      </c>
      <c r="AL51" s="77">
        <f t="shared" si="23"/>
        <v>0.16893203883495145</v>
      </c>
      <c r="AM51" s="79">
        <f t="shared" si="24"/>
        <v>1.9504461141060299</v>
      </c>
      <c r="AN51" s="72">
        <v>10</v>
      </c>
      <c r="AO51" s="80" t="s">
        <v>5</v>
      </c>
      <c r="AP51" s="222" t="s">
        <v>5</v>
      </c>
      <c r="AQ51" s="15"/>
    </row>
    <row r="52" spans="1:43" x14ac:dyDescent="0.2">
      <c r="A52" s="198"/>
      <c r="B52" s="66">
        <v>5050033.0199999996</v>
      </c>
      <c r="C52" s="67"/>
      <c r="D52" s="68"/>
      <c r="E52" s="69"/>
      <c r="F52" s="69"/>
      <c r="G52" s="70"/>
      <c r="H52" s="156">
        <v>355050033.01999998</v>
      </c>
      <c r="I52" s="71">
        <v>1.02</v>
      </c>
      <c r="J52" s="81">
        <f t="shared" si="0"/>
        <v>102</v>
      </c>
      <c r="K52" s="72">
        <v>3198</v>
      </c>
      <c r="L52" s="72">
        <v>2852</v>
      </c>
      <c r="M52" s="157">
        <v>2782</v>
      </c>
      <c r="N52" s="76">
        <f t="shared" si="1"/>
        <v>416</v>
      </c>
      <c r="O52" s="77">
        <f t="shared" si="16"/>
        <v>0.14953271028037382</v>
      </c>
      <c r="P52" s="73">
        <v>3141.8</v>
      </c>
      <c r="Q52" s="74">
        <v>1780</v>
      </c>
      <c r="R52" s="189">
        <v>1411</v>
      </c>
      <c r="S52" s="69">
        <f t="shared" si="3"/>
        <v>369</v>
      </c>
      <c r="T52" s="190">
        <f t="shared" si="17"/>
        <v>0.26151665485471298</v>
      </c>
      <c r="U52" s="72">
        <v>1618</v>
      </c>
      <c r="V52" s="157">
        <v>1370</v>
      </c>
      <c r="W52" s="76">
        <f t="shared" si="5"/>
        <v>248</v>
      </c>
      <c r="X52" s="77">
        <f t="shared" si="18"/>
        <v>0.18102189781021899</v>
      </c>
      <c r="Y52" s="82">
        <f t="shared" si="7"/>
        <v>15.862745098039216</v>
      </c>
      <c r="Z52" s="75">
        <v>1545</v>
      </c>
      <c r="AA52" s="72">
        <v>825</v>
      </c>
      <c r="AB52" s="72">
        <v>100</v>
      </c>
      <c r="AC52" s="76">
        <f t="shared" si="8"/>
        <v>925</v>
      </c>
      <c r="AD52" s="77">
        <f t="shared" si="19"/>
        <v>0.59870550161812297</v>
      </c>
      <c r="AE52" s="78">
        <f t="shared" si="20"/>
        <v>0.83086495705288221</v>
      </c>
      <c r="AF52" s="72">
        <v>360</v>
      </c>
      <c r="AG52" s="77">
        <f t="shared" si="21"/>
        <v>0.23300970873786409</v>
      </c>
      <c r="AH52" s="79">
        <f t="shared" si="22"/>
        <v>1.2715122656960507</v>
      </c>
      <c r="AI52" s="72">
        <v>150</v>
      </c>
      <c r="AJ52" s="72">
        <v>100</v>
      </c>
      <c r="AK52" s="76">
        <f t="shared" si="13"/>
        <v>250</v>
      </c>
      <c r="AL52" s="77">
        <f t="shared" si="23"/>
        <v>0.16181229773462782</v>
      </c>
      <c r="AM52" s="79">
        <f t="shared" si="24"/>
        <v>1.8682434043161205</v>
      </c>
      <c r="AN52" s="72">
        <v>10</v>
      </c>
      <c r="AO52" s="80" t="s">
        <v>5</v>
      </c>
      <c r="AP52" s="222" t="s">
        <v>5</v>
      </c>
      <c r="AQ52" s="15"/>
    </row>
    <row r="53" spans="1:43" x14ac:dyDescent="0.2">
      <c r="A53" s="198"/>
      <c r="B53" s="66">
        <v>5050034</v>
      </c>
      <c r="C53" s="67"/>
      <c r="D53" s="68"/>
      <c r="E53" s="69"/>
      <c r="F53" s="69"/>
      <c r="G53" s="70"/>
      <c r="H53" s="156">
        <v>355050034</v>
      </c>
      <c r="I53" s="71">
        <v>1.28</v>
      </c>
      <c r="J53" s="81">
        <f t="shared" si="0"/>
        <v>128</v>
      </c>
      <c r="K53" s="72">
        <v>3631</v>
      </c>
      <c r="L53" s="72">
        <v>3656</v>
      </c>
      <c r="M53" s="157">
        <v>3440</v>
      </c>
      <c r="N53" s="76">
        <f t="shared" si="1"/>
        <v>191</v>
      </c>
      <c r="O53" s="77">
        <f t="shared" si="16"/>
        <v>5.5523255813953488E-2</v>
      </c>
      <c r="P53" s="73">
        <v>2834.7</v>
      </c>
      <c r="Q53" s="74">
        <v>1371</v>
      </c>
      <c r="R53" s="189">
        <v>1375</v>
      </c>
      <c r="S53" s="69">
        <f t="shared" si="3"/>
        <v>-4</v>
      </c>
      <c r="T53" s="190">
        <f t="shared" si="17"/>
        <v>-2.9090909090909089E-3</v>
      </c>
      <c r="U53" s="72">
        <v>1316</v>
      </c>
      <c r="V53" s="157">
        <v>1332</v>
      </c>
      <c r="W53" s="76">
        <f t="shared" si="5"/>
        <v>-16</v>
      </c>
      <c r="X53" s="77">
        <f t="shared" si="18"/>
        <v>-1.2012012012012012E-2</v>
      </c>
      <c r="Y53" s="82">
        <f t="shared" si="7"/>
        <v>10.28125</v>
      </c>
      <c r="Z53" s="75">
        <v>1565</v>
      </c>
      <c r="AA53" s="72">
        <v>740</v>
      </c>
      <c r="AB53" s="72">
        <v>110</v>
      </c>
      <c r="AC53" s="76">
        <f t="shared" si="8"/>
        <v>850</v>
      </c>
      <c r="AD53" s="77">
        <f t="shared" si="19"/>
        <v>0.54313099041533541</v>
      </c>
      <c r="AE53" s="78">
        <f t="shared" si="20"/>
        <v>0.7537403711939884</v>
      </c>
      <c r="AF53" s="72">
        <v>235</v>
      </c>
      <c r="AG53" s="77">
        <f t="shared" si="21"/>
        <v>0.15015974440894569</v>
      </c>
      <c r="AH53" s="79">
        <f t="shared" si="22"/>
        <v>0.81940773139437995</v>
      </c>
      <c r="AI53" s="72">
        <v>255</v>
      </c>
      <c r="AJ53" s="72">
        <v>190</v>
      </c>
      <c r="AK53" s="76">
        <f t="shared" si="13"/>
        <v>445</v>
      </c>
      <c r="AL53" s="77">
        <f t="shared" si="23"/>
        <v>0.28434504792332266</v>
      </c>
      <c r="AM53" s="79">
        <f t="shared" si="24"/>
        <v>3.2829751988560787</v>
      </c>
      <c r="AN53" s="72">
        <v>35</v>
      </c>
      <c r="AO53" s="80" t="s">
        <v>5</v>
      </c>
      <c r="AP53" s="222" t="s">
        <v>5</v>
      </c>
      <c r="AQ53" s="15"/>
    </row>
    <row r="54" spans="1:43" x14ac:dyDescent="0.2">
      <c r="A54" s="198"/>
      <c r="B54" s="66">
        <v>5050035</v>
      </c>
      <c r="C54" s="67"/>
      <c r="D54" s="68"/>
      <c r="E54" s="69"/>
      <c r="F54" s="69"/>
      <c r="G54" s="70"/>
      <c r="H54" s="156">
        <v>355050035</v>
      </c>
      <c r="I54" s="71">
        <v>0.79</v>
      </c>
      <c r="J54" s="81">
        <f t="shared" si="0"/>
        <v>79</v>
      </c>
      <c r="K54" s="72">
        <v>3956</v>
      </c>
      <c r="L54" s="72">
        <v>3676</v>
      </c>
      <c r="M54" s="157">
        <v>3426</v>
      </c>
      <c r="N54" s="76">
        <f t="shared" si="1"/>
        <v>530</v>
      </c>
      <c r="O54" s="77">
        <f t="shared" si="16"/>
        <v>0.15469935785172212</v>
      </c>
      <c r="P54" s="73">
        <v>5034.3999999999996</v>
      </c>
      <c r="Q54" s="74">
        <v>2659</v>
      </c>
      <c r="R54" s="189">
        <v>2195</v>
      </c>
      <c r="S54" s="69">
        <f t="shared" si="3"/>
        <v>464</v>
      </c>
      <c r="T54" s="190">
        <f t="shared" si="17"/>
        <v>0.21138952164009112</v>
      </c>
      <c r="U54" s="72">
        <v>2297</v>
      </c>
      <c r="V54" s="157">
        <v>1903</v>
      </c>
      <c r="W54" s="76">
        <f t="shared" si="5"/>
        <v>394</v>
      </c>
      <c r="X54" s="77">
        <f t="shared" si="18"/>
        <v>0.20704151339989491</v>
      </c>
      <c r="Y54" s="82">
        <f t="shared" si="7"/>
        <v>29.075949367088608</v>
      </c>
      <c r="Z54" s="75">
        <v>2385</v>
      </c>
      <c r="AA54" s="72">
        <v>900</v>
      </c>
      <c r="AB54" s="72">
        <v>115</v>
      </c>
      <c r="AC54" s="76">
        <f t="shared" si="8"/>
        <v>1015</v>
      </c>
      <c r="AD54" s="77">
        <f t="shared" si="19"/>
        <v>0.42557651991614254</v>
      </c>
      <c r="AE54" s="78">
        <f t="shared" si="20"/>
        <v>0.59060191694777209</v>
      </c>
      <c r="AF54" s="72">
        <v>640</v>
      </c>
      <c r="AG54" s="77">
        <f t="shared" si="21"/>
        <v>0.26834381551362685</v>
      </c>
      <c r="AH54" s="79">
        <f t="shared" si="22"/>
        <v>1.4643271934780515</v>
      </c>
      <c r="AI54" s="72">
        <v>465</v>
      </c>
      <c r="AJ54" s="72">
        <v>230</v>
      </c>
      <c r="AK54" s="76">
        <f t="shared" si="13"/>
        <v>695</v>
      </c>
      <c r="AL54" s="77">
        <f t="shared" si="23"/>
        <v>0.29140461215932911</v>
      </c>
      <c r="AM54" s="79">
        <f t="shared" si="24"/>
        <v>3.3644831219614963</v>
      </c>
      <c r="AN54" s="72">
        <v>45</v>
      </c>
      <c r="AO54" s="80" t="s">
        <v>5</v>
      </c>
      <c r="AP54" s="222" t="s">
        <v>5</v>
      </c>
      <c r="AQ54" s="15"/>
    </row>
    <row r="55" spans="1:43" x14ac:dyDescent="0.2">
      <c r="A55" s="198"/>
      <c r="B55" s="66">
        <v>5050036</v>
      </c>
      <c r="C55" s="67"/>
      <c r="D55" s="68"/>
      <c r="E55" s="69"/>
      <c r="F55" s="69"/>
      <c r="G55" s="70"/>
      <c r="H55" s="156">
        <v>355050036</v>
      </c>
      <c r="I55" s="71">
        <v>0.79</v>
      </c>
      <c r="J55" s="81">
        <f t="shared" si="0"/>
        <v>79</v>
      </c>
      <c r="K55" s="72">
        <v>3330</v>
      </c>
      <c r="L55" s="72">
        <v>3366</v>
      </c>
      <c r="M55" s="157">
        <v>3291</v>
      </c>
      <c r="N55" s="76">
        <f t="shared" si="1"/>
        <v>39</v>
      </c>
      <c r="O55" s="77">
        <f t="shared" si="16"/>
        <v>1.1850501367365542E-2</v>
      </c>
      <c r="P55" s="73">
        <v>4222.7</v>
      </c>
      <c r="Q55" s="74">
        <v>1465</v>
      </c>
      <c r="R55" s="189">
        <v>1495</v>
      </c>
      <c r="S55" s="69">
        <f t="shared" si="3"/>
        <v>-30</v>
      </c>
      <c r="T55" s="190">
        <f t="shared" si="17"/>
        <v>-2.0066889632107024E-2</v>
      </c>
      <c r="U55" s="72">
        <v>1353</v>
      </c>
      <c r="V55" s="157">
        <v>1384</v>
      </c>
      <c r="W55" s="76">
        <f t="shared" si="5"/>
        <v>-31</v>
      </c>
      <c r="X55" s="77">
        <f t="shared" si="18"/>
        <v>-2.2398843930635837E-2</v>
      </c>
      <c r="Y55" s="82">
        <f t="shared" si="7"/>
        <v>17.126582278481013</v>
      </c>
      <c r="Z55" s="75">
        <v>1570</v>
      </c>
      <c r="AA55" s="72">
        <v>710</v>
      </c>
      <c r="AB55" s="72">
        <v>45</v>
      </c>
      <c r="AC55" s="76">
        <f t="shared" si="8"/>
        <v>755</v>
      </c>
      <c r="AD55" s="77">
        <f t="shared" si="19"/>
        <v>0.48089171974522293</v>
      </c>
      <c r="AE55" s="78">
        <f t="shared" si="20"/>
        <v>0.66736663851145517</v>
      </c>
      <c r="AF55" s="72">
        <v>185</v>
      </c>
      <c r="AG55" s="77">
        <f t="shared" si="21"/>
        <v>0.1178343949044586</v>
      </c>
      <c r="AH55" s="79">
        <f t="shared" si="22"/>
        <v>0.64301131164645031</v>
      </c>
      <c r="AI55" s="72">
        <v>455</v>
      </c>
      <c r="AJ55" s="72">
        <v>160</v>
      </c>
      <c r="AK55" s="76">
        <f t="shared" si="13"/>
        <v>615</v>
      </c>
      <c r="AL55" s="77">
        <f t="shared" si="23"/>
        <v>0.39171974522292996</v>
      </c>
      <c r="AM55" s="79">
        <f t="shared" si="24"/>
        <v>4.5226959915823439</v>
      </c>
      <c r="AN55" s="72">
        <v>15</v>
      </c>
      <c r="AO55" s="80" t="s">
        <v>5</v>
      </c>
      <c r="AP55" s="222" t="s">
        <v>5</v>
      </c>
      <c r="AQ55" s="15"/>
    </row>
    <row r="56" spans="1:43" x14ac:dyDescent="0.2">
      <c r="A56" s="198"/>
      <c r="B56" s="66">
        <v>5050037</v>
      </c>
      <c r="C56" s="67"/>
      <c r="D56" s="68"/>
      <c r="E56" s="69"/>
      <c r="F56" s="69"/>
      <c r="G56" s="70"/>
      <c r="H56" s="156">
        <v>355050037</v>
      </c>
      <c r="I56" s="71">
        <v>0.56999999999999995</v>
      </c>
      <c r="J56" s="81">
        <f t="shared" si="0"/>
        <v>56.999999999999993</v>
      </c>
      <c r="K56" s="72">
        <v>8283</v>
      </c>
      <c r="L56" s="72">
        <v>7166</v>
      </c>
      <c r="M56" s="157">
        <v>6726</v>
      </c>
      <c r="N56" s="76">
        <f t="shared" si="1"/>
        <v>1557</v>
      </c>
      <c r="O56" s="77">
        <f t="shared" si="16"/>
        <v>0.23148974130240857</v>
      </c>
      <c r="P56" s="73">
        <v>14447.9</v>
      </c>
      <c r="Q56" s="74">
        <v>6325</v>
      </c>
      <c r="R56" s="189">
        <v>5312</v>
      </c>
      <c r="S56" s="69">
        <f t="shared" si="3"/>
        <v>1013</v>
      </c>
      <c r="T56" s="190">
        <f t="shared" si="17"/>
        <v>0.19070030120481929</v>
      </c>
      <c r="U56" s="72">
        <v>5621</v>
      </c>
      <c r="V56" s="157">
        <v>4723</v>
      </c>
      <c r="W56" s="76">
        <f t="shared" si="5"/>
        <v>898</v>
      </c>
      <c r="X56" s="77">
        <f t="shared" si="18"/>
        <v>0.19013338979462205</v>
      </c>
      <c r="Y56" s="82">
        <f t="shared" si="7"/>
        <v>98.614035087719316</v>
      </c>
      <c r="Z56" s="75">
        <v>5275</v>
      </c>
      <c r="AA56" s="72">
        <v>1100</v>
      </c>
      <c r="AB56" s="72">
        <v>100</v>
      </c>
      <c r="AC56" s="76">
        <f t="shared" si="8"/>
        <v>1200</v>
      </c>
      <c r="AD56" s="77">
        <f t="shared" si="19"/>
        <v>0.22748815165876776</v>
      </c>
      <c r="AE56" s="78">
        <f t="shared" si="20"/>
        <v>0.31570101301417575</v>
      </c>
      <c r="AF56" s="72">
        <v>1055</v>
      </c>
      <c r="AG56" s="77">
        <f t="shared" si="21"/>
        <v>0.2</v>
      </c>
      <c r="AH56" s="79">
        <f t="shared" si="22"/>
        <v>1.0913813613891103</v>
      </c>
      <c r="AI56" s="72">
        <v>2665</v>
      </c>
      <c r="AJ56" s="72">
        <v>330</v>
      </c>
      <c r="AK56" s="76">
        <f t="shared" si="13"/>
        <v>2995</v>
      </c>
      <c r="AL56" s="77">
        <f t="shared" si="23"/>
        <v>0.56777251184834121</v>
      </c>
      <c r="AM56" s="79">
        <f t="shared" si="24"/>
        <v>6.5553562075502381</v>
      </c>
      <c r="AN56" s="72">
        <v>30</v>
      </c>
      <c r="AO56" s="80" t="s">
        <v>5</v>
      </c>
      <c r="AP56" s="222" t="s">
        <v>5</v>
      </c>
      <c r="AQ56" s="15"/>
    </row>
    <row r="57" spans="1:43" x14ac:dyDescent="0.2">
      <c r="A57" s="198"/>
      <c r="B57" s="66">
        <v>5050038</v>
      </c>
      <c r="C57" s="67"/>
      <c r="D57" s="68"/>
      <c r="E57" s="69"/>
      <c r="F57" s="69"/>
      <c r="G57" s="70"/>
      <c r="H57" s="156">
        <v>355050038</v>
      </c>
      <c r="I57" s="71">
        <v>0.43</v>
      </c>
      <c r="J57" s="81">
        <f t="shared" si="0"/>
        <v>43</v>
      </c>
      <c r="K57" s="72">
        <v>5883</v>
      </c>
      <c r="L57" s="72">
        <v>4995</v>
      </c>
      <c r="M57" s="157">
        <v>4482</v>
      </c>
      <c r="N57" s="76">
        <f t="shared" si="1"/>
        <v>1401</v>
      </c>
      <c r="O57" s="77">
        <f t="shared" si="16"/>
        <v>0.31258366800535475</v>
      </c>
      <c r="P57" s="73">
        <v>13583.5</v>
      </c>
      <c r="Q57" s="74">
        <v>4381</v>
      </c>
      <c r="R57" s="189">
        <v>3144</v>
      </c>
      <c r="S57" s="69">
        <f t="shared" si="3"/>
        <v>1237</v>
      </c>
      <c r="T57" s="190">
        <f t="shared" si="17"/>
        <v>0.39344783715012721</v>
      </c>
      <c r="U57" s="72">
        <v>3943</v>
      </c>
      <c r="V57" s="157">
        <v>2882</v>
      </c>
      <c r="W57" s="76">
        <f t="shared" si="5"/>
        <v>1061</v>
      </c>
      <c r="X57" s="77">
        <f t="shared" si="18"/>
        <v>0.36814712005551703</v>
      </c>
      <c r="Y57" s="82">
        <f t="shared" si="7"/>
        <v>91.697674418604649</v>
      </c>
      <c r="Z57" s="75">
        <v>3410</v>
      </c>
      <c r="AA57" s="72">
        <v>710</v>
      </c>
      <c r="AB57" s="72">
        <v>50</v>
      </c>
      <c r="AC57" s="76">
        <f t="shared" si="8"/>
        <v>760</v>
      </c>
      <c r="AD57" s="77">
        <f t="shared" si="19"/>
        <v>0.22287390029325513</v>
      </c>
      <c r="AE57" s="78">
        <f t="shared" si="20"/>
        <v>0.30929749784306709</v>
      </c>
      <c r="AF57" s="72">
        <v>820</v>
      </c>
      <c r="AG57" s="77">
        <f t="shared" si="21"/>
        <v>0.2404692082111437</v>
      </c>
      <c r="AH57" s="79">
        <f t="shared" si="22"/>
        <v>1.3122180591481971</v>
      </c>
      <c r="AI57" s="72">
        <v>1620</v>
      </c>
      <c r="AJ57" s="72">
        <v>180</v>
      </c>
      <c r="AK57" s="76">
        <f t="shared" si="13"/>
        <v>1800</v>
      </c>
      <c r="AL57" s="77">
        <f t="shared" si="23"/>
        <v>0.52785923753665687</v>
      </c>
      <c r="AM57" s="79">
        <f t="shared" si="24"/>
        <v>6.094527750619509</v>
      </c>
      <c r="AN57" s="72">
        <v>25</v>
      </c>
      <c r="AO57" s="80" t="s">
        <v>5</v>
      </c>
      <c r="AP57" s="222" t="s">
        <v>5</v>
      </c>
      <c r="AQ57" s="15"/>
    </row>
    <row r="58" spans="1:43" x14ac:dyDescent="0.2">
      <c r="A58" s="198"/>
      <c r="B58" s="66">
        <v>5050039</v>
      </c>
      <c r="C58" s="67"/>
      <c r="D58" s="68"/>
      <c r="E58" s="69"/>
      <c r="F58" s="69"/>
      <c r="G58" s="70"/>
      <c r="H58" s="156">
        <v>355050039</v>
      </c>
      <c r="I58" s="71">
        <v>0.4</v>
      </c>
      <c r="J58" s="81">
        <f t="shared" si="0"/>
        <v>40</v>
      </c>
      <c r="K58" s="72">
        <v>2604</v>
      </c>
      <c r="L58" s="72">
        <v>2636</v>
      </c>
      <c r="M58" s="157">
        <v>2544</v>
      </c>
      <c r="N58" s="76">
        <f t="shared" si="1"/>
        <v>60</v>
      </c>
      <c r="O58" s="77">
        <f t="shared" si="16"/>
        <v>2.358490566037736E-2</v>
      </c>
      <c r="P58" s="73">
        <v>6466.4</v>
      </c>
      <c r="Q58" s="74">
        <v>1573</v>
      </c>
      <c r="R58" s="189">
        <v>1531</v>
      </c>
      <c r="S58" s="69">
        <f t="shared" si="3"/>
        <v>42</v>
      </c>
      <c r="T58" s="190">
        <f t="shared" si="17"/>
        <v>2.7433050293925537E-2</v>
      </c>
      <c r="U58" s="72">
        <v>1389</v>
      </c>
      <c r="V58" s="157">
        <v>1336</v>
      </c>
      <c r="W58" s="76">
        <f t="shared" si="5"/>
        <v>53</v>
      </c>
      <c r="X58" s="77">
        <f t="shared" si="18"/>
        <v>3.9670658682634731E-2</v>
      </c>
      <c r="Y58" s="82">
        <f t="shared" si="7"/>
        <v>34.725000000000001</v>
      </c>
      <c r="Z58" s="75">
        <v>1545</v>
      </c>
      <c r="AA58" s="72">
        <v>410</v>
      </c>
      <c r="AB58" s="72">
        <v>45</v>
      </c>
      <c r="AC58" s="76">
        <f t="shared" si="8"/>
        <v>455</v>
      </c>
      <c r="AD58" s="77">
        <f t="shared" si="19"/>
        <v>0.29449838187702265</v>
      </c>
      <c r="AE58" s="78">
        <f t="shared" si="20"/>
        <v>0.40869573563141776</v>
      </c>
      <c r="AF58" s="72">
        <v>285</v>
      </c>
      <c r="AG58" s="77">
        <f t="shared" si="21"/>
        <v>0.18446601941747573</v>
      </c>
      <c r="AH58" s="79">
        <f t="shared" si="22"/>
        <v>1.0066138770093735</v>
      </c>
      <c r="AI58" s="72">
        <v>580</v>
      </c>
      <c r="AJ58" s="72">
        <v>210</v>
      </c>
      <c r="AK58" s="76">
        <f t="shared" si="13"/>
        <v>790</v>
      </c>
      <c r="AL58" s="77">
        <f t="shared" si="23"/>
        <v>0.51132686084142398</v>
      </c>
      <c r="AM58" s="79">
        <f t="shared" si="24"/>
        <v>5.9036491576389416</v>
      </c>
      <c r="AN58" s="72">
        <v>25</v>
      </c>
      <c r="AO58" s="80" t="s">
        <v>5</v>
      </c>
      <c r="AP58" s="222" t="s">
        <v>5</v>
      </c>
      <c r="AQ58" s="15"/>
    </row>
    <row r="59" spans="1:43" x14ac:dyDescent="0.2">
      <c r="A59" s="198"/>
      <c r="B59" s="66">
        <v>5050040</v>
      </c>
      <c r="C59" s="67"/>
      <c r="D59" s="68"/>
      <c r="E59" s="69"/>
      <c r="F59" s="69"/>
      <c r="G59" s="70"/>
      <c r="H59" s="156">
        <v>355050040</v>
      </c>
      <c r="I59" s="71">
        <v>0.38</v>
      </c>
      <c r="J59" s="81">
        <f t="shared" si="0"/>
        <v>38</v>
      </c>
      <c r="K59" s="72">
        <v>3955</v>
      </c>
      <c r="L59" s="72">
        <v>3766</v>
      </c>
      <c r="M59" s="157">
        <v>3790</v>
      </c>
      <c r="N59" s="76">
        <f t="shared" si="1"/>
        <v>165</v>
      </c>
      <c r="O59" s="77">
        <f t="shared" si="16"/>
        <v>4.3535620052770452E-2</v>
      </c>
      <c r="P59" s="73">
        <v>10364.299999999999</v>
      </c>
      <c r="Q59" s="74">
        <v>2556</v>
      </c>
      <c r="R59" s="189">
        <v>2288</v>
      </c>
      <c r="S59" s="69">
        <f t="shared" si="3"/>
        <v>268</v>
      </c>
      <c r="T59" s="190">
        <f t="shared" si="17"/>
        <v>0.11713286713286714</v>
      </c>
      <c r="U59" s="72">
        <v>2195</v>
      </c>
      <c r="V59" s="157">
        <v>2031</v>
      </c>
      <c r="W59" s="76">
        <f t="shared" si="5"/>
        <v>164</v>
      </c>
      <c r="X59" s="77">
        <f t="shared" si="18"/>
        <v>8.0748399803052678E-2</v>
      </c>
      <c r="Y59" s="82">
        <f t="shared" si="7"/>
        <v>57.763157894736842</v>
      </c>
      <c r="Z59" s="75">
        <v>2525</v>
      </c>
      <c r="AA59" s="72">
        <v>640</v>
      </c>
      <c r="AB59" s="72">
        <v>90</v>
      </c>
      <c r="AC59" s="76">
        <f t="shared" si="8"/>
        <v>730</v>
      </c>
      <c r="AD59" s="77">
        <f t="shared" si="19"/>
        <v>0.28910891089108909</v>
      </c>
      <c r="AE59" s="78">
        <f t="shared" si="20"/>
        <v>0.40121639467469872</v>
      </c>
      <c r="AF59" s="72">
        <v>605</v>
      </c>
      <c r="AG59" s="77">
        <f t="shared" si="21"/>
        <v>0.23960396039603959</v>
      </c>
      <c r="AH59" s="79">
        <f t="shared" si="22"/>
        <v>1.3074964824562607</v>
      </c>
      <c r="AI59" s="72">
        <v>920</v>
      </c>
      <c r="AJ59" s="72">
        <v>245</v>
      </c>
      <c r="AK59" s="76">
        <f t="shared" si="13"/>
        <v>1165</v>
      </c>
      <c r="AL59" s="77">
        <f t="shared" si="23"/>
        <v>0.46138613861386141</v>
      </c>
      <c r="AM59" s="79">
        <f t="shared" si="24"/>
        <v>5.327046351704861</v>
      </c>
      <c r="AN59" s="72">
        <v>25</v>
      </c>
      <c r="AO59" s="80" t="s">
        <v>5</v>
      </c>
      <c r="AP59" s="222" t="s">
        <v>5</v>
      </c>
      <c r="AQ59" s="15"/>
    </row>
    <row r="60" spans="1:43" x14ac:dyDescent="0.2">
      <c r="A60" s="198"/>
      <c r="B60" s="66">
        <v>5050041</v>
      </c>
      <c r="C60" s="67"/>
      <c r="D60" s="68"/>
      <c r="E60" s="69"/>
      <c r="F60" s="69"/>
      <c r="G60" s="70"/>
      <c r="H60" s="156">
        <v>355050041</v>
      </c>
      <c r="I60" s="71">
        <v>0.56999999999999995</v>
      </c>
      <c r="J60" s="81">
        <f t="shared" si="0"/>
        <v>56.999999999999993</v>
      </c>
      <c r="K60" s="72">
        <v>3991</v>
      </c>
      <c r="L60" s="72">
        <v>4125</v>
      </c>
      <c r="M60" s="157">
        <v>4443</v>
      </c>
      <c r="N60" s="76">
        <f t="shared" si="1"/>
        <v>-452</v>
      </c>
      <c r="O60" s="77">
        <f t="shared" si="16"/>
        <v>-0.10173306324555481</v>
      </c>
      <c r="P60" s="73">
        <v>6993.2</v>
      </c>
      <c r="Q60" s="74">
        <v>2198</v>
      </c>
      <c r="R60" s="189">
        <v>2265</v>
      </c>
      <c r="S60" s="69">
        <f t="shared" si="3"/>
        <v>-67</v>
      </c>
      <c r="T60" s="190">
        <f t="shared" si="17"/>
        <v>-2.9580573951434878E-2</v>
      </c>
      <c r="U60" s="72">
        <v>2000</v>
      </c>
      <c r="V60" s="157">
        <v>2055</v>
      </c>
      <c r="W60" s="76">
        <f t="shared" si="5"/>
        <v>-55</v>
      </c>
      <c r="X60" s="77">
        <f t="shared" si="18"/>
        <v>-2.6763990267639901E-2</v>
      </c>
      <c r="Y60" s="82">
        <f t="shared" si="7"/>
        <v>35.087719298245617</v>
      </c>
      <c r="Z60" s="75">
        <v>1955</v>
      </c>
      <c r="AA60" s="72">
        <v>565</v>
      </c>
      <c r="AB60" s="72">
        <v>85</v>
      </c>
      <c r="AC60" s="76">
        <f t="shared" si="8"/>
        <v>650</v>
      </c>
      <c r="AD60" s="77">
        <f t="shared" si="19"/>
        <v>0.33248081841432225</v>
      </c>
      <c r="AE60" s="78">
        <f t="shared" si="20"/>
        <v>0.46140658498395354</v>
      </c>
      <c r="AF60" s="72">
        <v>505</v>
      </c>
      <c r="AG60" s="77">
        <f t="shared" si="21"/>
        <v>0.25831202046035806</v>
      </c>
      <c r="AH60" s="79">
        <f t="shared" si="22"/>
        <v>1.4095846227659863</v>
      </c>
      <c r="AI60" s="72">
        <v>540</v>
      </c>
      <c r="AJ60" s="72">
        <v>225</v>
      </c>
      <c r="AK60" s="76">
        <f t="shared" si="13"/>
        <v>765</v>
      </c>
      <c r="AL60" s="77">
        <f t="shared" si="23"/>
        <v>0.39130434782608697</v>
      </c>
      <c r="AM60" s="79">
        <f t="shared" si="24"/>
        <v>4.5178999194809846</v>
      </c>
      <c r="AN60" s="72">
        <v>25</v>
      </c>
      <c r="AO60" s="80" t="s">
        <v>5</v>
      </c>
      <c r="AP60" s="222" t="s">
        <v>5</v>
      </c>
      <c r="AQ60" s="15"/>
    </row>
    <row r="61" spans="1:43" x14ac:dyDescent="0.2">
      <c r="A61" s="198" t="s">
        <v>94</v>
      </c>
      <c r="B61" s="66">
        <v>5050042</v>
      </c>
      <c r="C61" s="67"/>
      <c r="D61" s="68"/>
      <c r="E61" s="69"/>
      <c r="F61" s="69"/>
      <c r="G61" s="70"/>
      <c r="H61" s="156">
        <v>355050042</v>
      </c>
      <c r="I61" s="71">
        <v>0.57999999999999996</v>
      </c>
      <c r="J61" s="81">
        <f t="shared" si="0"/>
        <v>57.999999999999993</v>
      </c>
      <c r="K61" s="72">
        <v>3589</v>
      </c>
      <c r="L61" s="72">
        <v>4221</v>
      </c>
      <c r="M61" s="157">
        <v>4046</v>
      </c>
      <c r="N61" s="76">
        <f t="shared" si="1"/>
        <v>-457</v>
      </c>
      <c r="O61" s="77">
        <f t="shared" si="16"/>
        <v>-0.11295106277805239</v>
      </c>
      <c r="P61" s="73">
        <v>6212.6</v>
      </c>
      <c r="Q61" s="74">
        <v>2308</v>
      </c>
      <c r="R61" s="189">
        <v>2382</v>
      </c>
      <c r="S61" s="69">
        <f t="shared" si="3"/>
        <v>-74</v>
      </c>
      <c r="T61" s="190">
        <f t="shared" si="17"/>
        <v>-3.1066330814441646E-2</v>
      </c>
      <c r="U61" s="72">
        <v>1929</v>
      </c>
      <c r="V61" s="157">
        <v>2086</v>
      </c>
      <c r="W61" s="76">
        <f t="shared" si="5"/>
        <v>-157</v>
      </c>
      <c r="X61" s="77">
        <f t="shared" si="18"/>
        <v>-7.5263662511984658E-2</v>
      </c>
      <c r="Y61" s="82">
        <f t="shared" si="7"/>
        <v>33.258620689655174</v>
      </c>
      <c r="Z61" s="75">
        <v>1560</v>
      </c>
      <c r="AA61" s="72">
        <v>500</v>
      </c>
      <c r="AB61" s="72">
        <v>85</v>
      </c>
      <c r="AC61" s="76">
        <f t="shared" si="8"/>
        <v>585</v>
      </c>
      <c r="AD61" s="77">
        <f t="shared" si="19"/>
        <v>0.375</v>
      </c>
      <c r="AE61" s="78">
        <f t="shared" si="20"/>
        <v>0.52041338864055531</v>
      </c>
      <c r="AF61" s="72">
        <v>405</v>
      </c>
      <c r="AG61" s="77">
        <f t="shared" si="21"/>
        <v>0.25961538461538464</v>
      </c>
      <c r="AH61" s="79">
        <f t="shared" si="22"/>
        <v>1.4166969594954797</v>
      </c>
      <c r="AI61" s="72">
        <v>410</v>
      </c>
      <c r="AJ61" s="72">
        <v>145</v>
      </c>
      <c r="AK61" s="76">
        <f t="shared" si="13"/>
        <v>555</v>
      </c>
      <c r="AL61" s="77">
        <f t="shared" si="23"/>
        <v>0.35576923076923078</v>
      </c>
      <c r="AM61" s="79">
        <f t="shared" si="24"/>
        <v>4.1076205464511935</v>
      </c>
      <c r="AN61" s="72">
        <v>20</v>
      </c>
      <c r="AO61" s="80" t="s">
        <v>5</v>
      </c>
      <c r="AP61" s="222" t="s">
        <v>5</v>
      </c>
      <c r="AQ61" s="15"/>
    </row>
    <row r="62" spans="1:43" x14ac:dyDescent="0.2">
      <c r="A62" s="198"/>
      <c r="B62" s="66">
        <v>5050043</v>
      </c>
      <c r="C62" s="67"/>
      <c r="D62" s="68"/>
      <c r="E62" s="69"/>
      <c r="F62" s="69"/>
      <c r="G62" s="70"/>
      <c r="H62" s="156">
        <v>355050043</v>
      </c>
      <c r="I62" s="71">
        <v>0.73</v>
      </c>
      <c r="J62" s="81">
        <f t="shared" si="0"/>
        <v>73</v>
      </c>
      <c r="K62" s="72">
        <v>4432</v>
      </c>
      <c r="L62" s="72">
        <v>4194</v>
      </c>
      <c r="M62" s="157">
        <v>4127</v>
      </c>
      <c r="N62" s="76">
        <f t="shared" si="1"/>
        <v>305</v>
      </c>
      <c r="O62" s="77">
        <f t="shared" si="16"/>
        <v>7.3903561909377274E-2</v>
      </c>
      <c r="P62" s="73">
        <v>6068.7</v>
      </c>
      <c r="Q62" s="74">
        <v>2369</v>
      </c>
      <c r="R62" s="189">
        <v>2179</v>
      </c>
      <c r="S62" s="69">
        <f t="shared" si="3"/>
        <v>190</v>
      </c>
      <c r="T62" s="190">
        <f t="shared" si="17"/>
        <v>8.7195961450206513E-2</v>
      </c>
      <c r="U62" s="72">
        <v>2212</v>
      </c>
      <c r="V62" s="157">
        <v>2038</v>
      </c>
      <c r="W62" s="76">
        <f t="shared" si="5"/>
        <v>174</v>
      </c>
      <c r="X62" s="77">
        <f t="shared" si="18"/>
        <v>8.5377821393523068E-2</v>
      </c>
      <c r="Y62" s="82">
        <f t="shared" si="7"/>
        <v>30.301369863013697</v>
      </c>
      <c r="Z62" s="75">
        <v>2395</v>
      </c>
      <c r="AA62" s="72">
        <v>975</v>
      </c>
      <c r="AB62" s="72">
        <v>140</v>
      </c>
      <c r="AC62" s="76">
        <f t="shared" si="8"/>
        <v>1115</v>
      </c>
      <c r="AD62" s="77">
        <f t="shared" si="19"/>
        <v>0.46555323590814196</v>
      </c>
      <c r="AE62" s="78">
        <f t="shared" si="20"/>
        <v>0.64608036557741866</v>
      </c>
      <c r="AF62" s="72">
        <v>600</v>
      </c>
      <c r="AG62" s="77">
        <f t="shared" si="21"/>
        <v>0.25052192066805845</v>
      </c>
      <c r="AH62" s="79">
        <f t="shared" si="22"/>
        <v>1.3670747741826015</v>
      </c>
      <c r="AI62" s="72">
        <v>435</v>
      </c>
      <c r="AJ62" s="72">
        <v>220</v>
      </c>
      <c r="AK62" s="76">
        <f t="shared" si="13"/>
        <v>655</v>
      </c>
      <c r="AL62" s="77">
        <f t="shared" si="23"/>
        <v>0.27348643006263046</v>
      </c>
      <c r="AM62" s="79">
        <f t="shared" si="24"/>
        <v>3.1576043742510329</v>
      </c>
      <c r="AN62" s="72">
        <v>20</v>
      </c>
      <c r="AO62" s="80" t="s">
        <v>5</v>
      </c>
      <c r="AP62" s="222" t="s">
        <v>5</v>
      </c>
      <c r="AQ62" s="15"/>
    </row>
    <row r="63" spans="1:43" x14ac:dyDescent="0.2">
      <c r="A63" s="198"/>
      <c r="B63" s="66">
        <v>5050044</v>
      </c>
      <c r="C63" s="67"/>
      <c r="D63" s="68"/>
      <c r="E63" s="69"/>
      <c r="F63" s="69"/>
      <c r="G63" s="70"/>
      <c r="H63" s="156">
        <v>355050044</v>
      </c>
      <c r="I63" s="71">
        <v>0.68</v>
      </c>
      <c r="J63" s="81">
        <f t="shared" si="0"/>
        <v>68</v>
      </c>
      <c r="K63" s="72">
        <v>2547</v>
      </c>
      <c r="L63" s="72">
        <v>2564</v>
      </c>
      <c r="M63" s="157">
        <v>2409</v>
      </c>
      <c r="N63" s="76">
        <f t="shared" si="1"/>
        <v>138</v>
      </c>
      <c r="O63" s="77">
        <f t="shared" si="16"/>
        <v>5.7285180572851806E-2</v>
      </c>
      <c r="P63" s="73">
        <v>3751.7</v>
      </c>
      <c r="Q63" s="74">
        <v>1007</v>
      </c>
      <c r="R63" s="189">
        <v>924</v>
      </c>
      <c r="S63" s="69">
        <f t="shared" si="3"/>
        <v>83</v>
      </c>
      <c r="T63" s="190">
        <f t="shared" si="17"/>
        <v>8.9826839826839824E-2</v>
      </c>
      <c r="U63" s="72">
        <v>994</v>
      </c>
      <c r="V63" s="157">
        <v>885</v>
      </c>
      <c r="W63" s="76">
        <f t="shared" si="5"/>
        <v>109</v>
      </c>
      <c r="X63" s="77">
        <f t="shared" si="18"/>
        <v>0.12316384180790961</v>
      </c>
      <c r="Y63" s="82">
        <f t="shared" si="7"/>
        <v>14.617647058823529</v>
      </c>
      <c r="Z63" s="75">
        <v>1265</v>
      </c>
      <c r="AA63" s="72">
        <v>705</v>
      </c>
      <c r="AB63" s="72">
        <v>65</v>
      </c>
      <c r="AC63" s="76">
        <f t="shared" si="8"/>
        <v>770</v>
      </c>
      <c r="AD63" s="77">
        <f t="shared" si="19"/>
        <v>0.60869565217391308</v>
      </c>
      <c r="AE63" s="78">
        <f t="shared" si="20"/>
        <v>0.8447289786629304</v>
      </c>
      <c r="AF63" s="72">
        <v>180</v>
      </c>
      <c r="AG63" s="77">
        <f t="shared" si="21"/>
        <v>0.14229249011857709</v>
      </c>
      <c r="AH63" s="79">
        <f t="shared" si="22"/>
        <v>0.77647685790529586</v>
      </c>
      <c r="AI63" s="72">
        <v>195</v>
      </c>
      <c r="AJ63" s="72">
        <v>120</v>
      </c>
      <c r="AK63" s="76">
        <f t="shared" si="13"/>
        <v>315</v>
      </c>
      <c r="AL63" s="77">
        <f t="shared" si="23"/>
        <v>0.24901185770750989</v>
      </c>
      <c r="AM63" s="79">
        <f t="shared" si="24"/>
        <v>2.8750272214878989</v>
      </c>
      <c r="AN63" s="72">
        <v>10</v>
      </c>
      <c r="AO63" s="80" t="s">
        <v>5</v>
      </c>
      <c r="AP63" s="222" t="s">
        <v>5</v>
      </c>
      <c r="AQ63" s="15"/>
    </row>
    <row r="64" spans="1:43" x14ac:dyDescent="0.2">
      <c r="A64" s="198"/>
      <c r="B64" s="66">
        <v>5050045</v>
      </c>
      <c r="C64" s="67"/>
      <c r="D64" s="68"/>
      <c r="E64" s="69"/>
      <c r="F64" s="69"/>
      <c r="G64" s="70"/>
      <c r="H64" s="156">
        <v>355050045</v>
      </c>
      <c r="I64" s="71">
        <v>3.27</v>
      </c>
      <c r="J64" s="81">
        <f t="shared" si="0"/>
        <v>327</v>
      </c>
      <c r="K64" s="72">
        <v>8450</v>
      </c>
      <c r="L64" s="72">
        <v>8135</v>
      </c>
      <c r="M64" s="157">
        <v>7396</v>
      </c>
      <c r="N64" s="76">
        <f t="shared" si="1"/>
        <v>1054</v>
      </c>
      <c r="O64" s="77">
        <f t="shared" si="16"/>
        <v>0.14250946457544619</v>
      </c>
      <c r="P64" s="73">
        <v>2583.1999999999998</v>
      </c>
      <c r="Q64" s="74">
        <v>4474</v>
      </c>
      <c r="R64" s="189">
        <v>3936</v>
      </c>
      <c r="S64" s="69">
        <f t="shared" si="3"/>
        <v>538</v>
      </c>
      <c r="T64" s="190">
        <f t="shared" si="17"/>
        <v>0.1366869918699187</v>
      </c>
      <c r="U64" s="72">
        <v>4232</v>
      </c>
      <c r="V64" s="157">
        <v>3689</v>
      </c>
      <c r="W64" s="76">
        <f t="shared" si="5"/>
        <v>543</v>
      </c>
      <c r="X64" s="77">
        <f t="shared" si="18"/>
        <v>0.147194361615614</v>
      </c>
      <c r="Y64" s="82">
        <f t="shared" si="7"/>
        <v>12.941896024464832</v>
      </c>
      <c r="Z64" s="75">
        <v>4205</v>
      </c>
      <c r="AA64" s="72">
        <v>2105</v>
      </c>
      <c r="AB64" s="72">
        <v>150</v>
      </c>
      <c r="AC64" s="76">
        <f t="shared" si="8"/>
        <v>2255</v>
      </c>
      <c r="AD64" s="77">
        <f t="shared" si="19"/>
        <v>0.53626634958382879</v>
      </c>
      <c r="AE64" s="78">
        <f t="shared" si="20"/>
        <v>0.74421383520218931</v>
      </c>
      <c r="AF64" s="72">
        <v>1135</v>
      </c>
      <c r="AG64" s="77">
        <f t="shared" si="21"/>
        <v>0.26991676575505352</v>
      </c>
      <c r="AH64" s="79">
        <f t="shared" si="22"/>
        <v>1.4729106363574793</v>
      </c>
      <c r="AI64" s="72">
        <v>425</v>
      </c>
      <c r="AJ64" s="72">
        <v>355</v>
      </c>
      <c r="AK64" s="76">
        <f t="shared" si="13"/>
        <v>780</v>
      </c>
      <c r="AL64" s="77">
        <f t="shared" si="23"/>
        <v>0.18549346016646848</v>
      </c>
      <c r="AM64" s="79">
        <f t="shared" si="24"/>
        <v>2.1416600490286393</v>
      </c>
      <c r="AN64" s="72">
        <v>25</v>
      </c>
      <c r="AO64" s="80" t="s">
        <v>5</v>
      </c>
      <c r="AP64" s="222" t="s">
        <v>5</v>
      </c>
      <c r="AQ64" s="15"/>
    </row>
    <row r="65" spans="1:43" x14ac:dyDescent="0.2">
      <c r="A65" s="198"/>
      <c r="B65" s="66">
        <v>5050046</v>
      </c>
      <c r="C65" s="67"/>
      <c r="D65" s="68"/>
      <c r="E65" s="69"/>
      <c r="F65" s="69"/>
      <c r="G65" s="70"/>
      <c r="H65" s="156">
        <v>355050046</v>
      </c>
      <c r="I65" s="71">
        <v>0.97</v>
      </c>
      <c r="J65" s="81">
        <f t="shared" si="0"/>
        <v>97</v>
      </c>
      <c r="K65" s="72">
        <v>4850</v>
      </c>
      <c r="L65" s="72">
        <v>4847</v>
      </c>
      <c r="M65" s="157">
        <v>4781</v>
      </c>
      <c r="N65" s="76">
        <f t="shared" si="1"/>
        <v>69</v>
      </c>
      <c r="O65" s="77">
        <f t="shared" si="16"/>
        <v>1.4432127170048107E-2</v>
      </c>
      <c r="P65" s="73">
        <v>4992.8</v>
      </c>
      <c r="Q65" s="74">
        <v>3071</v>
      </c>
      <c r="R65" s="189">
        <v>2958</v>
      </c>
      <c r="S65" s="69">
        <f t="shared" si="3"/>
        <v>113</v>
      </c>
      <c r="T65" s="190">
        <f t="shared" si="17"/>
        <v>3.8201487491548343E-2</v>
      </c>
      <c r="U65" s="72">
        <v>2860</v>
      </c>
      <c r="V65" s="157">
        <v>2742</v>
      </c>
      <c r="W65" s="76">
        <f t="shared" si="5"/>
        <v>118</v>
      </c>
      <c r="X65" s="77">
        <f t="shared" si="18"/>
        <v>4.3034281546316555E-2</v>
      </c>
      <c r="Y65" s="82">
        <f t="shared" si="7"/>
        <v>29.484536082474225</v>
      </c>
      <c r="Z65" s="75">
        <v>2600</v>
      </c>
      <c r="AA65" s="72">
        <v>860</v>
      </c>
      <c r="AB65" s="72">
        <v>125</v>
      </c>
      <c r="AC65" s="76">
        <f t="shared" si="8"/>
        <v>985</v>
      </c>
      <c r="AD65" s="77">
        <f t="shared" si="19"/>
        <v>0.37884615384615383</v>
      </c>
      <c r="AE65" s="78">
        <f t="shared" si="20"/>
        <v>0.52575096185738146</v>
      </c>
      <c r="AF65" s="72">
        <v>875</v>
      </c>
      <c r="AG65" s="77">
        <f t="shared" si="21"/>
        <v>0.33653846153846156</v>
      </c>
      <c r="AH65" s="79">
        <f t="shared" si="22"/>
        <v>1.8364590215682144</v>
      </c>
      <c r="AI65" s="72">
        <v>535</v>
      </c>
      <c r="AJ65" s="72">
        <v>190</v>
      </c>
      <c r="AK65" s="76">
        <f t="shared" si="13"/>
        <v>725</v>
      </c>
      <c r="AL65" s="77">
        <f t="shared" si="23"/>
        <v>0.27884615384615385</v>
      </c>
      <c r="AM65" s="79">
        <f t="shared" si="24"/>
        <v>3.2194863742455304</v>
      </c>
      <c r="AN65" s="72">
        <v>15</v>
      </c>
      <c r="AO65" s="80" t="s">
        <v>5</v>
      </c>
      <c r="AP65" s="222" t="s">
        <v>5</v>
      </c>
      <c r="AQ65" s="15"/>
    </row>
    <row r="66" spans="1:43" x14ac:dyDescent="0.2">
      <c r="A66" s="198" t="s">
        <v>65</v>
      </c>
      <c r="B66" s="66">
        <v>5050047</v>
      </c>
      <c r="C66" s="67"/>
      <c r="D66" s="68"/>
      <c r="E66" s="69"/>
      <c r="F66" s="69"/>
      <c r="G66" s="70"/>
      <c r="H66" s="156">
        <v>355050047</v>
      </c>
      <c r="I66" s="71">
        <v>0.84</v>
      </c>
      <c r="J66" s="81">
        <f t="shared" ref="J66:J129" si="25">I66*100</f>
        <v>84</v>
      </c>
      <c r="K66" s="72">
        <v>620</v>
      </c>
      <c r="L66" s="72">
        <v>373</v>
      </c>
      <c r="M66" s="157">
        <v>57</v>
      </c>
      <c r="N66" s="76">
        <f t="shared" ref="N66:N129" si="26">K66-M66</f>
        <v>563</v>
      </c>
      <c r="O66" s="77">
        <f t="shared" ref="O66:O97" si="27">(K66-M66)/M66</f>
        <v>9.8771929824561404</v>
      </c>
      <c r="P66" s="73">
        <v>738.6</v>
      </c>
      <c r="Q66" s="74">
        <v>478</v>
      </c>
      <c r="R66" s="189">
        <v>39</v>
      </c>
      <c r="S66" s="69">
        <f t="shared" ref="S66:S129" si="28">Q66-R66</f>
        <v>439</v>
      </c>
      <c r="T66" s="190">
        <f t="shared" ref="T66:T97" si="29">S66/R66</f>
        <v>11.256410256410257</v>
      </c>
      <c r="U66" s="72">
        <v>401</v>
      </c>
      <c r="V66" s="157">
        <v>38</v>
      </c>
      <c r="W66" s="76">
        <f t="shared" ref="W66:W129" si="30">U66-V66</f>
        <v>363</v>
      </c>
      <c r="X66" s="77">
        <f t="shared" ref="X66:X97" si="31">(U66-V66)/V66</f>
        <v>9.5526315789473681</v>
      </c>
      <c r="Y66" s="82">
        <f t="shared" ref="Y66:Y129" si="32">U66/J66</f>
        <v>4.7738095238095237</v>
      </c>
      <c r="Z66" s="75">
        <v>415</v>
      </c>
      <c r="AA66" s="72">
        <v>140</v>
      </c>
      <c r="AB66" s="72">
        <v>0</v>
      </c>
      <c r="AC66" s="76">
        <f t="shared" ref="AC66:AC129" si="33">AA66+AB66</f>
        <v>140</v>
      </c>
      <c r="AD66" s="77">
        <f t="shared" ref="AD66:AD97" si="34">AC66/Z66</f>
        <v>0.33734939759036142</v>
      </c>
      <c r="AE66" s="78">
        <f t="shared" ref="AE66:AE97" si="35">AD66/0.720581</f>
        <v>0.46816304841559991</v>
      </c>
      <c r="AF66" s="72">
        <v>60</v>
      </c>
      <c r="AG66" s="77">
        <f t="shared" ref="AG66:AG97" si="36">AF66/Z66</f>
        <v>0.14457831325301204</v>
      </c>
      <c r="AH66" s="79">
        <f t="shared" ref="AH66:AH97" si="37">AG66/0.183254</f>
        <v>0.78895038172706755</v>
      </c>
      <c r="AI66" s="72">
        <v>190</v>
      </c>
      <c r="AJ66" s="72">
        <v>20</v>
      </c>
      <c r="AK66" s="76">
        <f t="shared" ref="AK66:AK129" si="38">AI66+AJ66</f>
        <v>210</v>
      </c>
      <c r="AL66" s="77">
        <f t="shared" ref="AL66:AL97" si="39">AK66/Z66</f>
        <v>0.50602409638554213</v>
      </c>
      <c r="AM66" s="79">
        <f t="shared" ref="AM66:AM97" si="40">AL66/0.086612</f>
        <v>5.8424247954734003</v>
      </c>
      <c r="AN66" s="72">
        <v>0</v>
      </c>
      <c r="AO66" s="80" t="s">
        <v>5</v>
      </c>
      <c r="AP66" s="228" t="s">
        <v>105</v>
      </c>
      <c r="AQ66" s="15"/>
    </row>
    <row r="67" spans="1:43" x14ac:dyDescent="0.2">
      <c r="A67" s="198"/>
      <c r="B67" s="66">
        <v>5050048</v>
      </c>
      <c r="C67" s="67"/>
      <c r="D67" s="68"/>
      <c r="E67" s="69"/>
      <c r="F67" s="69"/>
      <c r="G67" s="70"/>
      <c r="H67" s="156">
        <v>355050048</v>
      </c>
      <c r="I67" s="71">
        <v>1.26</v>
      </c>
      <c r="J67" s="81">
        <f t="shared" si="25"/>
        <v>126</v>
      </c>
      <c r="K67" s="72">
        <v>4876</v>
      </c>
      <c r="L67" s="72">
        <v>4123</v>
      </c>
      <c r="M67" s="157">
        <v>3718</v>
      </c>
      <c r="N67" s="76">
        <f t="shared" si="26"/>
        <v>1158</v>
      </c>
      <c r="O67" s="77">
        <f t="shared" si="27"/>
        <v>0.31145777299623456</v>
      </c>
      <c r="P67" s="73">
        <v>3865.2</v>
      </c>
      <c r="Q67" s="74">
        <v>3956</v>
      </c>
      <c r="R67" s="189">
        <v>2875</v>
      </c>
      <c r="S67" s="69">
        <f t="shared" si="28"/>
        <v>1081</v>
      </c>
      <c r="T67" s="190">
        <f t="shared" si="29"/>
        <v>0.376</v>
      </c>
      <c r="U67" s="72">
        <v>3180</v>
      </c>
      <c r="V67" s="157">
        <v>2400</v>
      </c>
      <c r="W67" s="76">
        <f t="shared" si="30"/>
        <v>780</v>
      </c>
      <c r="X67" s="77">
        <f t="shared" si="31"/>
        <v>0.32500000000000001</v>
      </c>
      <c r="Y67" s="82">
        <f t="shared" si="32"/>
        <v>25.238095238095237</v>
      </c>
      <c r="Z67" s="75">
        <v>2930</v>
      </c>
      <c r="AA67" s="72">
        <v>705</v>
      </c>
      <c r="AB67" s="72">
        <v>70</v>
      </c>
      <c r="AC67" s="76">
        <f t="shared" si="33"/>
        <v>775</v>
      </c>
      <c r="AD67" s="77">
        <f t="shared" si="34"/>
        <v>0.26450511945392491</v>
      </c>
      <c r="AE67" s="78">
        <f t="shared" si="35"/>
        <v>0.3670720147407785</v>
      </c>
      <c r="AF67" s="72">
        <v>665</v>
      </c>
      <c r="AG67" s="77">
        <f t="shared" si="36"/>
        <v>0.22696245733788395</v>
      </c>
      <c r="AH67" s="79">
        <f t="shared" si="37"/>
        <v>1.2385129783681881</v>
      </c>
      <c r="AI67" s="72">
        <v>1375</v>
      </c>
      <c r="AJ67" s="72">
        <v>90</v>
      </c>
      <c r="AK67" s="76">
        <f t="shared" si="38"/>
        <v>1465</v>
      </c>
      <c r="AL67" s="77">
        <f t="shared" si="39"/>
        <v>0.5</v>
      </c>
      <c r="AM67" s="79">
        <f t="shared" si="40"/>
        <v>5.7728721193368129</v>
      </c>
      <c r="AN67" s="72">
        <v>25</v>
      </c>
      <c r="AO67" s="80" t="s">
        <v>5</v>
      </c>
      <c r="AP67" s="222" t="s">
        <v>5</v>
      </c>
      <c r="AQ67" s="15"/>
    </row>
    <row r="68" spans="1:43" x14ac:dyDescent="0.2">
      <c r="A68" s="198"/>
      <c r="B68" s="66">
        <v>5050049</v>
      </c>
      <c r="C68" s="67"/>
      <c r="D68" s="68"/>
      <c r="E68" s="69"/>
      <c r="F68" s="69"/>
      <c r="G68" s="70"/>
      <c r="H68" s="156">
        <v>355050049</v>
      </c>
      <c r="I68" s="71">
        <v>0.3</v>
      </c>
      <c r="J68" s="81">
        <f t="shared" si="25"/>
        <v>30</v>
      </c>
      <c r="K68" s="72">
        <v>3098</v>
      </c>
      <c r="L68" s="72">
        <v>2973</v>
      </c>
      <c r="M68" s="157">
        <v>2971</v>
      </c>
      <c r="N68" s="76">
        <f t="shared" si="26"/>
        <v>127</v>
      </c>
      <c r="O68" s="77">
        <f t="shared" si="27"/>
        <v>4.2746549983170651E-2</v>
      </c>
      <c r="P68" s="73">
        <v>10316.4</v>
      </c>
      <c r="Q68" s="74">
        <v>2363</v>
      </c>
      <c r="R68" s="189">
        <v>2028</v>
      </c>
      <c r="S68" s="69">
        <f t="shared" si="28"/>
        <v>335</v>
      </c>
      <c r="T68" s="190">
        <f t="shared" si="29"/>
        <v>0.16518737672583828</v>
      </c>
      <c r="U68" s="72">
        <v>1947</v>
      </c>
      <c r="V68" s="157">
        <v>1866</v>
      </c>
      <c r="W68" s="76">
        <f t="shared" si="30"/>
        <v>81</v>
      </c>
      <c r="X68" s="77">
        <f t="shared" si="31"/>
        <v>4.3408360128617367E-2</v>
      </c>
      <c r="Y68" s="82">
        <f t="shared" si="32"/>
        <v>64.900000000000006</v>
      </c>
      <c r="Z68" s="75">
        <v>1660</v>
      </c>
      <c r="AA68" s="72">
        <v>440</v>
      </c>
      <c r="AB68" s="72">
        <v>75</v>
      </c>
      <c r="AC68" s="76">
        <f t="shared" si="33"/>
        <v>515</v>
      </c>
      <c r="AD68" s="77">
        <f t="shared" si="34"/>
        <v>0.31024096385542171</v>
      </c>
      <c r="AE68" s="78">
        <f t="shared" si="35"/>
        <v>0.43054280345363216</v>
      </c>
      <c r="AF68" s="72">
        <v>280</v>
      </c>
      <c r="AG68" s="77">
        <f t="shared" si="36"/>
        <v>0.16867469879518071</v>
      </c>
      <c r="AH68" s="79">
        <f t="shared" si="37"/>
        <v>0.92044211201491211</v>
      </c>
      <c r="AI68" s="72">
        <v>685</v>
      </c>
      <c r="AJ68" s="72">
        <v>140</v>
      </c>
      <c r="AK68" s="76">
        <f t="shared" si="38"/>
        <v>825</v>
      </c>
      <c r="AL68" s="77">
        <f t="shared" si="39"/>
        <v>0.49698795180722893</v>
      </c>
      <c r="AM68" s="79">
        <f t="shared" si="40"/>
        <v>5.7380957812685187</v>
      </c>
      <c r="AN68" s="72">
        <v>30</v>
      </c>
      <c r="AO68" s="80" t="s">
        <v>5</v>
      </c>
      <c r="AP68" s="222" t="s">
        <v>5</v>
      </c>
      <c r="AQ68" s="15"/>
    </row>
    <row r="69" spans="1:43" x14ac:dyDescent="0.2">
      <c r="A69" s="198" t="s">
        <v>91</v>
      </c>
      <c r="B69" s="66">
        <v>5050050</v>
      </c>
      <c r="C69" s="67"/>
      <c r="D69" s="68"/>
      <c r="E69" s="69"/>
      <c r="F69" s="69"/>
      <c r="G69" s="70"/>
      <c r="H69" s="156">
        <v>355050050</v>
      </c>
      <c r="I69" s="71">
        <v>0.44</v>
      </c>
      <c r="J69" s="81">
        <f t="shared" si="25"/>
        <v>44</v>
      </c>
      <c r="K69" s="72">
        <v>1158</v>
      </c>
      <c r="L69" s="72">
        <v>1022</v>
      </c>
      <c r="M69" s="157">
        <v>574</v>
      </c>
      <c r="N69" s="76">
        <f t="shared" si="26"/>
        <v>584</v>
      </c>
      <c r="O69" s="77">
        <f t="shared" si="27"/>
        <v>1.0174216027874565</v>
      </c>
      <c r="P69" s="73">
        <v>2638.4</v>
      </c>
      <c r="Q69" s="74">
        <v>519</v>
      </c>
      <c r="R69" s="189">
        <v>684</v>
      </c>
      <c r="S69" s="69">
        <f t="shared" si="28"/>
        <v>-165</v>
      </c>
      <c r="T69" s="190">
        <f t="shared" si="29"/>
        <v>-0.2412280701754386</v>
      </c>
      <c r="U69" s="72">
        <v>315</v>
      </c>
      <c r="V69" s="157">
        <v>325</v>
      </c>
      <c r="W69" s="76">
        <f t="shared" si="30"/>
        <v>-10</v>
      </c>
      <c r="X69" s="77">
        <f t="shared" si="31"/>
        <v>-3.0769230769230771E-2</v>
      </c>
      <c r="Y69" s="82">
        <f t="shared" si="32"/>
        <v>7.1590909090909092</v>
      </c>
      <c r="Z69" s="75">
        <v>315</v>
      </c>
      <c r="AA69" s="72">
        <v>70</v>
      </c>
      <c r="AB69" s="72">
        <v>15</v>
      </c>
      <c r="AC69" s="76">
        <f t="shared" si="33"/>
        <v>85</v>
      </c>
      <c r="AD69" s="77">
        <f t="shared" si="34"/>
        <v>0.26984126984126983</v>
      </c>
      <c r="AE69" s="78">
        <f t="shared" si="35"/>
        <v>0.3744773590217752</v>
      </c>
      <c r="AF69" s="72">
        <v>85</v>
      </c>
      <c r="AG69" s="77">
        <f t="shared" si="36"/>
        <v>0.26984126984126983</v>
      </c>
      <c r="AH69" s="79">
        <f t="shared" si="37"/>
        <v>1.4724986621916565</v>
      </c>
      <c r="AI69" s="72">
        <v>120</v>
      </c>
      <c r="AJ69" s="72">
        <v>20</v>
      </c>
      <c r="AK69" s="76">
        <f t="shared" si="38"/>
        <v>140</v>
      </c>
      <c r="AL69" s="77">
        <f t="shared" si="39"/>
        <v>0.44444444444444442</v>
      </c>
      <c r="AM69" s="79">
        <f t="shared" si="40"/>
        <v>5.1314418838549445</v>
      </c>
      <c r="AN69" s="72">
        <v>0</v>
      </c>
      <c r="AO69" s="80" t="s">
        <v>5</v>
      </c>
      <c r="AP69" s="222" t="s">
        <v>5</v>
      </c>
      <c r="AQ69" s="15"/>
    </row>
    <row r="70" spans="1:43" x14ac:dyDescent="0.2">
      <c r="A70" s="198" t="s">
        <v>69</v>
      </c>
      <c r="B70" s="66">
        <v>5050051</v>
      </c>
      <c r="C70" s="67"/>
      <c r="D70" s="68"/>
      <c r="E70" s="69"/>
      <c r="F70" s="69"/>
      <c r="G70" s="70"/>
      <c r="H70" s="156">
        <v>355050051</v>
      </c>
      <c r="I70" s="71">
        <v>0.6</v>
      </c>
      <c r="J70" s="81">
        <f t="shared" si="25"/>
        <v>60</v>
      </c>
      <c r="K70" s="72">
        <v>4384</v>
      </c>
      <c r="L70" s="72">
        <v>4790</v>
      </c>
      <c r="M70" s="157">
        <v>4995</v>
      </c>
      <c r="N70" s="76">
        <f t="shared" si="26"/>
        <v>-611</v>
      </c>
      <c r="O70" s="77">
        <f t="shared" si="27"/>
        <v>-0.12232232232232232</v>
      </c>
      <c r="P70" s="73">
        <v>7364.4</v>
      </c>
      <c r="Q70" s="74">
        <v>3434</v>
      </c>
      <c r="R70" s="189">
        <v>3255</v>
      </c>
      <c r="S70" s="69">
        <f t="shared" si="28"/>
        <v>179</v>
      </c>
      <c r="T70" s="190">
        <f t="shared" si="29"/>
        <v>5.4992319508448538E-2</v>
      </c>
      <c r="U70" s="72">
        <v>2363</v>
      </c>
      <c r="V70" s="157">
        <v>2683</v>
      </c>
      <c r="W70" s="76">
        <f t="shared" si="30"/>
        <v>-320</v>
      </c>
      <c r="X70" s="77">
        <f t="shared" si="31"/>
        <v>-0.11926947446887812</v>
      </c>
      <c r="Y70" s="82">
        <f t="shared" si="32"/>
        <v>39.383333333333333</v>
      </c>
      <c r="Z70" s="75">
        <v>2255</v>
      </c>
      <c r="AA70" s="72">
        <v>480</v>
      </c>
      <c r="AB70" s="72">
        <v>70</v>
      </c>
      <c r="AC70" s="76">
        <f t="shared" si="33"/>
        <v>550</v>
      </c>
      <c r="AD70" s="77">
        <f t="shared" si="34"/>
        <v>0.24390243902439024</v>
      </c>
      <c r="AE70" s="78">
        <f t="shared" si="35"/>
        <v>0.3384802527743449</v>
      </c>
      <c r="AF70" s="72">
        <v>650</v>
      </c>
      <c r="AG70" s="77">
        <f t="shared" si="36"/>
        <v>0.28824833702882485</v>
      </c>
      <c r="AH70" s="79">
        <f t="shared" si="37"/>
        <v>1.5729443124233295</v>
      </c>
      <c r="AI70" s="72">
        <v>815</v>
      </c>
      <c r="AJ70" s="72">
        <v>190</v>
      </c>
      <c r="AK70" s="76">
        <f t="shared" si="38"/>
        <v>1005</v>
      </c>
      <c r="AL70" s="77">
        <f t="shared" si="39"/>
        <v>0.44567627494456763</v>
      </c>
      <c r="AM70" s="79">
        <f t="shared" si="40"/>
        <v>5.1456642837547646</v>
      </c>
      <c r="AN70" s="72">
        <v>50</v>
      </c>
      <c r="AO70" s="80" t="s">
        <v>5</v>
      </c>
      <c r="AP70" s="222" t="s">
        <v>5</v>
      </c>
      <c r="AQ70" s="15"/>
    </row>
    <row r="71" spans="1:43" x14ac:dyDescent="0.2">
      <c r="A71" s="198"/>
      <c r="B71" s="66">
        <v>5050052</v>
      </c>
      <c r="C71" s="67"/>
      <c r="D71" s="68"/>
      <c r="E71" s="69"/>
      <c r="F71" s="69"/>
      <c r="G71" s="70"/>
      <c r="H71" s="156">
        <v>355050052</v>
      </c>
      <c r="I71" s="71">
        <v>0.65</v>
      </c>
      <c r="J71" s="81">
        <f t="shared" si="25"/>
        <v>65</v>
      </c>
      <c r="K71" s="72">
        <v>4656</v>
      </c>
      <c r="L71" s="72">
        <v>4766</v>
      </c>
      <c r="M71" s="157">
        <v>4754</v>
      </c>
      <c r="N71" s="76">
        <f t="shared" si="26"/>
        <v>-98</v>
      </c>
      <c r="O71" s="77">
        <f t="shared" si="27"/>
        <v>-2.0614219604543543E-2</v>
      </c>
      <c r="P71" s="73">
        <v>7148.8</v>
      </c>
      <c r="Q71" s="74">
        <v>3128</v>
      </c>
      <c r="R71" s="189">
        <v>3104</v>
      </c>
      <c r="S71" s="69">
        <f t="shared" si="28"/>
        <v>24</v>
      </c>
      <c r="T71" s="190">
        <f t="shared" si="29"/>
        <v>7.7319587628865982E-3</v>
      </c>
      <c r="U71" s="72">
        <v>2557</v>
      </c>
      <c r="V71" s="157">
        <v>2588</v>
      </c>
      <c r="W71" s="76">
        <f t="shared" si="30"/>
        <v>-31</v>
      </c>
      <c r="X71" s="77">
        <f t="shared" si="31"/>
        <v>-1.1978361669242658E-2</v>
      </c>
      <c r="Y71" s="82">
        <f t="shared" si="32"/>
        <v>39.338461538461537</v>
      </c>
      <c r="Z71" s="75">
        <v>2125</v>
      </c>
      <c r="AA71" s="72">
        <v>695</v>
      </c>
      <c r="AB71" s="72">
        <v>50</v>
      </c>
      <c r="AC71" s="76">
        <f t="shared" si="33"/>
        <v>745</v>
      </c>
      <c r="AD71" s="77">
        <f t="shared" si="34"/>
        <v>0.35058823529411764</v>
      </c>
      <c r="AE71" s="78">
        <f t="shared" si="35"/>
        <v>0.48653549745846425</v>
      </c>
      <c r="AF71" s="72">
        <v>590</v>
      </c>
      <c r="AG71" s="77">
        <f t="shared" si="36"/>
        <v>0.27764705882352941</v>
      </c>
      <c r="AH71" s="79">
        <f t="shared" si="37"/>
        <v>1.5150941252225294</v>
      </c>
      <c r="AI71" s="72">
        <v>560</v>
      </c>
      <c r="AJ71" s="72">
        <v>200</v>
      </c>
      <c r="AK71" s="76">
        <f t="shared" si="38"/>
        <v>760</v>
      </c>
      <c r="AL71" s="77">
        <f t="shared" si="39"/>
        <v>0.35764705882352943</v>
      </c>
      <c r="AM71" s="79">
        <f t="shared" si="40"/>
        <v>4.1293014688903318</v>
      </c>
      <c r="AN71" s="72">
        <v>30</v>
      </c>
      <c r="AO71" s="80" t="s">
        <v>5</v>
      </c>
      <c r="AP71" s="222" t="s">
        <v>5</v>
      </c>
      <c r="AQ71" s="15"/>
    </row>
    <row r="72" spans="1:43" x14ac:dyDescent="0.2">
      <c r="A72" s="198"/>
      <c r="B72" s="66">
        <v>5050053</v>
      </c>
      <c r="C72" s="67"/>
      <c r="D72" s="68"/>
      <c r="E72" s="69"/>
      <c r="F72" s="69"/>
      <c r="G72" s="70"/>
      <c r="H72" s="156">
        <v>355050053</v>
      </c>
      <c r="I72" s="71">
        <v>0.41</v>
      </c>
      <c r="J72" s="81">
        <f t="shared" si="25"/>
        <v>41</v>
      </c>
      <c r="K72" s="72">
        <v>3972</v>
      </c>
      <c r="L72" s="72">
        <v>3442</v>
      </c>
      <c r="M72" s="157">
        <v>3220</v>
      </c>
      <c r="N72" s="76">
        <f t="shared" si="26"/>
        <v>752</v>
      </c>
      <c r="O72" s="77">
        <f t="shared" si="27"/>
        <v>0.23354037267080746</v>
      </c>
      <c r="P72" s="73">
        <v>9713.9</v>
      </c>
      <c r="Q72" s="74">
        <v>3267</v>
      </c>
      <c r="R72" s="189">
        <v>2487</v>
      </c>
      <c r="S72" s="69">
        <f t="shared" si="28"/>
        <v>780</v>
      </c>
      <c r="T72" s="190">
        <f t="shared" si="29"/>
        <v>0.31363088057901084</v>
      </c>
      <c r="U72" s="72">
        <v>2588</v>
      </c>
      <c r="V72" s="157">
        <v>1996</v>
      </c>
      <c r="W72" s="76">
        <f t="shared" si="30"/>
        <v>592</v>
      </c>
      <c r="X72" s="77">
        <f t="shared" si="31"/>
        <v>0.29659318637274551</v>
      </c>
      <c r="Y72" s="82">
        <f t="shared" si="32"/>
        <v>63.121951219512198</v>
      </c>
      <c r="Z72" s="75">
        <v>1990</v>
      </c>
      <c r="AA72" s="72">
        <v>480</v>
      </c>
      <c r="AB72" s="72">
        <v>60</v>
      </c>
      <c r="AC72" s="76">
        <f t="shared" si="33"/>
        <v>540</v>
      </c>
      <c r="AD72" s="77">
        <f t="shared" si="34"/>
        <v>0.271356783919598</v>
      </c>
      <c r="AE72" s="78">
        <f t="shared" si="35"/>
        <v>0.37658054253386919</v>
      </c>
      <c r="AF72" s="72">
        <v>635</v>
      </c>
      <c r="AG72" s="77">
        <f t="shared" si="36"/>
        <v>0.31909547738693467</v>
      </c>
      <c r="AH72" s="79">
        <f t="shared" si="37"/>
        <v>1.7412742826183039</v>
      </c>
      <c r="AI72" s="72">
        <v>705</v>
      </c>
      <c r="AJ72" s="72">
        <v>95</v>
      </c>
      <c r="AK72" s="76">
        <f t="shared" si="38"/>
        <v>800</v>
      </c>
      <c r="AL72" s="77">
        <f t="shared" si="39"/>
        <v>0.4020100502512563</v>
      </c>
      <c r="AM72" s="79">
        <f t="shared" si="40"/>
        <v>4.6415052215773374</v>
      </c>
      <c r="AN72" s="72">
        <v>10</v>
      </c>
      <c r="AO72" s="80" t="s">
        <v>5</v>
      </c>
      <c r="AP72" s="222" t="s">
        <v>5</v>
      </c>
      <c r="AQ72" s="15"/>
    </row>
    <row r="73" spans="1:43" x14ac:dyDescent="0.2">
      <c r="A73" s="198"/>
      <c r="B73" s="66">
        <v>5050054</v>
      </c>
      <c r="C73" s="67"/>
      <c r="D73" s="68"/>
      <c r="E73" s="69"/>
      <c r="F73" s="69"/>
      <c r="G73" s="70"/>
      <c r="H73" s="156">
        <v>355050054</v>
      </c>
      <c r="I73" s="71">
        <v>0.56000000000000005</v>
      </c>
      <c r="J73" s="81">
        <f t="shared" si="25"/>
        <v>56.000000000000007</v>
      </c>
      <c r="K73" s="72">
        <v>3033</v>
      </c>
      <c r="L73" s="72">
        <v>2839</v>
      </c>
      <c r="M73" s="157">
        <v>2238</v>
      </c>
      <c r="N73" s="76">
        <f t="shared" si="26"/>
        <v>795</v>
      </c>
      <c r="O73" s="77">
        <f t="shared" si="27"/>
        <v>0.35522788203753353</v>
      </c>
      <c r="P73" s="73">
        <v>5428.7</v>
      </c>
      <c r="Q73" s="74">
        <v>2217</v>
      </c>
      <c r="R73" s="189">
        <v>1510</v>
      </c>
      <c r="S73" s="69">
        <f t="shared" si="28"/>
        <v>707</v>
      </c>
      <c r="T73" s="190">
        <f t="shared" si="29"/>
        <v>0.46821192052980132</v>
      </c>
      <c r="U73" s="72">
        <v>1727</v>
      </c>
      <c r="V73" s="157">
        <v>1171</v>
      </c>
      <c r="W73" s="76">
        <f t="shared" si="30"/>
        <v>556</v>
      </c>
      <c r="X73" s="77">
        <f t="shared" si="31"/>
        <v>0.47480785653287788</v>
      </c>
      <c r="Y73" s="82">
        <f t="shared" si="32"/>
        <v>30.839285714285712</v>
      </c>
      <c r="Z73" s="75">
        <v>1505</v>
      </c>
      <c r="AA73" s="72">
        <v>400</v>
      </c>
      <c r="AB73" s="72">
        <v>60</v>
      </c>
      <c r="AC73" s="76">
        <f t="shared" si="33"/>
        <v>460</v>
      </c>
      <c r="AD73" s="77">
        <f t="shared" si="34"/>
        <v>0.30564784053156147</v>
      </c>
      <c r="AE73" s="78">
        <f t="shared" si="35"/>
        <v>0.42416860912452792</v>
      </c>
      <c r="AF73" s="72">
        <v>310</v>
      </c>
      <c r="AG73" s="77">
        <f t="shared" si="36"/>
        <v>0.20598006644518271</v>
      </c>
      <c r="AH73" s="79">
        <f t="shared" si="37"/>
        <v>1.1240140266798144</v>
      </c>
      <c r="AI73" s="72">
        <v>680</v>
      </c>
      <c r="AJ73" s="72">
        <v>45</v>
      </c>
      <c r="AK73" s="76">
        <f t="shared" si="38"/>
        <v>725</v>
      </c>
      <c r="AL73" s="77">
        <f t="shared" si="39"/>
        <v>0.48172757475083056</v>
      </c>
      <c r="AM73" s="79">
        <f t="shared" si="40"/>
        <v>5.5619033707896204</v>
      </c>
      <c r="AN73" s="72">
        <v>10</v>
      </c>
      <c r="AO73" s="80" t="s">
        <v>5</v>
      </c>
      <c r="AP73" s="222" t="s">
        <v>5</v>
      </c>
      <c r="AQ73" s="15"/>
    </row>
    <row r="74" spans="1:43" x14ac:dyDescent="0.2">
      <c r="A74" s="198"/>
      <c r="B74" s="66">
        <v>5050055</v>
      </c>
      <c r="C74" s="67"/>
      <c r="D74" s="68"/>
      <c r="E74" s="69"/>
      <c r="F74" s="69"/>
      <c r="G74" s="70"/>
      <c r="H74" s="156">
        <v>355050055</v>
      </c>
      <c r="I74" s="71">
        <v>0.57999999999999996</v>
      </c>
      <c r="J74" s="81">
        <f t="shared" si="25"/>
        <v>57.999999999999993</v>
      </c>
      <c r="K74" s="72">
        <v>1959</v>
      </c>
      <c r="L74" s="72">
        <v>1996</v>
      </c>
      <c r="M74" s="157">
        <v>2219</v>
      </c>
      <c r="N74" s="76">
        <f t="shared" si="26"/>
        <v>-260</v>
      </c>
      <c r="O74" s="77">
        <f t="shared" si="27"/>
        <v>-0.11716989634970708</v>
      </c>
      <c r="P74" s="73">
        <v>3365.4</v>
      </c>
      <c r="Q74" s="74">
        <v>1223</v>
      </c>
      <c r="R74" s="189">
        <v>1214</v>
      </c>
      <c r="S74" s="69">
        <f t="shared" si="28"/>
        <v>9</v>
      </c>
      <c r="T74" s="190">
        <f t="shared" si="29"/>
        <v>7.4135090609555188E-3</v>
      </c>
      <c r="U74" s="72">
        <v>1086</v>
      </c>
      <c r="V74" s="157">
        <v>1065</v>
      </c>
      <c r="W74" s="76">
        <f t="shared" si="30"/>
        <v>21</v>
      </c>
      <c r="X74" s="77">
        <f t="shared" si="31"/>
        <v>1.9718309859154931E-2</v>
      </c>
      <c r="Y74" s="82">
        <f t="shared" si="32"/>
        <v>18.724137931034484</v>
      </c>
      <c r="Z74" s="75">
        <v>1035</v>
      </c>
      <c r="AA74" s="72">
        <v>250</v>
      </c>
      <c r="AB74" s="72">
        <v>25</v>
      </c>
      <c r="AC74" s="76">
        <f t="shared" si="33"/>
        <v>275</v>
      </c>
      <c r="AD74" s="77">
        <f t="shared" si="34"/>
        <v>0.26570048309178745</v>
      </c>
      <c r="AE74" s="78">
        <f t="shared" si="35"/>
        <v>0.36873090338461245</v>
      </c>
      <c r="AF74" s="72">
        <v>190</v>
      </c>
      <c r="AG74" s="77">
        <f t="shared" si="36"/>
        <v>0.18357487922705315</v>
      </c>
      <c r="AH74" s="79">
        <f t="shared" si="37"/>
        <v>1.0017510080383139</v>
      </c>
      <c r="AI74" s="72">
        <v>520</v>
      </c>
      <c r="AJ74" s="72">
        <v>45</v>
      </c>
      <c r="AK74" s="76">
        <f t="shared" si="38"/>
        <v>565</v>
      </c>
      <c r="AL74" s="77">
        <f t="shared" si="39"/>
        <v>0.54589371980676327</v>
      </c>
      <c r="AM74" s="79">
        <f t="shared" si="40"/>
        <v>6.3027492703870518</v>
      </c>
      <c r="AN74" s="72">
        <v>10</v>
      </c>
      <c r="AO74" s="80" t="s">
        <v>5</v>
      </c>
      <c r="AP74" s="222" t="s">
        <v>5</v>
      </c>
      <c r="AQ74" s="15"/>
    </row>
    <row r="75" spans="1:43" x14ac:dyDescent="0.2">
      <c r="A75" s="198"/>
      <c r="B75" s="66">
        <v>5050056</v>
      </c>
      <c r="C75" s="67"/>
      <c r="D75" s="68"/>
      <c r="E75" s="69"/>
      <c r="F75" s="69"/>
      <c r="G75" s="70"/>
      <c r="H75" s="156">
        <v>355050056</v>
      </c>
      <c r="I75" s="71">
        <v>0.51</v>
      </c>
      <c r="J75" s="81">
        <f t="shared" si="25"/>
        <v>51</v>
      </c>
      <c r="K75" s="72">
        <v>3892</v>
      </c>
      <c r="L75" s="72">
        <v>3906</v>
      </c>
      <c r="M75" s="157">
        <v>3700</v>
      </c>
      <c r="N75" s="76">
        <f t="shared" si="26"/>
        <v>192</v>
      </c>
      <c r="O75" s="77">
        <f t="shared" si="27"/>
        <v>5.1891891891891889E-2</v>
      </c>
      <c r="P75" s="73">
        <v>7622.4</v>
      </c>
      <c r="Q75" s="74">
        <v>1986</v>
      </c>
      <c r="R75" s="189">
        <v>1953</v>
      </c>
      <c r="S75" s="69">
        <f t="shared" si="28"/>
        <v>33</v>
      </c>
      <c r="T75" s="190">
        <f t="shared" si="29"/>
        <v>1.6897081413210446E-2</v>
      </c>
      <c r="U75" s="72">
        <v>1785</v>
      </c>
      <c r="V75" s="157">
        <v>1724</v>
      </c>
      <c r="W75" s="76">
        <f t="shared" si="30"/>
        <v>61</v>
      </c>
      <c r="X75" s="77">
        <f t="shared" si="31"/>
        <v>3.5382830626450118E-2</v>
      </c>
      <c r="Y75" s="82">
        <f t="shared" si="32"/>
        <v>35</v>
      </c>
      <c r="Z75" s="75">
        <v>1660</v>
      </c>
      <c r="AA75" s="72">
        <v>470</v>
      </c>
      <c r="AB75" s="72">
        <v>50</v>
      </c>
      <c r="AC75" s="76">
        <f t="shared" si="33"/>
        <v>520</v>
      </c>
      <c r="AD75" s="77">
        <f t="shared" si="34"/>
        <v>0.31325301204819278</v>
      </c>
      <c r="AE75" s="78">
        <f t="shared" si="35"/>
        <v>0.43472283067162854</v>
      </c>
      <c r="AF75" s="72">
        <v>455</v>
      </c>
      <c r="AG75" s="77">
        <f t="shared" si="36"/>
        <v>0.2740963855421687</v>
      </c>
      <c r="AH75" s="79">
        <f t="shared" si="37"/>
        <v>1.4957184320242325</v>
      </c>
      <c r="AI75" s="72">
        <v>565</v>
      </c>
      <c r="AJ75" s="72">
        <v>65</v>
      </c>
      <c r="AK75" s="76">
        <f t="shared" si="38"/>
        <v>630</v>
      </c>
      <c r="AL75" s="77">
        <f t="shared" si="39"/>
        <v>0.37951807228915663</v>
      </c>
      <c r="AM75" s="79">
        <f t="shared" si="40"/>
        <v>4.3818185966050507</v>
      </c>
      <c r="AN75" s="72">
        <v>55</v>
      </c>
      <c r="AO75" s="80" t="s">
        <v>5</v>
      </c>
      <c r="AP75" s="222" t="s">
        <v>5</v>
      </c>
      <c r="AQ75" s="15"/>
    </row>
    <row r="76" spans="1:43" x14ac:dyDescent="0.2">
      <c r="A76" s="198"/>
      <c r="B76" s="66">
        <v>5050057</v>
      </c>
      <c r="C76" s="67"/>
      <c r="D76" s="68"/>
      <c r="E76" s="69"/>
      <c r="F76" s="69"/>
      <c r="G76" s="70"/>
      <c r="H76" s="156">
        <v>355050057</v>
      </c>
      <c r="I76" s="71">
        <v>0.27</v>
      </c>
      <c r="J76" s="81">
        <f t="shared" si="25"/>
        <v>27</v>
      </c>
      <c r="K76" s="72">
        <v>1817</v>
      </c>
      <c r="L76" s="72">
        <v>1701</v>
      </c>
      <c r="M76" s="157">
        <v>1832</v>
      </c>
      <c r="N76" s="76">
        <f t="shared" si="26"/>
        <v>-15</v>
      </c>
      <c r="O76" s="77">
        <f t="shared" si="27"/>
        <v>-8.1877729257641921E-3</v>
      </c>
      <c r="P76" s="73">
        <v>6841.1</v>
      </c>
      <c r="Q76" s="74">
        <v>762</v>
      </c>
      <c r="R76" s="189">
        <v>793</v>
      </c>
      <c r="S76" s="69">
        <f t="shared" si="28"/>
        <v>-31</v>
      </c>
      <c r="T76" s="190">
        <f t="shared" si="29"/>
        <v>-3.9092055485498108E-2</v>
      </c>
      <c r="U76" s="72">
        <v>709</v>
      </c>
      <c r="V76" s="157">
        <v>740</v>
      </c>
      <c r="W76" s="76">
        <f t="shared" si="30"/>
        <v>-31</v>
      </c>
      <c r="X76" s="77">
        <f t="shared" si="31"/>
        <v>-4.1891891891891894E-2</v>
      </c>
      <c r="Y76" s="82">
        <f t="shared" si="32"/>
        <v>26.25925925925926</v>
      </c>
      <c r="Z76" s="75">
        <v>700</v>
      </c>
      <c r="AA76" s="72">
        <v>270</v>
      </c>
      <c r="AB76" s="72">
        <v>40</v>
      </c>
      <c r="AC76" s="76">
        <f t="shared" si="33"/>
        <v>310</v>
      </c>
      <c r="AD76" s="77">
        <f t="shared" si="34"/>
        <v>0.44285714285714284</v>
      </c>
      <c r="AE76" s="78">
        <f t="shared" si="35"/>
        <v>0.61458343039456054</v>
      </c>
      <c r="AF76" s="72">
        <v>175</v>
      </c>
      <c r="AG76" s="77">
        <f t="shared" si="36"/>
        <v>0.25</v>
      </c>
      <c r="AH76" s="79">
        <f t="shared" si="37"/>
        <v>1.3642267017363878</v>
      </c>
      <c r="AI76" s="72">
        <v>110</v>
      </c>
      <c r="AJ76" s="72">
        <v>95</v>
      </c>
      <c r="AK76" s="76">
        <f t="shared" si="38"/>
        <v>205</v>
      </c>
      <c r="AL76" s="77">
        <f t="shared" si="39"/>
        <v>0.29285714285714287</v>
      </c>
      <c r="AM76" s="79">
        <f t="shared" si="40"/>
        <v>3.3812536698972764</v>
      </c>
      <c r="AN76" s="72">
        <v>10</v>
      </c>
      <c r="AO76" s="80" t="s">
        <v>5</v>
      </c>
      <c r="AP76" s="222" t="s">
        <v>5</v>
      </c>
      <c r="AQ76" s="15"/>
    </row>
    <row r="77" spans="1:43" x14ac:dyDescent="0.2">
      <c r="A77" s="198"/>
      <c r="B77" s="66">
        <v>5050058</v>
      </c>
      <c r="C77" s="67"/>
      <c r="D77" s="68"/>
      <c r="E77" s="69"/>
      <c r="F77" s="69"/>
      <c r="G77" s="70"/>
      <c r="H77" s="156">
        <v>355050058</v>
      </c>
      <c r="I77" s="71">
        <v>1.1499999999999999</v>
      </c>
      <c r="J77" s="81">
        <f t="shared" si="25"/>
        <v>114.99999999999999</v>
      </c>
      <c r="K77" s="72">
        <v>3568</v>
      </c>
      <c r="L77" s="72">
        <v>3610</v>
      </c>
      <c r="M77" s="157">
        <v>3627</v>
      </c>
      <c r="N77" s="76">
        <f t="shared" si="26"/>
        <v>-59</v>
      </c>
      <c r="O77" s="77">
        <f t="shared" si="27"/>
        <v>-1.6266887234629171E-2</v>
      </c>
      <c r="P77" s="73">
        <v>3116.2</v>
      </c>
      <c r="Q77" s="74">
        <v>1851</v>
      </c>
      <c r="R77" s="189">
        <v>1838</v>
      </c>
      <c r="S77" s="69">
        <f t="shared" si="28"/>
        <v>13</v>
      </c>
      <c r="T77" s="190">
        <f t="shared" si="29"/>
        <v>7.0729053318824807E-3</v>
      </c>
      <c r="U77" s="72">
        <v>1729</v>
      </c>
      <c r="V77" s="157">
        <v>1708</v>
      </c>
      <c r="W77" s="76">
        <f t="shared" si="30"/>
        <v>21</v>
      </c>
      <c r="X77" s="77">
        <f t="shared" si="31"/>
        <v>1.2295081967213115E-2</v>
      </c>
      <c r="Y77" s="82">
        <f t="shared" si="32"/>
        <v>15.034782608695654</v>
      </c>
      <c r="Z77" s="75">
        <v>1710</v>
      </c>
      <c r="AA77" s="72">
        <v>820</v>
      </c>
      <c r="AB77" s="72">
        <v>90</v>
      </c>
      <c r="AC77" s="76">
        <f t="shared" si="33"/>
        <v>910</v>
      </c>
      <c r="AD77" s="77">
        <f t="shared" si="34"/>
        <v>0.53216374269005851</v>
      </c>
      <c r="AE77" s="78">
        <f t="shared" si="35"/>
        <v>0.73852036438659707</v>
      </c>
      <c r="AF77" s="72">
        <v>315</v>
      </c>
      <c r="AG77" s="77">
        <f t="shared" si="36"/>
        <v>0.18421052631578946</v>
      </c>
      <c r="AH77" s="79">
        <f t="shared" si="37"/>
        <v>1.0052196749636542</v>
      </c>
      <c r="AI77" s="72">
        <v>305</v>
      </c>
      <c r="AJ77" s="72">
        <v>150</v>
      </c>
      <c r="AK77" s="76">
        <f t="shared" si="38"/>
        <v>455</v>
      </c>
      <c r="AL77" s="77">
        <f t="shared" si="39"/>
        <v>0.26608187134502925</v>
      </c>
      <c r="AM77" s="79">
        <f t="shared" si="40"/>
        <v>3.0721132330973684</v>
      </c>
      <c r="AN77" s="72">
        <v>35</v>
      </c>
      <c r="AO77" s="80" t="s">
        <v>5</v>
      </c>
      <c r="AP77" s="222" t="s">
        <v>5</v>
      </c>
      <c r="AQ77" s="15"/>
    </row>
    <row r="78" spans="1:43" x14ac:dyDescent="0.2">
      <c r="A78" s="200"/>
      <c r="B78" s="101">
        <v>5050059</v>
      </c>
      <c r="C78" s="102"/>
      <c r="D78" s="103"/>
      <c r="E78" s="104"/>
      <c r="F78" s="104"/>
      <c r="G78" s="105"/>
      <c r="H78" s="169">
        <v>355050059</v>
      </c>
      <c r="I78" s="106">
        <v>1.57</v>
      </c>
      <c r="J78" s="107">
        <f t="shared" si="25"/>
        <v>157</v>
      </c>
      <c r="K78" s="108">
        <v>3375</v>
      </c>
      <c r="L78" s="108">
        <v>3295</v>
      </c>
      <c r="M78" s="170">
        <v>3367</v>
      </c>
      <c r="N78" s="109">
        <f t="shared" si="26"/>
        <v>8</v>
      </c>
      <c r="O78" s="110">
        <f t="shared" si="27"/>
        <v>2.3760023760023758E-3</v>
      </c>
      <c r="P78" s="111">
        <v>2154.9</v>
      </c>
      <c r="Q78" s="112">
        <v>1509</v>
      </c>
      <c r="R78" s="186">
        <v>1483</v>
      </c>
      <c r="S78" s="104">
        <f t="shared" si="28"/>
        <v>26</v>
      </c>
      <c r="T78" s="187">
        <f t="shared" si="29"/>
        <v>1.753202966958867E-2</v>
      </c>
      <c r="U78" s="108">
        <v>1464</v>
      </c>
      <c r="V78" s="170">
        <v>1423</v>
      </c>
      <c r="W78" s="109">
        <f t="shared" si="30"/>
        <v>41</v>
      </c>
      <c r="X78" s="110">
        <f t="shared" si="31"/>
        <v>2.8812368236120871E-2</v>
      </c>
      <c r="Y78" s="113">
        <f t="shared" si="32"/>
        <v>9.3248407643312099</v>
      </c>
      <c r="Z78" s="114">
        <v>1570</v>
      </c>
      <c r="AA78" s="108">
        <v>805</v>
      </c>
      <c r="AB78" s="108">
        <v>135</v>
      </c>
      <c r="AC78" s="109">
        <f t="shared" si="33"/>
        <v>940</v>
      </c>
      <c r="AD78" s="110">
        <f t="shared" si="34"/>
        <v>0.59872611464968151</v>
      </c>
      <c r="AE78" s="115">
        <f t="shared" si="35"/>
        <v>0.83089356317982499</v>
      </c>
      <c r="AF78" s="108">
        <v>465</v>
      </c>
      <c r="AG78" s="110">
        <f t="shared" si="36"/>
        <v>0.29617834394904458</v>
      </c>
      <c r="AH78" s="116">
        <f t="shared" si="37"/>
        <v>1.616217621165402</v>
      </c>
      <c r="AI78" s="108">
        <v>50</v>
      </c>
      <c r="AJ78" s="108">
        <v>90</v>
      </c>
      <c r="AK78" s="109">
        <f t="shared" si="38"/>
        <v>140</v>
      </c>
      <c r="AL78" s="110">
        <f t="shared" si="39"/>
        <v>8.9171974522292988E-2</v>
      </c>
      <c r="AM78" s="116">
        <f t="shared" si="40"/>
        <v>1.0295568110919155</v>
      </c>
      <c r="AN78" s="108">
        <v>35</v>
      </c>
      <c r="AO78" s="117" t="s">
        <v>6</v>
      </c>
      <c r="AP78" s="224" t="s">
        <v>7</v>
      </c>
      <c r="AQ78" s="15"/>
    </row>
    <row r="79" spans="1:43" x14ac:dyDescent="0.2">
      <c r="A79" s="200"/>
      <c r="B79" s="101">
        <v>5050060</v>
      </c>
      <c r="C79" s="102"/>
      <c r="D79" s="103"/>
      <c r="E79" s="104"/>
      <c r="F79" s="104"/>
      <c r="G79" s="105"/>
      <c r="H79" s="169">
        <v>355050060</v>
      </c>
      <c r="I79" s="106">
        <v>1.33</v>
      </c>
      <c r="J79" s="107">
        <f t="shared" si="25"/>
        <v>133</v>
      </c>
      <c r="K79" s="108">
        <v>4341</v>
      </c>
      <c r="L79" s="108">
        <v>4370</v>
      </c>
      <c r="M79" s="170">
        <v>4285</v>
      </c>
      <c r="N79" s="109">
        <f t="shared" si="26"/>
        <v>56</v>
      </c>
      <c r="O79" s="110">
        <f t="shared" si="27"/>
        <v>1.3068844807467912E-2</v>
      </c>
      <c r="P79" s="111">
        <v>3252.9</v>
      </c>
      <c r="Q79" s="112">
        <v>2695</v>
      </c>
      <c r="R79" s="186">
        <v>2688</v>
      </c>
      <c r="S79" s="104">
        <f t="shared" si="28"/>
        <v>7</v>
      </c>
      <c r="T79" s="187">
        <f t="shared" si="29"/>
        <v>2.6041666666666665E-3</v>
      </c>
      <c r="U79" s="108">
        <v>2602</v>
      </c>
      <c r="V79" s="170">
        <v>2529</v>
      </c>
      <c r="W79" s="109">
        <f t="shared" si="30"/>
        <v>73</v>
      </c>
      <c r="X79" s="110">
        <f t="shared" si="31"/>
        <v>2.8865164096480822E-2</v>
      </c>
      <c r="Y79" s="113">
        <f t="shared" si="32"/>
        <v>19.563909774436091</v>
      </c>
      <c r="Z79" s="114">
        <v>1525</v>
      </c>
      <c r="AA79" s="108">
        <v>775</v>
      </c>
      <c r="AB79" s="108">
        <v>70</v>
      </c>
      <c r="AC79" s="109">
        <f t="shared" si="33"/>
        <v>845</v>
      </c>
      <c r="AD79" s="110">
        <f t="shared" si="34"/>
        <v>0.5540983606557377</v>
      </c>
      <c r="AE79" s="115">
        <f t="shared" si="35"/>
        <v>0.76896054802407732</v>
      </c>
      <c r="AF79" s="108">
        <v>475</v>
      </c>
      <c r="AG79" s="110">
        <f t="shared" si="36"/>
        <v>0.31147540983606559</v>
      </c>
      <c r="AH79" s="116">
        <f t="shared" si="37"/>
        <v>1.6996922841305815</v>
      </c>
      <c r="AI79" s="108">
        <v>135</v>
      </c>
      <c r="AJ79" s="108">
        <v>45</v>
      </c>
      <c r="AK79" s="109">
        <f t="shared" si="38"/>
        <v>180</v>
      </c>
      <c r="AL79" s="110">
        <f t="shared" si="39"/>
        <v>0.11803278688524591</v>
      </c>
      <c r="AM79" s="116">
        <f t="shared" si="40"/>
        <v>1.3627763691549197</v>
      </c>
      <c r="AN79" s="108">
        <v>25</v>
      </c>
      <c r="AO79" s="117" t="s">
        <v>6</v>
      </c>
      <c r="AP79" s="226" t="s">
        <v>6</v>
      </c>
      <c r="AQ79" s="15"/>
    </row>
    <row r="80" spans="1:43" x14ac:dyDescent="0.2">
      <c r="A80" s="199"/>
      <c r="B80" s="83">
        <v>5050061</v>
      </c>
      <c r="C80" s="84"/>
      <c r="D80" s="85"/>
      <c r="E80" s="86"/>
      <c r="F80" s="86"/>
      <c r="G80" s="87"/>
      <c r="H80" s="158">
        <v>355050061</v>
      </c>
      <c r="I80" s="88">
        <v>1.37</v>
      </c>
      <c r="J80" s="89">
        <f t="shared" si="25"/>
        <v>137</v>
      </c>
      <c r="K80" s="90">
        <v>5304</v>
      </c>
      <c r="L80" s="90">
        <v>5345</v>
      </c>
      <c r="M80" s="159">
        <v>5283</v>
      </c>
      <c r="N80" s="91">
        <f t="shared" si="26"/>
        <v>21</v>
      </c>
      <c r="O80" s="92">
        <f t="shared" si="27"/>
        <v>3.9750141964792728E-3</v>
      </c>
      <c r="P80" s="93">
        <v>3872.4</v>
      </c>
      <c r="Q80" s="94">
        <v>2416</v>
      </c>
      <c r="R80" s="161">
        <v>2367</v>
      </c>
      <c r="S80" s="86">
        <f t="shared" si="28"/>
        <v>49</v>
      </c>
      <c r="T80" s="188">
        <f t="shared" si="29"/>
        <v>2.0701309674693705E-2</v>
      </c>
      <c r="U80" s="90">
        <v>2306</v>
      </c>
      <c r="V80" s="159">
        <v>2246</v>
      </c>
      <c r="W80" s="91">
        <f t="shared" si="30"/>
        <v>60</v>
      </c>
      <c r="X80" s="92">
        <f t="shared" si="31"/>
        <v>2.6714158504007122E-2</v>
      </c>
      <c r="Y80" s="95">
        <f t="shared" si="32"/>
        <v>16.832116788321169</v>
      </c>
      <c r="Z80" s="96">
        <v>2235</v>
      </c>
      <c r="AA80" s="90">
        <v>1155</v>
      </c>
      <c r="AB80" s="90">
        <v>160</v>
      </c>
      <c r="AC80" s="91">
        <f t="shared" si="33"/>
        <v>1315</v>
      </c>
      <c r="AD80" s="92">
        <f t="shared" si="34"/>
        <v>0.5883668903803132</v>
      </c>
      <c r="AE80" s="97">
        <f t="shared" si="35"/>
        <v>0.81651735249793311</v>
      </c>
      <c r="AF80" s="90">
        <v>610</v>
      </c>
      <c r="AG80" s="92">
        <f t="shared" si="36"/>
        <v>0.27293064876957496</v>
      </c>
      <c r="AH80" s="98">
        <f t="shared" si="37"/>
        <v>1.4893571150947589</v>
      </c>
      <c r="AI80" s="90">
        <v>190</v>
      </c>
      <c r="AJ80" s="90">
        <v>80</v>
      </c>
      <c r="AK80" s="91">
        <f t="shared" si="38"/>
        <v>270</v>
      </c>
      <c r="AL80" s="92">
        <f t="shared" si="39"/>
        <v>0.12080536912751678</v>
      </c>
      <c r="AM80" s="98">
        <f t="shared" si="40"/>
        <v>1.3947878946048675</v>
      </c>
      <c r="AN80" s="90">
        <v>35</v>
      </c>
      <c r="AO80" s="99" t="s">
        <v>7</v>
      </c>
      <c r="AP80" s="224" t="s">
        <v>7</v>
      </c>
      <c r="AQ80" s="15"/>
    </row>
    <row r="81" spans="1:43" x14ac:dyDescent="0.2">
      <c r="A81" s="200"/>
      <c r="B81" s="101">
        <v>5050062.01</v>
      </c>
      <c r="C81" s="102"/>
      <c r="D81" s="103"/>
      <c r="E81" s="104"/>
      <c r="F81" s="104"/>
      <c r="G81" s="105"/>
      <c r="H81" s="169">
        <v>355050062.00999999</v>
      </c>
      <c r="I81" s="106">
        <v>1.84</v>
      </c>
      <c r="J81" s="107">
        <f t="shared" si="25"/>
        <v>184</v>
      </c>
      <c r="K81" s="108">
        <v>5786</v>
      </c>
      <c r="L81" s="108">
        <v>5561</v>
      </c>
      <c r="M81" s="170">
        <v>5638</v>
      </c>
      <c r="N81" s="109">
        <f t="shared" si="26"/>
        <v>148</v>
      </c>
      <c r="O81" s="110">
        <f t="shared" si="27"/>
        <v>2.625044341965236E-2</v>
      </c>
      <c r="P81" s="111">
        <v>3153</v>
      </c>
      <c r="Q81" s="112">
        <v>2660</v>
      </c>
      <c r="R81" s="186">
        <v>2490</v>
      </c>
      <c r="S81" s="104">
        <f t="shared" si="28"/>
        <v>170</v>
      </c>
      <c r="T81" s="187">
        <f t="shared" si="29"/>
        <v>6.8273092369477914E-2</v>
      </c>
      <c r="U81" s="108">
        <v>2507</v>
      </c>
      <c r="V81" s="170">
        <v>2361</v>
      </c>
      <c r="W81" s="109">
        <f t="shared" si="30"/>
        <v>146</v>
      </c>
      <c r="X81" s="110">
        <f t="shared" si="31"/>
        <v>6.1838204150783567E-2</v>
      </c>
      <c r="Y81" s="113">
        <f t="shared" si="32"/>
        <v>13.625</v>
      </c>
      <c r="Z81" s="114">
        <v>2295</v>
      </c>
      <c r="AA81" s="108">
        <v>1245</v>
      </c>
      <c r="AB81" s="108">
        <v>150</v>
      </c>
      <c r="AC81" s="109">
        <f t="shared" si="33"/>
        <v>1395</v>
      </c>
      <c r="AD81" s="110">
        <f t="shared" si="34"/>
        <v>0.60784313725490191</v>
      </c>
      <c r="AE81" s="115">
        <f t="shared" si="35"/>
        <v>0.84354588485527915</v>
      </c>
      <c r="AF81" s="108">
        <v>640</v>
      </c>
      <c r="AG81" s="110">
        <f t="shared" si="36"/>
        <v>0.27886710239651419</v>
      </c>
      <c r="AH81" s="116">
        <f t="shared" si="37"/>
        <v>1.5217517893007202</v>
      </c>
      <c r="AI81" s="108">
        <v>155</v>
      </c>
      <c r="AJ81" s="108">
        <v>65</v>
      </c>
      <c r="AK81" s="109">
        <f t="shared" si="38"/>
        <v>220</v>
      </c>
      <c r="AL81" s="110">
        <f t="shared" si="39"/>
        <v>9.586056644880174E-2</v>
      </c>
      <c r="AM81" s="116">
        <f t="shared" si="40"/>
        <v>1.1067815827922429</v>
      </c>
      <c r="AN81" s="108">
        <v>40</v>
      </c>
      <c r="AO81" s="117" t="s">
        <v>6</v>
      </c>
      <c r="AP81" s="224" t="s">
        <v>7</v>
      </c>
      <c r="AQ81" s="15"/>
    </row>
    <row r="82" spans="1:43" x14ac:dyDescent="0.2">
      <c r="A82" s="200" t="s">
        <v>89</v>
      </c>
      <c r="B82" s="101">
        <v>5050062.0199999996</v>
      </c>
      <c r="C82" s="102"/>
      <c r="D82" s="103"/>
      <c r="E82" s="104"/>
      <c r="F82" s="104"/>
      <c r="G82" s="105"/>
      <c r="H82" s="169">
        <v>355050062.01999998</v>
      </c>
      <c r="I82" s="106">
        <v>4.7699999999999996</v>
      </c>
      <c r="J82" s="107">
        <f t="shared" si="25"/>
        <v>476.99999999999994</v>
      </c>
      <c r="K82" s="108">
        <v>1686</v>
      </c>
      <c r="L82" s="108">
        <v>1724</v>
      </c>
      <c r="M82" s="170">
        <v>2069</v>
      </c>
      <c r="N82" s="109">
        <f t="shared" si="26"/>
        <v>-383</v>
      </c>
      <c r="O82" s="110">
        <f t="shared" si="27"/>
        <v>-0.18511358144030932</v>
      </c>
      <c r="P82" s="111">
        <v>353.2</v>
      </c>
      <c r="Q82" s="112">
        <v>759</v>
      </c>
      <c r="R82" s="186">
        <v>1175</v>
      </c>
      <c r="S82" s="104">
        <f t="shared" si="28"/>
        <v>-416</v>
      </c>
      <c r="T82" s="187">
        <f t="shared" si="29"/>
        <v>-0.35404255319148936</v>
      </c>
      <c r="U82" s="108">
        <v>719</v>
      </c>
      <c r="V82" s="170">
        <v>854</v>
      </c>
      <c r="W82" s="109">
        <f t="shared" si="30"/>
        <v>-135</v>
      </c>
      <c r="X82" s="110">
        <f t="shared" si="31"/>
        <v>-0.15807962529274006</v>
      </c>
      <c r="Y82" s="113">
        <f t="shared" si="32"/>
        <v>1.5073375262054509</v>
      </c>
      <c r="Z82" s="114">
        <v>630</v>
      </c>
      <c r="AA82" s="108">
        <v>325</v>
      </c>
      <c r="AB82" s="108">
        <v>35</v>
      </c>
      <c r="AC82" s="109">
        <f t="shared" si="33"/>
        <v>360</v>
      </c>
      <c r="AD82" s="110">
        <f t="shared" si="34"/>
        <v>0.5714285714285714</v>
      </c>
      <c r="AE82" s="115">
        <f t="shared" si="35"/>
        <v>0.79301087792846514</v>
      </c>
      <c r="AF82" s="108">
        <v>210</v>
      </c>
      <c r="AG82" s="110">
        <f t="shared" si="36"/>
        <v>0.33333333333333331</v>
      </c>
      <c r="AH82" s="116">
        <f t="shared" si="37"/>
        <v>1.8189689356485168</v>
      </c>
      <c r="AI82" s="108">
        <v>45</v>
      </c>
      <c r="AJ82" s="108">
        <v>10</v>
      </c>
      <c r="AK82" s="109">
        <f t="shared" si="38"/>
        <v>55</v>
      </c>
      <c r="AL82" s="110">
        <f t="shared" si="39"/>
        <v>8.7301587301587297E-2</v>
      </c>
      <c r="AM82" s="116">
        <f t="shared" si="40"/>
        <v>1.0079617986143641</v>
      </c>
      <c r="AN82" s="108">
        <v>0</v>
      </c>
      <c r="AO82" s="117" t="s">
        <v>6</v>
      </c>
      <c r="AP82" s="224" t="s">
        <v>7</v>
      </c>
      <c r="AQ82" s="15"/>
    </row>
    <row r="83" spans="1:43" x14ac:dyDescent="0.2">
      <c r="A83" s="198"/>
      <c r="B83" s="66">
        <v>5050100</v>
      </c>
      <c r="C83" s="67"/>
      <c r="D83" s="68"/>
      <c r="E83" s="69"/>
      <c r="F83" s="69"/>
      <c r="G83" s="70"/>
      <c r="H83" s="156">
        <v>355050100</v>
      </c>
      <c r="I83" s="71">
        <v>0.5</v>
      </c>
      <c r="J83" s="81">
        <f t="shared" si="25"/>
        <v>50</v>
      </c>
      <c r="K83" s="72">
        <v>2938</v>
      </c>
      <c r="L83" s="72">
        <v>3103</v>
      </c>
      <c r="M83" s="157">
        <v>2989</v>
      </c>
      <c r="N83" s="76">
        <f t="shared" si="26"/>
        <v>-51</v>
      </c>
      <c r="O83" s="77">
        <f t="shared" si="27"/>
        <v>-1.7062562730010038E-2</v>
      </c>
      <c r="P83" s="73">
        <v>5852.6</v>
      </c>
      <c r="Q83" s="74">
        <v>1820</v>
      </c>
      <c r="R83" s="189">
        <v>1812</v>
      </c>
      <c r="S83" s="69">
        <f t="shared" si="28"/>
        <v>8</v>
      </c>
      <c r="T83" s="190">
        <f t="shared" si="29"/>
        <v>4.4150110375275938E-3</v>
      </c>
      <c r="U83" s="72">
        <v>1587</v>
      </c>
      <c r="V83" s="157">
        <v>1599</v>
      </c>
      <c r="W83" s="76">
        <f t="shared" si="30"/>
        <v>-12</v>
      </c>
      <c r="X83" s="77">
        <f t="shared" si="31"/>
        <v>-7.5046904315196998E-3</v>
      </c>
      <c r="Y83" s="82">
        <f t="shared" si="32"/>
        <v>31.74</v>
      </c>
      <c r="Z83" s="75">
        <v>1440</v>
      </c>
      <c r="AA83" s="72">
        <v>660</v>
      </c>
      <c r="AB83" s="72">
        <v>70</v>
      </c>
      <c r="AC83" s="76">
        <f t="shared" si="33"/>
        <v>730</v>
      </c>
      <c r="AD83" s="77">
        <f t="shared" si="34"/>
        <v>0.50694444444444442</v>
      </c>
      <c r="AE83" s="78">
        <f t="shared" si="35"/>
        <v>0.70352180316223212</v>
      </c>
      <c r="AF83" s="72">
        <v>485</v>
      </c>
      <c r="AG83" s="77">
        <f t="shared" si="36"/>
        <v>0.33680555555555558</v>
      </c>
      <c r="AH83" s="79">
        <f t="shared" si="37"/>
        <v>1.8379165287281891</v>
      </c>
      <c r="AI83" s="72">
        <v>135</v>
      </c>
      <c r="AJ83" s="72">
        <v>65</v>
      </c>
      <c r="AK83" s="76">
        <f t="shared" si="38"/>
        <v>200</v>
      </c>
      <c r="AL83" s="77">
        <f t="shared" si="39"/>
        <v>0.1388888888888889</v>
      </c>
      <c r="AM83" s="79">
        <f t="shared" si="40"/>
        <v>1.6035755887046703</v>
      </c>
      <c r="AN83" s="72">
        <v>20</v>
      </c>
      <c r="AO83" s="80" t="s">
        <v>5</v>
      </c>
      <c r="AP83" s="222" t="s">
        <v>5</v>
      </c>
      <c r="AQ83" s="15"/>
    </row>
    <row r="84" spans="1:43" x14ac:dyDescent="0.2">
      <c r="A84" s="198"/>
      <c r="B84" s="66">
        <v>5050101</v>
      </c>
      <c r="C84" s="67"/>
      <c r="D84" s="68"/>
      <c r="E84" s="69"/>
      <c r="F84" s="69"/>
      <c r="G84" s="70"/>
      <c r="H84" s="156">
        <v>355050101</v>
      </c>
      <c r="I84" s="71">
        <v>0.73</v>
      </c>
      <c r="J84" s="81">
        <f t="shared" si="25"/>
        <v>73</v>
      </c>
      <c r="K84" s="72">
        <v>3001</v>
      </c>
      <c r="L84" s="72">
        <v>3030</v>
      </c>
      <c r="M84" s="157">
        <v>2809</v>
      </c>
      <c r="N84" s="76">
        <f t="shared" si="26"/>
        <v>192</v>
      </c>
      <c r="O84" s="77">
        <f t="shared" si="27"/>
        <v>6.8351726593093631E-2</v>
      </c>
      <c r="P84" s="73">
        <v>4083.5</v>
      </c>
      <c r="Q84" s="74">
        <v>1903</v>
      </c>
      <c r="R84" s="189">
        <v>1757</v>
      </c>
      <c r="S84" s="69">
        <f t="shared" si="28"/>
        <v>146</v>
      </c>
      <c r="T84" s="190">
        <f t="shared" si="29"/>
        <v>8.3096186681844056E-2</v>
      </c>
      <c r="U84" s="72">
        <v>1721</v>
      </c>
      <c r="V84" s="157">
        <v>1612</v>
      </c>
      <c r="W84" s="76">
        <f t="shared" si="30"/>
        <v>109</v>
      </c>
      <c r="X84" s="77">
        <f t="shared" si="31"/>
        <v>6.7617866004962779E-2</v>
      </c>
      <c r="Y84" s="82">
        <f t="shared" si="32"/>
        <v>23.575342465753426</v>
      </c>
      <c r="Z84" s="75">
        <v>1160</v>
      </c>
      <c r="AA84" s="72">
        <v>530</v>
      </c>
      <c r="AB84" s="72">
        <v>65</v>
      </c>
      <c r="AC84" s="76">
        <f t="shared" si="33"/>
        <v>595</v>
      </c>
      <c r="AD84" s="77">
        <f t="shared" si="34"/>
        <v>0.51293103448275867</v>
      </c>
      <c r="AE84" s="78">
        <f t="shared" si="35"/>
        <v>0.71182980745087454</v>
      </c>
      <c r="AF84" s="72">
        <v>315</v>
      </c>
      <c r="AG84" s="77">
        <f t="shared" si="36"/>
        <v>0.27155172413793105</v>
      </c>
      <c r="AH84" s="79">
        <f t="shared" si="37"/>
        <v>1.4818324518860764</v>
      </c>
      <c r="AI84" s="72">
        <v>180</v>
      </c>
      <c r="AJ84" s="72">
        <v>65</v>
      </c>
      <c r="AK84" s="76">
        <f t="shared" si="38"/>
        <v>245</v>
      </c>
      <c r="AL84" s="77">
        <f t="shared" si="39"/>
        <v>0.21120689655172414</v>
      </c>
      <c r="AM84" s="79">
        <f t="shared" si="40"/>
        <v>2.4385408090302056</v>
      </c>
      <c r="AN84" s="72">
        <v>10</v>
      </c>
      <c r="AO84" s="80" t="s">
        <v>5</v>
      </c>
      <c r="AP84" s="222" t="s">
        <v>5</v>
      </c>
      <c r="AQ84" s="15"/>
    </row>
    <row r="85" spans="1:43" x14ac:dyDescent="0.2">
      <c r="A85" s="198"/>
      <c r="B85" s="66">
        <v>5050102</v>
      </c>
      <c r="C85" s="67"/>
      <c r="D85" s="68"/>
      <c r="E85" s="69"/>
      <c r="F85" s="69"/>
      <c r="G85" s="70"/>
      <c r="H85" s="156">
        <v>355050102</v>
      </c>
      <c r="I85" s="71">
        <v>0.43</v>
      </c>
      <c r="J85" s="81">
        <f t="shared" si="25"/>
        <v>43</v>
      </c>
      <c r="K85" s="72">
        <v>3155</v>
      </c>
      <c r="L85" s="72">
        <v>3203</v>
      </c>
      <c r="M85" s="157">
        <v>3276</v>
      </c>
      <c r="N85" s="76">
        <f t="shared" si="26"/>
        <v>-121</v>
      </c>
      <c r="O85" s="77">
        <f t="shared" si="27"/>
        <v>-3.6935286935286936E-2</v>
      </c>
      <c r="P85" s="73">
        <v>7318.5</v>
      </c>
      <c r="Q85" s="74">
        <v>2012</v>
      </c>
      <c r="R85" s="189">
        <v>1995</v>
      </c>
      <c r="S85" s="69">
        <f t="shared" si="28"/>
        <v>17</v>
      </c>
      <c r="T85" s="190">
        <f t="shared" si="29"/>
        <v>8.5213032581453636E-3</v>
      </c>
      <c r="U85" s="72">
        <v>1873</v>
      </c>
      <c r="V85" s="157">
        <v>1837</v>
      </c>
      <c r="W85" s="76">
        <f t="shared" si="30"/>
        <v>36</v>
      </c>
      <c r="X85" s="77">
        <f t="shared" si="31"/>
        <v>1.9597169297768099E-2</v>
      </c>
      <c r="Y85" s="82">
        <f t="shared" si="32"/>
        <v>43.558139534883722</v>
      </c>
      <c r="Z85" s="75">
        <v>1315</v>
      </c>
      <c r="AA85" s="72">
        <v>610</v>
      </c>
      <c r="AB85" s="72">
        <v>65</v>
      </c>
      <c r="AC85" s="76">
        <f t="shared" si="33"/>
        <v>675</v>
      </c>
      <c r="AD85" s="77">
        <f t="shared" si="34"/>
        <v>0.51330798479087447</v>
      </c>
      <c r="AE85" s="78">
        <f t="shared" si="35"/>
        <v>0.71235292741672962</v>
      </c>
      <c r="AF85" s="72">
        <v>455</v>
      </c>
      <c r="AG85" s="77">
        <f t="shared" si="36"/>
        <v>0.34600760456273766</v>
      </c>
      <c r="AH85" s="79">
        <f t="shared" si="37"/>
        <v>1.8881312525933276</v>
      </c>
      <c r="AI85" s="72">
        <v>125</v>
      </c>
      <c r="AJ85" s="72">
        <v>50</v>
      </c>
      <c r="AK85" s="76">
        <f t="shared" si="38"/>
        <v>175</v>
      </c>
      <c r="AL85" s="77">
        <f t="shared" si="39"/>
        <v>0.13307984790874525</v>
      </c>
      <c r="AM85" s="79">
        <f t="shared" si="40"/>
        <v>1.5365058872759578</v>
      </c>
      <c r="AN85" s="72">
        <v>10</v>
      </c>
      <c r="AO85" s="80" t="s">
        <v>5</v>
      </c>
      <c r="AP85" s="226" t="s">
        <v>6</v>
      </c>
      <c r="AQ85" s="15"/>
    </row>
    <row r="86" spans="1:43" x14ac:dyDescent="0.2">
      <c r="A86" s="200"/>
      <c r="B86" s="101">
        <v>5050103</v>
      </c>
      <c r="C86" s="102"/>
      <c r="D86" s="103"/>
      <c r="E86" s="104"/>
      <c r="F86" s="104"/>
      <c r="G86" s="105"/>
      <c r="H86" s="169">
        <v>355050103</v>
      </c>
      <c r="I86" s="106">
        <v>0.84</v>
      </c>
      <c r="J86" s="107">
        <f t="shared" si="25"/>
        <v>84</v>
      </c>
      <c r="K86" s="108">
        <v>4519</v>
      </c>
      <c r="L86" s="108">
        <v>4074</v>
      </c>
      <c r="M86" s="170">
        <v>4253</v>
      </c>
      <c r="N86" s="109">
        <f t="shared" si="26"/>
        <v>266</v>
      </c>
      <c r="O86" s="110">
        <f t="shared" si="27"/>
        <v>6.2544086527157303E-2</v>
      </c>
      <c r="P86" s="111">
        <v>5380.4</v>
      </c>
      <c r="Q86" s="112">
        <v>2507</v>
      </c>
      <c r="R86" s="186">
        <v>2214</v>
      </c>
      <c r="S86" s="104">
        <f t="shared" si="28"/>
        <v>293</v>
      </c>
      <c r="T86" s="187">
        <f t="shared" si="29"/>
        <v>0.13233965672990064</v>
      </c>
      <c r="U86" s="108">
        <v>2225</v>
      </c>
      <c r="V86" s="170">
        <v>1992</v>
      </c>
      <c r="W86" s="109">
        <f t="shared" si="30"/>
        <v>233</v>
      </c>
      <c r="X86" s="110">
        <f t="shared" si="31"/>
        <v>0.11696787148594377</v>
      </c>
      <c r="Y86" s="113">
        <f t="shared" si="32"/>
        <v>26.488095238095237</v>
      </c>
      <c r="Z86" s="114">
        <v>2050</v>
      </c>
      <c r="AA86" s="108">
        <v>1070</v>
      </c>
      <c r="AB86" s="108">
        <v>125</v>
      </c>
      <c r="AC86" s="109">
        <f t="shared" si="33"/>
        <v>1195</v>
      </c>
      <c r="AD86" s="110">
        <f t="shared" si="34"/>
        <v>0.58292682926829265</v>
      </c>
      <c r="AE86" s="115">
        <f t="shared" si="35"/>
        <v>0.80896780413068425</v>
      </c>
      <c r="AF86" s="108">
        <v>590</v>
      </c>
      <c r="AG86" s="110">
        <f t="shared" si="36"/>
        <v>0.28780487804878047</v>
      </c>
      <c r="AH86" s="116">
        <f t="shared" si="37"/>
        <v>1.5705243980965242</v>
      </c>
      <c r="AI86" s="108">
        <v>145</v>
      </c>
      <c r="AJ86" s="108">
        <v>115</v>
      </c>
      <c r="AK86" s="109">
        <f t="shared" si="38"/>
        <v>260</v>
      </c>
      <c r="AL86" s="110">
        <f t="shared" si="39"/>
        <v>0.12682926829268293</v>
      </c>
      <c r="AM86" s="116">
        <f t="shared" si="40"/>
        <v>1.4643382936854354</v>
      </c>
      <c r="AN86" s="108">
        <v>10</v>
      </c>
      <c r="AO86" s="117" t="s">
        <v>6</v>
      </c>
      <c r="AP86" s="222" t="s">
        <v>5</v>
      </c>
      <c r="AQ86" s="15"/>
    </row>
    <row r="87" spans="1:43" x14ac:dyDescent="0.2">
      <c r="A87" s="198"/>
      <c r="B87" s="66">
        <v>5050104</v>
      </c>
      <c r="C87" s="67"/>
      <c r="D87" s="68"/>
      <c r="E87" s="69"/>
      <c r="F87" s="69"/>
      <c r="G87" s="70"/>
      <c r="H87" s="156">
        <v>355050104</v>
      </c>
      <c r="I87" s="71">
        <v>0.39</v>
      </c>
      <c r="J87" s="81">
        <f t="shared" si="25"/>
        <v>39</v>
      </c>
      <c r="K87" s="72">
        <v>2996</v>
      </c>
      <c r="L87" s="72">
        <v>2848</v>
      </c>
      <c r="M87" s="157">
        <v>2399</v>
      </c>
      <c r="N87" s="76">
        <f t="shared" si="26"/>
        <v>597</v>
      </c>
      <c r="O87" s="77">
        <f t="shared" si="27"/>
        <v>0.24885368903709879</v>
      </c>
      <c r="P87" s="73">
        <v>7646.8</v>
      </c>
      <c r="Q87" s="74">
        <v>1962</v>
      </c>
      <c r="R87" s="189">
        <v>1438</v>
      </c>
      <c r="S87" s="69">
        <f t="shared" si="28"/>
        <v>524</v>
      </c>
      <c r="T87" s="190">
        <f t="shared" si="29"/>
        <v>0.36439499304589706</v>
      </c>
      <c r="U87" s="72">
        <v>1741</v>
      </c>
      <c r="V87" s="157">
        <v>1295</v>
      </c>
      <c r="W87" s="76">
        <f t="shared" si="30"/>
        <v>446</v>
      </c>
      <c r="X87" s="77">
        <f t="shared" si="31"/>
        <v>0.34440154440154441</v>
      </c>
      <c r="Y87" s="82">
        <f t="shared" si="32"/>
        <v>44.641025641025642</v>
      </c>
      <c r="Z87" s="75">
        <v>1510</v>
      </c>
      <c r="AA87" s="72">
        <v>740</v>
      </c>
      <c r="AB87" s="72">
        <v>65</v>
      </c>
      <c r="AC87" s="76">
        <f t="shared" si="33"/>
        <v>805</v>
      </c>
      <c r="AD87" s="77">
        <f t="shared" si="34"/>
        <v>0.5331125827814569</v>
      </c>
      <c r="AE87" s="78">
        <f t="shared" si="35"/>
        <v>0.73983713528591077</v>
      </c>
      <c r="AF87" s="72">
        <v>380</v>
      </c>
      <c r="AG87" s="77">
        <f t="shared" si="36"/>
        <v>0.25165562913907286</v>
      </c>
      <c r="AH87" s="79">
        <f t="shared" si="37"/>
        <v>1.3732613156551718</v>
      </c>
      <c r="AI87" s="72">
        <v>225</v>
      </c>
      <c r="AJ87" s="72">
        <v>90</v>
      </c>
      <c r="AK87" s="76">
        <f t="shared" si="38"/>
        <v>315</v>
      </c>
      <c r="AL87" s="77">
        <f t="shared" si="39"/>
        <v>0.20860927152317882</v>
      </c>
      <c r="AM87" s="79">
        <f t="shared" si="40"/>
        <v>2.4085492948226439</v>
      </c>
      <c r="AN87" s="72">
        <v>0</v>
      </c>
      <c r="AO87" s="80" t="s">
        <v>5</v>
      </c>
      <c r="AP87" s="222" t="s">
        <v>5</v>
      </c>
      <c r="AQ87" s="15"/>
    </row>
    <row r="88" spans="1:43" x14ac:dyDescent="0.2">
      <c r="A88" s="199"/>
      <c r="B88" s="83">
        <v>5050110</v>
      </c>
      <c r="C88" s="84"/>
      <c r="D88" s="85"/>
      <c r="E88" s="86"/>
      <c r="F88" s="86"/>
      <c r="G88" s="87"/>
      <c r="H88" s="158">
        <v>355050110</v>
      </c>
      <c r="I88" s="88">
        <v>1.76</v>
      </c>
      <c r="J88" s="89">
        <f t="shared" si="25"/>
        <v>176</v>
      </c>
      <c r="K88" s="90">
        <v>1932</v>
      </c>
      <c r="L88" s="90">
        <v>2021</v>
      </c>
      <c r="M88" s="159">
        <v>1927</v>
      </c>
      <c r="N88" s="91">
        <f t="shared" si="26"/>
        <v>5</v>
      </c>
      <c r="O88" s="92">
        <f t="shared" si="27"/>
        <v>2.5947067981318111E-3</v>
      </c>
      <c r="P88" s="93">
        <v>1094.7</v>
      </c>
      <c r="Q88" s="94">
        <v>785</v>
      </c>
      <c r="R88" s="161">
        <v>773</v>
      </c>
      <c r="S88" s="86">
        <f t="shared" si="28"/>
        <v>12</v>
      </c>
      <c r="T88" s="188">
        <f t="shared" si="29"/>
        <v>1.5523932729624839E-2</v>
      </c>
      <c r="U88" s="90">
        <v>674</v>
      </c>
      <c r="V88" s="159">
        <v>658</v>
      </c>
      <c r="W88" s="91">
        <f t="shared" si="30"/>
        <v>16</v>
      </c>
      <c r="X88" s="92">
        <f t="shared" si="31"/>
        <v>2.4316109422492401E-2</v>
      </c>
      <c r="Y88" s="95">
        <f t="shared" si="32"/>
        <v>3.8295454545454546</v>
      </c>
      <c r="Z88" s="96">
        <v>805</v>
      </c>
      <c r="AA88" s="90">
        <v>555</v>
      </c>
      <c r="AB88" s="90">
        <v>70</v>
      </c>
      <c r="AC88" s="91">
        <f t="shared" si="33"/>
        <v>625</v>
      </c>
      <c r="AD88" s="92">
        <f t="shared" si="34"/>
        <v>0.77639751552795033</v>
      </c>
      <c r="AE88" s="97">
        <f t="shared" si="35"/>
        <v>1.0774604319680234</v>
      </c>
      <c r="AF88" s="90">
        <v>75</v>
      </c>
      <c r="AG88" s="92">
        <f t="shared" si="36"/>
        <v>9.3167701863354033E-2</v>
      </c>
      <c r="AH88" s="98">
        <f t="shared" si="37"/>
        <v>0.5084074664856103</v>
      </c>
      <c r="AI88" s="90">
        <v>35</v>
      </c>
      <c r="AJ88" s="90">
        <v>35</v>
      </c>
      <c r="AK88" s="91">
        <f t="shared" si="38"/>
        <v>70</v>
      </c>
      <c r="AL88" s="92">
        <f t="shared" si="39"/>
        <v>8.6956521739130432E-2</v>
      </c>
      <c r="AM88" s="98">
        <f t="shared" si="40"/>
        <v>1.0039777598846631</v>
      </c>
      <c r="AN88" s="90">
        <v>25</v>
      </c>
      <c r="AO88" s="99" t="s">
        <v>7</v>
      </c>
      <c r="AP88" s="224" t="s">
        <v>7</v>
      </c>
      <c r="AQ88" s="15"/>
    </row>
    <row r="89" spans="1:43" x14ac:dyDescent="0.2">
      <c r="A89" s="199"/>
      <c r="B89" s="83">
        <v>5050120.01</v>
      </c>
      <c r="C89" s="84"/>
      <c r="D89" s="85"/>
      <c r="E89" s="86"/>
      <c r="F89" s="86"/>
      <c r="G89" s="87"/>
      <c r="H89" s="158">
        <v>355050120.00999999</v>
      </c>
      <c r="I89" s="88">
        <v>1.59</v>
      </c>
      <c r="J89" s="89">
        <f t="shared" si="25"/>
        <v>159</v>
      </c>
      <c r="K89" s="90">
        <v>1664</v>
      </c>
      <c r="L89" s="90">
        <v>1686</v>
      </c>
      <c r="M89" s="159">
        <v>1673</v>
      </c>
      <c r="N89" s="91">
        <f t="shared" si="26"/>
        <v>-9</v>
      </c>
      <c r="O89" s="92">
        <f t="shared" si="27"/>
        <v>-5.3795576808129113E-3</v>
      </c>
      <c r="P89" s="93">
        <v>1044.5</v>
      </c>
      <c r="Q89" s="94">
        <v>482</v>
      </c>
      <c r="R89" s="161">
        <v>500</v>
      </c>
      <c r="S89" s="86">
        <f t="shared" si="28"/>
        <v>-18</v>
      </c>
      <c r="T89" s="188">
        <f t="shared" si="29"/>
        <v>-3.5999999999999997E-2</v>
      </c>
      <c r="U89" s="90">
        <v>463</v>
      </c>
      <c r="V89" s="159">
        <v>474</v>
      </c>
      <c r="W89" s="91">
        <f t="shared" si="30"/>
        <v>-11</v>
      </c>
      <c r="X89" s="92">
        <f t="shared" si="31"/>
        <v>-2.3206751054852322E-2</v>
      </c>
      <c r="Y89" s="95">
        <f t="shared" si="32"/>
        <v>2.9119496855345912</v>
      </c>
      <c r="Z89" s="96">
        <v>465</v>
      </c>
      <c r="AA89" s="90">
        <v>385</v>
      </c>
      <c r="AB89" s="90">
        <v>10</v>
      </c>
      <c r="AC89" s="91">
        <f t="shared" si="33"/>
        <v>395</v>
      </c>
      <c r="AD89" s="92">
        <f t="shared" si="34"/>
        <v>0.84946236559139787</v>
      </c>
      <c r="AE89" s="97">
        <f t="shared" si="35"/>
        <v>1.1788575685334444</v>
      </c>
      <c r="AF89" s="90">
        <v>40</v>
      </c>
      <c r="AG89" s="92">
        <f t="shared" si="36"/>
        <v>8.6021505376344093E-2</v>
      </c>
      <c r="AH89" s="98">
        <f t="shared" si="37"/>
        <v>0.46941133823187536</v>
      </c>
      <c r="AI89" s="90">
        <v>20</v>
      </c>
      <c r="AJ89" s="90">
        <v>10</v>
      </c>
      <c r="AK89" s="91">
        <f t="shared" si="38"/>
        <v>30</v>
      </c>
      <c r="AL89" s="92">
        <f t="shared" si="39"/>
        <v>6.4516129032258063E-2</v>
      </c>
      <c r="AM89" s="98">
        <f t="shared" si="40"/>
        <v>0.74488672507571774</v>
      </c>
      <c r="AN89" s="90">
        <v>10</v>
      </c>
      <c r="AO89" s="99" t="s">
        <v>7</v>
      </c>
      <c r="AP89" s="224" t="s">
        <v>7</v>
      </c>
      <c r="AQ89" s="15"/>
    </row>
    <row r="90" spans="1:43" x14ac:dyDescent="0.2">
      <c r="A90" s="200"/>
      <c r="B90" s="101">
        <v>5050120.0199999996</v>
      </c>
      <c r="C90" s="102"/>
      <c r="D90" s="103"/>
      <c r="E90" s="104"/>
      <c r="F90" s="104"/>
      <c r="G90" s="105"/>
      <c r="H90" s="169">
        <v>355050120.01999998</v>
      </c>
      <c r="I90" s="106">
        <v>3.67</v>
      </c>
      <c r="J90" s="107">
        <f t="shared" si="25"/>
        <v>367</v>
      </c>
      <c r="K90" s="108">
        <v>3933</v>
      </c>
      <c r="L90" s="108">
        <v>3896</v>
      </c>
      <c r="M90" s="170">
        <v>3777</v>
      </c>
      <c r="N90" s="109">
        <f t="shared" si="26"/>
        <v>156</v>
      </c>
      <c r="O90" s="110">
        <f t="shared" si="27"/>
        <v>4.1302621127879267E-2</v>
      </c>
      <c r="P90" s="111">
        <v>1070.4000000000001</v>
      </c>
      <c r="Q90" s="112">
        <v>1520</v>
      </c>
      <c r="R90" s="186">
        <v>1514</v>
      </c>
      <c r="S90" s="104">
        <f t="shared" si="28"/>
        <v>6</v>
      </c>
      <c r="T90" s="187">
        <f t="shared" si="29"/>
        <v>3.9630118890356669E-3</v>
      </c>
      <c r="U90" s="108">
        <v>1502</v>
      </c>
      <c r="V90" s="170">
        <v>1483</v>
      </c>
      <c r="W90" s="109">
        <f t="shared" si="30"/>
        <v>19</v>
      </c>
      <c r="X90" s="110">
        <f t="shared" si="31"/>
        <v>1.2811867835468645E-2</v>
      </c>
      <c r="Y90" s="113">
        <f t="shared" si="32"/>
        <v>4.092643051771117</v>
      </c>
      <c r="Z90" s="114">
        <v>1585</v>
      </c>
      <c r="AA90" s="108">
        <v>835</v>
      </c>
      <c r="AB90" s="108">
        <v>105</v>
      </c>
      <c r="AC90" s="109">
        <f t="shared" si="33"/>
        <v>940</v>
      </c>
      <c r="AD90" s="110">
        <f t="shared" si="34"/>
        <v>0.59305993690851733</v>
      </c>
      <c r="AE90" s="115">
        <f t="shared" si="35"/>
        <v>0.82303021715604119</v>
      </c>
      <c r="AF90" s="108">
        <v>540</v>
      </c>
      <c r="AG90" s="110">
        <f t="shared" si="36"/>
        <v>0.34069400630914826</v>
      </c>
      <c r="AH90" s="116">
        <f t="shared" si="37"/>
        <v>1.8591354421139417</v>
      </c>
      <c r="AI90" s="108">
        <v>70</v>
      </c>
      <c r="AJ90" s="108">
        <v>30</v>
      </c>
      <c r="AK90" s="109">
        <f t="shared" si="38"/>
        <v>100</v>
      </c>
      <c r="AL90" s="110">
        <f t="shared" si="39"/>
        <v>6.3091482649842268E-2</v>
      </c>
      <c r="AM90" s="116">
        <f t="shared" si="40"/>
        <v>0.72843812231379335</v>
      </c>
      <c r="AN90" s="108">
        <v>10</v>
      </c>
      <c r="AO90" s="117" t="s">
        <v>6</v>
      </c>
      <c r="AP90" s="224" t="s">
        <v>7</v>
      </c>
      <c r="AQ90" s="15"/>
    </row>
    <row r="91" spans="1:43" x14ac:dyDescent="0.2">
      <c r="A91" s="199"/>
      <c r="B91" s="83">
        <v>5050120.03</v>
      </c>
      <c r="C91" s="84"/>
      <c r="D91" s="85"/>
      <c r="E91" s="86"/>
      <c r="F91" s="86"/>
      <c r="G91" s="87"/>
      <c r="H91" s="158">
        <v>355050120.02999997</v>
      </c>
      <c r="I91" s="88">
        <v>1.76</v>
      </c>
      <c r="J91" s="89">
        <f t="shared" si="25"/>
        <v>176</v>
      </c>
      <c r="K91" s="90">
        <v>5244</v>
      </c>
      <c r="L91" s="90">
        <v>5111</v>
      </c>
      <c r="M91" s="159">
        <v>5042</v>
      </c>
      <c r="N91" s="91">
        <f t="shared" si="26"/>
        <v>202</v>
      </c>
      <c r="O91" s="92">
        <f t="shared" si="27"/>
        <v>4.0063466878222931E-2</v>
      </c>
      <c r="P91" s="93">
        <v>2980.1</v>
      </c>
      <c r="Q91" s="94">
        <v>2085</v>
      </c>
      <c r="R91" s="161">
        <v>2082</v>
      </c>
      <c r="S91" s="86">
        <f t="shared" si="28"/>
        <v>3</v>
      </c>
      <c r="T91" s="188">
        <f t="shared" si="29"/>
        <v>1.440922190201729E-3</v>
      </c>
      <c r="U91" s="90">
        <v>2053</v>
      </c>
      <c r="V91" s="159">
        <v>1996</v>
      </c>
      <c r="W91" s="91">
        <f t="shared" si="30"/>
        <v>57</v>
      </c>
      <c r="X91" s="92">
        <f t="shared" si="31"/>
        <v>2.8557114228456915E-2</v>
      </c>
      <c r="Y91" s="95">
        <f t="shared" si="32"/>
        <v>11.664772727272727</v>
      </c>
      <c r="Z91" s="96">
        <v>2145</v>
      </c>
      <c r="AA91" s="90">
        <v>1310</v>
      </c>
      <c r="AB91" s="90">
        <v>160</v>
      </c>
      <c r="AC91" s="91">
        <f t="shared" si="33"/>
        <v>1470</v>
      </c>
      <c r="AD91" s="92">
        <f t="shared" si="34"/>
        <v>0.68531468531468531</v>
      </c>
      <c r="AE91" s="97">
        <f t="shared" si="35"/>
        <v>0.95105850045266982</v>
      </c>
      <c r="AF91" s="90">
        <v>505</v>
      </c>
      <c r="AG91" s="92">
        <f t="shared" si="36"/>
        <v>0.23543123543123542</v>
      </c>
      <c r="AH91" s="98">
        <f t="shared" si="37"/>
        <v>1.2847263111923091</v>
      </c>
      <c r="AI91" s="90">
        <v>70</v>
      </c>
      <c r="AJ91" s="90">
        <v>80</v>
      </c>
      <c r="AK91" s="91">
        <f t="shared" si="38"/>
        <v>150</v>
      </c>
      <c r="AL91" s="92">
        <f t="shared" si="39"/>
        <v>6.9930069930069935E-2</v>
      </c>
      <c r="AM91" s="98">
        <f t="shared" si="40"/>
        <v>0.80739470200514873</v>
      </c>
      <c r="AN91" s="90">
        <v>25</v>
      </c>
      <c r="AO91" s="99" t="s">
        <v>7</v>
      </c>
      <c r="AP91" s="224" t="s">
        <v>7</v>
      </c>
      <c r="AQ91" s="15"/>
    </row>
    <row r="92" spans="1:43" x14ac:dyDescent="0.2">
      <c r="A92" s="199"/>
      <c r="B92" s="83">
        <v>5050121.01</v>
      </c>
      <c r="C92" s="84"/>
      <c r="D92" s="85"/>
      <c r="E92" s="86"/>
      <c r="F92" s="86"/>
      <c r="G92" s="87"/>
      <c r="H92" s="158">
        <v>355050121.00999999</v>
      </c>
      <c r="I92" s="88">
        <v>1.1599999999999999</v>
      </c>
      <c r="J92" s="89">
        <f t="shared" si="25"/>
        <v>115.99999999999999</v>
      </c>
      <c r="K92" s="90">
        <v>4358</v>
      </c>
      <c r="L92" s="90">
        <v>4396</v>
      </c>
      <c r="M92" s="159">
        <v>4014</v>
      </c>
      <c r="N92" s="91">
        <f t="shared" si="26"/>
        <v>344</v>
      </c>
      <c r="O92" s="92">
        <f t="shared" si="27"/>
        <v>8.5700049825610358E-2</v>
      </c>
      <c r="P92" s="93">
        <v>3749.1</v>
      </c>
      <c r="Q92" s="94">
        <v>1861</v>
      </c>
      <c r="R92" s="161">
        <v>1671</v>
      </c>
      <c r="S92" s="86">
        <f t="shared" si="28"/>
        <v>190</v>
      </c>
      <c r="T92" s="188">
        <f t="shared" si="29"/>
        <v>0.11370436864153202</v>
      </c>
      <c r="U92" s="90">
        <v>1803</v>
      </c>
      <c r="V92" s="159">
        <v>1629</v>
      </c>
      <c r="W92" s="91">
        <f t="shared" si="30"/>
        <v>174</v>
      </c>
      <c r="X92" s="92">
        <f t="shared" si="31"/>
        <v>0.10681399631675875</v>
      </c>
      <c r="Y92" s="95">
        <f t="shared" si="32"/>
        <v>15.543103448275865</v>
      </c>
      <c r="Z92" s="96">
        <v>1975</v>
      </c>
      <c r="AA92" s="90">
        <v>1175</v>
      </c>
      <c r="AB92" s="90">
        <v>85</v>
      </c>
      <c r="AC92" s="91">
        <f t="shared" si="33"/>
        <v>1260</v>
      </c>
      <c r="AD92" s="92">
        <f t="shared" si="34"/>
        <v>0.63797468354430376</v>
      </c>
      <c r="AE92" s="97">
        <f t="shared" si="35"/>
        <v>0.8853615118138054</v>
      </c>
      <c r="AF92" s="90">
        <v>535</v>
      </c>
      <c r="AG92" s="92">
        <f t="shared" si="36"/>
        <v>0.27088607594936709</v>
      </c>
      <c r="AH92" s="98">
        <f t="shared" si="37"/>
        <v>1.4782000717548707</v>
      </c>
      <c r="AI92" s="90">
        <v>115</v>
      </c>
      <c r="AJ92" s="90">
        <v>45</v>
      </c>
      <c r="AK92" s="91">
        <f t="shared" si="38"/>
        <v>160</v>
      </c>
      <c r="AL92" s="92">
        <f t="shared" si="39"/>
        <v>8.1012658227848103E-2</v>
      </c>
      <c r="AM92" s="98">
        <f t="shared" si="40"/>
        <v>0.93535143199381277</v>
      </c>
      <c r="AN92" s="90">
        <v>30</v>
      </c>
      <c r="AO92" s="99" t="s">
        <v>7</v>
      </c>
      <c r="AP92" s="226" t="s">
        <v>6</v>
      </c>
      <c r="AQ92" s="15"/>
    </row>
    <row r="93" spans="1:43" x14ac:dyDescent="0.2">
      <c r="A93" s="200"/>
      <c r="B93" s="101">
        <v>5050121.0199999996</v>
      </c>
      <c r="C93" s="102"/>
      <c r="D93" s="103"/>
      <c r="E93" s="104"/>
      <c r="F93" s="104"/>
      <c r="G93" s="105"/>
      <c r="H93" s="169">
        <v>355050121.01999998</v>
      </c>
      <c r="I93" s="106">
        <v>1.1000000000000001</v>
      </c>
      <c r="J93" s="107">
        <f t="shared" si="25"/>
        <v>110.00000000000001</v>
      </c>
      <c r="K93" s="108">
        <v>2961</v>
      </c>
      <c r="L93" s="108">
        <v>2916</v>
      </c>
      <c r="M93" s="170">
        <v>2939</v>
      </c>
      <c r="N93" s="109">
        <f t="shared" si="26"/>
        <v>22</v>
      </c>
      <c r="O93" s="110">
        <f t="shared" si="27"/>
        <v>7.4855392990813199E-3</v>
      </c>
      <c r="P93" s="111">
        <v>2702.9</v>
      </c>
      <c r="Q93" s="112">
        <v>1442</v>
      </c>
      <c r="R93" s="186">
        <v>1407</v>
      </c>
      <c r="S93" s="104">
        <f t="shared" si="28"/>
        <v>35</v>
      </c>
      <c r="T93" s="187">
        <f t="shared" si="29"/>
        <v>2.4875621890547265E-2</v>
      </c>
      <c r="U93" s="108">
        <v>1359</v>
      </c>
      <c r="V93" s="170">
        <v>1319</v>
      </c>
      <c r="W93" s="109">
        <f t="shared" si="30"/>
        <v>40</v>
      </c>
      <c r="X93" s="110">
        <f t="shared" si="31"/>
        <v>3.0326004548900682E-2</v>
      </c>
      <c r="Y93" s="113">
        <f t="shared" si="32"/>
        <v>12.354545454545454</v>
      </c>
      <c r="Z93" s="114">
        <v>1365</v>
      </c>
      <c r="AA93" s="108">
        <v>775</v>
      </c>
      <c r="AB93" s="108">
        <v>105</v>
      </c>
      <c r="AC93" s="109">
        <f t="shared" si="33"/>
        <v>880</v>
      </c>
      <c r="AD93" s="110">
        <f t="shared" si="34"/>
        <v>0.64468864468864473</v>
      </c>
      <c r="AE93" s="115">
        <f t="shared" si="35"/>
        <v>0.89467893920134545</v>
      </c>
      <c r="AF93" s="108">
        <v>420</v>
      </c>
      <c r="AG93" s="110">
        <f t="shared" si="36"/>
        <v>0.30769230769230771</v>
      </c>
      <c r="AH93" s="116">
        <f t="shared" si="37"/>
        <v>1.6790482482909388</v>
      </c>
      <c r="AI93" s="108">
        <v>40</v>
      </c>
      <c r="AJ93" s="108">
        <v>10</v>
      </c>
      <c r="AK93" s="109">
        <f t="shared" si="38"/>
        <v>50</v>
      </c>
      <c r="AL93" s="110">
        <f t="shared" si="39"/>
        <v>3.6630036630036632E-2</v>
      </c>
      <c r="AM93" s="116">
        <f t="shared" si="40"/>
        <v>0.42292103438364931</v>
      </c>
      <c r="AN93" s="108">
        <v>10</v>
      </c>
      <c r="AO93" s="117" t="s">
        <v>6</v>
      </c>
      <c r="AP93" s="226" t="s">
        <v>6</v>
      </c>
      <c r="AQ93" s="15"/>
    </row>
    <row r="94" spans="1:43" x14ac:dyDescent="0.2">
      <c r="A94" s="200"/>
      <c r="B94" s="101">
        <v>5050122.01</v>
      </c>
      <c r="C94" s="102"/>
      <c r="D94" s="103"/>
      <c r="E94" s="104"/>
      <c r="F94" s="104"/>
      <c r="G94" s="105"/>
      <c r="H94" s="169">
        <v>355050122.00999999</v>
      </c>
      <c r="I94" s="106">
        <v>0.89</v>
      </c>
      <c r="J94" s="107">
        <f t="shared" si="25"/>
        <v>89</v>
      </c>
      <c r="K94" s="108">
        <v>3721</v>
      </c>
      <c r="L94" s="108">
        <v>3869</v>
      </c>
      <c r="M94" s="170">
        <v>3364</v>
      </c>
      <c r="N94" s="109">
        <f t="shared" si="26"/>
        <v>357</v>
      </c>
      <c r="O94" s="110">
        <f t="shared" si="27"/>
        <v>0.10612366230677765</v>
      </c>
      <c r="P94" s="111">
        <v>4176.7</v>
      </c>
      <c r="Q94" s="112">
        <v>1391</v>
      </c>
      <c r="R94" s="186">
        <v>1254</v>
      </c>
      <c r="S94" s="104">
        <f t="shared" si="28"/>
        <v>137</v>
      </c>
      <c r="T94" s="187">
        <f t="shared" si="29"/>
        <v>0.10925039872408293</v>
      </c>
      <c r="U94" s="108">
        <v>1238</v>
      </c>
      <c r="V94" s="170">
        <v>1091</v>
      </c>
      <c r="W94" s="109">
        <f t="shared" si="30"/>
        <v>147</v>
      </c>
      <c r="X94" s="110">
        <f t="shared" si="31"/>
        <v>0.13473877176901924</v>
      </c>
      <c r="Y94" s="113">
        <f t="shared" si="32"/>
        <v>13.910112359550562</v>
      </c>
      <c r="Z94" s="114">
        <v>1345</v>
      </c>
      <c r="AA94" s="108">
        <v>705</v>
      </c>
      <c r="AB94" s="108">
        <v>55</v>
      </c>
      <c r="AC94" s="109">
        <f t="shared" si="33"/>
        <v>760</v>
      </c>
      <c r="AD94" s="110">
        <f t="shared" si="34"/>
        <v>0.56505576208178443</v>
      </c>
      <c r="AE94" s="115">
        <f t="shared" si="35"/>
        <v>0.78416689044227428</v>
      </c>
      <c r="AF94" s="108">
        <v>445</v>
      </c>
      <c r="AG94" s="110">
        <f t="shared" si="36"/>
        <v>0.33085501858736061</v>
      </c>
      <c r="AH94" s="116">
        <f t="shared" si="37"/>
        <v>1.8054450030414648</v>
      </c>
      <c r="AI94" s="108">
        <v>110</v>
      </c>
      <c r="AJ94" s="108">
        <v>20</v>
      </c>
      <c r="AK94" s="109">
        <f t="shared" si="38"/>
        <v>130</v>
      </c>
      <c r="AL94" s="110">
        <f t="shared" si="39"/>
        <v>9.6654275092936809E-2</v>
      </c>
      <c r="AM94" s="116">
        <f t="shared" si="40"/>
        <v>1.1159455397974509</v>
      </c>
      <c r="AN94" s="108">
        <v>10</v>
      </c>
      <c r="AO94" s="117" t="s">
        <v>6</v>
      </c>
      <c r="AP94" s="226" t="s">
        <v>6</v>
      </c>
      <c r="AQ94" s="15"/>
    </row>
    <row r="95" spans="1:43" x14ac:dyDescent="0.2">
      <c r="A95" s="199"/>
      <c r="B95" s="83">
        <v>5050122.0199999996</v>
      </c>
      <c r="C95" s="84"/>
      <c r="D95" s="85"/>
      <c r="E95" s="86"/>
      <c r="F95" s="86"/>
      <c r="G95" s="87"/>
      <c r="H95" s="158">
        <v>355050122.01999998</v>
      </c>
      <c r="I95" s="88">
        <v>3.7</v>
      </c>
      <c r="J95" s="89">
        <f t="shared" si="25"/>
        <v>370</v>
      </c>
      <c r="K95" s="90">
        <v>6463</v>
      </c>
      <c r="L95" s="90">
        <v>6505</v>
      </c>
      <c r="M95" s="159">
        <v>6622</v>
      </c>
      <c r="N95" s="91">
        <f t="shared" si="26"/>
        <v>-159</v>
      </c>
      <c r="O95" s="92">
        <f t="shared" si="27"/>
        <v>-2.4010872848082149E-2</v>
      </c>
      <c r="P95" s="93">
        <v>1747.5</v>
      </c>
      <c r="Q95" s="94">
        <v>2498</v>
      </c>
      <c r="R95" s="161">
        <v>2394</v>
      </c>
      <c r="S95" s="86">
        <f t="shared" si="28"/>
        <v>104</v>
      </c>
      <c r="T95" s="188">
        <f t="shared" si="29"/>
        <v>4.3441938178780282E-2</v>
      </c>
      <c r="U95" s="90">
        <v>2419</v>
      </c>
      <c r="V95" s="159">
        <v>2334</v>
      </c>
      <c r="W95" s="91">
        <f t="shared" si="30"/>
        <v>85</v>
      </c>
      <c r="X95" s="92">
        <f t="shared" si="31"/>
        <v>3.6418166238217649E-2</v>
      </c>
      <c r="Y95" s="95">
        <f t="shared" si="32"/>
        <v>6.5378378378378379</v>
      </c>
      <c r="Z95" s="96">
        <v>3165</v>
      </c>
      <c r="AA95" s="90">
        <v>1855</v>
      </c>
      <c r="AB95" s="90">
        <v>255</v>
      </c>
      <c r="AC95" s="91">
        <f t="shared" si="33"/>
        <v>2110</v>
      </c>
      <c r="AD95" s="92">
        <f t="shared" si="34"/>
        <v>0.66666666666666663</v>
      </c>
      <c r="AE95" s="97">
        <f t="shared" si="35"/>
        <v>0.92517935758320935</v>
      </c>
      <c r="AF95" s="90">
        <v>800</v>
      </c>
      <c r="AG95" s="92">
        <f t="shared" si="36"/>
        <v>0.2527646129541864</v>
      </c>
      <c r="AH95" s="98">
        <f t="shared" si="37"/>
        <v>1.3793129369846573</v>
      </c>
      <c r="AI95" s="90">
        <v>180</v>
      </c>
      <c r="AJ95" s="90">
        <v>35</v>
      </c>
      <c r="AK95" s="91">
        <f t="shared" si="38"/>
        <v>215</v>
      </c>
      <c r="AL95" s="92">
        <f t="shared" si="39"/>
        <v>6.7930489731437602E-2</v>
      </c>
      <c r="AM95" s="98">
        <f t="shared" si="40"/>
        <v>0.78430806044702361</v>
      </c>
      <c r="AN95" s="90">
        <v>40</v>
      </c>
      <c r="AO95" s="99" t="s">
        <v>7</v>
      </c>
      <c r="AP95" s="224" t="s">
        <v>7</v>
      </c>
      <c r="AQ95" s="15"/>
    </row>
    <row r="96" spans="1:43" x14ac:dyDescent="0.2">
      <c r="A96" s="199"/>
      <c r="B96" s="83">
        <v>5050122.03</v>
      </c>
      <c r="C96" s="84"/>
      <c r="D96" s="85"/>
      <c r="E96" s="86"/>
      <c r="F96" s="86"/>
      <c r="G96" s="87"/>
      <c r="H96" s="158">
        <v>355050122.02999997</v>
      </c>
      <c r="I96" s="88">
        <v>2.46</v>
      </c>
      <c r="J96" s="89">
        <f t="shared" si="25"/>
        <v>246</v>
      </c>
      <c r="K96" s="90">
        <v>4811</v>
      </c>
      <c r="L96" s="90">
        <v>4793</v>
      </c>
      <c r="M96" s="159">
        <v>4809</v>
      </c>
      <c r="N96" s="91">
        <f t="shared" si="26"/>
        <v>2</v>
      </c>
      <c r="O96" s="92">
        <f t="shared" si="27"/>
        <v>4.1588687876897482E-4</v>
      </c>
      <c r="P96" s="93">
        <v>1954.5</v>
      </c>
      <c r="Q96" s="94">
        <v>2230</v>
      </c>
      <c r="R96" s="161">
        <v>2029</v>
      </c>
      <c r="S96" s="86">
        <f t="shared" si="28"/>
        <v>201</v>
      </c>
      <c r="T96" s="188">
        <f t="shared" si="29"/>
        <v>9.9063578117299156E-2</v>
      </c>
      <c r="U96" s="90">
        <v>2136</v>
      </c>
      <c r="V96" s="159">
        <v>1965</v>
      </c>
      <c r="W96" s="91">
        <f t="shared" si="30"/>
        <v>171</v>
      </c>
      <c r="X96" s="92">
        <f t="shared" si="31"/>
        <v>8.7022900763358779E-2</v>
      </c>
      <c r="Y96" s="95">
        <f t="shared" si="32"/>
        <v>8.6829268292682933</v>
      </c>
      <c r="Z96" s="96">
        <v>2280</v>
      </c>
      <c r="AA96" s="90">
        <v>1315</v>
      </c>
      <c r="AB96" s="90">
        <v>120</v>
      </c>
      <c r="AC96" s="91">
        <f t="shared" si="33"/>
        <v>1435</v>
      </c>
      <c r="AD96" s="92">
        <f t="shared" si="34"/>
        <v>0.62938596491228072</v>
      </c>
      <c r="AE96" s="97">
        <f t="shared" si="35"/>
        <v>0.87344235403414838</v>
      </c>
      <c r="AF96" s="90">
        <v>595</v>
      </c>
      <c r="AG96" s="92">
        <f t="shared" si="36"/>
        <v>0.26096491228070173</v>
      </c>
      <c r="AH96" s="98">
        <f t="shared" si="37"/>
        <v>1.4240612061985098</v>
      </c>
      <c r="AI96" s="90">
        <v>190</v>
      </c>
      <c r="AJ96" s="90">
        <v>35</v>
      </c>
      <c r="AK96" s="91">
        <f t="shared" si="38"/>
        <v>225</v>
      </c>
      <c r="AL96" s="92">
        <f t="shared" si="39"/>
        <v>9.8684210526315791E-2</v>
      </c>
      <c r="AM96" s="98">
        <f t="shared" si="40"/>
        <v>1.1393826551322657</v>
      </c>
      <c r="AN96" s="90">
        <v>25</v>
      </c>
      <c r="AO96" s="99" t="s">
        <v>7</v>
      </c>
      <c r="AP96" s="226" t="s">
        <v>6</v>
      </c>
      <c r="AQ96" s="15"/>
    </row>
    <row r="97" spans="1:43" x14ac:dyDescent="0.2">
      <c r="A97" s="199"/>
      <c r="B97" s="83">
        <v>5050123.01</v>
      </c>
      <c r="C97" s="84"/>
      <c r="D97" s="85"/>
      <c r="E97" s="86"/>
      <c r="F97" s="86"/>
      <c r="G97" s="87"/>
      <c r="H97" s="158">
        <v>355050123.00999999</v>
      </c>
      <c r="I97" s="88">
        <v>1.82</v>
      </c>
      <c r="J97" s="89">
        <f t="shared" si="25"/>
        <v>182</v>
      </c>
      <c r="K97" s="90">
        <v>5471</v>
      </c>
      <c r="L97" s="90">
        <v>5402</v>
      </c>
      <c r="M97" s="159">
        <v>5139</v>
      </c>
      <c r="N97" s="91">
        <f t="shared" si="26"/>
        <v>332</v>
      </c>
      <c r="O97" s="92">
        <f t="shared" si="27"/>
        <v>6.4604008561977039E-2</v>
      </c>
      <c r="P97" s="93">
        <v>3005.9</v>
      </c>
      <c r="Q97" s="94">
        <v>2136</v>
      </c>
      <c r="R97" s="161">
        <v>2113</v>
      </c>
      <c r="S97" s="86">
        <f t="shared" si="28"/>
        <v>23</v>
      </c>
      <c r="T97" s="188">
        <f t="shared" si="29"/>
        <v>1.0884997633696167E-2</v>
      </c>
      <c r="U97" s="90">
        <v>2072</v>
      </c>
      <c r="V97" s="159">
        <v>2008</v>
      </c>
      <c r="W97" s="91">
        <f t="shared" si="30"/>
        <v>64</v>
      </c>
      <c r="X97" s="92">
        <f t="shared" si="31"/>
        <v>3.1872509960159362E-2</v>
      </c>
      <c r="Y97" s="95">
        <f t="shared" si="32"/>
        <v>11.384615384615385</v>
      </c>
      <c r="Z97" s="96">
        <v>2140</v>
      </c>
      <c r="AA97" s="90">
        <v>1280</v>
      </c>
      <c r="AB97" s="90">
        <v>110</v>
      </c>
      <c r="AC97" s="91">
        <f t="shared" si="33"/>
        <v>1390</v>
      </c>
      <c r="AD97" s="92">
        <f t="shared" si="34"/>
        <v>0.64953271028037385</v>
      </c>
      <c r="AE97" s="97">
        <f t="shared" si="35"/>
        <v>0.90140138343971576</v>
      </c>
      <c r="AF97" s="90">
        <v>570</v>
      </c>
      <c r="AG97" s="92">
        <f t="shared" si="36"/>
        <v>0.26635514018691586</v>
      </c>
      <c r="AH97" s="98">
        <f t="shared" si="37"/>
        <v>1.4534751775509176</v>
      </c>
      <c r="AI97" s="90">
        <v>135</v>
      </c>
      <c r="AJ97" s="90">
        <v>15</v>
      </c>
      <c r="AK97" s="91">
        <f t="shared" si="38"/>
        <v>150</v>
      </c>
      <c r="AL97" s="92">
        <f t="shared" si="39"/>
        <v>7.0093457943925228E-2</v>
      </c>
      <c r="AM97" s="98">
        <f t="shared" si="40"/>
        <v>0.80928113822478676</v>
      </c>
      <c r="AN97" s="90">
        <v>35</v>
      </c>
      <c r="AO97" s="99" t="s">
        <v>7</v>
      </c>
      <c r="AP97" s="226" t="s">
        <v>6</v>
      </c>
      <c r="AQ97" s="15"/>
    </row>
    <row r="98" spans="1:43" x14ac:dyDescent="0.2">
      <c r="A98" s="199"/>
      <c r="B98" s="83">
        <v>5050123.0199999996</v>
      </c>
      <c r="C98" s="84"/>
      <c r="D98" s="85"/>
      <c r="E98" s="86"/>
      <c r="F98" s="86"/>
      <c r="G98" s="87"/>
      <c r="H98" s="158">
        <v>355050123.01999998</v>
      </c>
      <c r="I98" s="88">
        <v>4.37</v>
      </c>
      <c r="J98" s="89">
        <f t="shared" si="25"/>
        <v>437</v>
      </c>
      <c r="K98" s="90">
        <v>8719</v>
      </c>
      <c r="L98" s="90">
        <v>8658</v>
      </c>
      <c r="M98" s="159">
        <v>7222</v>
      </c>
      <c r="N98" s="91">
        <f t="shared" si="26"/>
        <v>1497</v>
      </c>
      <c r="O98" s="92">
        <f t="shared" ref="O98:O134" si="41">(K98-M98)/M98</f>
        <v>0.2072833010246469</v>
      </c>
      <c r="P98" s="93">
        <v>1994.1</v>
      </c>
      <c r="Q98" s="94">
        <v>3108</v>
      </c>
      <c r="R98" s="161">
        <v>2603</v>
      </c>
      <c r="S98" s="86">
        <f t="shared" si="28"/>
        <v>505</v>
      </c>
      <c r="T98" s="188">
        <f t="shared" ref="T98:T129" si="42">S98/R98</f>
        <v>0.19400691509796389</v>
      </c>
      <c r="U98" s="90">
        <v>3017</v>
      </c>
      <c r="V98" s="159">
        <v>2442</v>
      </c>
      <c r="W98" s="91">
        <f t="shared" si="30"/>
        <v>575</v>
      </c>
      <c r="X98" s="92">
        <f t="shared" ref="X98:X134" si="43">(U98-V98)/V98</f>
        <v>0.23546273546273547</v>
      </c>
      <c r="Y98" s="95">
        <f t="shared" si="32"/>
        <v>6.9038901601830664</v>
      </c>
      <c r="Z98" s="96">
        <v>4085</v>
      </c>
      <c r="AA98" s="90">
        <v>2870</v>
      </c>
      <c r="AB98" s="90">
        <v>300</v>
      </c>
      <c r="AC98" s="91">
        <f t="shared" si="33"/>
        <v>3170</v>
      </c>
      <c r="AD98" s="92">
        <f t="shared" ref="AD98:AD129" si="44">AC98/Z98</f>
        <v>0.77600979192166464</v>
      </c>
      <c r="AE98" s="97">
        <f t="shared" ref="AE98:AE129" si="45">AD98/0.720581</f>
        <v>1.0769223611525487</v>
      </c>
      <c r="AF98" s="90">
        <v>730</v>
      </c>
      <c r="AG98" s="92">
        <f t="shared" ref="AG98:AG129" si="46">AF98/Z98</f>
        <v>0.17870257037943696</v>
      </c>
      <c r="AH98" s="98">
        <f t="shared" ref="AH98:AH129" si="47">AG98/0.183254</f>
        <v>0.97516327272221592</v>
      </c>
      <c r="AI98" s="90">
        <v>90</v>
      </c>
      <c r="AJ98" s="90">
        <v>50</v>
      </c>
      <c r="AK98" s="91">
        <f t="shared" si="38"/>
        <v>140</v>
      </c>
      <c r="AL98" s="92">
        <f t="shared" ref="AL98:AL129" si="48">AK98/Z98</f>
        <v>3.4271725826193387E-2</v>
      </c>
      <c r="AM98" s="98">
        <f t="shared" ref="AM98:AM129" si="49">AL98/0.086612</f>
        <v>0.39569258100717442</v>
      </c>
      <c r="AN98" s="90">
        <v>40</v>
      </c>
      <c r="AO98" s="99" t="s">
        <v>7</v>
      </c>
      <c r="AP98" s="224" t="s">
        <v>7</v>
      </c>
      <c r="AQ98" s="15"/>
    </row>
    <row r="99" spans="1:43" x14ac:dyDescent="0.2">
      <c r="A99" s="199"/>
      <c r="B99" s="83">
        <v>5050124.01</v>
      </c>
      <c r="C99" s="84"/>
      <c r="D99" s="85"/>
      <c r="E99" s="86"/>
      <c r="F99" s="86"/>
      <c r="G99" s="87"/>
      <c r="H99" s="158">
        <v>355050124.00999999</v>
      </c>
      <c r="I99" s="88">
        <v>3.06</v>
      </c>
      <c r="J99" s="89">
        <f t="shared" si="25"/>
        <v>306</v>
      </c>
      <c r="K99" s="90">
        <v>3375</v>
      </c>
      <c r="L99" s="90">
        <v>3427</v>
      </c>
      <c r="M99" s="159">
        <v>3286</v>
      </c>
      <c r="N99" s="91">
        <f t="shared" si="26"/>
        <v>89</v>
      </c>
      <c r="O99" s="92">
        <f t="shared" si="41"/>
        <v>2.7084601339013997E-2</v>
      </c>
      <c r="P99" s="93">
        <v>1102.7</v>
      </c>
      <c r="Q99" s="94">
        <v>1285</v>
      </c>
      <c r="R99" s="161">
        <v>1204</v>
      </c>
      <c r="S99" s="86">
        <f t="shared" si="28"/>
        <v>81</v>
      </c>
      <c r="T99" s="188">
        <f t="shared" si="42"/>
        <v>6.7275747508305644E-2</v>
      </c>
      <c r="U99" s="90">
        <v>1267</v>
      </c>
      <c r="V99" s="159">
        <v>1174</v>
      </c>
      <c r="W99" s="91">
        <f t="shared" si="30"/>
        <v>93</v>
      </c>
      <c r="X99" s="92">
        <f t="shared" si="43"/>
        <v>7.9216354344122664E-2</v>
      </c>
      <c r="Y99" s="95">
        <f t="shared" si="32"/>
        <v>4.1405228758169939</v>
      </c>
      <c r="Z99" s="96">
        <v>1485</v>
      </c>
      <c r="AA99" s="90">
        <v>930</v>
      </c>
      <c r="AB99" s="90">
        <v>70</v>
      </c>
      <c r="AC99" s="91">
        <f t="shared" si="33"/>
        <v>1000</v>
      </c>
      <c r="AD99" s="92">
        <f t="shared" si="44"/>
        <v>0.67340067340067344</v>
      </c>
      <c r="AE99" s="97">
        <f t="shared" si="45"/>
        <v>0.93452460361940348</v>
      </c>
      <c r="AF99" s="90">
        <v>390</v>
      </c>
      <c r="AG99" s="92">
        <f t="shared" si="46"/>
        <v>0.26262626262626265</v>
      </c>
      <c r="AH99" s="98">
        <f t="shared" si="47"/>
        <v>1.4331270402079226</v>
      </c>
      <c r="AI99" s="90">
        <v>55</v>
      </c>
      <c r="AJ99" s="90">
        <v>25</v>
      </c>
      <c r="AK99" s="91">
        <f t="shared" si="38"/>
        <v>80</v>
      </c>
      <c r="AL99" s="92">
        <f t="shared" si="48"/>
        <v>5.387205387205387E-2</v>
      </c>
      <c r="AM99" s="98">
        <f t="shared" si="49"/>
        <v>0.6219929556187811</v>
      </c>
      <c r="AN99" s="90">
        <v>10</v>
      </c>
      <c r="AO99" s="99" t="s">
        <v>7</v>
      </c>
      <c r="AP99" s="226" t="s">
        <v>6</v>
      </c>
      <c r="AQ99" s="15"/>
    </row>
    <row r="100" spans="1:43" x14ac:dyDescent="0.2">
      <c r="A100" s="199"/>
      <c r="B100" s="83">
        <v>5050124.0199999996</v>
      </c>
      <c r="C100" s="84"/>
      <c r="D100" s="85"/>
      <c r="E100" s="86"/>
      <c r="F100" s="86"/>
      <c r="G100" s="87"/>
      <c r="H100" s="158">
        <v>355050124.01999998</v>
      </c>
      <c r="I100" s="88">
        <v>1.56</v>
      </c>
      <c r="J100" s="89">
        <f t="shared" si="25"/>
        <v>156</v>
      </c>
      <c r="K100" s="90">
        <v>3976</v>
      </c>
      <c r="L100" s="90">
        <v>3851</v>
      </c>
      <c r="M100" s="159">
        <v>3892</v>
      </c>
      <c r="N100" s="91">
        <f t="shared" si="26"/>
        <v>84</v>
      </c>
      <c r="O100" s="92">
        <f t="shared" si="41"/>
        <v>2.1582733812949641E-2</v>
      </c>
      <c r="P100" s="93">
        <v>2541.5</v>
      </c>
      <c r="Q100" s="94">
        <v>1823</v>
      </c>
      <c r="R100" s="161">
        <v>1632</v>
      </c>
      <c r="S100" s="86">
        <f t="shared" si="28"/>
        <v>191</v>
      </c>
      <c r="T100" s="188">
        <f t="shared" si="42"/>
        <v>0.1170343137254902</v>
      </c>
      <c r="U100" s="90">
        <v>1782</v>
      </c>
      <c r="V100" s="159">
        <v>1593</v>
      </c>
      <c r="W100" s="91">
        <f t="shared" si="30"/>
        <v>189</v>
      </c>
      <c r="X100" s="92">
        <f t="shared" si="43"/>
        <v>0.11864406779661017</v>
      </c>
      <c r="Y100" s="95">
        <f t="shared" si="32"/>
        <v>11.423076923076923</v>
      </c>
      <c r="Z100" s="96">
        <v>1990</v>
      </c>
      <c r="AA100" s="90">
        <v>1230</v>
      </c>
      <c r="AB100" s="90">
        <v>130</v>
      </c>
      <c r="AC100" s="91">
        <f t="shared" si="33"/>
        <v>1360</v>
      </c>
      <c r="AD100" s="92">
        <f t="shared" si="44"/>
        <v>0.68341708542713564</v>
      </c>
      <c r="AE100" s="97">
        <f t="shared" si="45"/>
        <v>0.94842507008530008</v>
      </c>
      <c r="AF100" s="90">
        <v>535</v>
      </c>
      <c r="AG100" s="92">
        <f t="shared" si="46"/>
        <v>0.26884422110552764</v>
      </c>
      <c r="AH100" s="98">
        <f t="shared" si="47"/>
        <v>1.4670578601587285</v>
      </c>
      <c r="AI100" s="90">
        <v>65</v>
      </c>
      <c r="AJ100" s="90">
        <v>10</v>
      </c>
      <c r="AK100" s="91">
        <f t="shared" si="38"/>
        <v>75</v>
      </c>
      <c r="AL100" s="92">
        <f t="shared" si="48"/>
        <v>3.7688442211055273E-2</v>
      </c>
      <c r="AM100" s="98">
        <f t="shared" si="49"/>
        <v>0.43514111452287529</v>
      </c>
      <c r="AN100" s="90">
        <v>20</v>
      </c>
      <c r="AO100" s="99" t="s">
        <v>7</v>
      </c>
      <c r="AP100" s="226" t="s">
        <v>6</v>
      </c>
      <c r="AQ100" s="15"/>
    </row>
    <row r="101" spans="1:43" x14ac:dyDescent="0.2">
      <c r="A101" s="199"/>
      <c r="B101" s="83">
        <v>5050124.03</v>
      </c>
      <c r="C101" s="84"/>
      <c r="D101" s="85"/>
      <c r="E101" s="86"/>
      <c r="F101" s="86"/>
      <c r="G101" s="87"/>
      <c r="H101" s="158">
        <v>355050124.02999997</v>
      </c>
      <c r="I101" s="88">
        <v>4.42</v>
      </c>
      <c r="J101" s="89">
        <f t="shared" si="25"/>
        <v>442</v>
      </c>
      <c r="K101" s="90">
        <v>4841</v>
      </c>
      <c r="L101" s="90">
        <v>4821</v>
      </c>
      <c r="M101" s="159">
        <v>5138</v>
      </c>
      <c r="N101" s="91">
        <f t="shared" si="26"/>
        <v>-297</v>
      </c>
      <c r="O101" s="92">
        <f t="shared" si="41"/>
        <v>-5.7804593226936554E-2</v>
      </c>
      <c r="P101" s="93">
        <v>1095.9000000000001</v>
      </c>
      <c r="Q101" s="94">
        <v>1866</v>
      </c>
      <c r="R101" s="161">
        <v>1771</v>
      </c>
      <c r="S101" s="86">
        <f t="shared" si="28"/>
        <v>95</v>
      </c>
      <c r="T101" s="188">
        <f t="shared" si="42"/>
        <v>5.3642010163749296E-2</v>
      </c>
      <c r="U101" s="90">
        <v>1851</v>
      </c>
      <c r="V101" s="159">
        <v>1729</v>
      </c>
      <c r="W101" s="91">
        <f t="shared" si="30"/>
        <v>122</v>
      </c>
      <c r="X101" s="92">
        <f t="shared" si="43"/>
        <v>7.0561017929438988E-2</v>
      </c>
      <c r="Y101" s="95">
        <f t="shared" si="32"/>
        <v>4.1877828054298645</v>
      </c>
      <c r="Z101" s="96">
        <v>1940</v>
      </c>
      <c r="AA101" s="90">
        <v>1245</v>
      </c>
      <c r="AB101" s="90">
        <v>85</v>
      </c>
      <c r="AC101" s="91">
        <f t="shared" si="33"/>
        <v>1330</v>
      </c>
      <c r="AD101" s="92">
        <f t="shared" si="44"/>
        <v>0.68556701030927836</v>
      </c>
      <c r="AE101" s="97">
        <f t="shared" si="45"/>
        <v>0.95140866926726952</v>
      </c>
      <c r="AF101" s="90">
        <v>515</v>
      </c>
      <c r="AG101" s="92">
        <f t="shared" si="46"/>
        <v>0.2654639175257732</v>
      </c>
      <c r="AH101" s="98">
        <f t="shared" si="47"/>
        <v>1.448611858544824</v>
      </c>
      <c r="AI101" s="90">
        <v>25</v>
      </c>
      <c r="AJ101" s="90">
        <v>35</v>
      </c>
      <c r="AK101" s="91">
        <f t="shared" si="38"/>
        <v>60</v>
      </c>
      <c r="AL101" s="92">
        <f t="shared" si="48"/>
        <v>3.0927835051546393E-2</v>
      </c>
      <c r="AM101" s="98">
        <f t="shared" si="49"/>
        <v>0.35708487336104</v>
      </c>
      <c r="AN101" s="90">
        <v>25</v>
      </c>
      <c r="AO101" s="99" t="s">
        <v>7</v>
      </c>
      <c r="AP101" s="226" t="s">
        <v>6</v>
      </c>
      <c r="AQ101" s="15"/>
    </row>
    <row r="102" spans="1:43" x14ac:dyDescent="0.2">
      <c r="A102" s="199"/>
      <c r="B102" s="83">
        <v>5050124.04</v>
      </c>
      <c r="C102" s="84"/>
      <c r="D102" s="85"/>
      <c r="E102" s="86"/>
      <c r="F102" s="86"/>
      <c r="G102" s="87"/>
      <c r="H102" s="158">
        <v>355050124.04000002</v>
      </c>
      <c r="I102" s="88">
        <v>0.95</v>
      </c>
      <c r="J102" s="89">
        <f t="shared" si="25"/>
        <v>95</v>
      </c>
      <c r="K102" s="90">
        <v>3081</v>
      </c>
      <c r="L102" s="90">
        <v>3145</v>
      </c>
      <c r="M102" s="159">
        <v>3282</v>
      </c>
      <c r="N102" s="91">
        <f t="shared" si="26"/>
        <v>-201</v>
      </c>
      <c r="O102" s="92">
        <f t="shared" si="41"/>
        <v>-6.1243144424131625E-2</v>
      </c>
      <c r="P102" s="93">
        <v>3259.3</v>
      </c>
      <c r="Q102" s="94">
        <v>1136</v>
      </c>
      <c r="R102" s="161">
        <v>1133</v>
      </c>
      <c r="S102" s="86">
        <f t="shared" si="28"/>
        <v>3</v>
      </c>
      <c r="T102" s="188">
        <f t="shared" si="42"/>
        <v>2.6478375992939102E-3</v>
      </c>
      <c r="U102" s="90">
        <v>1130</v>
      </c>
      <c r="V102" s="159">
        <v>1111</v>
      </c>
      <c r="W102" s="91">
        <f t="shared" si="30"/>
        <v>19</v>
      </c>
      <c r="X102" s="92">
        <f t="shared" si="43"/>
        <v>1.7101710171017102E-2</v>
      </c>
      <c r="Y102" s="95">
        <f t="shared" si="32"/>
        <v>11.894736842105264</v>
      </c>
      <c r="Z102" s="96">
        <v>1375</v>
      </c>
      <c r="AA102" s="90">
        <v>885</v>
      </c>
      <c r="AB102" s="90">
        <v>75</v>
      </c>
      <c r="AC102" s="91">
        <f t="shared" si="33"/>
        <v>960</v>
      </c>
      <c r="AD102" s="92">
        <f t="shared" si="44"/>
        <v>0.69818181818181824</v>
      </c>
      <c r="AE102" s="97">
        <f t="shared" si="45"/>
        <v>0.96891510903259759</v>
      </c>
      <c r="AF102" s="90">
        <v>350</v>
      </c>
      <c r="AG102" s="92">
        <f t="shared" si="46"/>
        <v>0.25454545454545452</v>
      </c>
      <c r="AH102" s="98">
        <f t="shared" si="47"/>
        <v>1.3890308235861402</v>
      </c>
      <c r="AI102" s="90">
        <v>45</v>
      </c>
      <c r="AJ102" s="90">
        <v>15</v>
      </c>
      <c r="AK102" s="91">
        <f t="shared" si="38"/>
        <v>60</v>
      </c>
      <c r="AL102" s="92">
        <f t="shared" si="48"/>
        <v>4.363636363636364E-2</v>
      </c>
      <c r="AM102" s="98">
        <f t="shared" si="49"/>
        <v>0.50381429405121281</v>
      </c>
      <c r="AN102" s="90">
        <v>10</v>
      </c>
      <c r="AO102" s="99" t="s">
        <v>7</v>
      </c>
      <c r="AP102" s="226" t="s">
        <v>6</v>
      </c>
      <c r="AQ102" s="15"/>
    </row>
    <row r="103" spans="1:43" x14ac:dyDescent="0.2">
      <c r="A103" s="199"/>
      <c r="B103" s="83">
        <v>5050125.01</v>
      </c>
      <c r="C103" s="84"/>
      <c r="D103" s="85"/>
      <c r="E103" s="86"/>
      <c r="F103" s="86"/>
      <c r="G103" s="87"/>
      <c r="H103" s="158">
        <v>355050125.00999999</v>
      </c>
      <c r="I103" s="88">
        <v>1.51</v>
      </c>
      <c r="J103" s="89">
        <f t="shared" si="25"/>
        <v>151</v>
      </c>
      <c r="K103" s="90">
        <v>4798</v>
      </c>
      <c r="L103" s="90">
        <v>4859</v>
      </c>
      <c r="M103" s="159">
        <v>4941</v>
      </c>
      <c r="N103" s="91">
        <f t="shared" si="26"/>
        <v>-143</v>
      </c>
      <c r="O103" s="92">
        <f t="shared" si="41"/>
        <v>-2.8941509815826754E-2</v>
      </c>
      <c r="P103" s="93">
        <v>3172.4</v>
      </c>
      <c r="Q103" s="94">
        <v>1802</v>
      </c>
      <c r="R103" s="161">
        <v>1768</v>
      </c>
      <c r="S103" s="86">
        <f t="shared" si="28"/>
        <v>34</v>
      </c>
      <c r="T103" s="188">
        <f t="shared" si="42"/>
        <v>1.9230769230769232E-2</v>
      </c>
      <c r="U103" s="90">
        <v>1787</v>
      </c>
      <c r="V103" s="159">
        <v>1745</v>
      </c>
      <c r="W103" s="91">
        <f t="shared" si="30"/>
        <v>42</v>
      </c>
      <c r="X103" s="92">
        <f t="shared" si="43"/>
        <v>2.4068767908309457E-2</v>
      </c>
      <c r="Y103" s="95">
        <f t="shared" si="32"/>
        <v>11.834437086092715</v>
      </c>
      <c r="Z103" s="96">
        <v>2210</v>
      </c>
      <c r="AA103" s="90">
        <v>1370</v>
      </c>
      <c r="AB103" s="90">
        <v>130</v>
      </c>
      <c r="AC103" s="91">
        <f t="shared" si="33"/>
        <v>1500</v>
      </c>
      <c r="AD103" s="92">
        <f t="shared" si="44"/>
        <v>0.67873303167420818</v>
      </c>
      <c r="AE103" s="97">
        <f t="shared" si="45"/>
        <v>0.94192468532227214</v>
      </c>
      <c r="AF103" s="90">
        <v>580</v>
      </c>
      <c r="AG103" s="92">
        <f t="shared" si="46"/>
        <v>0.26244343891402716</v>
      </c>
      <c r="AH103" s="98">
        <f t="shared" si="47"/>
        <v>1.4321293882481536</v>
      </c>
      <c r="AI103" s="90">
        <v>80</v>
      </c>
      <c r="AJ103" s="90">
        <v>25</v>
      </c>
      <c r="AK103" s="91">
        <f t="shared" si="38"/>
        <v>105</v>
      </c>
      <c r="AL103" s="92">
        <f t="shared" si="48"/>
        <v>4.7511312217194568E-2</v>
      </c>
      <c r="AM103" s="98">
        <f t="shared" si="49"/>
        <v>0.54855345930349797</v>
      </c>
      <c r="AN103" s="90">
        <v>25</v>
      </c>
      <c r="AO103" s="99" t="s">
        <v>7</v>
      </c>
      <c r="AP103" s="226" t="s">
        <v>6</v>
      </c>
      <c r="AQ103" s="15"/>
    </row>
    <row r="104" spans="1:43" x14ac:dyDescent="0.2">
      <c r="A104" s="199"/>
      <c r="B104" s="83">
        <v>5050125.0199999996</v>
      </c>
      <c r="C104" s="84"/>
      <c r="D104" s="85"/>
      <c r="E104" s="86"/>
      <c r="F104" s="86"/>
      <c r="G104" s="87"/>
      <c r="H104" s="158">
        <v>355050125.01999998</v>
      </c>
      <c r="I104" s="88">
        <v>0.9</v>
      </c>
      <c r="J104" s="89">
        <f t="shared" si="25"/>
        <v>90</v>
      </c>
      <c r="K104" s="90">
        <v>3369</v>
      </c>
      <c r="L104" s="90">
        <v>3378</v>
      </c>
      <c r="M104" s="159">
        <v>3586</v>
      </c>
      <c r="N104" s="91">
        <f t="shared" si="26"/>
        <v>-217</v>
      </c>
      <c r="O104" s="92">
        <f t="shared" si="41"/>
        <v>-6.0513106525376462E-2</v>
      </c>
      <c r="P104" s="93">
        <v>3740.8</v>
      </c>
      <c r="Q104" s="94">
        <v>1369</v>
      </c>
      <c r="R104" s="161">
        <v>1366</v>
      </c>
      <c r="S104" s="86">
        <f t="shared" si="28"/>
        <v>3</v>
      </c>
      <c r="T104" s="188">
        <f t="shared" si="42"/>
        <v>2.1961932650073207E-3</v>
      </c>
      <c r="U104" s="90">
        <v>1327</v>
      </c>
      <c r="V104" s="159">
        <v>1328</v>
      </c>
      <c r="W104" s="91">
        <f t="shared" si="30"/>
        <v>-1</v>
      </c>
      <c r="X104" s="92">
        <f t="shared" si="43"/>
        <v>-7.5301204819277112E-4</v>
      </c>
      <c r="Y104" s="95">
        <f t="shared" si="32"/>
        <v>14.744444444444444</v>
      </c>
      <c r="Z104" s="96">
        <v>1545</v>
      </c>
      <c r="AA104" s="90">
        <v>945</v>
      </c>
      <c r="AB104" s="90">
        <v>115</v>
      </c>
      <c r="AC104" s="91">
        <f t="shared" si="33"/>
        <v>1060</v>
      </c>
      <c r="AD104" s="92">
        <f t="shared" si="44"/>
        <v>0.68608414239482196</v>
      </c>
      <c r="AE104" s="97">
        <f t="shared" si="45"/>
        <v>0.95212632916330286</v>
      </c>
      <c r="AF104" s="90">
        <v>380</v>
      </c>
      <c r="AG104" s="92">
        <f t="shared" si="46"/>
        <v>0.2459546925566343</v>
      </c>
      <c r="AH104" s="98">
        <f t="shared" si="47"/>
        <v>1.342151836012498</v>
      </c>
      <c r="AI104" s="90">
        <v>75</v>
      </c>
      <c r="AJ104" s="90">
        <v>15</v>
      </c>
      <c r="AK104" s="91">
        <f t="shared" si="38"/>
        <v>90</v>
      </c>
      <c r="AL104" s="92">
        <f t="shared" si="48"/>
        <v>5.8252427184466021E-2</v>
      </c>
      <c r="AM104" s="98">
        <f t="shared" si="49"/>
        <v>0.67256762555380345</v>
      </c>
      <c r="AN104" s="90">
        <v>20</v>
      </c>
      <c r="AO104" s="99" t="s">
        <v>7</v>
      </c>
      <c r="AP104" s="224" t="s">
        <v>7</v>
      </c>
      <c r="AQ104" s="15"/>
    </row>
    <row r="105" spans="1:43" x14ac:dyDescent="0.2">
      <c r="B105" s="59">
        <v>5050125.03</v>
      </c>
      <c r="H105" s="164">
        <v>355050125.02999997</v>
      </c>
      <c r="I105" s="60">
        <v>59.36</v>
      </c>
      <c r="J105" s="165">
        <f t="shared" si="25"/>
        <v>5936</v>
      </c>
      <c r="K105" s="61">
        <v>527</v>
      </c>
      <c r="L105" s="61">
        <v>531</v>
      </c>
      <c r="M105" s="166">
        <v>1075</v>
      </c>
      <c r="N105" s="18">
        <f t="shared" si="26"/>
        <v>-548</v>
      </c>
      <c r="O105" s="20">
        <f t="shared" si="41"/>
        <v>-0.50976744186046508</v>
      </c>
      <c r="P105" s="62">
        <v>8.9</v>
      </c>
      <c r="Q105" s="63">
        <v>210</v>
      </c>
      <c r="R105" s="174">
        <v>186</v>
      </c>
      <c r="S105" s="19">
        <f t="shared" si="28"/>
        <v>24</v>
      </c>
      <c r="T105" s="191">
        <f t="shared" si="42"/>
        <v>0.12903225806451613</v>
      </c>
      <c r="U105" s="61">
        <v>205</v>
      </c>
      <c r="V105" s="166">
        <v>182</v>
      </c>
      <c r="W105" s="18">
        <f t="shared" si="30"/>
        <v>23</v>
      </c>
      <c r="X105" s="20">
        <f t="shared" si="43"/>
        <v>0.12637362637362637</v>
      </c>
      <c r="Y105" s="167">
        <f t="shared" si="32"/>
        <v>3.4535040431266845E-2</v>
      </c>
      <c r="Z105" s="64">
        <v>215</v>
      </c>
      <c r="AA105" s="61">
        <v>185</v>
      </c>
      <c r="AB105" s="61">
        <v>10</v>
      </c>
      <c r="AC105" s="18">
        <f t="shared" si="33"/>
        <v>195</v>
      </c>
      <c r="AD105" s="20">
        <f t="shared" si="44"/>
        <v>0.90697674418604646</v>
      </c>
      <c r="AE105" s="13">
        <f t="shared" si="45"/>
        <v>1.2586742422934361</v>
      </c>
      <c r="AF105" s="61">
        <v>20</v>
      </c>
      <c r="AG105" s="20">
        <f t="shared" si="46"/>
        <v>9.3023255813953487E-2</v>
      </c>
      <c r="AH105" s="14">
        <f t="shared" si="47"/>
        <v>0.50761923785540009</v>
      </c>
      <c r="AI105" s="61">
        <v>10</v>
      </c>
      <c r="AJ105" s="61">
        <v>0</v>
      </c>
      <c r="AK105" s="18">
        <f t="shared" si="38"/>
        <v>10</v>
      </c>
      <c r="AL105" s="20">
        <f t="shared" si="48"/>
        <v>4.6511627906976744E-2</v>
      </c>
      <c r="AM105" s="14">
        <f t="shared" si="49"/>
        <v>0.53701135993830817</v>
      </c>
      <c r="AN105" s="61">
        <v>0</v>
      </c>
      <c r="AO105" s="15" t="s">
        <v>3</v>
      </c>
      <c r="AP105" s="65" t="s">
        <v>3</v>
      </c>
      <c r="AQ105" s="15"/>
    </row>
    <row r="106" spans="1:43" x14ac:dyDescent="0.2">
      <c r="A106" s="199"/>
      <c r="B106" s="83">
        <v>5050125.04</v>
      </c>
      <c r="C106" s="84"/>
      <c r="D106" s="85"/>
      <c r="E106" s="86"/>
      <c r="F106" s="86"/>
      <c r="G106" s="87"/>
      <c r="H106" s="158">
        <v>355050125.04000002</v>
      </c>
      <c r="I106" s="88">
        <v>1.73</v>
      </c>
      <c r="J106" s="89">
        <f t="shared" si="25"/>
        <v>173</v>
      </c>
      <c r="K106" s="90">
        <v>3924</v>
      </c>
      <c r="L106" s="90">
        <v>4009</v>
      </c>
      <c r="M106" s="159">
        <v>4272</v>
      </c>
      <c r="N106" s="91">
        <f t="shared" si="26"/>
        <v>-348</v>
      </c>
      <c r="O106" s="92">
        <f t="shared" si="41"/>
        <v>-8.1460674157303375E-2</v>
      </c>
      <c r="P106" s="93">
        <v>2264.6999999999998</v>
      </c>
      <c r="Q106" s="94">
        <v>1355</v>
      </c>
      <c r="R106" s="161">
        <v>1319</v>
      </c>
      <c r="S106" s="86">
        <f t="shared" si="28"/>
        <v>36</v>
      </c>
      <c r="T106" s="188">
        <f t="shared" si="42"/>
        <v>2.7293404094010616E-2</v>
      </c>
      <c r="U106" s="90">
        <v>1354</v>
      </c>
      <c r="V106" s="159">
        <v>1305</v>
      </c>
      <c r="W106" s="91">
        <f t="shared" si="30"/>
        <v>49</v>
      </c>
      <c r="X106" s="92">
        <f t="shared" si="43"/>
        <v>3.7547892720306515E-2</v>
      </c>
      <c r="Y106" s="95">
        <f t="shared" si="32"/>
        <v>7.8265895953757223</v>
      </c>
      <c r="Z106" s="96">
        <v>1915</v>
      </c>
      <c r="AA106" s="90">
        <v>1290</v>
      </c>
      <c r="AB106" s="90">
        <v>135</v>
      </c>
      <c r="AC106" s="91">
        <f t="shared" si="33"/>
        <v>1425</v>
      </c>
      <c r="AD106" s="92">
        <f t="shared" si="44"/>
        <v>0.74412532637075723</v>
      </c>
      <c r="AE106" s="97">
        <f t="shared" si="45"/>
        <v>1.0326740871196398</v>
      </c>
      <c r="AF106" s="90">
        <v>430</v>
      </c>
      <c r="AG106" s="92">
        <f t="shared" si="46"/>
        <v>0.22454308093994779</v>
      </c>
      <c r="AH106" s="98">
        <f t="shared" si="47"/>
        <v>1.225310666833727</v>
      </c>
      <c r="AI106" s="90">
        <v>30</v>
      </c>
      <c r="AJ106" s="90">
        <v>15</v>
      </c>
      <c r="AK106" s="91">
        <f t="shared" si="38"/>
        <v>45</v>
      </c>
      <c r="AL106" s="92">
        <f t="shared" si="48"/>
        <v>2.3498694516971279E-2</v>
      </c>
      <c r="AM106" s="98">
        <f t="shared" si="49"/>
        <v>0.27130991683567268</v>
      </c>
      <c r="AN106" s="90">
        <v>15</v>
      </c>
      <c r="AO106" s="99" t="s">
        <v>7</v>
      </c>
      <c r="AP106" s="224" t="s">
        <v>7</v>
      </c>
      <c r="AQ106" s="15"/>
    </row>
    <row r="107" spans="1:43" x14ac:dyDescent="0.2">
      <c r="A107" s="199"/>
      <c r="B107" s="83">
        <v>5050125.05</v>
      </c>
      <c r="C107" s="84"/>
      <c r="D107" s="85"/>
      <c r="E107" s="86"/>
      <c r="F107" s="86"/>
      <c r="G107" s="87"/>
      <c r="H107" s="158">
        <v>355050125.05000001</v>
      </c>
      <c r="I107" s="88">
        <v>1.98</v>
      </c>
      <c r="J107" s="89">
        <f t="shared" si="25"/>
        <v>198</v>
      </c>
      <c r="K107" s="90">
        <v>5229</v>
      </c>
      <c r="L107" s="90">
        <v>5195</v>
      </c>
      <c r="M107" s="159">
        <v>5497</v>
      </c>
      <c r="N107" s="91">
        <f t="shared" si="26"/>
        <v>-268</v>
      </c>
      <c r="O107" s="92">
        <f t="shared" si="41"/>
        <v>-4.8753865744951795E-2</v>
      </c>
      <c r="P107" s="93">
        <v>2635.2</v>
      </c>
      <c r="Q107" s="94">
        <v>1859</v>
      </c>
      <c r="R107" s="161">
        <v>1825</v>
      </c>
      <c r="S107" s="86">
        <f t="shared" si="28"/>
        <v>34</v>
      </c>
      <c r="T107" s="188">
        <f t="shared" si="42"/>
        <v>1.8630136986301369E-2</v>
      </c>
      <c r="U107" s="90">
        <v>1844</v>
      </c>
      <c r="V107" s="159">
        <v>1801</v>
      </c>
      <c r="W107" s="91">
        <f t="shared" si="30"/>
        <v>43</v>
      </c>
      <c r="X107" s="92">
        <f t="shared" si="43"/>
        <v>2.3875624652970572E-2</v>
      </c>
      <c r="Y107" s="95">
        <f t="shared" si="32"/>
        <v>9.3131313131313131</v>
      </c>
      <c r="Z107" s="96">
        <v>2450</v>
      </c>
      <c r="AA107" s="90">
        <v>1665</v>
      </c>
      <c r="AB107" s="90">
        <v>160</v>
      </c>
      <c r="AC107" s="91">
        <f t="shared" si="33"/>
        <v>1825</v>
      </c>
      <c r="AD107" s="92">
        <f t="shared" si="44"/>
        <v>0.74489795918367352</v>
      </c>
      <c r="AE107" s="97">
        <f t="shared" si="45"/>
        <v>1.0337463230138924</v>
      </c>
      <c r="AF107" s="90">
        <v>540</v>
      </c>
      <c r="AG107" s="92">
        <f t="shared" si="46"/>
        <v>0.22040816326530613</v>
      </c>
      <c r="AH107" s="98">
        <f t="shared" si="47"/>
        <v>1.2027468064288154</v>
      </c>
      <c r="AI107" s="90">
        <v>55</v>
      </c>
      <c r="AJ107" s="90">
        <v>15</v>
      </c>
      <c r="AK107" s="91">
        <f t="shared" si="38"/>
        <v>70</v>
      </c>
      <c r="AL107" s="92">
        <f t="shared" si="48"/>
        <v>2.8571428571428571E-2</v>
      </c>
      <c r="AM107" s="98">
        <f t="shared" si="49"/>
        <v>0.32987840681924646</v>
      </c>
      <c r="AN107" s="90">
        <v>25</v>
      </c>
      <c r="AO107" s="99" t="s">
        <v>7</v>
      </c>
      <c r="AP107" s="224" t="s">
        <v>7</v>
      </c>
      <c r="AQ107" s="15"/>
    </row>
    <row r="108" spans="1:43" x14ac:dyDescent="0.2">
      <c r="A108" s="199" t="s">
        <v>81</v>
      </c>
      <c r="B108" s="83">
        <v>5050125.0599999996</v>
      </c>
      <c r="C108" s="84"/>
      <c r="D108" s="85"/>
      <c r="E108" s="86"/>
      <c r="F108" s="86"/>
      <c r="G108" s="87"/>
      <c r="H108" s="158">
        <v>355050125.06</v>
      </c>
      <c r="I108" s="88">
        <v>9.9</v>
      </c>
      <c r="J108" s="89">
        <f t="shared" si="25"/>
        <v>990</v>
      </c>
      <c r="K108" s="90">
        <v>10308</v>
      </c>
      <c r="L108" s="90">
        <v>7396</v>
      </c>
      <c r="M108" s="159">
        <v>5559</v>
      </c>
      <c r="N108" s="91">
        <f t="shared" si="26"/>
        <v>4749</v>
      </c>
      <c r="O108" s="92">
        <f t="shared" si="41"/>
        <v>0.85429033998920667</v>
      </c>
      <c r="P108" s="93">
        <v>1041.0999999999999</v>
      </c>
      <c r="Q108" s="94">
        <v>3486</v>
      </c>
      <c r="R108" s="161">
        <v>1738</v>
      </c>
      <c r="S108" s="86">
        <f t="shared" si="28"/>
        <v>1748</v>
      </c>
      <c r="T108" s="188">
        <f t="shared" si="42"/>
        <v>1.0057537399309551</v>
      </c>
      <c r="U108" s="90">
        <v>3341</v>
      </c>
      <c r="V108" s="159">
        <v>1714</v>
      </c>
      <c r="W108" s="91">
        <f t="shared" si="30"/>
        <v>1627</v>
      </c>
      <c r="X108" s="92">
        <f t="shared" si="43"/>
        <v>0.94924154025670948</v>
      </c>
      <c r="Y108" s="95">
        <f t="shared" si="32"/>
        <v>3.3747474747474748</v>
      </c>
      <c r="Z108" s="96">
        <v>5405</v>
      </c>
      <c r="AA108" s="90">
        <v>3995</v>
      </c>
      <c r="AB108" s="90">
        <v>390</v>
      </c>
      <c r="AC108" s="91">
        <f t="shared" si="33"/>
        <v>4385</v>
      </c>
      <c r="AD108" s="92">
        <f t="shared" si="44"/>
        <v>0.81128584643848289</v>
      </c>
      <c r="AE108" s="97">
        <f t="shared" si="45"/>
        <v>1.1258773773364588</v>
      </c>
      <c r="AF108" s="90">
        <v>885</v>
      </c>
      <c r="AG108" s="92">
        <f t="shared" si="46"/>
        <v>0.16373728029602219</v>
      </c>
      <c r="AH108" s="98">
        <f t="shared" si="47"/>
        <v>0.89349907939811513</v>
      </c>
      <c r="AI108" s="90">
        <v>60</v>
      </c>
      <c r="AJ108" s="90">
        <v>35</v>
      </c>
      <c r="AK108" s="91">
        <f t="shared" si="38"/>
        <v>95</v>
      </c>
      <c r="AL108" s="92">
        <f t="shared" si="48"/>
        <v>1.757631822386679E-2</v>
      </c>
      <c r="AM108" s="98">
        <f t="shared" si="49"/>
        <v>0.20293167487030425</v>
      </c>
      <c r="AN108" s="90">
        <v>35</v>
      </c>
      <c r="AO108" s="99" t="s">
        <v>7</v>
      </c>
      <c r="AP108" s="224" t="s">
        <v>7</v>
      </c>
      <c r="AQ108" s="15"/>
    </row>
    <row r="109" spans="1:43" x14ac:dyDescent="0.2">
      <c r="A109" s="199"/>
      <c r="B109" s="83">
        <v>5050125.07</v>
      </c>
      <c r="C109" s="84"/>
      <c r="D109" s="85"/>
      <c r="E109" s="86"/>
      <c r="F109" s="86"/>
      <c r="G109" s="87"/>
      <c r="H109" s="158">
        <v>355050125.06999999</v>
      </c>
      <c r="I109" s="88">
        <v>1.67</v>
      </c>
      <c r="J109" s="89">
        <f t="shared" si="25"/>
        <v>167</v>
      </c>
      <c r="K109" s="90">
        <v>4369</v>
      </c>
      <c r="L109" s="90">
        <v>4512</v>
      </c>
      <c r="M109" s="159">
        <v>4294</v>
      </c>
      <c r="N109" s="91">
        <f t="shared" si="26"/>
        <v>75</v>
      </c>
      <c r="O109" s="92">
        <f t="shared" si="41"/>
        <v>1.7466231951560315E-2</v>
      </c>
      <c r="P109" s="93">
        <v>2624</v>
      </c>
      <c r="Q109" s="94">
        <v>1620</v>
      </c>
      <c r="R109" s="161">
        <v>1513</v>
      </c>
      <c r="S109" s="86">
        <f t="shared" si="28"/>
        <v>107</v>
      </c>
      <c r="T109" s="188">
        <f t="shared" si="42"/>
        <v>7.0720423000660934E-2</v>
      </c>
      <c r="U109" s="90">
        <v>1590</v>
      </c>
      <c r="V109" s="159">
        <v>1470</v>
      </c>
      <c r="W109" s="91">
        <f t="shared" si="30"/>
        <v>120</v>
      </c>
      <c r="X109" s="92">
        <f t="shared" si="43"/>
        <v>8.1632653061224483E-2</v>
      </c>
      <c r="Y109" s="95">
        <f t="shared" si="32"/>
        <v>9.5209580838323351</v>
      </c>
      <c r="Z109" s="96">
        <v>2160</v>
      </c>
      <c r="AA109" s="90">
        <v>1455</v>
      </c>
      <c r="AB109" s="90">
        <v>155</v>
      </c>
      <c r="AC109" s="91">
        <f t="shared" si="33"/>
        <v>1610</v>
      </c>
      <c r="AD109" s="92">
        <f t="shared" si="44"/>
        <v>0.74537037037037035</v>
      </c>
      <c r="AE109" s="97">
        <f t="shared" si="45"/>
        <v>1.0344019206312272</v>
      </c>
      <c r="AF109" s="90">
        <v>430</v>
      </c>
      <c r="AG109" s="92">
        <f t="shared" si="46"/>
        <v>0.19907407407407407</v>
      </c>
      <c r="AH109" s="98">
        <f t="shared" si="47"/>
        <v>1.0863286699011976</v>
      </c>
      <c r="AI109" s="90">
        <v>60</v>
      </c>
      <c r="AJ109" s="90">
        <v>20</v>
      </c>
      <c r="AK109" s="91">
        <f t="shared" si="38"/>
        <v>80</v>
      </c>
      <c r="AL109" s="92">
        <f t="shared" si="48"/>
        <v>3.7037037037037035E-2</v>
      </c>
      <c r="AM109" s="98">
        <f t="shared" si="49"/>
        <v>0.42762015698791206</v>
      </c>
      <c r="AN109" s="90">
        <v>40</v>
      </c>
      <c r="AO109" s="99" t="s">
        <v>7</v>
      </c>
      <c r="AP109" s="224" t="s">
        <v>7</v>
      </c>
      <c r="AQ109" s="15"/>
    </row>
    <row r="110" spans="1:43" x14ac:dyDescent="0.2">
      <c r="A110" s="199"/>
      <c r="B110" s="83">
        <v>5050125.08</v>
      </c>
      <c r="C110" s="84"/>
      <c r="D110" s="85"/>
      <c r="E110" s="86"/>
      <c r="F110" s="86"/>
      <c r="G110" s="87"/>
      <c r="H110" s="158">
        <v>355050125.07999998</v>
      </c>
      <c r="I110" s="88">
        <v>1.31</v>
      </c>
      <c r="J110" s="89">
        <f t="shared" si="25"/>
        <v>131</v>
      </c>
      <c r="K110" s="90">
        <v>4814</v>
      </c>
      <c r="L110" s="90">
        <v>5072</v>
      </c>
      <c r="M110" s="159">
        <v>5094</v>
      </c>
      <c r="N110" s="91">
        <f t="shared" si="26"/>
        <v>-280</v>
      </c>
      <c r="O110" s="92">
        <f t="shared" si="41"/>
        <v>-5.4966627404789949E-2</v>
      </c>
      <c r="P110" s="93">
        <v>3674.5</v>
      </c>
      <c r="Q110" s="94">
        <v>1833</v>
      </c>
      <c r="R110" s="161">
        <v>1748</v>
      </c>
      <c r="S110" s="86">
        <f t="shared" si="28"/>
        <v>85</v>
      </c>
      <c r="T110" s="188">
        <f t="shared" si="42"/>
        <v>4.8627002288329522E-2</v>
      </c>
      <c r="U110" s="90">
        <v>1811</v>
      </c>
      <c r="V110" s="159">
        <v>1733</v>
      </c>
      <c r="W110" s="91">
        <f t="shared" si="30"/>
        <v>78</v>
      </c>
      <c r="X110" s="92">
        <f t="shared" si="43"/>
        <v>4.5008655510675129E-2</v>
      </c>
      <c r="Y110" s="95">
        <f t="shared" si="32"/>
        <v>13.824427480916031</v>
      </c>
      <c r="Z110" s="96">
        <v>2385</v>
      </c>
      <c r="AA110" s="90">
        <v>1555</v>
      </c>
      <c r="AB110" s="90">
        <v>120</v>
      </c>
      <c r="AC110" s="91">
        <f t="shared" si="33"/>
        <v>1675</v>
      </c>
      <c r="AD110" s="92">
        <f t="shared" si="44"/>
        <v>0.70230607966457026</v>
      </c>
      <c r="AE110" s="97">
        <f t="shared" si="45"/>
        <v>0.97463863141627416</v>
      </c>
      <c r="AF110" s="90">
        <v>575</v>
      </c>
      <c r="AG110" s="92">
        <f t="shared" si="46"/>
        <v>0.24109014675052412</v>
      </c>
      <c r="AH110" s="98">
        <f t="shared" si="47"/>
        <v>1.3156064628904369</v>
      </c>
      <c r="AI110" s="90">
        <v>95</v>
      </c>
      <c r="AJ110" s="90">
        <v>15</v>
      </c>
      <c r="AK110" s="91">
        <f t="shared" si="38"/>
        <v>110</v>
      </c>
      <c r="AL110" s="92">
        <f t="shared" si="48"/>
        <v>4.6121593291404611E-2</v>
      </c>
      <c r="AM110" s="98">
        <f t="shared" si="49"/>
        <v>0.53250812002268288</v>
      </c>
      <c r="AN110" s="90">
        <v>20</v>
      </c>
      <c r="AO110" s="99" t="s">
        <v>7</v>
      </c>
      <c r="AP110" s="224" t="s">
        <v>7</v>
      </c>
      <c r="AQ110" s="15"/>
    </row>
    <row r="111" spans="1:43" x14ac:dyDescent="0.2">
      <c r="A111" s="199"/>
      <c r="B111" s="83">
        <v>5050125.09</v>
      </c>
      <c r="C111" s="84"/>
      <c r="D111" s="85"/>
      <c r="E111" s="86"/>
      <c r="F111" s="86"/>
      <c r="G111" s="87"/>
      <c r="H111" s="158">
        <v>355050125.08999997</v>
      </c>
      <c r="I111" s="88">
        <v>0.74</v>
      </c>
      <c r="J111" s="89">
        <f t="shared" si="25"/>
        <v>74</v>
      </c>
      <c r="K111" s="90">
        <v>3593</v>
      </c>
      <c r="L111" s="90">
        <v>3507</v>
      </c>
      <c r="M111" s="159">
        <v>3630</v>
      </c>
      <c r="N111" s="91">
        <f t="shared" si="26"/>
        <v>-37</v>
      </c>
      <c r="O111" s="92">
        <f t="shared" si="41"/>
        <v>-1.0192837465564738E-2</v>
      </c>
      <c r="P111" s="93">
        <v>4848.2</v>
      </c>
      <c r="Q111" s="94">
        <v>1396</v>
      </c>
      <c r="R111" s="161">
        <v>1395</v>
      </c>
      <c r="S111" s="86">
        <f t="shared" si="28"/>
        <v>1</v>
      </c>
      <c r="T111" s="188">
        <f t="shared" si="42"/>
        <v>7.1684587813620072E-4</v>
      </c>
      <c r="U111" s="90">
        <v>1381</v>
      </c>
      <c r="V111" s="159">
        <v>1364</v>
      </c>
      <c r="W111" s="91">
        <f t="shared" si="30"/>
        <v>17</v>
      </c>
      <c r="X111" s="92">
        <f t="shared" si="43"/>
        <v>1.2463343108504398E-2</v>
      </c>
      <c r="Y111" s="95">
        <f t="shared" si="32"/>
        <v>18.662162162162161</v>
      </c>
      <c r="Z111" s="96">
        <v>1660</v>
      </c>
      <c r="AA111" s="90">
        <v>1165</v>
      </c>
      <c r="AB111" s="90">
        <v>80</v>
      </c>
      <c r="AC111" s="91">
        <f t="shared" si="33"/>
        <v>1245</v>
      </c>
      <c r="AD111" s="92">
        <f t="shared" si="44"/>
        <v>0.75</v>
      </c>
      <c r="AE111" s="97">
        <f t="shared" si="45"/>
        <v>1.0408267772811106</v>
      </c>
      <c r="AF111" s="90">
        <v>375</v>
      </c>
      <c r="AG111" s="92">
        <f t="shared" si="46"/>
        <v>0.22590361445783133</v>
      </c>
      <c r="AH111" s="98">
        <f t="shared" si="47"/>
        <v>1.2327349714485432</v>
      </c>
      <c r="AI111" s="90">
        <v>20</v>
      </c>
      <c r="AJ111" s="90">
        <v>15</v>
      </c>
      <c r="AK111" s="91">
        <f t="shared" si="38"/>
        <v>35</v>
      </c>
      <c r="AL111" s="92">
        <f t="shared" si="48"/>
        <v>2.1084337349397589E-2</v>
      </c>
      <c r="AM111" s="98">
        <f t="shared" si="49"/>
        <v>0.24343436647805836</v>
      </c>
      <c r="AN111" s="90">
        <v>0</v>
      </c>
      <c r="AO111" s="99" t="s">
        <v>7</v>
      </c>
      <c r="AP111" s="224" t="s">
        <v>7</v>
      </c>
      <c r="AQ111" s="15"/>
    </row>
    <row r="112" spans="1:43" x14ac:dyDescent="0.2">
      <c r="A112" s="199" t="s">
        <v>76</v>
      </c>
      <c r="B112" s="83">
        <v>5050126.03</v>
      </c>
      <c r="C112" s="84"/>
      <c r="D112" s="85"/>
      <c r="E112" s="86"/>
      <c r="F112" s="86"/>
      <c r="G112" s="87"/>
      <c r="H112" s="158">
        <v>355050126.02999997</v>
      </c>
      <c r="I112" s="88">
        <v>17.350000000000001</v>
      </c>
      <c r="J112" s="89">
        <f t="shared" si="25"/>
        <v>1735.0000000000002</v>
      </c>
      <c r="K112" s="90">
        <v>8865</v>
      </c>
      <c r="L112" s="90">
        <v>4486</v>
      </c>
      <c r="M112" s="159">
        <v>1333</v>
      </c>
      <c r="N112" s="91">
        <f t="shared" si="26"/>
        <v>7532</v>
      </c>
      <c r="O112" s="92">
        <f t="shared" si="41"/>
        <v>5.6504126031507873</v>
      </c>
      <c r="P112" s="93">
        <v>511.1</v>
      </c>
      <c r="Q112" s="94">
        <v>2785</v>
      </c>
      <c r="R112" s="161">
        <v>437</v>
      </c>
      <c r="S112" s="86">
        <f t="shared" si="28"/>
        <v>2348</v>
      </c>
      <c r="T112" s="188">
        <f t="shared" si="42"/>
        <v>5.3729977116704806</v>
      </c>
      <c r="U112" s="90">
        <v>2698</v>
      </c>
      <c r="V112" s="159">
        <v>433</v>
      </c>
      <c r="W112" s="91">
        <f t="shared" si="30"/>
        <v>2265</v>
      </c>
      <c r="X112" s="92">
        <f t="shared" si="43"/>
        <v>5.2309468822170899</v>
      </c>
      <c r="Y112" s="95">
        <f t="shared" si="32"/>
        <v>1.5550432276657058</v>
      </c>
      <c r="Z112" s="96">
        <v>4430</v>
      </c>
      <c r="AA112" s="90">
        <v>3335</v>
      </c>
      <c r="AB112" s="90">
        <v>365</v>
      </c>
      <c r="AC112" s="91">
        <f t="shared" si="33"/>
        <v>3700</v>
      </c>
      <c r="AD112" s="92">
        <f t="shared" si="44"/>
        <v>0.83521444695259595</v>
      </c>
      <c r="AE112" s="97">
        <f t="shared" si="45"/>
        <v>1.1590847482137274</v>
      </c>
      <c r="AF112" s="90">
        <v>625</v>
      </c>
      <c r="AG112" s="92">
        <f t="shared" si="46"/>
        <v>0.14108352144469527</v>
      </c>
      <c r="AH112" s="98">
        <f t="shared" si="47"/>
        <v>0.76987962851940628</v>
      </c>
      <c r="AI112" s="90">
        <v>40</v>
      </c>
      <c r="AJ112" s="90">
        <v>20</v>
      </c>
      <c r="AK112" s="91">
        <f t="shared" si="38"/>
        <v>60</v>
      </c>
      <c r="AL112" s="92">
        <f t="shared" si="48"/>
        <v>1.3544018058690745E-2</v>
      </c>
      <c r="AM112" s="98">
        <f t="shared" si="49"/>
        <v>0.1563757684696202</v>
      </c>
      <c r="AN112" s="90">
        <v>35</v>
      </c>
      <c r="AO112" s="99" t="s">
        <v>7</v>
      </c>
      <c r="AP112" s="65" t="s">
        <v>3</v>
      </c>
      <c r="AQ112" s="15"/>
    </row>
    <row r="113" spans="1:43" x14ac:dyDescent="0.2">
      <c r="B113" s="59">
        <v>5050126.04</v>
      </c>
      <c r="H113" s="164">
        <v>355050126.04000002</v>
      </c>
      <c r="I113" s="60">
        <v>135.71</v>
      </c>
      <c r="J113" s="165">
        <f t="shared" si="25"/>
        <v>13571</v>
      </c>
      <c r="K113" s="61">
        <v>5114</v>
      </c>
      <c r="L113" s="61">
        <v>3447</v>
      </c>
      <c r="M113" s="166">
        <v>3694</v>
      </c>
      <c r="N113" s="18">
        <f t="shared" si="26"/>
        <v>1420</v>
      </c>
      <c r="O113" s="20">
        <f t="shared" si="41"/>
        <v>0.38440714672441795</v>
      </c>
      <c r="P113" s="62">
        <v>37.700000000000003</v>
      </c>
      <c r="Q113" s="63">
        <v>2006</v>
      </c>
      <c r="R113" s="174">
        <v>1420</v>
      </c>
      <c r="S113" s="19">
        <f t="shared" si="28"/>
        <v>586</v>
      </c>
      <c r="T113" s="191">
        <f t="shared" si="42"/>
        <v>0.41267605633802817</v>
      </c>
      <c r="U113" s="61">
        <v>1934</v>
      </c>
      <c r="V113" s="166">
        <v>1362</v>
      </c>
      <c r="W113" s="18">
        <f t="shared" si="30"/>
        <v>572</v>
      </c>
      <c r="X113" s="20">
        <f t="shared" si="43"/>
        <v>0.41997063142437591</v>
      </c>
      <c r="Y113" s="167">
        <f t="shared" si="32"/>
        <v>0.14250976346621472</v>
      </c>
      <c r="Z113" s="64">
        <v>2560</v>
      </c>
      <c r="AA113" s="61">
        <v>2105</v>
      </c>
      <c r="AB113" s="61">
        <v>195</v>
      </c>
      <c r="AC113" s="18">
        <f t="shared" si="33"/>
        <v>2300</v>
      </c>
      <c r="AD113" s="20">
        <f t="shared" si="44"/>
        <v>0.8984375</v>
      </c>
      <c r="AE113" s="13">
        <f t="shared" si="45"/>
        <v>1.2468237436179972</v>
      </c>
      <c r="AF113" s="61">
        <v>210</v>
      </c>
      <c r="AG113" s="20">
        <f t="shared" si="46"/>
        <v>8.203125E-2</v>
      </c>
      <c r="AH113" s="14">
        <f t="shared" si="47"/>
        <v>0.44763688650725225</v>
      </c>
      <c r="AI113" s="61">
        <v>30</v>
      </c>
      <c r="AJ113" s="61">
        <v>0</v>
      </c>
      <c r="AK113" s="18">
        <f t="shared" si="38"/>
        <v>30</v>
      </c>
      <c r="AL113" s="20">
        <f t="shared" si="48"/>
        <v>1.171875E-2</v>
      </c>
      <c r="AM113" s="14">
        <f t="shared" si="49"/>
        <v>0.13530169029695654</v>
      </c>
      <c r="AN113" s="61">
        <v>20</v>
      </c>
      <c r="AO113" s="15" t="s">
        <v>3</v>
      </c>
      <c r="AP113" s="65" t="s">
        <v>3</v>
      </c>
      <c r="AQ113" s="15"/>
    </row>
    <row r="114" spans="1:43" x14ac:dyDescent="0.2">
      <c r="A114" s="199"/>
      <c r="B114" s="83">
        <v>5050126.05</v>
      </c>
      <c r="C114" s="88">
        <v>5050126.0199999996</v>
      </c>
      <c r="D114" s="257">
        <v>0.70361581600000001</v>
      </c>
      <c r="E114" s="161">
        <v>6807</v>
      </c>
      <c r="F114" s="161">
        <v>2444</v>
      </c>
      <c r="G114" s="160">
        <v>2394</v>
      </c>
      <c r="H114" s="158"/>
      <c r="I114" s="88">
        <v>6.83</v>
      </c>
      <c r="J114" s="89">
        <f t="shared" si="25"/>
        <v>683</v>
      </c>
      <c r="K114" s="90">
        <v>6389</v>
      </c>
      <c r="L114" s="90">
        <v>6033</v>
      </c>
      <c r="M114" s="159">
        <f>D114*E114</f>
        <v>4789.5128595120004</v>
      </c>
      <c r="N114" s="91">
        <f t="shared" si="26"/>
        <v>1599.4871404879996</v>
      </c>
      <c r="O114" s="92">
        <f t="shared" si="41"/>
        <v>0.33395612192822677</v>
      </c>
      <c r="P114" s="93">
        <v>935.3</v>
      </c>
      <c r="Q114" s="94">
        <v>2093</v>
      </c>
      <c r="R114" s="161">
        <f>D114*F114</f>
        <v>1719.637054304</v>
      </c>
      <c r="S114" s="86">
        <f t="shared" si="28"/>
        <v>373.362945696</v>
      </c>
      <c r="T114" s="188">
        <f t="shared" si="42"/>
        <v>0.21711729504870064</v>
      </c>
      <c r="U114" s="90">
        <v>2079</v>
      </c>
      <c r="V114" s="159">
        <f>D114*G114</f>
        <v>1684.4562635039999</v>
      </c>
      <c r="W114" s="91">
        <f t="shared" si="30"/>
        <v>394.54373649600007</v>
      </c>
      <c r="X114" s="92">
        <f t="shared" si="43"/>
        <v>0.23422616843447844</v>
      </c>
      <c r="Y114" s="95">
        <f t="shared" si="32"/>
        <v>3.0439238653001466</v>
      </c>
      <c r="Z114" s="96">
        <v>3175</v>
      </c>
      <c r="AA114" s="90">
        <v>2550</v>
      </c>
      <c r="AB114" s="90">
        <v>165</v>
      </c>
      <c r="AC114" s="91">
        <f t="shared" si="33"/>
        <v>2715</v>
      </c>
      <c r="AD114" s="92">
        <f t="shared" si="44"/>
        <v>0.85511811023622042</v>
      </c>
      <c r="AE114" s="97">
        <f t="shared" si="45"/>
        <v>1.1867064358291717</v>
      </c>
      <c r="AF114" s="90">
        <v>355</v>
      </c>
      <c r="AG114" s="92">
        <f t="shared" si="46"/>
        <v>0.11181102362204724</v>
      </c>
      <c r="AH114" s="98">
        <f t="shared" si="47"/>
        <v>0.61014233589469935</v>
      </c>
      <c r="AI114" s="90">
        <v>55</v>
      </c>
      <c r="AJ114" s="90">
        <v>25</v>
      </c>
      <c r="AK114" s="91">
        <f t="shared" si="38"/>
        <v>80</v>
      </c>
      <c r="AL114" s="92">
        <f t="shared" si="48"/>
        <v>2.5196850393700787E-2</v>
      </c>
      <c r="AM114" s="98">
        <f t="shared" si="49"/>
        <v>0.29091639026579214</v>
      </c>
      <c r="AN114" s="90">
        <v>15</v>
      </c>
      <c r="AO114" s="99" t="s">
        <v>7</v>
      </c>
      <c r="AP114" s="224" t="s">
        <v>7</v>
      </c>
      <c r="AQ114" s="15" t="s">
        <v>63</v>
      </c>
    </row>
    <row r="115" spans="1:43" x14ac:dyDescent="0.2">
      <c r="A115" s="199"/>
      <c r="B115" s="83">
        <v>5050126.0599999996</v>
      </c>
      <c r="C115" s="88">
        <v>5050126.0199999996</v>
      </c>
      <c r="D115" s="257">
        <v>0.29638418399999999</v>
      </c>
      <c r="E115" s="161">
        <v>6807</v>
      </c>
      <c r="F115" s="161">
        <v>2444</v>
      </c>
      <c r="G115" s="160">
        <v>2394</v>
      </c>
      <c r="H115" s="158"/>
      <c r="I115" s="88">
        <v>7.3</v>
      </c>
      <c r="J115" s="89">
        <f t="shared" si="25"/>
        <v>730</v>
      </c>
      <c r="K115" s="90">
        <v>5953</v>
      </c>
      <c r="L115" s="90">
        <v>4875</v>
      </c>
      <c r="M115" s="159">
        <f>D115*E115</f>
        <v>2017.487140488</v>
      </c>
      <c r="N115" s="91">
        <f t="shared" si="26"/>
        <v>3935.512859512</v>
      </c>
      <c r="O115" s="92">
        <f t="shared" si="41"/>
        <v>1.9507003442708726</v>
      </c>
      <c r="P115" s="93">
        <v>814.9</v>
      </c>
      <c r="Q115" s="94">
        <v>2129</v>
      </c>
      <c r="R115" s="161">
        <f>D115*F115</f>
        <v>724.362945696</v>
      </c>
      <c r="S115" s="86">
        <f t="shared" si="28"/>
        <v>1404.637054304</v>
      </c>
      <c r="T115" s="188">
        <f t="shared" si="42"/>
        <v>1.9391343285158831</v>
      </c>
      <c r="U115" s="90">
        <v>2098</v>
      </c>
      <c r="V115" s="159">
        <f>D115*G115</f>
        <v>709.54373649599995</v>
      </c>
      <c r="W115" s="91">
        <f t="shared" si="30"/>
        <v>1388.4562635040002</v>
      </c>
      <c r="X115" s="92">
        <f t="shared" si="43"/>
        <v>1.9568297091321412</v>
      </c>
      <c r="Y115" s="95">
        <f t="shared" si="32"/>
        <v>2.8739726027397259</v>
      </c>
      <c r="Z115" s="96">
        <v>2955</v>
      </c>
      <c r="AA115" s="90">
        <v>2295</v>
      </c>
      <c r="AB115" s="90">
        <v>195</v>
      </c>
      <c r="AC115" s="91">
        <f t="shared" si="33"/>
        <v>2490</v>
      </c>
      <c r="AD115" s="92">
        <f t="shared" si="44"/>
        <v>0.84263959390862941</v>
      </c>
      <c r="AE115" s="97">
        <f t="shared" si="45"/>
        <v>1.1693891372498433</v>
      </c>
      <c r="AF115" s="90">
        <v>375</v>
      </c>
      <c r="AG115" s="92">
        <f t="shared" si="46"/>
        <v>0.12690355329949238</v>
      </c>
      <c r="AH115" s="98">
        <f t="shared" si="47"/>
        <v>0.69250086382557752</v>
      </c>
      <c r="AI115" s="90">
        <v>45</v>
      </c>
      <c r="AJ115" s="90">
        <v>20</v>
      </c>
      <c r="AK115" s="91">
        <f t="shared" si="38"/>
        <v>65</v>
      </c>
      <c r="AL115" s="92">
        <f t="shared" si="48"/>
        <v>2.1996615905245348E-2</v>
      </c>
      <c r="AM115" s="98">
        <f t="shared" si="49"/>
        <v>0.25396730135830309</v>
      </c>
      <c r="AN115" s="90">
        <v>20</v>
      </c>
      <c r="AO115" s="99" t="s">
        <v>7</v>
      </c>
      <c r="AP115" s="224" t="s">
        <v>7</v>
      </c>
      <c r="AQ115" s="15" t="s">
        <v>63</v>
      </c>
    </row>
    <row r="116" spans="1:43" x14ac:dyDescent="0.2">
      <c r="A116" s="199"/>
      <c r="B116" s="83">
        <v>5050127</v>
      </c>
      <c r="C116" s="84"/>
      <c r="D116" s="85"/>
      <c r="E116" s="86"/>
      <c r="F116" s="86"/>
      <c r="G116" s="87"/>
      <c r="H116" s="158">
        <v>355050127</v>
      </c>
      <c r="I116" s="88">
        <v>19.690000000000001</v>
      </c>
      <c r="J116" s="89">
        <f t="shared" si="25"/>
        <v>1969.0000000000002</v>
      </c>
      <c r="K116" s="90">
        <v>3410</v>
      </c>
      <c r="L116" s="90">
        <v>3902</v>
      </c>
      <c r="M116" s="159">
        <v>3548</v>
      </c>
      <c r="N116" s="91">
        <f t="shared" si="26"/>
        <v>-138</v>
      </c>
      <c r="O116" s="92">
        <f t="shared" si="41"/>
        <v>-3.8895152198421649E-2</v>
      </c>
      <c r="P116" s="93">
        <v>173.2</v>
      </c>
      <c r="Q116" s="94">
        <v>1556</v>
      </c>
      <c r="R116" s="161">
        <v>1571</v>
      </c>
      <c r="S116" s="86">
        <f t="shared" si="28"/>
        <v>-15</v>
      </c>
      <c r="T116" s="188">
        <f t="shared" si="42"/>
        <v>-9.5480585614258432E-3</v>
      </c>
      <c r="U116" s="90">
        <v>1300</v>
      </c>
      <c r="V116" s="159">
        <v>1362</v>
      </c>
      <c r="W116" s="91">
        <f t="shared" si="30"/>
        <v>-62</v>
      </c>
      <c r="X116" s="92">
        <f t="shared" si="43"/>
        <v>-4.552129221732746E-2</v>
      </c>
      <c r="Y116" s="95">
        <f t="shared" si="32"/>
        <v>0.66023362112747574</v>
      </c>
      <c r="Z116" s="96">
        <v>1705</v>
      </c>
      <c r="AA116" s="90">
        <v>1090</v>
      </c>
      <c r="AB116" s="90">
        <v>90</v>
      </c>
      <c r="AC116" s="91">
        <f t="shared" si="33"/>
        <v>1180</v>
      </c>
      <c r="AD116" s="92">
        <f t="shared" si="44"/>
        <v>0.6920821114369502</v>
      </c>
      <c r="AE116" s="97">
        <f t="shared" si="45"/>
        <v>0.96045012488110315</v>
      </c>
      <c r="AF116" s="90">
        <v>460</v>
      </c>
      <c r="AG116" s="92">
        <f t="shared" si="46"/>
        <v>0.26979472140762462</v>
      </c>
      <c r="AH116" s="98">
        <f t="shared" si="47"/>
        <v>1.4722446517272454</v>
      </c>
      <c r="AI116" s="90">
        <v>50</v>
      </c>
      <c r="AJ116" s="90">
        <v>10</v>
      </c>
      <c r="AK116" s="91">
        <f t="shared" si="38"/>
        <v>60</v>
      </c>
      <c r="AL116" s="92">
        <f t="shared" si="48"/>
        <v>3.519061583577713E-2</v>
      </c>
      <c r="AM116" s="98">
        <f t="shared" si="49"/>
        <v>0.40630185004130065</v>
      </c>
      <c r="AN116" s="90">
        <v>10</v>
      </c>
      <c r="AO116" s="99" t="s">
        <v>7</v>
      </c>
      <c r="AP116" s="224" t="s">
        <v>7</v>
      </c>
      <c r="AQ116" s="15"/>
    </row>
    <row r="117" spans="1:43" x14ac:dyDescent="0.2">
      <c r="A117" s="199"/>
      <c r="B117" s="83">
        <v>5050130.01</v>
      </c>
      <c r="C117" s="84"/>
      <c r="D117" s="85"/>
      <c r="E117" s="86"/>
      <c r="F117" s="86"/>
      <c r="G117" s="87"/>
      <c r="H117" s="158">
        <v>355050130.00999999</v>
      </c>
      <c r="I117" s="88">
        <v>11.06</v>
      </c>
      <c r="J117" s="89">
        <f t="shared" si="25"/>
        <v>1106</v>
      </c>
      <c r="K117" s="90">
        <v>3950</v>
      </c>
      <c r="L117" s="90">
        <v>3893</v>
      </c>
      <c r="M117" s="159">
        <v>3385</v>
      </c>
      <c r="N117" s="91">
        <f t="shared" si="26"/>
        <v>565</v>
      </c>
      <c r="O117" s="92">
        <f t="shared" si="41"/>
        <v>0.16691285081240767</v>
      </c>
      <c r="P117" s="93">
        <v>357.2</v>
      </c>
      <c r="Q117" s="94">
        <v>1613</v>
      </c>
      <c r="R117" s="161">
        <v>1247</v>
      </c>
      <c r="S117" s="86">
        <f t="shared" si="28"/>
        <v>366</v>
      </c>
      <c r="T117" s="188">
        <f t="shared" si="42"/>
        <v>0.293504410585405</v>
      </c>
      <c r="U117" s="90">
        <v>1517</v>
      </c>
      <c r="V117" s="159">
        <v>1219</v>
      </c>
      <c r="W117" s="91">
        <f t="shared" si="30"/>
        <v>298</v>
      </c>
      <c r="X117" s="92">
        <f t="shared" si="43"/>
        <v>0.24446267432321575</v>
      </c>
      <c r="Y117" s="95">
        <f t="shared" si="32"/>
        <v>1.3716094032549728</v>
      </c>
      <c r="Z117" s="96">
        <v>1700</v>
      </c>
      <c r="AA117" s="90">
        <v>1335</v>
      </c>
      <c r="AB117" s="90">
        <v>115</v>
      </c>
      <c r="AC117" s="91">
        <f t="shared" si="33"/>
        <v>1450</v>
      </c>
      <c r="AD117" s="92">
        <f t="shared" si="44"/>
        <v>0.8529411764705882</v>
      </c>
      <c r="AE117" s="97">
        <f t="shared" si="45"/>
        <v>1.1836853545549886</v>
      </c>
      <c r="AF117" s="90">
        <v>175</v>
      </c>
      <c r="AG117" s="92">
        <f t="shared" si="46"/>
        <v>0.10294117647058823</v>
      </c>
      <c r="AH117" s="98">
        <f t="shared" si="47"/>
        <v>0.56174040659733615</v>
      </c>
      <c r="AI117" s="90">
        <v>45</v>
      </c>
      <c r="AJ117" s="90">
        <v>30</v>
      </c>
      <c r="AK117" s="91">
        <f t="shared" si="38"/>
        <v>75</v>
      </c>
      <c r="AL117" s="92">
        <f t="shared" si="48"/>
        <v>4.4117647058823532E-2</v>
      </c>
      <c r="AM117" s="98">
        <f t="shared" si="49"/>
        <v>0.50937106935324827</v>
      </c>
      <c r="AN117" s="90">
        <v>10</v>
      </c>
      <c r="AO117" s="99" t="s">
        <v>7</v>
      </c>
      <c r="AP117" s="224" t="s">
        <v>7</v>
      </c>
      <c r="AQ117" s="15"/>
    </row>
    <row r="118" spans="1:43" x14ac:dyDescent="0.2">
      <c r="A118" s="200" t="s">
        <v>98</v>
      </c>
      <c r="B118" s="101">
        <v>5050130.0199999996</v>
      </c>
      <c r="C118" s="102"/>
      <c r="D118" s="103"/>
      <c r="E118" s="104"/>
      <c r="F118" s="104"/>
      <c r="G118" s="105"/>
      <c r="H118" s="169">
        <v>355050130.01999998</v>
      </c>
      <c r="I118" s="106">
        <v>1.55</v>
      </c>
      <c r="J118" s="107">
        <f t="shared" si="25"/>
        <v>155</v>
      </c>
      <c r="K118" s="108">
        <v>4247</v>
      </c>
      <c r="L118" s="108">
        <v>4385</v>
      </c>
      <c r="M118" s="170">
        <v>4401</v>
      </c>
      <c r="N118" s="109">
        <f t="shared" si="26"/>
        <v>-154</v>
      </c>
      <c r="O118" s="110">
        <f t="shared" si="41"/>
        <v>-3.499204726198591E-2</v>
      </c>
      <c r="P118" s="111">
        <v>2740.5</v>
      </c>
      <c r="Q118" s="112">
        <v>1750</v>
      </c>
      <c r="R118" s="186">
        <v>1750</v>
      </c>
      <c r="S118" s="104">
        <f t="shared" si="28"/>
        <v>0</v>
      </c>
      <c r="T118" s="187">
        <f t="shared" si="42"/>
        <v>0</v>
      </c>
      <c r="U118" s="108">
        <v>1703</v>
      </c>
      <c r="V118" s="170">
        <v>1695</v>
      </c>
      <c r="W118" s="109">
        <f t="shared" si="30"/>
        <v>8</v>
      </c>
      <c r="X118" s="110">
        <f t="shared" si="43"/>
        <v>4.71976401179941E-3</v>
      </c>
      <c r="Y118" s="113">
        <f t="shared" si="32"/>
        <v>10.987096774193548</v>
      </c>
      <c r="Z118" s="114">
        <v>2100</v>
      </c>
      <c r="AA118" s="108">
        <v>1270</v>
      </c>
      <c r="AB118" s="108">
        <v>105</v>
      </c>
      <c r="AC118" s="109">
        <f t="shared" si="33"/>
        <v>1375</v>
      </c>
      <c r="AD118" s="110">
        <f t="shared" si="44"/>
        <v>0.65476190476190477</v>
      </c>
      <c r="AE118" s="115">
        <f t="shared" si="45"/>
        <v>0.90865829762636641</v>
      </c>
      <c r="AF118" s="108">
        <v>595</v>
      </c>
      <c r="AG118" s="110">
        <f t="shared" si="46"/>
        <v>0.28333333333333333</v>
      </c>
      <c r="AH118" s="116">
        <f t="shared" si="47"/>
        <v>1.5461235953012393</v>
      </c>
      <c r="AI118" s="108">
        <v>85</v>
      </c>
      <c r="AJ118" s="108">
        <v>30</v>
      </c>
      <c r="AK118" s="109">
        <f t="shared" si="38"/>
        <v>115</v>
      </c>
      <c r="AL118" s="110">
        <f t="shared" si="48"/>
        <v>5.4761904761904762E-2</v>
      </c>
      <c r="AM118" s="116">
        <f t="shared" si="49"/>
        <v>0.63226694640355574</v>
      </c>
      <c r="AN118" s="108">
        <v>20</v>
      </c>
      <c r="AO118" s="117" t="s">
        <v>6</v>
      </c>
      <c r="AP118" s="224" t="s">
        <v>7</v>
      </c>
      <c r="AQ118" s="15"/>
    </row>
    <row r="119" spans="1:43" x14ac:dyDescent="0.2">
      <c r="A119" s="199"/>
      <c r="B119" s="83">
        <v>5050131.01</v>
      </c>
      <c r="C119" s="84"/>
      <c r="D119" s="85"/>
      <c r="E119" s="86"/>
      <c r="F119" s="86"/>
      <c r="G119" s="87"/>
      <c r="H119" s="158">
        <v>355050131.00999999</v>
      </c>
      <c r="I119" s="88">
        <v>1.52</v>
      </c>
      <c r="J119" s="89">
        <f t="shared" si="25"/>
        <v>152</v>
      </c>
      <c r="K119" s="90">
        <v>5518</v>
      </c>
      <c r="L119" s="90">
        <v>5356</v>
      </c>
      <c r="M119" s="159">
        <v>5367</v>
      </c>
      <c r="N119" s="91">
        <f t="shared" si="26"/>
        <v>151</v>
      </c>
      <c r="O119" s="92">
        <f t="shared" si="41"/>
        <v>2.8134898453512205E-2</v>
      </c>
      <c r="P119" s="93">
        <v>3632.4</v>
      </c>
      <c r="Q119" s="94">
        <v>2672</v>
      </c>
      <c r="R119" s="161">
        <v>2546</v>
      </c>
      <c r="S119" s="86">
        <f t="shared" si="28"/>
        <v>126</v>
      </c>
      <c r="T119" s="188">
        <f t="shared" si="42"/>
        <v>4.9489395129615081E-2</v>
      </c>
      <c r="U119" s="90">
        <v>2548</v>
      </c>
      <c r="V119" s="159">
        <v>2383</v>
      </c>
      <c r="W119" s="91">
        <f t="shared" si="30"/>
        <v>165</v>
      </c>
      <c r="X119" s="92">
        <f t="shared" si="43"/>
        <v>6.9240453210239195E-2</v>
      </c>
      <c r="Y119" s="95">
        <f t="shared" si="32"/>
        <v>16.763157894736842</v>
      </c>
      <c r="Z119" s="96">
        <v>2290</v>
      </c>
      <c r="AA119" s="90">
        <v>1410</v>
      </c>
      <c r="AB119" s="90">
        <v>160</v>
      </c>
      <c r="AC119" s="91">
        <f t="shared" si="33"/>
        <v>1570</v>
      </c>
      <c r="AD119" s="92">
        <f t="shared" si="44"/>
        <v>0.68558951965065507</v>
      </c>
      <c r="AE119" s="97">
        <f t="shared" si="45"/>
        <v>0.95143990703426129</v>
      </c>
      <c r="AF119" s="90">
        <v>480</v>
      </c>
      <c r="AG119" s="92">
        <f t="shared" si="46"/>
        <v>0.20960698689956331</v>
      </c>
      <c r="AH119" s="98">
        <f t="shared" si="47"/>
        <v>1.1438057935955739</v>
      </c>
      <c r="AI119" s="90">
        <v>150</v>
      </c>
      <c r="AJ119" s="90">
        <v>80</v>
      </c>
      <c r="AK119" s="91">
        <f t="shared" si="38"/>
        <v>230</v>
      </c>
      <c r="AL119" s="92">
        <f t="shared" si="48"/>
        <v>0.10043668122270742</v>
      </c>
      <c r="AM119" s="98">
        <f t="shared" si="49"/>
        <v>1.1596162335785738</v>
      </c>
      <c r="AN119" s="90">
        <v>10</v>
      </c>
      <c r="AO119" s="99" t="s">
        <v>7</v>
      </c>
      <c r="AP119" s="224" t="s">
        <v>7</v>
      </c>
      <c r="AQ119" s="15"/>
    </row>
    <row r="120" spans="1:43" x14ac:dyDescent="0.2">
      <c r="A120" s="199"/>
      <c r="B120" s="83">
        <v>5050131.0199999996</v>
      </c>
      <c r="C120" s="84"/>
      <c r="D120" s="85"/>
      <c r="E120" s="86"/>
      <c r="F120" s="86"/>
      <c r="G120" s="87"/>
      <c r="H120" s="158">
        <v>355050131.01999998</v>
      </c>
      <c r="I120" s="88">
        <v>1.4</v>
      </c>
      <c r="J120" s="89">
        <f t="shared" si="25"/>
        <v>140</v>
      </c>
      <c r="K120" s="90">
        <v>4643</v>
      </c>
      <c r="L120" s="90">
        <v>4694</v>
      </c>
      <c r="M120" s="159">
        <v>4822</v>
      </c>
      <c r="N120" s="91">
        <f t="shared" si="26"/>
        <v>-179</v>
      </c>
      <c r="O120" s="92">
        <f t="shared" si="41"/>
        <v>-3.7121526337619247E-2</v>
      </c>
      <c r="P120" s="93">
        <v>3315.5</v>
      </c>
      <c r="Q120" s="94">
        <v>2021</v>
      </c>
      <c r="R120" s="161">
        <v>2005</v>
      </c>
      <c r="S120" s="86">
        <f t="shared" si="28"/>
        <v>16</v>
      </c>
      <c r="T120" s="188">
        <f t="shared" si="42"/>
        <v>7.9800498753117202E-3</v>
      </c>
      <c r="U120" s="90">
        <v>1935</v>
      </c>
      <c r="V120" s="159">
        <v>1919</v>
      </c>
      <c r="W120" s="91">
        <f t="shared" si="30"/>
        <v>16</v>
      </c>
      <c r="X120" s="92">
        <f t="shared" si="43"/>
        <v>8.3376758728504422E-3</v>
      </c>
      <c r="Y120" s="95">
        <f t="shared" si="32"/>
        <v>13.821428571428571</v>
      </c>
      <c r="Z120" s="96">
        <v>2365</v>
      </c>
      <c r="AA120" s="90">
        <v>1410</v>
      </c>
      <c r="AB120" s="90">
        <v>150</v>
      </c>
      <c r="AC120" s="91">
        <f t="shared" si="33"/>
        <v>1560</v>
      </c>
      <c r="AD120" s="92">
        <f t="shared" si="44"/>
        <v>0.65961945031712477</v>
      </c>
      <c r="AE120" s="97">
        <f t="shared" si="45"/>
        <v>0.91539944894068082</v>
      </c>
      <c r="AF120" s="90">
        <v>640</v>
      </c>
      <c r="AG120" s="92">
        <f t="shared" si="46"/>
        <v>0.27061310782241016</v>
      </c>
      <c r="AH120" s="98">
        <f t="shared" si="47"/>
        <v>1.4767105101248004</v>
      </c>
      <c r="AI120" s="90">
        <v>80</v>
      </c>
      <c r="AJ120" s="90">
        <v>55</v>
      </c>
      <c r="AK120" s="91">
        <f t="shared" si="38"/>
        <v>135</v>
      </c>
      <c r="AL120" s="92">
        <f t="shared" si="48"/>
        <v>5.7082452431289642E-2</v>
      </c>
      <c r="AM120" s="98">
        <f t="shared" si="49"/>
        <v>0.65905939628792365</v>
      </c>
      <c r="AN120" s="90">
        <v>20</v>
      </c>
      <c r="AO120" s="99" t="s">
        <v>7</v>
      </c>
      <c r="AP120" s="224" t="s">
        <v>7</v>
      </c>
      <c r="AQ120" s="15"/>
    </row>
    <row r="121" spans="1:43" x14ac:dyDescent="0.2">
      <c r="A121" s="199"/>
      <c r="B121" s="83">
        <v>5050132</v>
      </c>
      <c r="C121" s="84"/>
      <c r="D121" s="85"/>
      <c r="E121" s="86"/>
      <c r="F121" s="86"/>
      <c r="G121" s="87"/>
      <c r="H121" s="158">
        <v>355050132</v>
      </c>
      <c r="I121" s="88">
        <v>1.95</v>
      </c>
      <c r="J121" s="89">
        <f t="shared" si="25"/>
        <v>195</v>
      </c>
      <c r="K121" s="90">
        <v>6086</v>
      </c>
      <c r="L121" s="90">
        <v>6092</v>
      </c>
      <c r="M121" s="159">
        <v>6004</v>
      </c>
      <c r="N121" s="91">
        <f t="shared" si="26"/>
        <v>82</v>
      </c>
      <c r="O121" s="92">
        <f t="shared" si="41"/>
        <v>1.3657561625582945E-2</v>
      </c>
      <c r="P121" s="93">
        <v>3119.9</v>
      </c>
      <c r="Q121" s="94">
        <v>2596</v>
      </c>
      <c r="R121" s="161">
        <v>2532</v>
      </c>
      <c r="S121" s="86">
        <f t="shared" si="28"/>
        <v>64</v>
      </c>
      <c r="T121" s="188">
        <f t="shared" si="42"/>
        <v>2.5276461295418641E-2</v>
      </c>
      <c r="U121" s="90">
        <v>2435</v>
      </c>
      <c r="V121" s="159">
        <v>2394</v>
      </c>
      <c r="W121" s="91">
        <f t="shared" si="30"/>
        <v>41</v>
      </c>
      <c r="X121" s="92">
        <f t="shared" si="43"/>
        <v>1.7126148705096073E-2</v>
      </c>
      <c r="Y121" s="95">
        <f t="shared" si="32"/>
        <v>12.487179487179487</v>
      </c>
      <c r="Z121" s="96">
        <v>2680</v>
      </c>
      <c r="AA121" s="90">
        <v>1510</v>
      </c>
      <c r="AB121" s="90">
        <v>195</v>
      </c>
      <c r="AC121" s="91">
        <f t="shared" si="33"/>
        <v>1705</v>
      </c>
      <c r="AD121" s="92">
        <f t="shared" si="44"/>
        <v>0.63619402985074625</v>
      </c>
      <c r="AE121" s="97">
        <f t="shared" si="45"/>
        <v>0.88289037575337992</v>
      </c>
      <c r="AF121" s="90">
        <v>715</v>
      </c>
      <c r="AG121" s="92">
        <f t="shared" si="46"/>
        <v>0.26679104477611942</v>
      </c>
      <c r="AH121" s="98">
        <f t="shared" si="47"/>
        <v>1.4558538682709214</v>
      </c>
      <c r="AI121" s="90">
        <v>195</v>
      </c>
      <c r="AJ121" s="90">
        <v>55</v>
      </c>
      <c r="AK121" s="91">
        <f t="shared" si="38"/>
        <v>250</v>
      </c>
      <c r="AL121" s="92">
        <f t="shared" si="48"/>
        <v>9.3283582089552244E-2</v>
      </c>
      <c r="AM121" s="98">
        <f t="shared" si="49"/>
        <v>1.0770283804732861</v>
      </c>
      <c r="AN121" s="90">
        <v>15</v>
      </c>
      <c r="AO121" s="99" t="s">
        <v>7</v>
      </c>
      <c r="AP121" s="224" t="s">
        <v>7</v>
      </c>
      <c r="AQ121" s="15"/>
    </row>
    <row r="122" spans="1:43" x14ac:dyDescent="0.2">
      <c r="A122" s="199"/>
      <c r="B122" s="83">
        <v>5050133</v>
      </c>
      <c r="C122" s="84"/>
      <c r="D122" s="85"/>
      <c r="E122" s="86"/>
      <c r="F122" s="86"/>
      <c r="G122" s="87"/>
      <c r="H122" s="158">
        <v>355050133</v>
      </c>
      <c r="I122" s="88">
        <v>2.4</v>
      </c>
      <c r="J122" s="89">
        <f t="shared" si="25"/>
        <v>240</v>
      </c>
      <c r="K122" s="90">
        <v>5092</v>
      </c>
      <c r="L122" s="90">
        <v>4913</v>
      </c>
      <c r="M122" s="159">
        <v>4756</v>
      </c>
      <c r="N122" s="91">
        <f t="shared" si="26"/>
        <v>336</v>
      </c>
      <c r="O122" s="92">
        <f t="shared" si="41"/>
        <v>7.0647603027754413E-2</v>
      </c>
      <c r="P122" s="93">
        <v>2120.6</v>
      </c>
      <c r="Q122" s="94">
        <v>2162</v>
      </c>
      <c r="R122" s="161">
        <v>2102</v>
      </c>
      <c r="S122" s="86">
        <f t="shared" si="28"/>
        <v>60</v>
      </c>
      <c r="T122" s="188">
        <f t="shared" si="42"/>
        <v>2.8544243577545196E-2</v>
      </c>
      <c r="U122" s="90">
        <v>1938</v>
      </c>
      <c r="V122" s="159">
        <v>1875</v>
      </c>
      <c r="W122" s="91">
        <f t="shared" si="30"/>
        <v>63</v>
      </c>
      <c r="X122" s="92">
        <f t="shared" si="43"/>
        <v>3.3599999999999998E-2</v>
      </c>
      <c r="Y122" s="95">
        <f t="shared" si="32"/>
        <v>8.0749999999999993</v>
      </c>
      <c r="Z122" s="96">
        <v>2450</v>
      </c>
      <c r="AA122" s="90">
        <v>1435</v>
      </c>
      <c r="AB122" s="90">
        <v>135</v>
      </c>
      <c r="AC122" s="91">
        <f t="shared" si="33"/>
        <v>1570</v>
      </c>
      <c r="AD122" s="92">
        <f t="shared" si="44"/>
        <v>0.64081632653061227</v>
      </c>
      <c r="AE122" s="97">
        <f t="shared" si="45"/>
        <v>0.88930505596263609</v>
      </c>
      <c r="AF122" s="90">
        <v>625</v>
      </c>
      <c r="AG122" s="92">
        <f t="shared" si="46"/>
        <v>0.25510204081632654</v>
      </c>
      <c r="AH122" s="98">
        <f t="shared" si="47"/>
        <v>1.392068062996314</v>
      </c>
      <c r="AI122" s="90">
        <v>180</v>
      </c>
      <c r="AJ122" s="90">
        <v>50</v>
      </c>
      <c r="AK122" s="91">
        <f t="shared" si="38"/>
        <v>230</v>
      </c>
      <c r="AL122" s="92">
        <f t="shared" si="48"/>
        <v>9.3877551020408165E-2</v>
      </c>
      <c r="AM122" s="98">
        <f t="shared" si="49"/>
        <v>1.0838861938346669</v>
      </c>
      <c r="AN122" s="90">
        <v>25</v>
      </c>
      <c r="AO122" s="99" t="s">
        <v>7</v>
      </c>
      <c r="AP122" s="224" t="s">
        <v>7</v>
      </c>
      <c r="AQ122" s="15"/>
    </row>
    <row r="123" spans="1:43" x14ac:dyDescent="0.2">
      <c r="A123" s="199"/>
      <c r="B123" s="83">
        <v>5050134</v>
      </c>
      <c r="C123" s="84"/>
      <c r="D123" s="85"/>
      <c r="E123" s="86"/>
      <c r="F123" s="86"/>
      <c r="G123" s="87"/>
      <c r="H123" s="158">
        <v>355050134</v>
      </c>
      <c r="I123" s="88">
        <v>2.0499999999999998</v>
      </c>
      <c r="J123" s="89">
        <f t="shared" si="25"/>
        <v>204.99999999999997</v>
      </c>
      <c r="K123" s="90">
        <v>3664</v>
      </c>
      <c r="L123" s="90">
        <v>3671</v>
      </c>
      <c r="M123" s="159">
        <v>3608</v>
      </c>
      <c r="N123" s="91">
        <f t="shared" si="26"/>
        <v>56</v>
      </c>
      <c r="O123" s="92">
        <f t="shared" si="41"/>
        <v>1.5521064301552107E-2</v>
      </c>
      <c r="P123" s="93">
        <v>1785.7</v>
      </c>
      <c r="Q123" s="94">
        <v>1452</v>
      </c>
      <c r="R123" s="161">
        <v>1400</v>
      </c>
      <c r="S123" s="86">
        <f t="shared" si="28"/>
        <v>52</v>
      </c>
      <c r="T123" s="188">
        <f t="shared" si="42"/>
        <v>3.7142857142857144E-2</v>
      </c>
      <c r="U123" s="90">
        <v>1389</v>
      </c>
      <c r="V123" s="159">
        <v>1357</v>
      </c>
      <c r="W123" s="91">
        <f t="shared" si="30"/>
        <v>32</v>
      </c>
      <c r="X123" s="92">
        <f t="shared" si="43"/>
        <v>2.3581429624170966E-2</v>
      </c>
      <c r="Y123" s="95">
        <f t="shared" si="32"/>
        <v>6.7756097560975617</v>
      </c>
      <c r="Z123" s="96">
        <v>1620</v>
      </c>
      <c r="AA123" s="90">
        <v>1090</v>
      </c>
      <c r="AB123" s="90">
        <v>135</v>
      </c>
      <c r="AC123" s="91">
        <f t="shared" si="33"/>
        <v>1225</v>
      </c>
      <c r="AD123" s="92">
        <f t="shared" si="44"/>
        <v>0.75617283950617287</v>
      </c>
      <c r="AE123" s="97">
        <f t="shared" si="45"/>
        <v>1.0493932528142884</v>
      </c>
      <c r="AF123" s="90">
        <v>230</v>
      </c>
      <c r="AG123" s="92">
        <f t="shared" si="46"/>
        <v>0.1419753086419753</v>
      </c>
      <c r="AH123" s="98">
        <f t="shared" si="47"/>
        <v>0.77474602814659055</v>
      </c>
      <c r="AI123" s="90">
        <v>85</v>
      </c>
      <c r="AJ123" s="90">
        <v>50</v>
      </c>
      <c r="AK123" s="91">
        <f t="shared" si="38"/>
        <v>135</v>
      </c>
      <c r="AL123" s="92">
        <f t="shared" si="48"/>
        <v>8.3333333333333329E-2</v>
      </c>
      <c r="AM123" s="98">
        <f t="shared" si="49"/>
        <v>0.96214535322280204</v>
      </c>
      <c r="AN123" s="90">
        <v>25</v>
      </c>
      <c r="AO123" s="99" t="s">
        <v>7</v>
      </c>
      <c r="AP123" s="224" t="s">
        <v>7</v>
      </c>
      <c r="AQ123" s="15"/>
    </row>
    <row r="124" spans="1:43" x14ac:dyDescent="0.2">
      <c r="A124" s="199"/>
      <c r="B124" s="83">
        <v>5050135.01</v>
      </c>
      <c r="C124" s="84"/>
      <c r="D124" s="85"/>
      <c r="E124" s="86"/>
      <c r="F124" s="86"/>
      <c r="G124" s="87"/>
      <c r="H124" s="158">
        <v>355050135.00999999</v>
      </c>
      <c r="I124" s="88">
        <v>1.83</v>
      </c>
      <c r="J124" s="89">
        <f t="shared" si="25"/>
        <v>183</v>
      </c>
      <c r="K124" s="90">
        <v>6508</v>
      </c>
      <c r="L124" s="90">
        <v>6593</v>
      </c>
      <c r="M124" s="159">
        <v>6772</v>
      </c>
      <c r="N124" s="91">
        <f t="shared" si="26"/>
        <v>-264</v>
      </c>
      <c r="O124" s="92">
        <f t="shared" si="41"/>
        <v>-3.8984051978735973E-2</v>
      </c>
      <c r="P124" s="93">
        <v>3553</v>
      </c>
      <c r="Q124" s="94">
        <v>2386</v>
      </c>
      <c r="R124" s="161">
        <v>2376</v>
      </c>
      <c r="S124" s="86">
        <f t="shared" si="28"/>
        <v>10</v>
      </c>
      <c r="T124" s="188">
        <f t="shared" si="42"/>
        <v>4.2087542087542087E-3</v>
      </c>
      <c r="U124" s="90">
        <v>2347</v>
      </c>
      <c r="V124" s="159">
        <v>2289</v>
      </c>
      <c r="W124" s="91">
        <f t="shared" si="30"/>
        <v>58</v>
      </c>
      <c r="X124" s="92">
        <f t="shared" si="43"/>
        <v>2.5338575797291395E-2</v>
      </c>
      <c r="Y124" s="95">
        <f t="shared" si="32"/>
        <v>12.825136612021858</v>
      </c>
      <c r="Z124" s="96">
        <v>2910</v>
      </c>
      <c r="AA124" s="90">
        <v>1940</v>
      </c>
      <c r="AB124" s="90">
        <v>165</v>
      </c>
      <c r="AC124" s="91">
        <f t="shared" si="33"/>
        <v>2105</v>
      </c>
      <c r="AD124" s="92">
        <f t="shared" si="44"/>
        <v>0.7233676975945017</v>
      </c>
      <c r="AE124" s="97">
        <f t="shared" si="45"/>
        <v>1.0038672926353895</v>
      </c>
      <c r="AF124" s="90">
        <v>685</v>
      </c>
      <c r="AG124" s="92">
        <f t="shared" si="46"/>
        <v>0.23539518900343642</v>
      </c>
      <c r="AH124" s="98">
        <f t="shared" si="47"/>
        <v>1.2845296091950866</v>
      </c>
      <c r="AI124" s="90">
        <v>60</v>
      </c>
      <c r="AJ124" s="90">
        <v>35</v>
      </c>
      <c r="AK124" s="91">
        <f t="shared" si="38"/>
        <v>95</v>
      </c>
      <c r="AL124" s="92">
        <f t="shared" si="48"/>
        <v>3.2646048109965638E-2</v>
      </c>
      <c r="AM124" s="98">
        <f t="shared" si="49"/>
        <v>0.37692292188109777</v>
      </c>
      <c r="AN124" s="90">
        <v>25</v>
      </c>
      <c r="AO124" s="99" t="s">
        <v>7</v>
      </c>
      <c r="AP124" s="224" t="s">
        <v>7</v>
      </c>
      <c r="AQ124" s="15"/>
    </row>
    <row r="125" spans="1:43" x14ac:dyDescent="0.2">
      <c r="A125" s="199"/>
      <c r="B125" s="83">
        <v>5050135.0199999996</v>
      </c>
      <c r="C125" s="84"/>
      <c r="D125" s="85"/>
      <c r="E125" s="86"/>
      <c r="F125" s="86"/>
      <c r="G125" s="87"/>
      <c r="H125" s="158">
        <v>355050135.01999998</v>
      </c>
      <c r="I125" s="88">
        <v>3.71</v>
      </c>
      <c r="J125" s="89">
        <f t="shared" si="25"/>
        <v>371</v>
      </c>
      <c r="K125" s="90">
        <v>4771</v>
      </c>
      <c r="L125" s="90">
        <v>4818</v>
      </c>
      <c r="M125" s="159">
        <v>4945</v>
      </c>
      <c r="N125" s="91">
        <f t="shared" si="26"/>
        <v>-174</v>
      </c>
      <c r="O125" s="92">
        <f t="shared" si="41"/>
        <v>-3.5187057633973708E-2</v>
      </c>
      <c r="P125" s="93">
        <v>1287.2</v>
      </c>
      <c r="Q125" s="94">
        <v>1910</v>
      </c>
      <c r="R125" s="161">
        <v>1896</v>
      </c>
      <c r="S125" s="86">
        <f t="shared" si="28"/>
        <v>14</v>
      </c>
      <c r="T125" s="188">
        <f t="shared" si="42"/>
        <v>7.3839662447257384E-3</v>
      </c>
      <c r="U125" s="90">
        <v>1887</v>
      </c>
      <c r="V125" s="159">
        <v>1848</v>
      </c>
      <c r="W125" s="91">
        <f t="shared" si="30"/>
        <v>39</v>
      </c>
      <c r="X125" s="92">
        <f t="shared" si="43"/>
        <v>2.1103896103896104E-2</v>
      </c>
      <c r="Y125" s="95">
        <f t="shared" si="32"/>
        <v>5.0862533692722369</v>
      </c>
      <c r="Z125" s="96">
        <v>2185</v>
      </c>
      <c r="AA125" s="90">
        <v>1495</v>
      </c>
      <c r="AB125" s="90">
        <v>155</v>
      </c>
      <c r="AC125" s="91">
        <f t="shared" si="33"/>
        <v>1650</v>
      </c>
      <c r="AD125" s="92">
        <f t="shared" si="44"/>
        <v>0.75514874141876431</v>
      </c>
      <c r="AE125" s="97">
        <f t="shared" si="45"/>
        <v>1.0479720411983722</v>
      </c>
      <c r="AF125" s="90">
        <v>400</v>
      </c>
      <c r="AG125" s="92">
        <f t="shared" si="46"/>
        <v>0.18306636155606407</v>
      </c>
      <c r="AH125" s="98">
        <f t="shared" si="47"/>
        <v>0.99897607449804138</v>
      </c>
      <c r="AI125" s="90">
        <v>90</v>
      </c>
      <c r="AJ125" s="90">
        <v>30</v>
      </c>
      <c r="AK125" s="91">
        <f t="shared" si="38"/>
        <v>120</v>
      </c>
      <c r="AL125" s="92">
        <f t="shared" si="48"/>
        <v>5.4919908466819219E-2</v>
      </c>
      <c r="AM125" s="98">
        <f t="shared" si="49"/>
        <v>0.63409121676926083</v>
      </c>
      <c r="AN125" s="90">
        <v>25</v>
      </c>
      <c r="AO125" s="99" t="s">
        <v>7</v>
      </c>
      <c r="AP125" s="224" t="s">
        <v>7</v>
      </c>
      <c r="AQ125" s="15"/>
    </row>
    <row r="126" spans="1:43" x14ac:dyDescent="0.2">
      <c r="A126" s="199"/>
      <c r="B126" s="83">
        <v>5050135.03</v>
      </c>
      <c r="C126" s="84"/>
      <c r="D126" s="85"/>
      <c r="E126" s="86"/>
      <c r="F126" s="86"/>
      <c r="G126" s="87"/>
      <c r="H126" s="158">
        <v>355050135.02999997</v>
      </c>
      <c r="I126" s="88">
        <v>1.39</v>
      </c>
      <c r="J126" s="89">
        <f t="shared" si="25"/>
        <v>139</v>
      </c>
      <c r="K126" s="90">
        <v>1860</v>
      </c>
      <c r="L126" s="90">
        <v>1947</v>
      </c>
      <c r="M126" s="159">
        <v>1899</v>
      </c>
      <c r="N126" s="91">
        <f t="shared" si="26"/>
        <v>-39</v>
      </c>
      <c r="O126" s="92">
        <f t="shared" si="41"/>
        <v>-2.0537124802527645E-2</v>
      </c>
      <c r="P126" s="93">
        <v>1333.9</v>
      </c>
      <c r="Q126" s="94">
        <v>762</v>
      </c>
      <c r="R126" s="161">
        <v>740</v>
      </c>
      <c r="S126" s="86">
        <f t="shared" si="28"/>
        <v>22</v>
      </c>
      <c r="T126" s="188">
        <f t="shared" si="42"/>
        <v>2.9729729729729731E-2</v>
      </c>
      <c r="U126" s="90">
        <v>719</v>
      </c>
      <c r="V126" s="159">
        <v>719</v>
      </c>
      <c r="W126" s="91">
        <f t="shared" si="30"/>
        <v>0</v>
      </c>
      <c r="X126" s="92">
        <f t="shared" si="43"/>
        <v>0</v>
      </c>
      <c r="Y126" s="95">
        <f t="shared" si="32"/>
        <v>5.1726618705035969</v>
      </c>
      <c r="Z126" s="96">
        <v>795</v>
      </c>
      <c r="AA126" s="90">
        <v>515</v>
      </c>
      <c r="AB126" s="90">
        <v>35</v>
      </c>
      <c r="AC126" s="91">
        <f t="shared" si="33"/>
        <v>550</v>
      </c>
      <c r="AD126" s="92">
        <f t="shared" si="44"/>
        <v>0.69182389937106914</v>
      </c>
      <c r="AE126" s="97">
        <f t="shared" si="45"/>
        <v>0.96009178617125501</v>
      </c>
      <c r="AF126" s="90">
        <v>215</v>
      </c>
      <c r="AG126" s="92">
        <f t="shared" si="46"/>
        <v>0.27044025157232704</v>
      </c>
      <c r="AH126" s="98">
        <f t="shared" si="47"/>
        <v>1.4757672496770986</v>
      </c>
      <c r="AI126" s="90">
        <v>25</v>
      </c>
      <c r="AJ126" s="90">
        <v>10</v>
      </c>
      <c r="AK126" s="91">
        <f t="shared" si="38"/>
        <v>35</v>
      </c>
      <c r="AL126" s="92">
        <f t="shared" si="48"/>
        <v>4.40251572327044E-2</v>
      </c>
      <c r="AM126" s="98">
        <f t="shared" si="49"/>
        <v>0.50830320547619734</v>
      </c>
      <c r="AN126" s="90">
        <v>0</v>
      </c>
      <c r="AO126" s="99" t="s">
        <v>7</v>
      </c>
      <c r="AP126" s="224" t="s">
        <v>7</v>
      </c>
      <c r="AQ126" s="15"/>
    </row>
    <row r="127" spans="1:43" x14ac:dyDescent="0.2">
      <c r="A127" s="199"/>
      <c r="B127" s="83">
        <v>5050136.01</v>
      </c>
      <c r="C127" s="84"/>
      <c r="D127" s="85"/>
      <c r="E127" s="86"/>
      <c r="F127" s="86"/>
      <c r="G127" s="87"/>
      <c r="H127" s="158">
        <v>355050136.00999999</v>
      </c>
      <c r="I127" s="88">
        <v>2.57</v>
      </c>
      <c r="J127" s="89">
        <f t="shared" si="25"/>
        <v>257</v>
      </c>
      <c r="K127" s="90">
        <v>4508</v>
      </c>
      <c r="L127" s="90">
        <v>4709</v>
      </c>
      <c r="M127" s="159">
        <v>4973</v>
      </c>
      <c r="N127" s="91">
        <f t="shared" si="26"/>
        <v>-465</v>
      </c>
      <c r="O127" s="92">
        <f t="shared" si="41"/>
        <v>-9.3504926603659763E-2</v>
      </c>
      <c r="P127" s="93">
        <v>1755.2</v>
      </c>
      <c r="Q127" s="94">
        <v>1761</v>
      </c>
      <c r="R127" s="161">
        <v>1735</v>
      </c>
      <c r="S127" s="86">
        <f t="shared" si="28"/>
        <v>26</v>
      </c>
      <c r="T127" s="188">
        <f t="shared" si="42"/>
        <v>1.4985590778097982E-2</v>
      </c>
      <c r="U127" s="90">
        <v>1722</v>
      </c>
      <c r="V127" s="159">
        <v>1704</v>
      </c>
      <c r="W127" s="91">
        <f t="shared" si="30"/>
        <v>18</v>
      </c>
      <c r="X127" s="92">
        <f t="shared" si="43"/>
        <v>1.0563380281690141E-2</v>
      </c>
      <c r="Y127" s="95">
        <f t="shared" si="32"/>
        <v>6.7003891050583659</v>
      </c>
      <c r="Z127" s="96">
        <v>1950</v>
      </c>
      <c r="AA127" s="90">
        <v>1385</v>
      </c>
      <c r="AB127" s="90">
        <v>120</v>
      </c>
      <c r="AC127" s="91">
        <f t="shared" si="33"/>
        <v>1505</v>
      </c>
      <c r="AD127" s="92">
        <f t="shared" si="44"/>
        <v>0.77179487179487183</v>
      </c>
      <c r="AE127" s="97">
        <f t="shared" si="45"/>
        <v>1.0710730255097924</v>
      </c>
      <c r="AF127" s="90">
        <v>320</v>
      </c>
      <c r="AG127" s="92">
        <f t="shared" si="46"/>
        <v>0.1641025641025641</v>
      </c>
      <c r="AH127" s="98">
        <f t="shared" si="47"/>
        <v>0.89549239908850065</v>
      </c>
      <c r="AI127" s="90">
        <v>85</v>
      </c>
      <c r="AJ127" s="90">
        <v>15</v>
      </c>
      <c r="AK127" s="91">
        <f t="shared" si="38"/>
        <v>100</v>
      </c>
      <c r="AL127" s="92">
        <f t="shared" si="48"/>
        <v>5.128205128205128E-2</v>
      </c>
      <c r="AM127" s="98">
        <f t="shared" si="49"/>
        <v>0.59208944813710895</v>
      </c>
      <c r="AN127" s="90">
        <v>20</v>
      </c>
      <c r="AO127" s="99" t="s">
        <v>7</v>
      </c>
      <c r="AP127" s="224" t="s">
        <v>7</v>
      </c>
      <c r="AQ127" s="15"/>
    </row>
    <row r="128" spans="1:43" x14ac:dyDescent="0.2">
      <c r="A128" s="199"/>
      <c r="B128" s="83">
        <v>5050136.0199999996</v>
      </c>
      <c r="C128" s="84"/>
      <c r="D128" s="85"/>
      <c r="E128" s="86"/>
      <c r="F128" s="86"/>
      <c r="G128" s="87"/>
      <c r="H128" s="158">
        <v>355050136.01999998</v>
      </c>
      <c r="I128" s="88">
        <v>2.09</v>
      </c>
      <c r="J128" s="89">
        <f t="shared" si="25"/>
        <v>209</v>
      </c>
      <c r="K128" s="90">
        <v>4764</v>
      </c>
      <c r="L128" s="90">
        <v>4759</v>
      </c>
      <c r="M128" s="159">
        <v>4826</v>
      </c>
      <c r="N128" s="91">
        <f t="shared" si="26"/>
        <v>-62</v>
      </c>
      <c r="O128" s="92">
        <f t="shared" si="41"/>
        <v>-1.28470783257356E-2</v>
      </c>
      <c r="P128" s="93">
        <v>2278.4</v>
      </c>
      <c r="Q128" s="94">
        <v>2082</v>
      </c>
      <c r="R128" s="161">
        <v>2026</v>
      </c>
      <c r="S128" s="86">
        <f t="shared" si="28"/>
        <v>56</v>
      </c>
      <c r="T128" s="188">
        <f t="shared" si="42"/>
        <v>2.7640671273445213E-2</v>
      </c>
      <c r="U128" s="90">
        <v>2000</v>
      </c>
      <c r="V128" s="159">
        <v>1926</v>
      </c>
      <c r="W128" s="91">
        <f t="shared" si="30"/>
        <v>74</v>
      </c>
      <c r="X128" s="92">
        <f t="shared" si="43"/>
        <v>3.8421599169262723E-2</v>
      </c>
      <c r="Y128" s="95">
        <f t="shared" si="32"/>
        <v>9.5693779904306222</v>
      </c>
      <c r="Z128" s="96">
        <v>2200</v>
      </c>
      <c r="AA128" s="90">
        <v>1455</v>
      </c>
      <c r="AB128" s="90">
        <v>115</v>
      </c>
      <c r="AC128" s="91">
        <f t="shared" si="33"/>
        <v>1570</v>
      </c>
      <c r="AD128" s="92">
        <f t="shared" si="44"/>
        <v>0.71363636363636362</v>
      </c>
      <c r="AE128" s="97">
        <f t="shared" si="45"/>
        <v>0.99036244868566281</v>
      </c>
      <c r="AF128" s="90">
        <v>455</v>
      </c>
      <c r="AG128" s="92">
        <f t="shared" si="46"/>
        <v>0.20681818181818182</v>
      </c>
      <c r="AH128" s="98">
        <f t="shared" si="47"/>
        <v>1.128587544163739</v>
      </c>
      <c r="AI128" s="90">
        <v>135</v>
      </c>
      <c r="AJ128" s="90">
        <v>30</v>
      </c>
      <c r="AK128" s="91">
        <f t="shared" si="38"/>
        <v>165</v>
      </c>
      <c r="AL128" s="92">
        <f t="shared" si="48"/>
        <v>7.4999999999999997E-2</v>
      </c>
      <c r="AM128" s="98">
        <f t="shared" si="49"/>
        <v>0.86593081790052184</v>
      </c>
      <c r="AN128" s="90">
        <v>10</v>
      </c>
      <c r="AO128" s="99" t="s">
        <v>7</v>
      </c>
      <c r="AP128" s="224" t="s">
        <v>7</v>
      </c>
      <c r="AQ128" s="15"/>
    </row>
    <row r="129" spans="1:45" x14ac:dyDescent="0.2">
      <c r="A129" s="199"/>
      <c r="B129" s="83">
        <v>5050137.0199999996</v>
      </c>
      <c r="C129" s="84"/>
      <c r="D129" s="85"/>
      <c r="E129" s="86"/>
      <c r="F129" s="86"/>
      <c r="G129" s="87"/>
      <c r="H129" s="158">
        <v>355050137.01999998</v>
      </c>
      <c r="I129" s="88">
        <v>0.97</v>
      </c>
      <c r="J129" s="89">
        <f t="shared" si="25"/>
        <v>97</v>
      </c>
      <c r="K129" s="90">
        <v>3096</v>
      </c>
      <c r="L129" s="90">
        <v>3134</v>
      </c>
      <c r="M129" s="159">
        <v>2833</v>
      </c>
      <c r="N129" s="91">
        <f t="shared" si="26"/>
        <v>263</v>
      </c>
      <c r="O129" s="92">
        <f t="shared" si="41"/>
        <v>9.2834451111895519E-2</v>
      </c>
      <c r="P129" s="93">
        <v>3176.4</v>
      </c>
      <c r="Q129" s="94">
        <v>1373</v>
      </c>
      <c r="R129" s="161">
        <v>1330</v>
      </c>
      <c r="S129" s="86">
        <f t="shared" si="28"/>
        <v>43</v>
      </c>
      <c r="T129" s="188">
        <f t="shared" si="42"/>
        <v>3.2330827067669175E-2</v>
      </c>
      <c r="U129" s="90">
        <v>1338</v>
      </c>
      <c r="V129" s="159">
        <v>1292</v>
      </c>
      <c r="W129" s="91">
        <f t="shared" si="30"/>
        <v>46</v>
      </c>
      <c r="X129" s="92">
        <f t="shared" si="43"/>
        <v>3.5603715170278639E-2</v>
      </c>
      <c r="Y129" s="95">
        <f t="shared" si="32"/>
        <v>13.793814432989691</v>
      </c>
      <c r="Z129" s="96">
        <v>1415</v>
      </c>
      <c r="AA129" s="90">
        <v>940</v>
      </c>
      <c r="AB129" s="90">
        <v>65</v>
      </c>
      <c r="AC129" s="91">
        <f t="shared" si="33"/>
        <v>1005</v>
      </c>
      <c r="AD129" s="92">
        <f t="shared" si="44"/>
        <v>0.71024734982332161</v>
      </c>
      <c r="AE129" s="97">
        <f t="shared" si="45"/>
        <v>0.98565928025207661</v>
      </c>
      <c r="AF129" s="90">
        <v>315</v>
      </c>
      <c r="AG129" s="92">
        <f t="shared" si="46"/>
        <v>0.22261484098939929</v>
      </c>
      <c r="AH129" s="98">
        <f t="shared" si="47"/>
        <v>1.2147884411221546</v>
      </c>
      <c r="AI129" s="90">
        <v>65</v>
      </c>
      <c r="AJ129" s="90">
        <v>20</v>
      </c>
      <c r="AK129" s="91">
        <f t="shared" si="38"/>
        <v>85</v>
      </c>
      <c r="AL129" s="92">
        <f t="shared" si="48"/>
        <v>6.0070671378091869E-2</v>
      </c>
      <c r="AM129" s="98">
        <f t="shared" si="49"/>
        <v>0.69356060797686081</v>
      </c>
      <c r="AN129" s="90">
        <v>10</v>
      </c>
      <c r="AO129" s="99" t="s">
        <v>7</v>
      </c>
      <c r="AP129" s="224" t="s">
        <v>7</v>
      </c>
      <c r="AQ129" s="15"/>
    </row>
    <row r="130" spans="1:45" x14ac:dyDescent="0.2">
      <c r="A130" s="199"/>
      <c r="B130" s="83">
        <v>5050137.03</v>
      </c>
      <c r="C130" s="84"/>
      <c r="D130" s="85"/>
      <c r="E130" s="86"/>
      <c r="F130" s="86"/>
      <c r="G130" s="87"/>
      <c r="H130" s="158">
        <v>355050137.02999997</v>
      </c>
      <c r="I130" s="88">
        <v>1.21</v>
      </c>
      <c r="J130" s="89">
        <f t="shared" ref="J130:J193" si="50">I130*100</f>
        <v>121</v>
      </c>
      <c r="K130" s="90">
        <v>1772</v>
      </c>
      <c r="L130" s="90">
        <v>1715</v>
      </c>
      <c r="M130" s="159">
        <v>1699</v>
      </c>
      <c r="N130" s="91">
        <f t="shared" ref="N130:N193" si="51">K130-M130</f>
        <v>73</v>
      </c>
      <c r="O130" s="92">
        <f t="shared" si="41"/>
        <v>4.2966450853443201E-2</v>
      </c>
      <c r="P130" s="93">
        <v>1466.3</v>
      </c>
      <c r="Q130" s="94">
        <v>655</v>
      </c>
      <c r="R130" s="161">
        <v>629</v>
      </c>
      <c r="S130" s="86">
        <f t="shared" ref="S130:S193" si="52">Q130-R130</f>
        <v>26</v>
      </c>
      <c r="T130" s="188">
        <f t="shared" ref="T130:T134" si="53">S130/R130</f>
        <v>4.133545310015898E-2</v>
      </c>
      <c r="U130" s="90">
        <v>647</v>
      </c>
      <c r="V130" s="159">
        <v>622</v>
      </c>
      <c r="W130" s="91">
        <f t="shared" ref="W130:W193" si="54">U130-V130</f>
        <v>25</v>
      </c>
      <c r="X130" s="92">
        <f t="shared" si="43"/>
        <v>4.0192926045016078E-2</v>
      </c>
      <c r="Y130" s="95">
        <f t="shared" ref="Y130:Y193" si="55">U130/J130</f>
        <v>5.3471074380165291</v>
      </c>
      <c r="Z130" s="96">
        <v>780</v>
      </c>
      <c r="AA130" s="90">
        <v>660</v>
      </c>
      <c r="AB130" s="90">
        <v>35</v>
      </c>
      <c r="AC130" s="91">
        <f t="shared" ref="AC130:AC193" si="56">AA130+AB130</f>
        <v>695</v>
      </c>
      <c r="AD130" s="92">
        <f t="shared" ref="AD130:AD134" si="57">AC130/Z130</f>
        <v>0.89102564102564108</v>
      </c>
      <c r="AE130" s="97">
        <f t="shared" ref="AE130:AE134" si="58">AD130/0.720581</f>
        <v>1.2365377952314049</v>
      </c>
      <c r="AF130" s="90">
        <v>60</v>
      </c>
      <c r="AG130" s="92">
        <f t="shared" ref="AG130:AG134" si="59">AF130/Z130</f>
        <v>7.6923076923076927E-2</v>
      </c>
      <c r="AH130" s="98">
        <f t="shared" ref="AH130:AH134" si="60">AG130/0.183254</f>
        <v>0.4197620620727347</v>
      </c>
      <c r="AI130" s="90">
        <v>15</v>
      </c>
      <c r="AJ130" s="90">
        <v>10</v>
      </c>
      <c r="AK130" s="91">
        <f t="shared" ref="AK130:AK193" si="61">AI130+AJ130</f>
        <v>25</v>
      </c>
      <c r="AL130" s="92">
        <f t="shared" ref="AL130:AL134" si="62">AK130/Z130</f>
        <v>3.2051282051282048E-2</v>
      </c>
      <c r="AM130" s="98">
        <f t="shared" ref="AM130:AM134" si="63">AL130/0.086612</f>
        <v>0.37005590508569308</v>
      </c>
      <c r="AN130" s="90">
        <v>0</v>
      </c>
      <c r="AO130" s="99" t="s">
        <v>7</v>
      </c>
      <c r="AP130" s="224" t="s">
        <v>7</v>
      </c>
      <c r="AQ130" s="15"/>
    </row>
    <row r="131" spans="1:45" x14ac:dyDescent="0.2">
      <c r="A131" s="199"/>
      <c r="B131" s="83">
        <v>5050137.04</v>
      </c>
      <c r="C131" s="84"/>
      <c r="D131" s="85"/>
      <c r="E131" s="86"/>
      <c r="F131" s="86"/>
      <c r="G131" s="87"/>
      <c r="H131" s="158">
        <v>355050137.04000002</v>
      </c>
      <c r="I131" s="88">
        <v>0.89</v>
      </c>
      <c r="J131" s="89">
        <f t="shared" si="50"/>
        <v>89</v>
      </c>
      <c r="K131" s="90">
        <v>1913</v>
      </c>
      <c r="L131" s="90">
        <v>2043</v>
      </c>
      <c r="M131" s="159">
        <v>2097</v>
      </c>
      <c r="N131" s="91">
        <f t="shared" si="51"/>
        <v>-184</v>
      </c>
      <c r="O131" s="92">
        <f t="shared" si="41"/>
        <v>-8.7744396757272289E-2</v>
      </c>
      <c r="P131" s="93">
        <v>2152.8000000000002</v>
      </c>
      <c r="Q131" s="94">
        <v>826</v>
      </c>
      <c r="R131" s="161">
        <v>825</v>
      </c>
      <c r="S131" s="86">
        <f t="shared" si="52"/>
        <v>1</v>
      </c>
      <c r="T131" s="188">
        <f t="shared" si="53"/>
        <v>1.2121212121212121E-3</v>
      </c>
      <c r="U131" s="90">
        <v>784</v>
      </c>
      <c r="V131" s="159">
        <v>808</v>
      </c>
      <c r="W131" s="91">
        <f t="shared" si="54"/>
        <v>-24</v>
      </c>
      <c r="X131" s="92">
        <f t="shared" si="43"/>
        <v>-2.9702970297029702E-2</v>
      </c>
      <c r="Y131" s="95">
        <f t="shared" si="55"/>
        <v>8.808988764044944</v>
      </c>
      <c r="Z131" s="96">
        <v>935</v>
      </c>
      <c r="AA131" s="90">
        <v>640</v>
      </c>
      <c r="AB131" s="90">
        <v>35</v>
      </c>
      <c r="AC131" s="91">
        <f t="shared" si="56"/>
        <v>675</v>
      </c>
      <c r="AD131" s="92">
        <f t="shared" si="57"/>
        <v>0.72192513368983957</v>
      </c>
      <c r="AE131" s="97">
        <f t="shared" si="58"/>
        <v>1.0018653471155075</v>
      </c>
      <c r="AF131" s="90">
        <v>175</v>
      </c>
      <c r="AG131" s="92">
        <f t="shared" si="59"/>
        <v>0.18716577540106952</v>
      </c>
      <c r="AH131" s="98">
        <f t="shared" si="60"/>
        <v>1.0213461938133384</v>
      </c>
      <c r="AI131" s="90">
        <v>45</v>
      </c>
      <c r="AJ131" s="90">
        <v>40</v>
      </c>
      <c r="AK131" s="91">
        <f t="shared" si="61"/>
        <v>85</v>
      </c>
      <c r="AL131" s="92">
        <f t="shared" si="62"/>
        <v>9.0909090909090912E-2</v>
      </c>
      <c r="AM131" s="98">
        <f t="shared" si="63"/>
        <v>1.0496131126066932</v>
      </c>
      <c r="AN131" s="90">
        <v>0</v>
      </c>
      <c r="AO131" s="99" t="s">
        <v>7</v>
      </c>
      <c r="AP131" s="224" t="s">
        <v>7</v>
      </c>
      <c r="AQ131" s="15"/>
    </row>
    <row r="132" spans="1:45" x14ac:dyDescent="0.2">
      <c r="A132" s="199"/>
      <c r="B132" s="83">
        <v>5050137.05</v>
      </c>
      <c r="C132" s="84"/>
      <c r="D132" s="85"/>
      <c r="E132" s="86"/>
      <c r="F132" s="86"/>
      <c r="G132" s="87"/>
      <c r="H132" s="158">
        <v>355050137.05000001</v>
      </c>
      <c r="I132" s="88">
        <v>2.0699999999999998</v>
      </c>
      <c r="J132" s="89">
        <f t="shared" si="50"/>
        <v>206.99999999999997</v>
      </c>
      <c r="K132" s="90">
        <v>7245</v>
      </c>
      <c r="L132" s="90">
        <v>7523</v>
      </c>
      <c r="M132" s="159">
        <v>7275</v>
      </c>
      <c r="N132" s="91">
        <f t="shared" si="51"/>
        <v>-30</v>
      </c>
      <c r="O132" s="92">
        <f t="shared" si="41"/>
        <v>-4.1237113402061857E-3</v>
      </c>
      <c r="P132" s="93">
        <v>3500.8</v>
      </c>
      <c r="Q132" s="94">
        <v>2706</v>
      </c>
      <c r="R132" s="161">
        <v>2407</v>
      </c>
      <c r="S132" s="86">
        <f t="shared" si="52"/>
        <v>299</v>
      </c>
      <c r="T132" s="188">
        <f t="shared" si="53"/>
        <v>0.12422102201911092</v>
      </c>
      <c r="U132" s="90">
        <v>2622</v>
      </c>
      <c r="V132" s="159">
        <v>2361</v>
      </c>
      <c r="W132" s="91">
        <f t="shared" si="54"/>
        <v>261</v>
      </c>
      <c r="X132" s="92">
        <f t="shared" si="43"/>
        <v>0.11054637865311309</v>
      </c>
      <c r="Y132" s="95">
        <f t="shared" si="55"/>
        <v>12.666666666666668</v>
      </c>
      <c r="Z132" s="96">
        <v>3265</v>
      </c>
      <c r="AA132" s="90">
        <v>2135</v>
      </c>
      <c r="AB132" s="90">
        <v>135</v>
      </c>
      <c r="AC132" s="91">
        <f t="shared" si="56"/>
        <v>2270</v>
      </c>
      <c r="AD132" s="92">
        <f t="shared" si="57"/>
        <v>0.69525267993874429</v>
      </c>
      <c r="AE132" s="97">
        <f t="shared" si="58"/>
        <v>0.96485014167559824</v>
      </c>
      <c r="AF132" s="90">
        <v>790</v>
      </c>
      <c r="AG132" s="92">
        <f t="shared" si="59"/>
        <v>0.24196018376722817</v>
      </c>
      <c r="AH132" s="98">
        <f t="shared" si="60"/>
        <v>1.3203541738091837</v>
      </c>
      <c r="AI132" s="90">
        <v>125</v>
      </c>
      <c r="AJ132" s="90">
        <v>60</v>
      </c>
      <c r="AK132" s="91">
        <f t="shared" si="61"/>
        <v>185</v>
      </c>
      <c r="AL132" s="92">
        <f t="shared" si="62"/>
        <v>5.6661562021439509E-2</v>
      </c>
      <c r="AM132" s="98">
        <f t="shared" si="63"/>
        <v>0.65419990326328348</v>
      </c>
      <c r="AN132" s="90">
        <v>20</v>
      </c>
      <c r="AO132" s="99" t="s">
        <v>7</v>
      </c>
      <c r="AP132" s="224" t="s">
        <v>7</v>
      </c>
      <c r="AQ132" s="15"/>
    </row>
    <row r="133" spans="1:45" x14ac:dyDescent="0.2">
      <c r="A133" s="200"/>
      <c r="B133" s="101">
        <v>5050138</v>
      </c>
      <c r="C133" s="102"/>
      <c r="D133" s="103"/>
      <c r="E133" s="104"/>
      <c r="F133" s="104"/>
      <c r="G133" s="105"/>
      <c r="H133" s="169">
        <v>355050138</v>
      </c>
      <c r="I133" s="106">
        <v>1.21</v>
      </c>
      <c r="J133" s="107">
        <f t="shared" si="50"/>
        <v>121</v>
      </c>
      <c r="K133" s="108">
        <v>7492</v>
      </c>
      <c r="L133" s="108">
        <v>7640</v>
      </c>
      <c r="M133" s="170">
        <v>7535</v>
      </c>
      <c r="N133" s="109">
        <f t="shared" si="51"/>
        <v>-43</v>
      </c>
      <c r="O133" s="110">
        <f t="shared" si="41"/>
        <v>-5.7067020570670205E-3</v>
      </c>
      <c r="P133" s="111">
        <v>6178.5</v>
      </c>
      <c r="Q133" s="112">
        <v>3063</v>
      </c>
      <c r="R133" s="186">
        <v>3065</v>
      </c>
      <c r="S133" s="104">
        <f t="shared" si="52"/>
        <v>-2</v>
      </c>
      <c r="T133" s="187">
        <f t="shared" si="53"/>
        <v>-6.5252854812398043E-4</v>
      </c>
      <c r="U133" s="108">
        <v>2852</v>
      </c>
      <c r="V133" s="170">
        <v>2842</v>
      </c>
      <c r="W133" s="109">
        <f t="shared" si="54"/>
        <v>10</v>
      </c>
      <c r="X133" s="110">
        <f t="shared" si="43"/>
        <v>3.518648838845883E-3</v>
      </c>
      <c r="Y133" s="113">
        <f t="shared" si="55"/>
        <v>23.570247933884296</v>
      </c>
      <c r="Z133" s="114">
        <v>3235</v>
      </c>
      <c r="AA133" s="108">
        <v>1545</v>
      </c>
      <c r="AB133" s="108">
        <v>140</v>
      </c>
      <c r="AC133" s="109">
        <f t="shared" si="56"/>
        <v>1685</v>
      </c>
      <c r="AD133" s="110">
        <f t="shared" si="57"/>
        <v>0.52086553323029361</v>
      </c>
      <c r="AE133" s="115">
        <f t="shared" si="58"/>
        <v>0.72284105913185825</v>
      </c>
      <c r="AF133" s="108">
        <v>1225</v>
      </c>
      <c r="AG133" s="110">
        <f t="shared" si="59"/>
        <v>0.37867078825347761</v>
      </c>
      <c r="AH133" s="116">
        <f t="shared" si="60"/>
        <v>2.0663712020118394</v>
      </c>
      <c r="AI133" s="108">
        <v>260</v>
      </c>
      <c r="AJ133" s="108">
        <v>35</v>
      </c>
      <c r="AK133" s="109">
        <f t="shared" si="61"/>
        <v>295</v>
      </c>
      <c r="AL133" s="110">
        <f t="shared" si="62"/>
        <v>9.1190108191653782E-2</v>
      </c>
      <c r="AM133" s="116">
        <f t="shared" si="63"/>
        <v>1.0528576662778113</v>
      </c>
      <c r="AN133" s="108">
        <v>30</v>
      </c>
      <c r="AO133" s="117" t="s">
        <v>6</v>
      </c>
      <c r="AP133" s="226" t="s">
        <v>6</v>
      </c>
      <c r="AQ133" s="15"/>
    </row>
    <row r="134" spans="1:45" x14ac:dyDescent="0.2">
      <c r="A134" s="199" t="s">
        <v>92</v>
      </c>
      <c r="B134" s="83">
        <v>5050139</v>
      </c>
      <c r="C134" s="84"/>
      <c r="D134" s="85"/>
      <c r="E134" s="86"/>
      <c r="F134" s="86"/>
      <c r="G134" s="87"/>
      <c r="H134" s="158">
        <v>355050139</v>
      </c>
      <c r="I134" s="88">
        <v>5.65</v>
      </c>
      <c r="J134" s="89">
        <f t="shared" si="50"/>
        <v>565</v>
      </c>
      <c r="K134" s="90">
        <v>3962</v>
      </c>
      <c r="L134" s="90">
        <v>3924</v>
      </c>
      <c r="M134" s="159">
        <v>4173</v>
      </c>
      <c r="N134" s="91">
        <f t="shared" si="51"/>
        <v>-211</v>
      </c>
      <c r="O134" s="92">
        <f t="shared" si="41"/>
        <v>-5.0563144021087948E-2</v>
      </c>
      <c r="P134" s="93">
        <v>701.2</v>
      </c>
      <c r="Q134" s="94">
        <v>1610</v>
      </c>
      <c r="R134" s="161">
        <v>1731</v>
      </c>
      <c r="S134" s="86">
        <f t="shared" si="52"/>
        <v>-121</v>
      </c>
      <c r="T134" s="188">
        <f t="shared" si="53"/>
        <v>-6.9901790872328132E-2</v>
      </c>
      <c r="U134" s="90">
        <v>1553</v>
      </c>
      <c r="V134" s="159">
        <v>1657</v>
      </c>
      <c r="W134" s="91">
        <f t="shared" si="54"/>
        <v>-104</v>
      </c>
      <c r="X134" s="92">
        <f t="shared" si="43"/>
        <v>-6.2764031382015695E-2</v>
      </c>
      <c r="Y134" s="95">
        <f t="shared" si="55"/>
        <v>2.7486725663716816</v>
      </c>
      <c r="Z134" s="96">
        <v>1595</v>
      </c>
      <c r="AA134" s="90">
        <v>1225</v>
      </c>
      <c r="AB134" s="90">
        <v>105</v>
      </c>
      <c r="AC134" s="91">
        <f t="shared" si="56"/>
        <v>1330</v>
      </c>
      <c r="AD134" s="92">
        <f t="shared" si="57"/>
        <v>0.83385579937304077</v>
      </c>
      <c r="AE134" s="97">
        <f t="shared" si="58"/>
        <v>1.1571992591714753</v>
      </c>
      <c r="AF134" s="90">
        <v>195</v>
      </c>
      <c r="AG134" s="92">
        <f t="shared" si="59"/>
        <v>0.12225705329153605</v>
      </c>
      <c r="AH134" s="98">
        <f t="shared" si="60"/>
        <v>0.66714534630368805</v>
      </c>
      <c r="AI134" s="90">
        <v>20</v>
      </c>
      <c r="AJ134" s="90">
        <v>35</v>
      </c>
      <c r="AK134" s="91">
        <f t="shared" si="61"/>
        <v>55</v>
      </c>
      <c r="AL134" s="92">
        <f t="shared" si="62"/>
        <v>3.4482758620689655E-2</v>
      </c>
      <c r="AM134" s="98">
        <f t="shared" si="63"/>
        <v>0.39812911167840087</v>
      </c>
      <c r="AN134" s="90">
        <v>10</v>
      </c>
      <c r="AO134" s="99" t="s">
        <v>7</v>
      </c>
      <c r="AP134" s="224" t="s">
        <v>7</v>
      </c>
      <c r="AQ134" s="15"/>
    </row>
    <row r="135" spans="1:45" s="259" customFormat="1" x14ac:dyDescent="0.2">
      <c r="A135" s="197" t="s">
        <v>101</v>
      </c>
      <c r="B135" s="176">
        <v>5050140.01</v>
      </c>
      <c r="C135" s="177"/>
      <c r="D135" s="178"/>
      <c r="E135" s="179"/>
      <c r="F135" s="179"/>
      <c r="G135" s="180"/>
      <c r="H135" s="164">
        <v>355050140.00999999</v>
      </c>
      <c r="I135" s="181">
        <v>16.98</v>
      </c>
      <c r="J135" s="165">
        <f t="shared" si="50"/>
        <v>1698</v>
      </c>
      <c r="K135" s="182">
        <v>5</v>
      </c>
      <c r="L135" s="182">
        <v>5</v>
      </c>
      <c r="M135" s="166">
        <v>0</v>
      </c>
      <c r="N135" s="18">
        <f t="shared" si="51"/>
        <v>5</v>
      </c>
      <c r="O135" s="20"/>
      <c r="P135" s="183">
        <v>0.3</v>
      </c>
      <c r="Q135" s="184">
        <v>1</v>
      </c>
      <c r="R135" s="174">
        <v>0</v>
      </c>
      <c r="S135" s="179">
        <f t="shared" si="52"/>
        <v>1</v>
      </c>
      <c r="T135" s="192"/>
      <c r="U135" s="182">
        <v>1</v>
      </c>
      <c r="V135" s="166">
        <v>0</v>
      </c>
      <c r="W135" s="18">
        <f t="shared" si="54"/>
        <v>1</v>
      </c>
      <c r="X135" s="20"/>
      <c r="Y135" s="167">
        <f t="shared" si="55"/>
        <v>5.8892815076560655E-4</v>
      </c>
      <c r="Z135" s="185"/>
      <c r="AA135" s="182"/>
      <c r="AB135" s="182"/>
      <c r="AC135" s="18">
        <f t="shared" si="56"/>
        <v>0</v>
      </c>
      <c r="AD135" s="20"/>
      <c r="AE135" s="13"/>
      <c r="AF135" s="182"/>
      <c r="AG135" s="20"/>
      <c r="AH135" s="14"/>
      <c r="AI135" s="182"/>
      <c r="AJ135" s="182"/>
      <c r="AK135" s="18">
        <f t="shared" si="61"/>
        <v>0</v>
      </c>
      <c r="AL135" s="20"/>
      <c r="AM135" s="14"/>
      <c r="AN135" s="182"/>
      <c r="AO135" s="175" t="s">
        <v>3</v>
      </c>
      <c r="AP135" s="228" t="s">
        <v>105</v>
      </c>
      <c r="AQ135" s="175"/>
      <c r="AR135" s="258"/>
      <c r="AS135" s="256"/>
    </row>
    <row r="136" spans="1:45" x14ac:dyDescent="0.2">
      <c r="A136" s="199"/>
      <c r="B136" s="83">
        <v>5050140.03</v>
      </c>
      <c r="C136" s="84"/>
      <c r="D136" s="85"/>
      <c r="E136" s="86"/>
      <c r="F136" s="86"/>
      <c r="G136" s="87"/>
      <c r="H136" s="158">
        <v>355050140.02999997</v>
      </c>
      <c r="I136" s="88">
        <v>0.81</v>
      </c>
      <c r="J136" s="89">
        <f t="shared" si="50"/>
        <v>81</v>
      </c>
      <c r="K136" s="90">
        <v>2613</v>
      </c>
      <c r="L136" s="90">
        <v>2667</v>
      </c>
      <c r="M136" s="159">
        <v>2745</v>
      </c>
      <c r="N136" s="91">
        <f t="shared" si="51"/>
        <v>-132</v>
      </c>
      <c r="O136" s="92">
        <f t="shared" ref="O136:O167" si="64">(K136-M136)/M136</f>
        <v>-4.8087431693989074E-2</v>
      </c>
      <c r="P136" s="93">
        <v>3223.9</v>
      </c>
      <c r="Q136" s="94">
        <v>1018</v>
      </c>
      <c r="R136" s="161">
        <v>964</v>
      </c>
      <c r="S136" s="86">
        <f t="shared" si="52"/>
        <v>54</v>
      </c>
      <c r="T136" s="188">
        <f t="shared" ref="T136:T167" si="65">S136/R136</f>
        <v>5.6016597510373446E-2</v>
      </c>
      <c r="U136" s="90">
        <v>990</v>
      </c>
      <c r="V136" s="159">
        <v>952</v>
      </c>
      <c r="W136" s="91">
        <f t="shared" si="54"/>
        <v>38</v>
      </c>
      <c r="X136" s="92">
        <f t="shared" ref="X136:X167" si="66">(U136-V136)/V136</f>
        <v>3.9915966386554619E-2</v>
      </c>
      <c r="Y136" s="95">
        <f t="shared" si="55"/>
        <v>12.222222222222221</v>
      </c>
      <c r="Z136" s="96">
        <v>1400</v>
      </c>
      <c r="AA136" s="90">
        <v>945</v>
      </c>
      <c r="AB136" s="90">
        <v>80</v>
      </c>
      <c r="AC136" s="91">
        <f t="shared" si="56"/>
        <v>1025</v>
      </c>
      <c r="AD136" s="92">
        <f t="shared" ref="AD136:AD167" si="67">AC136/Z136</f>
        <v>0.7321428571428571</v>
      </c>
      <c r="AE136" s="97">
        <f t="shared" ref="AE136:AE167" si="68">AD136/0.720581</f>
        <v>1.016045187345846</v>
      </c>
      <c r="AF136" s="90">
        <v>305</v>
      </c>
      <c r="AG136" s="92">
        <f t="shared" ref="AG136:AG167" si="69">AF136/Z136</f>
        <v>0.21785714285714286</v>
      </c>
      <c r="AH136" s="98">
        <f t="shared" ref="AH136:AH167" si="70">AG136/0.183254</f>
        <v>1.1888261257988522</v>
      </c>
      <c r="AI136" s="90">
        <v>40</v>
      </c>
      <c r="AJ136" s="90">
        <v>15</v>
      </c>
      <c r="AK136" s="91">
        <f t="shared" si="61"/>
        <v>55</v>
      </c>
      <c r="AL136" s="92">
        <f t="shared" ref="AL136:AL167" si="71">AK136/Z136</f>
        <v>3.9285714285714285E-2</v>
      </c>
      <c r="AM136" s="98">
        <f t="shared" ref="AM136:AM167" si="72">AL136/0.086612</f>
        <v>0.45358280937646384</v>
      </c>
      <c r="AN136" s="90">
        <v>15</v>
      </c>
      <c r="AO136" s="99" t="s">
        <v>7</v>
      </c>
      <c r="AP136" s="224" t="s">
        <v>7</v>
      </c>
      <c r="AQ136" s="15"/>
    </row>
    <row r="137" spans="1:45" x14ac:dyDescent="0.2">
      <c r="A137" s="199" t="s">
        <v>70</v>
      </c>
      <c r="B137" s="83">
        <v>5050140.04</v>
      </c>
      <c r="C137" s="84"/>
      <c r="D137" s="85"/>
      <c r="E137" s="86"/>
      <c r="F137" s="86"/>
      <c r="G137" s="87"/>
      <c r="H137" s="158">
        <v>355050140.04000002</v>
      </c>
      <c r="I137" s="88">
        <v>1.25</v>
      </c>
      <c r="J137" s="89">
        <f t="shared" si="50"/>
        <v>125</v>
      </c>
      <c r="K137" s="90">
        <v>5174</v>
      </c>
      <c r="L137" s="90">
        <v>5482</v>
      </c>
      <c r="M137" s="159">
        <v>5777</v>
      </c>
      <c r="N137" s="91">
        <f t="shared" si="51"/>
        <v>-603</v>
      </c>
      <c r="O137" s="92">
        <f t="shared" si="64"/>
        <v>-0.1043794356932664</v>
      </c>
      <c r="P137" s="93">
        <v>4133.6000000000004</v>
      </c>
      <c r="Q137" s="94">
        <v>1754</v>
      </c>
      <c r="R137" s="161">
        <v>1746</v>
      </c>
      <c r="S137" s="86">
        <f t="shared" si="52"/>
        <v>8</v>
      </c>
      <c r="T137" s="188">
        <f t="shared" si="65"/>
        <v>4.5819014891179842E-3</v>
      </c>
      <c r="U137" s="90">
        <v>1750</v>
      </c>
      <c r="V137" s="159">
        <v>1737</v>
      </c>
      <c r="W137" s="91">
        <f t="shared" si="54"/>
        <v>13</v>
      </c>
      <c r="X137" s="92">
        <f t="shared" si="66"/>
        <v>7.4841681059297643E-3</v>
      </c>
      <c r="Y137" s="95">
        <f t="shared" si="55"/>
        <v>14</v>
      </c>
      <c r="Z137" s="96">
        <v>2685</v>
      </c>
      <c r="AA137" s="90">
        <v>1955</v>
      </c>
      <c r="AB137" s="90">
        <v>160</v>
      </c>
      <c r="AC137" s="91">
        <f t="shared" si="56"/>
        <v>2115</v>
      </c>
      <c r="AD137" s="92">
        <f t="shared" si="67"/>
        <v>0.78770949720670391</v>
      </c>
      <c r="AE137" s="97">
        <f t="shared" si="68"/>
        <v>1.0931588498818368</v>
      </c>
      <c r="AF137" s="90">
        <v>455</v>
      </c>
      <c r="AG137" s="92">
        <f t="shared" si="69"/>
        <v>0.16945996275605213</v>
      </c>
      <c r="AH137" s="98">
        <f t="shared" si="70"/>
        <v>0.92472722426824039</v>
      </c>
      <c r="AI137" s="90">
        <v>45</v>
      </c>
      <c r="AJ137" s="90">
        <v>30</v>
      </c>
      <c r="AK137" s="91">
        <f t="shared" si="61"/>
        <v>75</v>
      </c>
      <c r="AL137" s="92">
        <f t="shared" si="71"/>
        <v>2.7932960893854747E-2</v>
      </c>
      <c r="AM137" s="98">
        <f t="shared" si="72"/>
        <v>0.32250682230931915</v>
      </c>
      <c r="AN137" s="90">
        <v>30</v>
      </c>
      <c r="AO137" s="99" t="s">
        <v>7</v>
      </c>
      <c r="AP137" s="224" t="s">
        <v>7</v>
      </c>
      <c r="AQ137" s="15"/>
    </row>
    <row r="138" spans="1:45" x14ac:dyDescent="0.2">
      <c r="A138" s="199"/>
      <c r="B138" s="83">
        <v>5050140.05</v>
      </c>
      <c r="C138" s="84"/>
      <c r="D138" s="85"/>
      <c r="E138" s="86"/>
      <c r="F138" s="86"/>
      <c r="G138" s="87"/>
      <c r="H138" s="158">
        <v>355050140.05000001</v>
      </c>
      <c r="I138" s="88">
        <v>1.1200000000000001</v>
      </c>
      <c r="J138" s="89">
        <f t="shared" si="50"/>
        <v>112.00000000000001</v>
      </c>
      <c r="K138" s="90">
        <v>4564</v>
      </c>
      <c r="L138" s="90">
        <v>4783</v>
      </c>
      <c r="M138" s="159">
        <v>4908</v>
      </c>
      <c r="N138" s="91">
        <f t="shared" si="51"/>
        <v>-344</v>
      </c>
      <c r="O138" s="92">
        <f t="shared" si="64"/>
        <v>-7.0089649551752245E-2</v>
      </c>
      <c r="P138" s="93">
        <v>4058.7</v>
      </c>
      <c r="Q138" s="94">
        <v>1627</v>
      </c>
      <c r="R138" s="161">
        <v>1624</v>
      </c>
      <c r="S138" s="86">
        <f t="shared" si="52"/>
        <v>3</v>
      </c>
      <c r="T138" s="188">
        <f t="shared" si="65"/>
        <v>1.8472906403940886E-3</v>
      </c>
      <c r="U138" s="90">
        <v>1609</v>
      </c>
      <c r="V138" s="159">
        <v>1601</v>
      </c>
      <c r="W138" s="91">
        <f t="shared" si="54"/>
        <v>8</v>
      </c>
      <c r="X138" s="92">
        <f t="shared" si="66"/>
        <v>4.996876951905059E-3</v>
      </c>
      <c r="Y138" s="95">
        <f t="shared" si="55"/>
        <v>14.366071428571427</v>
      </c>
      <c r="Z138" s="96">
        <v>2480</v>
      </c>
      <c r="AA138" s="90">
        <v>1665</v>
      </c>
      <c r="AB138" s="90">
        <v>175</v>
      </c>
      <c r="AC138" s="91">
        <f t="shared" si="56"/>
        <v>1840</v>
      </c>
      <c r="AD138" s="92">
        <f t="shared" si="67"/>
        <v>0.74193548387096775</v>
      </c>
      <c r="AE138" s="97">
        <f t="shared" si="68"/>
        <v>1.0296350915038943</v>
      </c>
      <c r="AF138" s="90">
        <v>470</v>
      </c>
      <c r="AG138" s="92">
        <f t="shared" si="69"/>
        <v>0.18951612903225806</v>
      </c>
      <c r="AH138" s="98">
        <f t="shared" si="70"/>
        <v>1.0341718545421004</v>
      </c>
      <c r="AI138" s="90">
        <v>145</v>
      </c>
      <c r="AJ138" s="90">
        <v>20</v>
      </c>
      <c r="AK138" s="91">
        <f t="shared" si="61"/>
        <v>165</v>
      </c>
      <c r="AL138" s="92">
        <f t="shared" si="71"/>
        <v>6.6532258064516125E-2</v>
      </c>
      <c r="AM138" s="98">
        <f t="shared" si="72"/>
        <v>0.76816443523433398</v>
      </c>
      <c r="AN138" s="90">
        <v>10</v>
      </c>
      <c r="AO138" s="99" t="s">
        <v>7</v>
      </c>
      <c r="AP138" s="224" t="s">
        <v>7</v>
      </c>
      <c r="AQ138" s="15"/>
    </row>
    <row r="139" spans="1:45" x14ac:dyDescent="0.2">
      <c r="A139" s="199"/>
      <c r="B139" s="83">
        <v>5050140.0599999996</v>
      </c>
      <c r="C139" s="84"/>
      <c r="D139" s="85"/>
      <c r="E139" s="86"/>
      <c r="F139" s="86"/>
      <c r="G139" s="87"/>
      <c r="H139" s="158">
        <v>355050140.06</v>
      </c>
      <c r="I139" s="88">
        <v>0.72</v>
      </c>
      <c r="J139" s="89">
        <f t="shared" si="50"/>
        <v>72</v>
      </c>
      <c r="K139" s="90">
        <v>2196</v>
      </c>
      <c r="L139" s="90">
        <v>2355</v>
      </c>
      <c r="M139" s="159">
        <v>2428</v>
      </c>
      <c r="N139" s="91">
        <f t="shared" si="51"/>
        <v>-232</v>
      </c>
      <c r="O139" s="92">
        <f t="shared" si="64"/>
        <v>-9.5551894563426693E-2</v>
      </c>
      <c r="P139" s="93">
        <v>3061.5</v>
      </c>
      <c r="Q139" s="94">
        <v>784</v>
      </c>
      <c r="R139" s="161">
        <v>782</v>
      </c>
      <c r="S139" s="86">
        <f t="shared" si="52"/>
        <v>2</v>
      </c>
      <c r="T139" s="188">
        <f t="shared" si="65"/>
        <v>2.5575447570332483E-3</v>
      </c>
      <c r="U139" s="90">
        <v>781</v>
      </c>
      <c r="V139" s="159">
        <v>776</v>
      </c>
      <c r="W139" s="91">
        <f t="shared" si="54"/>
        <v>5</v>
      </c>
      <c r="X139" s="92">
        <f t="shared" si="66"/>
        <v>6.4432989690721646E-3</v>
      </c>
      <c r="Y139" s="95">
        <f t="shared" si="55"/>
        <v>10.847222222222221</v>
      </c>
      <c r="Z139" s="96">
        <v>1075</v>
      </c>
      <c r="AA139" s="90">
        <v>805</v>
      </c>
      <c r="AB139" s="90">
        <v>60</v>
      </c>
      <c r="AC139" s="91">
        <f t="shared" si="56"/>
        <v>865</v>
      </c>
      <c r="AD139" s="92">
        <f t="shared" si="67"/>
        <v>0.8046511627906977</v>
      </c>
      <c r="AE139" s="97">
        <f t="shared" si="68"/>
        <v>1.1166699688039203</v>
      </c>
      <c r="AF139" s="90">
        <v>175</v>
      </c>
      <c r="AG139" s="92">
        <f t="shared" si="69"/>
        <v>0.16279069767441862</v>
      </c>
      <c r="AH139" s="98">
        <f t="shared" si="70"/>
        <v>0.8883336662469502</v>
      </c>
      <c r="AI139" s="90">
        <v>10</v>
      </c>
      <c r="AJ139" s="90">
        <v>0</v>
      </c>
      <c r="AK139" s="91">
        <f t="shared" si="61"/>
        <v>10</v>
      </c>
      <c r="AL139" s="92">
        <f t="shared" si="71"/>
        <v>9.3023255813953487E-3</v>
      </c>
      <c r="AM139" s="98">
        <f t="shared" si="72"/>
        <v>0.10740227198766163</v>
      </c>
      <c r="AN139" s="90">
        <v>0</v>
      </c>
      <c r="AO139" s="99" t="s">
        <v>7</v>
      </c>
      <c r="AP139" s="224" t="s">
        <v>7</v>
      </c>
      <c r="AQ139" s="15"/>
    </row>
    <row r="140" spans="1:45" x14ac:dyDescent="0.2">
      <c r="A140" s="199"/>
      <c r="B140" s="83">
        <v>5050140.07</v>
      </c>
      <c r="C140" s="84"/>
      <c r="D140" s="85"/>
      <c r="E140" s="86"/>
      <c r="F140" s="86"/>
      <c r="G140" s="87"/>
      <c r="H140" s="158">
        <v>355050140.06999999</v>
      </c>
      <c r="I140" s="88">
        <v>1.34</v>
      </c>
      <c r="J140" s="89">
        <f t="shared" si="50"/>
        <v>134</v>
      </c>
      <c r="K140" s="90">
        <v>4453</v>
      </c>
      <c r="L140" s="90">
        <v>4633</v>
      </c>
      <c r="M140" s="159">
        <v>4774</v>
      </c>
      <c r="N140" s="91">
        <f t="shared" si="51"/>
        <v>-321</v>
      </c>
      <c r="O140" s="92">
        <f t="shared" si="64"/>
        <v>-6.7239212400502721E-2</v>
      </c>
      <c r="P140" s="93">
        <v>3321.6</v>
      </c>
      <c r="Q140" s="94">
        <v>1780</v>
      </c>
      <c r="R140" s="161">
        <v>1777</v>
      </c>
      <c r="S140" s="86">
        <f t="shared" si="52"/>
        <v>3</v>
      </c>
      <c r="T140" s="188">
        <f t="shared" si="65"/>
        <v>1.6882386043894203E-3</v>
      </c>
      <c r="U140" s="90">
        <v>1744</v>
      </c>
      <c r="V140" s="159">
        <v>1737</v>
      </c>
      <c r="W140" s="91">
        <f t="shared" si="54"/>
        <v>7</v>
      </c>
      <c r="X140" s="92">
        <f t="shared" si="66"/>
        <v>4.0299366724237187E-3</v>
      </c>
      <c r="Y140" s="95">
        <f t="shared" si="55"/>
        <v>13.014925373134329</v>
      </c>
      <c r="Z140" s="96">
        <v>2180</v>
      </c>
      <c r="AA140" s="90">
        <v>1545</v>
      </c>
      <c r="AB140" s="90">
        <v>140</v>
      </c>
      <c r="AC140" s="91">
        <f t="shared" si="56"/>
        <v>1685</v>
      </c>
      <c r="AD140" s="92">
        <f t="shared" si="67"/>
        <v>0.77293577981651373</v>
      </c>
      <c r="AE140" s="97">
        <f t="shared" si="68"/>
        <v>1.0726563423355788</v>
      </c>
      <c r="AF140" s="90">
        <v>360</v>
      </c>
      <c r="AG140" s="92">
        <f t="shared" si="69"/>
        <v>0.16513761467889909</v>
      </c>
      <c r="AH140" s="98">
        <f t="shared" si="70"/>
        <v>0.90114057362403599</v>
      </c>
      <c r="AI140" s="90">
        <v>100</v>
      </c>
      <c r="AJ140" s="90">
        <v>20</v>
      </c>
      <c r="AK140" s="91">
        <f t="shared" si="61"/>
        <v>120</v>
      </c>
      <c r="AL140" s="92">
        <f t="shared" si="71"/>
        <v>5.5045871559633031E-2</v>
      </c>
      <c r="AM140" s="98">
        <f t="shared" si="72"/>
        <v>0.63554555442240146</v>
      </c>
      <c r="AN140" s="90">
        <v>20</v>
      </c>
      <c r="AO140" s="99" t="s">
        <v>7</v>
      </c>
      <c r="AP140" s="224" t="s">
        <v>7</v>
      </c>
      <c r="AQ140" s="15"/>
    </row>
    <row r="141" spans="1:45" x14ac:dyDescent="0.2">
      <c r="A141" s="199"/>
      <c r="B141" s="83">
        <v>5050141.04</v>
      </c>
      <c r="C141" s="84"/>
      <c r="D141" s="85"/>
      <c r="E141" s="86"/>
      <c r="F141" s="86"/>
      <c r="G141" s="87"/>
      <c r="H141" s="158">
        <v>355050141.04000002</v>
      </c>
      <c r="I141" s="88">
        <v>2.73</v>
      </c>
      <c r="J141" s="89">
        <f t="shared" si="50"/>
        <v>273</v>
      </c>
      <c r="K141" s="90">
        <v>3569</v>
      </c>
      <c r="L141" s="90">
        <v>3229</v>
      </c>
      <c r="M141" s="159">
        <v>2785</v>
      </c>
      <c r="N141" s="91">
        <f t="shared" si="51"/>
        <v>784</v>
      </c>
      <c r="O141" s="92">
        <f t="shared" si="64"/>
        <v>0.281508078994614</v>
      </c>
      <c r="P141" s="93">
        <v>1309.5</v>
      </c>
      <c r="Q141" s="94">
        <v>1256</v>
      </c>
      <c r="R141" s="161">
        <v>992</v>
      </c>
      <c r="S141" s="86">
        <f t="shared" si="52"/>
        <v>264</v>
      </c>
      <c r="T141" s="188">
        <f t="shared" si="65"/>
        <v>0.2661290322580645</v>
      </c>
      <c r="U141" s="90">
        <v>1228</v>
      </c>
      <c r="V141" s="159">
        <v>966</v>
      </c>
      <c r="W141" s="91">
        <f t="shared" si="54"/>
        <v>262</v>
      </c>
      <c r="X141" s="92">
        <f t="shared" si="66"/>
        <v>0.27122153209109728</v>
      </c>
      <c r="Y141" s="95">
        <f t="shared" si="55"/>
        <v>4.4981684981684982</v>
      </c>
      <c r="Z141" s="96">
        <v>1660</v>
      </c>
      <c r="AA141" s="90">
        <v>1320</v>
      </c>
      <c r="AB141" s="90">
        <v>85</v>
      </c>
      <c r="AC141" s="91">
        <f t="shared" si="56"/>
        <v>1405</v>
      </c>
      <c r="AD141" s="92">
        <f t="shared" si="67"/>
        <v>0.84638554216867468</v>
      </c>
      <c r="AE141" s="97">
        <f t="shared" si="68"/>
        <v>1.1745876482569964</v>
      </c>
      <c r="AF141" s="90">
        <v>185</v>
      </c>
      <c r="AG141" s="92">
        <f t="shared" si="69"/>
        <v>0.11144578313253012</v>
      </c>
      <c r="AH141" s="98">
        <f t="shared" si="70"/>
        <v>0.60814925258128127</v>
      </c>
      <c r="AI141" s="90">
        <v>35</v>
      </c>
      <c r="AJ141" s="90">
        <v>0</v>
      </c>
      <c r="AK141" s="91">
        <f t="shared" si="61"/>
        <v>35</v>
      </c>
      <c r="AL141" s="92">
        <f t="shared" si="71"/>
        <v>2.1084337349397589E-2</v>
      </c>
      <c r="AM141" s="98">
        <f t="shared" si="72"/>
        <v>0.24343436647805836</v>
      </c>
      <c r="AN141" s="90">
        <v>40</v>
      </c>
      <c r="AO141" s="99" t="s">
        <v>7</v>
      </c>
      <c r="AP141" s="224" t="s">
        <v>7</v>
      </c>
      <c r="AQ141" s="15"/>
    </row>
    <row r="142" spans="1:45" x14ac:dyDescent="0.2">
      <c r="A142" s="199"/>
      <c r="B142" s="83">
        <v>5050141.05</v>
      </c>
      <c r="C142" s="84"/>
      <c r="D142" s="85"/>
      <c r="E142" s="86"/>
      <c r="F142" s="86"/>
      <c r="G142" s="87"/>
      <c r="H142" s="158">
        <v>355050141.05000001</v>
      </c>
      <c r="I142" s="88">
        <v>2.63</v>
      </c>
      <c r="J142" s="89">
        <f t="shared" si="50"/>
        <v>263</v>
      </c>
      <c r="K142" s="90">
        <v>8490</v>
      </c>
      <c r="L142" s="90">
        <v>6436</v>
      </c>
      <c r="M142" s="159">
        <v>6483</v>
      </c>
      <c r="N142" s="91">
        <f t="shared" si="51"/>
        <v>2007</v>
      </c>
      <c r="O142" s="92">
        <f t="shared" si="64"/>
        <v>0.30957889865802868</v>
      </c>
      <c r="P142" s="93">
        <v>3232.6</v>
      </c>
      <c r="Q142" s="94">
        <v>2856</v>
      </c>
      <c r="R142" s="161">
        <v>2149</v>
      </c>
      <c r="S142" s="86">
        <f t="shared" si="52"/>
        <v>707</v>
      </c>
      <c r="T142" s="188">
        <f t="shared" si="65"/>
        <v>0.3289902280130293</v>
      </c>
      <c r="U142" s="90">
        <v>2808</v>
      </c>
      <c r="V142" s="159">
        <v>2116</v>
      </c>
      <c r="W142" s="91">
        <f t="shared" si="54"/>
        <v>692</v>
      </c>
      <c r="X142" s="92">
        <f t="shared" si="66"/>
        <v>0.32703213610586013</v>
      </c>
      <c r="Y142" s="95">
        <f t="shared" si="55"/>
        <v>10.67680608365019</v>
      </c>
      <c r="Z142" s="96">
        <v>4450</v>
      </c>
      <c r="AA142" s="90">
        <v>3035</v>
      </c>
      <c r="AB142" s="90">
        <v>255</v>
      </c>
      <c r="AC142" s="91">
        <f t="shared" si="56"/>
        <v>3290</v>
      </c>
      <c r="AD142" s="92">
        <f t="shared" si="67"/>
        <v>0.73932584269662927</v>
      </c>
      <c r="AE142" s="97">
        <f t="shared" si="68"/>
        <v>1.0260135122860987</v>
      </c>
      <c r="AF142" s="90">
        <v>1005</v>
      </c>
      <c r="AG142" s="92">
        <f t="shared" si="69"/>
        <v>0.2258426966292135</v>
      </c>
      <c r="AH142" s="98">
        <f t="shared" si="70"/>
        <v>1.2324025485348942</v>
      </c>
      <c r="AI142" s="90">
        <v>70</v>
      </c>
      <c r="AJ142" s="90">
        <v>45</v>
      </c>
      <c r="AK142" s="91">
        <f t="shared" si="61"/>
        <v>115</v>
      </c>
      <c r="AL142" s="92">
        <f t="shared" si="71"/>
        <v>2.5842696629213482E-2</v>
      </c>
      <c r="AM142" s="98">
        <f t="shared" si="72"/>
        <v>0.2983731657185319</v>
      </c>
      <c r="AN142" s="90">
        <v>40</v>
      </c>
      <c r="AO142" s="99" t="s">
        <v>7</v>
      </c>
      <c r="AP142" s="224" t="s">
        <v>7</v>
      </c>
      <c r="AQ142" s="15"/>
    </row>
    <row r="143" spans="1:45" x14ac:dyDescent="0.2">
      <c r="A143" s="199"/>
      <c r="B143" s="83">
        <v>5050141.08</v>
      </c>
      <c r="C143" s="84"/>
      <c r="D143" s="85"/>
      <c r="E143" s="86"/>
      <c r="F143" s="86"/>
      <c r="G143" s="87"/>
      <c r="H143" s="158">
        <v>355050141.07999998</v>
      </c>
      <c r="I143" s="88">
        <v>8.3800000000000008</v>
      </c>
      <c r="J143" s="89">
        <f t="shared" si="50"/>
        <v>838.00000000000011</v>
      </c>
      <c r="K143" s="90">
        <v>8375</v>
      </c>
      <c r="L143" s="90">
        <v>8632</v>
      </c>
      <c r="M143" s="159">
        <v>8391</v>
      </c>
      <c r="N143" s="91">
        <f t="shared" si="51"/>
        <v>-16</v>
      </c>
      <c r="O143" s="92">
        <f t="shared" si="64"/>
        <v>-1.9068049100226434E-3</v>
      </c>
      <c r="P143" s="93">
        <v>999.5</v>
      </c>
      <c r="Q143" s="94">
        <v>2646</v>
      </c>
      <c r="R143" s="161">
        <v>2610</v>
      </c>
      <c r="S143" s="86">
        <f t="shared" si="52"/>
        <v>36</v>
      </c>
      <c r="T143" s="188">
        <f t="shared" si="65"/>
        <v>1.3793103448275862E-2</v>
      </c>
      <c r="U143" s="90">
        <v>2626</v>
      </c>
      <c r="V143" s="159">
        <v>2579</v>
      </c>
      <c r="W143" s="91">
        <f t="shared" si="54"/>
        <v>47</v>
      </c>
      <c r="X143" s="92">
        <f t="shared" si="66"/>
        <v>1.8224117875145406E-2</v>
      </c>
      <c r="Y143" s="95">
        <f t="shared" si="55"/>
        <v>3.1336515513126488</v>
      </c>
      <c r="Z143" s="96">
        <v>4340</v>
      </c>
      <c r="AA143" s="90">
        <v>3130</v>
      </c>
      <c r="AB143" s="90">
        <v>305</v>
      </c>
      <c r="AC143" s="91">
        <f t="shared" si="56"/>
        <v>3435</v>
      </c>
      <c r="AD143" s="92">
        <f t="shared" si="67"/>
        <v>0.79147465437788023</v>
      </c>
      <c r="AE143" s="97">
        <f t="shared" si="68"/>
        <v>1.09838401842108</v>
      </c>
      <c r="AF143" s="90">
        <v>765</v>
      </c>
      <c r="AG143" s="92">
        <f t="shared" si="69"/>
        <v>0.17626728110599077</v>
      </c>
      <c r="AH143" s="98">
        <f t="shared" si="70"/>
        <v>0.96187412610906597</v>
      </c>
      <c r="AI143" s="90">
        <v>65</v>
      </c>
      <c r="AJ143" s="90">
        <v>45</v>
      </c>
      <c r="AK143" s="91">
        <f t="shared" si="61"/>
        <v>110</v>
      </c>
      <c r="AL143" s="92">
        <f t="shared" si="71"/>
        <v>2.5345622119815669E-2</v>
      </c>
      <c r="AM143" s="98">
        <f t="shared" si="72"/>
        <v>0.29263407056546059</v>
      </c>
      <c r="AN143" s="90">
        <v>35</v>
      </c>
      <c r="AO143" s="99" t="s">
        <v>7</v>
      </c>
      <c r="AP143" s="224" t="s">
        <v>7</v>
      </c>
      <c r="AQ143" s="15"/>
    </row>
    <row r="144" spans="1:45" x14ac:dyDescent="0.2">
      <c r="A144" s="199"/>
      <c r="B144" s="83">
        <v>5050141.09</v>
      </c>
      <c r="C144" s="84"/>
      <c r="D144" s="85"/>
      <c r="E144" s="86"/>
      <c r="F144" s="86"/>
      <c r="G144" s="87"/>
      <c r="H144" s="158">
        <v>355050141.08999997</v>
      </c>
      <c r="I144" s="88">
        <v>1.69</v>
      </c>
      <c r="J144" s="89">
        <f t="shared" si="50"/>
        <v>169</v>
      </c>
      <c r="K144" s="90">
        <v>6423</v>
      </c>
      <c r="L144" s="90">
        <v>6237</v>
      </c>
      <c r="M144" s="159">
        <v>4899</v>
      </c>
      <c r="N144" s="91">
        <f t="shared" si="51"/>
        <v>1524</v>
      </c>
      <c r="O144" s="92">
        <f t="shared" si="64"/>
        <v>0.31108389467238212</v>
      </c>
      <c r="P144" s="93">
        <v>3803.5</v>
      </c>
      <c r="Q144" s="94">
        <v>2174</v>
      </c>
      <c r="R144" s="161">
        <v>1698</v>
      </c>
      <c r="S144" s="86">
        <f t="shared" si="52"/>
        <v>476</v>
      </c>
      <c r="T144" s="188">
        <f t="shared" si="65"/>
        <v>0.28032979976442873</v>
      </c>
      <c r="U144" s="90">
        <v>2122</v>
      </c>
      <c r="V144" s="159">
        <v>1649</v>
      </c>
      <c r="W144" s="91">
        <f t="shared" si="54"/>
        <v>473</v>
      </c>
      <c r="X144" s="92">
        <f t="shared" si="66"/>
        <v>0.28684050939963612</v>
      </c>
      <c r="Y144" s="95">
        <f t="shared" si="55"/>
        <v>12.55621301775148</v>
      </c>
      <c r="Z144" s="96">
        <v>3270</v>
      </c>
      <c r="AA144" s="90">
        <v>2390</v>
      </c>
      <c r="AB144" s="90">
        <v>170</v>
      </c>
      <c r="AC144" s="91">
        <f t="shared" si="56"/>
        <v>2560</v>
      </c>
      <c r="AD144" s="92">
        <f t="shared" si="67"/>
        <v>0.78287461773700306</v>
      </c>
      <c r="AE144" s="97">
        <f t="shared" si="68"/>
        <v>1.0864491538591818</v>
      </c>
      <c r="AF144" s="90">
        <v>605</v>
      </c>
      <c r="AG144" s="92">
        <f t="shared" si="69"/>
        <v>0.18501529051987767</v>
      </c>
      <c r="AH144" s="98">
        <f t="shared" si="70"/>
        <v>1.0096111982269291</v>
      </c>
      <c r="AI144" s="90">
        <v>50</v>
      </c>
      <c r="AJ144" s="90">
        <v>15</v>
      </c>
      <c r="AK144" s="91">
        <f t="shared" si="61"/>
        <v>65</v>
      </c>
      <c r="AL144" s="92">
        <f t="shared" si="71"/>
        <v>1.9877675840978593E-2</v>
      </c>
      <c r="AM144" s="98">
        <f t="shared" si="72"/>
        <v>0.22950256131920052</v>
      </c>
      <c r="AN144" s="90">
        <v>30</v>
      </c>
      <c r="AO144" s="99" t="s">
        <v>7</v>
      </c>
      <c r="AP144" s="224" t="s">
        <v>7</v>
      </c>
      <c r="AQ144" s="15"/>
    </row>
    <row r="145" spans="1:43" x14ac:dyDescent="0.2">
      <c r="A145" s="199"/>
      <c r="B145" s="83">
        <v>5050141.0999999996</v>
      </c>
      <c r="C145" s="88">
        <v>5050141.07</v>
      </c>
      <c r="D145" s="257">
        <v>0.61585126000000001</v>
      </c>
      <c r="E145" s="161">
        <v>8795</v>
      </c>
      <c r="F145" s="161">
        <v>2724</v>
      </c>
      <c r="G145" s="160">
        <v>2662</v>
      </c>
      <c r="H145" s="158"/>
      <c r="I145" s="88">
        <v>1.04</v>
      </c>
      <c r="J145" s="89">
        <f t="shared" si="50"/>
        <v>104</v>
      </c>
      <c r="K145" s="90">
        <v>5422</v>
      </c>
      <c r="L145" s="90">
        <v>5542</v>
      </c>
      <c r="M145" s="159">
        <f t="shared" ref="M145:M150" si="73">D145*E145</f>
        <v>5416.4118317000002</v>
      </c>
      <c r="N145" s="91">
        <f t="shared" si="51"/>
        <v>5.5881682999997793</v>
      </c>
      <c r="O145" s="92">
        <f t="shared" si="64"/>
        <v>1.0317103783162424E-3</v>
      </c>
      <c r="P145" s="93">
        <v>5213.5</v>
      </c>
      <c r="Q145" s="94">
        <v>1674</v>
      </c>
      <c r="R145" s="161">
        <f t="shared" ref="R145:R150" si="74">D145*F145</f>
        <v>1677.5788322400001</v>
      </c>
      <c r="S145" s="86">
        <f t="shared" si="52"/>
        <v>-3.5788322400001107</v>
      </c>
      <c r="T145" s="188">
        <f t="shared" si="65"/>
        <v>-2.1333317822217913E-3</v>
      </c>
      <c r="U145" s="90">
        <v>1659</v>
      </c>
      <c r="V145" s="159">
        <f t="shared" ref="V145:V150" si="75">D145*G145</f>
        <v>1639.3960541199999</v>
      </c>
      <c r="W145" s="91">
        <f t="shared" si="54"/>
        <v>19.603945880000083</v>
      </c>
      <c r="X145" s="92">
        <f t="shared" si="66"/>
        <v>1.1958029196625796E-2</v>
      </c>
      <c r="Y145" s="95">
        <f t="shared" si="55"/>
        <v>15.951923076923077</v>
      </c>
      <c r="Z145" s="96">
        <v>2745</v>
      </c>
      <c r="AA145" s="90">
        <v>1865</v>
      </c>
      <c r="AB145" s="90">
        <v>185</v>
      </c>
      <c r="AC145" s="91">
        <f t="shared" si="56"/>
        <v>2050</v>
      </c>
      <c r="AD145" s="92">
        <f t="shared" si="67"/>
        <v>0.74681238615664847</v>
      </c>
      <c r="AE145" s="97">
        <f t="shared" si="68"/>
        <v>1.0364031054893876</v>
      </c>
      <c r="AF145" s="90">
        <v>580</v>
      </c>
      <c r="AG145" s="92">
        <f t="shared" si="69"/>
        <v>0.21129326047358835</v>
      </c>
      <c r="AH145" s="98">
        <f t="shared" si="70"/>
        <v>1.1530076313400435</v>
      </c>
      <c r="AI145" s="90">
        <v>55</v>
      </c>
      <c r="AJ145" s="90">
        <v>25</v>
      </c>
      <c r="AK145" s="91">
        <f t="shared" si="61"/>
        <v>80</v>
      </c>
      <c r="AL145" s="92">
        <f t="shared" si="71"/>
        <v>2.9143897996357013E-2</v>
      </c>
      <c r="AM145" s="98">
        <f t="shared" si="72"/>
        <v>0.33648799238393079</v>
      </c>
      <c r="AN145" s="90">
        <v>30</v>
      </c>
      <c r="AO145" s="99" t="s">
        <v>7</v>
      </c>
      <c r="AP145" s="224" t="s">
        <v>7</v>
      </c>
      <c r="AQ145" s="15" t="s">
        <v>63</v>
      </c>
    </row>
    <row r="146" spans="1:43" x14ac:dyDescent="0.2">
      <c r="A146" s="199"/>
      <c r="B146" s="83">
        <v>5050141.1100000003</v>
      </c>
      <c r="C146" s="88">
        <v>5050141.07</v>
      </c>
      <c r="D146" s="257">
        <v>0.37370336100000001</v>
      </c>
      <c r="E146" s="161">
        <v>8795</v>
      </c>
      <c r="F146" s="161">
        <v>2724</v>
      </c>
      <c r="G146" s="160">
        <v>2662</v>
      </c>
      <c r="H146" s="158"/>
      <c r="I146" s="88">
        <v>0.94</v>
      </c>
      <c r="J146" s="89">
        <f t="shared" si="50"/>
        <v>94</v>
      </c>
      <c r="K146" s="90">
        <v>5851</v>
      </c>
      <c r="L146" s="90">
        <v>5264</v>
      </c>
      <c r="M146" s="159">
        <f t="shared" si="73"/>
        <v>3286.7210599949999</v>
      </c>
      <c r="N146" s="91">
        <f t="shared" si="51"/>
        <v>2564.2789400050001</v>
      </c>
      <c r="O146" s="92">
        <f t="shared" si="64"/>
        <v>0.78019366207149354</v>
      </c>
      <c r="P146" s="93">
        <v>6203.4</v>
      </c>
      <c r="Q146" s="94">
        <v>1935</v>
      </c>
      <c r="R146" s="161">
        <f t="shared" si="74"/>
        <v>1017.967955364</v>
      </c>
      <c r="S146" s="86">
        <f t="shared" si="52"/>
        <v>917.03204463600002</v>
      </c>
      <c r="T146" s="188">
        <f t="shared" si="65"/>
        <v>0.9008456894972614</v>
      </c>
      <c r="U146" s="90">
        <v>1887</v>
      </c>
      <c r="V146" s="159">
        <f t="shared" si="75"/>
        <v>994.798346982</v>
      </c>
      <c r="W146" s="91">
        <f t="shared" si="54"/>
        <v>892.201653018</v>
      </c>
      <c r="X146" s="92">
        <f t="shared" si="66"/>
        <v>0.89686684313935994</v>
      </c>
      <c r="Y146" s="95">
        <f t="shared" si="55"/>
        <v>20.074468085106382</v>
      </c>
      <c r="Z146" s="96">
        <v>2815</v>
      </c>
      <c r="AA146" s="90">
        <v>1830</v>
      </c>
      <c r="AB146" s="90">
        <v>150</v>
      </c>
      <c r="AC146" s="91">
        <f t="shared" si="56"/>
        <v>1980</v>
      </c>
      <c r="AD146" s="92">
        <f t="shared" si="67"/>
        <v>0.70337477797513326</v>
      </c>
      <c r="AE146" s="97">
        <f t="shared" si="68"/>
        <v>0.97612173784089951</v>
      </c>
      <c r="AF146" s="90">
        <v>650</v>
      </c>
      <c r="AG146" s="92">
        <f t="shared" si="69"/>
        <v>0.23090586145648312</v>
      </c>
      <c r="AH146" s="98">
        <f t="shared" si="70"/>
        <v>1.260031767145509</v>
      </c>
      <c r="AI146" s="90">
        <v>130</v>
      </c>
      <c r="AJ146" s="90">
        <v>30</v>
      </c>
      <c r="AK146" s="91">
        <f t="shared" si="61"/>
        <v>160</v>
      </c>
      <c r="AL146" s="92">
        <f t="shared" si="71"/>
        <v>5.6838365896980464E-2</v>
      </c>
      <c r="AM146" s="98">
        <f t="shared" si="72"/>
        <v>0.6562412355906857</v>
      </c>
      <c r="AN146" s="90">
        <v>30</v>
      </c>
      <c r="AO146" s="99" t="s">
        <v>7</v>
      </c>
      <c r="AP146" s="224" t="s">
        <v>7</v>
      </c>
      <c r="AQ146" s="15" t="s">
        <v>63</v>
      </c>
    </row>
    <row r="147" spans="1:43" x14ac:dyDescent="0.2">
      <c r="A147" s="199" t="s">
        <v>73</v>
      </c>
      <c r="B147" s="83">
        <v>5050141.12</v>
      </c>
      <c r="C147" s="88">
        <v>5050141.0599999996</v>
      </c>
      <c r="D147" s="257">
        <v>0.17758981900000001</v>
      </c>
      <c r="E147" s="161">
        <v>2997</v>
      </c>
      <c r="F147" s="161">
        <v>1039</v>
      </c>
      <c r="G147" s="160">
        <v>998</v>
      </c>
      <c r="H147" s="158"/>
      <c r="I147" s="88">
        <v>4.95</v>
      </c>
      <c r="J147" s="89">
        <f t="shared" si="50"/>
        <v>495</v>
      </c>
      <c r="K147" s="90">
        <v>9778</v>
      </c>
      <c r="L147" s="90">
        <v>5709</v>
      </c>
      <c r="M147" s="159">
        <f t="shared" si="73"/>
        <v>532.23668754300002</v>
      </c>
      <c r="N147" s="91">
        <f t="shared" si="51"/>
        <v>9245.7633124570002</v>
      </c>
      <c r="O147" s="92">
        <f t="shared" si="64"/>
        <v>17.37152573066475</v>
      </c>
      <c r="P147" s="93">
        <v>1975.8</v>
      </c>
      <c r="Q147" s="94">
        <v>3226</v>
      </c>
      <c r="R147" s="161">
        <f t="shared" si="74"/>
        <v>184.51582194100001</v>
      </c>
      <c r="S147" s="86">
        <f t="shared" si="52"/>
        <v>3041.484178059</v>
      </c>
      <c r="T147" s="188">
        <f t="shared" si="65"/>
        <v>16.483595531615343</v>
      </c>
      <c r="U147" s="90">
        <v>3164</v>
      </c>
      <c r="V147" s="159">
        <f t="shared" si="75"/>
        <v>177.234639362</v>
      </c>
      <c r="W147" s="91">
        <f t="shared" si="54"/>
        <v>2986.7653606379999</v>
      </c>
      <c r="X147" s="92">
        <f t="shared" si="66"/>
        <v>16.852040726291442</v>
      </c>
      <c r="Y147" s="95">
        <f t="shared" si="55"/>
        <v>6.3919191919191922</v>
      </c>
      <c r="Z147" s="96">
        <v>4920</v>
      </c>
      <c r="AA147" s="90">
        <v>3280</v>
      </c>
      <c r="AB147" s="90">
        <v>305</v>
      </c>
      <c r="AC147" s="91">
        <f t="shared" si="56"/>
        <v>3585</v>
      </c>
      <c r="AD147" s="92">
        <f t="shared" si="67"/>
        <v>0.72865853658536583</v>
      </c>
      <c r="AE147" s="97">
        <f t="shared" si="68"/>
        <v>1.0112097551633554</v>
      </c>
      <c r="AF147" s="90">
        <v>1210</v>
      </c>
      <c r="AG147" s="92">
        <f t="shared" si="69"/>
        <v>0.2459349593495935</v>
      </c>
      <c r="AH147" s="98">
        <f t="shared" si="70"/>
        <v>1.3420441537406742</v>
      </c>
      <c r="AI147" s="90">
        <v>75</v>
      </c>
      <c r="AJ147" s="90">
        <v>20</v>
      </c>
      <c r="AK147" s="91">
        <f t="shared" si="61"/>
        <v>95</v>
      </c>
      <c r="AL147" s="92">
        <f t="shared" si="71"/>
        <v>1.9308943089430895E-2</v>
      </c>
      <c r="AM147" s="98">
        <f t="shared" si="72"/>
        <v>0.22293611842967367</v>
      </c>
      <c r="AN147" s="90">
        <v>35</v>
      </c>
      <c r="AO147" s="99" t="s">
        <v>7</v>
      </c>
      <c r="AP147" s="224" t="s">
        <v>7</v>
      </c>
      <c r="AQ147" s="15" t="s">
        <v>63</v>
      </c>
    </row>
    <row r="148" spans="1:43" x14ac:dyDescent="0.2">
      <c r="A148" s="199"/>
      <c r="B148" s="83">
        <v>5050141.13</v>
      </c>
      <c r="C148" s="88">
        <v>5050141.0599999996</v>
      </c>
      <c r="D148" s="257">
        <v>0.82241018099999996</v>
      </c>
      <c r="E148" s="161">
        <v>2997</v>
      </c>
      <c r="F148" s="161">
        <v>1039</v>
      </c>
      <c r="G148" s="160">
        <v>998</v>
      </c>
      <c r="H148" s="158"/>
      <c r="I148" s="88">
        <v>1.43</v>
      </c>
      <c r="J148" s="89">
        <f t="shared" si="50"/>
        <v>143</v>
      </c>
      <c r="K148" s="90">
        <v>3579</v>
      </c>
      <c r="L148" s="90">
        <v>3339</v>
      </c>
      <c r="M148" s="159">
        <f t="shared" si="73"/>
        <v>2464.7633124569998</v>
      </c>
      <c r="N148" s="91">
        <f t="shared" si="51"/>
        <v>1114.2366875430002</v>
      </c>
      <c r="O148" s="92">
        <f t="shared" si="64"/>
        <v>0.45206640406874332</v>
      </c>
      <c r="P148" s="93">
        <v>2511.4</v>
      </c>
      <c r="Q148" s="94">
        <v>1068</v>
      </c>
      <c r="R148" s="161">
        <f t="shared" si="74"/>
        <v>854.48417805899999</v>
      </c>
      <c r="S148" s="86">
        <f t="shared" si="52"/>
        <v>213.51582194100001</v>
      </c>
      <c r="T148" s="188">
        <f t="shared" si="65"/>
        <v>0.24987685837087234</v>
      </c>
      <c r="U148" s="90">
        <v>1050</v>
      </c>
      <c r="V148" s="159">
        <f t="shared" si="75"/>
        <v>820.76536063799995</v>
      </c>
      <c r="W148" s="91">
        <f t="shared" si="54"/>
        <v>229.23463936200005</v>
      </c>
      <c r="X148" s="92">
        <f t="shared" si="66"/>
        <v>0.27929375477519014</v>
      </c>
      <c r="Y148" s="95">
        <f t="shared" si="55"/>
        <v>7.3426573426573425</v>
      </c>
      <c r="Z148" s="96">
        <v>1665</v>
      </c>
      <c r="AA148" s="90">
        <v>1180</v>
      </c>
      <c r="AB148" s="90">
        <v>50</v>
      </c>
      <c r="AC148" s="91">
        <f t="shared" si="56"/>
        <v>1230</v>
      </c>
      <c r="AD148" s="92">
        <f t="shared" si="67"/>
        <v>0.73873873873873874</v>
      </c>
      <c r="AE148" s="97">
        <f t="shared" si="68"/>
        <v>1.0251987475922051</v>
      </c>
      <c r="AF148" s="90">
        <v>385</v>
      </c>
      <c r="AG148" s="92">
        <f t="shared" si="69"/>
        <v>0.23123123123123124</v>
      </c>
      <c r="AH148" s="98">
        <f t="shared" si="70"/>
        <v>1.2618072796841064</v>
      </c>
      <c r="AI148" s="90">
        <v>30</v>
      </c>
      <c r="AJ148" s="90">
        <v>0</v>
      </c>
      <c r="AK148" s="91">
        <f t="shared" si="61"/>
        <v>30</v>
      </c>
      <c r="AL148" s="92">
        <f t="shared" si="71"/>
        <v>1.8018018018018018E-2</v>
      </c>
      <c r="AM148" s="98">
        <f t="shared" si="72"/>
        <v>0.20803142772384911</v>
      </c>
      <c r="AN148" s="90">
        <v>20</v>
      </c>
      <c r="AO148" s="99" t="s">
        <v>7</v>
      </c>
      <c r="AP148" s="224" t="s">
        <v>7</v>
      </c>
      <c r="AQ148" s="15" t="s">
        <v>63</v>
      </c>
    </row>
    <row r="149" spans="1:43" x14ac:dyDescent="0.2">
      <c r="B149" s="59">
        <v>5050141.1399999997</v>
      </c>
      <c r="C149" s="60">
        <v>5050141.03</v>
      </c>
      <c r="D149" s="260">
        <v>0.95719988499999997</v>
      </c>
      <c r="E149" s="174">
        <v>2244</v>
      </c>
      <c r="F149" s="174">
        <v>802</v>
      </c>
      <c r="G149" s="168">
        <v>755</v>
      </c>
      <c r="H149" s="164"/>
      <c r="I149" s="60">
        <v>110.11</v>
      </c>
      <c r="J149" s="165">
        <f t="shared" si="50"/>
        <v>11011</v>
      </c>
      <c r="K149" s="61">
        <v>2214</v>
      </c>
      <c r="L149" s="61">
        <v>2160</v>
      </c>
      <c r="M149" s="166">
        <f t="shared" si="73"/>
        <v>2147.9565419400001</v>
      </c>
      <c r="N149" s="18">
        <f t="shared" si="51"/>
        <v>66.043458059999921</v>
      </c>
      <c r="O149" s="20">
        <f t="shared" si="64"/>
        <v>3.0747110926346081E-2</v>
      </c>
      <c r="P149" s="62">
        <v>20.100000000000001</v>
      </c>
      <c r="Q149" s="63">
        <v>792</v>
      </c>
      <c r="R149" s="174">
        <f t="shared" si="74"/>
        <v>767.67430776999993</v>
      </c>
      <c r="S149" s="19">
        <f t="shared" si="52"/>
        <v>24.325692230000072</v>
      </c>
      <c r="T149" s="191">
        <f t="shared" si="65"/>
        <v>3.1687516416516841E-2</v>
      </c>
      <c r="U149" s="61">
        <v>757</v>
      </c>
      <c r="V149" s="166">
        <f t="shared" si="75"/>
        <v>722.685913175</v>
      </c>
      <c r="W149" s="18">
        <f t="shared" si="54"/>
        <v>34.314086825000004</v>
      </c>
      <c r="X149" s="20">
        <f t="shared" si="66"/>
        <v>4.7481327917748929E-2</v>
      </c>
      <c r="Y149" s="167">
        <f t="shared" si="55"/>
        <v>6.8749432385796019E-2</v>
      </c>
      <c r="Z149" s="64">
        <v>1050</v>
      </c>
      <c r="AA149" s="61">
        <v>900</v>
      </c>
      <c r="AB149" s="61">
        <v>40</v>
      </c>
      <c r="AC149" s="18">
        <f t="shared" si="56"/>
        <v>940</v>
      </c>
      <c r="AD149" s="20">
        <f t="shared" si="67"/>
        <v>0.89523809523809528</v>
      </c>
      <c r="AE149" s="13">
        <f t="shared" si="68"/>
        <v>1.2423837087545957</v>
      </c>
      <c r="AF149" s="61">
        <v>65</v>
      </c>
      <c r="AG149" s="20">
        <f t="shared" si="69"/>
        <v>6.1904761904761907E-2</v>
      </c>
      <c r="AH149" s="14">
        <f t="shared" si="70"/>
        <v>0.33780851662043887</v>
      </c>
      <c r="AI149" s="61">
        <v>25</v>
      </c>
      <c r="AJ149" s="61">
        <v>0</v>
      </c>
      <c r="AK149" s="18">
        <f t="shared" si="61"/>
        <v>25</v>
      </c>
      <c r="AL149" s="20">
        <f t="shared" si="71"/>
        <v>2.3809523809523808E-2</v>
      </c>
      <c r="AM149" s="14">
        <f t="shared" si="72"/>
        <v>0.27489867234937204</v>
      </c>
      <c r="AN149" s="61">
        <v>10</v>
      </c>
      <c r="AO149" s="15" t="s">
        <v>3</v>
      </c>
      <c r="AP149" s="65" t="s">
        <v>3</v>
      </c>
      <c r="AQ149" s="15" t="s">
        <v>63</v>
      </c>
    </row>
    <row r="150" spans="1:43" x14ac:dyDescent="0.2">
      <c r="A150" s="199" t="s">
        <v>71</v>
      </c>
      <c r="B150" s="83">
        <v>5050141.1500000004</v>
      </c>
      <c r="C150" s="88">
        <v>5050141.03</v>
      </c>
      <c r="D150" s="257">
        <v>4.0351686999999997E-2</v>
      </c>
      <c r="E150" s="161">
        <v>2244</v>
      </c>
      <c r="F150" s="161">
        <v>802</v>
      </c>
      <c r="G150" s="160">
        <v>755</v>
      </c>
      <c r="H150" s="158"/>
      <c r="I150" s="88">
        <v>13.9</v>
      </c>
      <c r="J150" s="89">
        <f t="shared" si="50"/>
        <v>1390</v>
      </c>
      <c r="K150" s="90">
        <v>16747</v>
      </c>
      <c r="L150" s="90">
        <v>8016</v>
      </c>
      <c r="M150" s="159">
        <f t="shared" si="73"/>
        <v>90.549185627999989</v>
      </c>
      <c r="N150" s="91">
        <f t="shared" si="51"/>
        <v>16656.450814372001</v>
      </c>
      <c r="O150" s="92">
        <f t="shared" si="64"/>
        <v>183.94920615632159</v>
      </c>
      <c r="P150" s="93">
        <v>1204.5</v>
      </c>
      <c r="Q150" s="94">
        <v>5593</v>
      </c>
      <c r="R150" s="161">
        <f t="shared" si="74"/>
        <v>32.362052974000001</v>
      </c>
      <c r="S150" s="86">
        <f t="shared" si="52"/>
        <v>5560.6379470259999</v>
      </c>
      <c r="T150" s="188">
        <f t="shared" si="65"/>
        <v>171.82587122929044</v>
      </c>
      <c r="U150" s="90">
        <v>5440</v>
      </c>
      <c r="V150" s="159">
        <f t="shared" si="75"/>
        <v>30.465523684999997</v>
      </c>
      <c r="W150" s="91">
        <f t="shared" si="54"/>
        <v>5409.5344763149997</v>
      </c>
      <c r="X150" s="92">
        <f t="shared" si="66"/>
        <v>177.56249760375653</v>
      </c>
      <c r="Y150" s="95">
        <f t="shared" si="55"/>
        <v>3.9136690647482015</v>
      </c>
      <c r="Z150" s="96">
        <v>8215</v>
      </c>
      <c r="AA150" s="90">
        <v>6240</v>
      </c>
      <c r="AB150" s="90">
        <v>410</v>
      </c>
      <c r="AC150" s="91">
        <f t="shared" si="56"/>
        <v>6650</v>
      </c>
      <c r="AD150" s="92">
        <f t="shared" si="67"/>
        <v>0.80949482653682292</v>
      </c>
      <c r="AE150" s="97">
        <f t="shared" si="68"/>
        <v>1.1233918553734041</v>
      </c>
      <c r="AF150" s="90">
        <v>1420</v>
      </c>
      <c r="AG150" s="92">
        <f t="shared" si="69"/>
        <v>0.17285453438831405</v>
      </c>
      <c r="AH150" s="98">
        <f t="shared" si="70"/>
        <v>0.9432510853149948</v>
      </c>
      <c r="AI150" s="90">
        <v>90</v>
      </c>
      <c r="AJ150" s="90">
        <v>20</v>
      </c>
      <c r="AK150" s="91">
        <f t="shared" si="61"/>
        <v>110</v>
      </c>
      <c r="AL150" s="92">
        <f t="shared" si="71"/>
        <v>1.3390139987827145E-2</v>
      </c>
      <c r="AM150" s="98">
        <f t="shared" si="72"/>
        <v>0.1545991316194886</v>
      </c>
      <c r="AN150" s="90">
        <v>40</v>
      </c>
      <c r="AO150" s="99" t="s">
        <v>7</v>
      </c>
      <c r="AP150" s="65" t="s">
        <v>3</v>
      </c>
      <c r="AQ150" s="15" t="s">
        <v>63</v>
      </c>
    </row>
    <row r="151" spans="1:43" x14ac:dyDescent="0.2">
      <c r="A151" s="199"/>
      <c r="B151" s="83">
        <v>5050151.03</v>
      </c>
      <c r="C151" s="84"/>
      <c r="D151" s="85"/>
      <c r="E151" s="86"/>
      <c r="F151" s="86"/>
      <c r="G151" s="87"/>
      <c r="H151" s="158">
        <v>355050151.02999997</v>
      </c>
      <c r="I151" s="88">
        <v>12.05</v>
      </c>
      <c r="J151" s="89">
        <f t="shared" si="50"/>
        <v>1205</v>
      </c>
      <c r="K151" s="90">
        <v>4833</v>
      </c>
      <c r="L151" s="90">
        <v>4482</v>
      </c>
      <c r="M151" s="159">
        <v>3839</v>
      </c>
      <c r="N151" s="91">
        <f t="shared" si="51"/>
        <v>994</v>
      </c>
      <c r="O151" s="92">
        <f t="shared" si="64"/>
        <v>0.25892159416514715</v>
      </c>
      <c r="P151" s="93">
        <v>401.2</v>
      </c>
      <c r="Q151" s="94">
        <v>1834</v>
      </c>
      <c r="R151" s="161">
        <v>1400</v>
      </c>
      <c r="S151" s="86">
        <f t="shared" si="52"/>
        <v>434</v>
      </c>
      <c r="T151" s="188">
        <f t="shared" si="65"/>
        <v>0.31</v>
      </c>
      <c r="U151" s="90">
        <v>1787</v>
      </c>
      <c r="V151" s="159">
        <v>1384</v>
      </c>
      <c r="W151" s="91">
        <f t="shared" si="54"/>
        <v>403</v>
      </c>
      <c r="X151" s="92">
        <f t="shared" si="66"/>
        <v>0.29118497109826591</v>
      </c>
      <c r="Y151" s="95">
        <f t="shared" si="55"/>
        <v>1.48298755186722</v>
      </c>
      <c r="Z151" s="96">
        <v>2255</v>
      </c>
      <c r="AA151" s="90">
        <v>1875</v>
      </c>
      <c r="AB151" s="90">
        <v>135</v>
      </c>
      <c r="AC151" s="91">
        <f t="shared" si="56"/>
        <v>2010</v>
      </c>
      <c r="AD151" s="92">
        <f t="shared" si="67"/>
        <v>0.89135254988913526</v>
      </c>
      <c r="AE151" s="97">
        <f t="shared" si="68"/>
        <v>1.2369914692298787</v>
      </c>
      <c r="AF151" s="90">
        <v>155</v>
      </c>
      <c r="AG151" s="92">
        <f t="shared" si="69"/>
        <v>6.8736141906873618E-2</v>
      </c>
      <c r="AH151" s="98">
        <f t="shared" si="70"/>
        <v>0.37508672065479398</v>
      </c>
      <c r="AI151" s="90">
        <v>40</v>
      </c>
      <c r="AJ151" s="90">
        <v>25</v>
      </c>
      <c r="AK151" s="91">
        <f t="shared" si="61"/>
        <v>65</v>
      </c>
      <c r="AL151" s="92">
        <f t="shared" si="71"/>
        <v>2.8824833702882482E-2</v>
      </c>
      <c r="AM151" s="98">
        <f t="shared" si="72"/>
        <v>0.33280415765578075</v>
      </c>
      <c r="AN151" s="90">
        <v>30</v>
      </c>
      <c r="AO151" s="99" t="s">
        <v>7</v>
      </c>
      <c r="AP151" s="224" t="s">
        <v>7</v>
      </c>
      <c r="AQ151" s="15"/>
    </row>
    <row r="152" spans="1:43" x14ac:dyDescent="0.2">
      <c r="A152" s="199"/>
      <c r="B152" s="83">
        <v>5050151.04</v>
      </c>
      <c r="C152" s="84"/>
      <c r="D152" s="85"/>
      <c r="E152" s="86"/>
      <c r="F152" s="86"/>
      <c r="G152" s="87"/>
      <c r="H152" s="158">
        <v>355050151.04000002</v>
      </c>
      <c r="I152" s="88">
        <v>3.03</v>
      </c>
      <c r="J152" s="89">
        <f t="shared" si="50"/>
        <v>303</v>
      </c>
      <c r="K152" s="90">
        <v>6125</v>
      </c>
      <c r="L152" s="90">
        <v>6305</v>
      </c>
      <c r="M152" s="159">
        <v>6379</v>
      </c>
      <c r="N152" s="91">
        <f t="shared" si="51"/>
        <v>-254</v>
      </c>
      <c r="O152" s="92">
        <f t="shared" si="64"/>
        <v>-3.9818153315566707E-2</v>
      </c>
      <c r="P152" s="93">
        <v>2018.3</v>
      </c>
      <c r="Q152" s="94">
        <v>2124</v>
      </c>
      <c r="R152" s="161">
        <v>2080</v>
      </c>
      <c r="S152" s="86">
        <f t="shared" si="52"/>
        <v>44</v>
      </c>
      <c r="T152" s="188">
        <f t="shared" si="65"/>
        <v>2.1153846153846155E-2</v>
      </c>
      <c r="U152" s="90">
        <v>2111</v>
      </c>
      <c r="V152" s="159">
        <v>2052</v>
      </c>
      <c r="W152" s="91">
        <f t="shared" si="54"/>
        <v>59</v>
      </c>
      <c r="X152" s="92">
        <f t="shared" si="66"/>
        <v>2.8752436647173488E-2</v>
      </c>
      <c r="Y152" s="95">
        <f t="shared" si="55"/>
        <v>6.9669966996699673</v>
      </c>
      <c r="Z152" s="96">
        <v>2810</v>
      </c>
      <c r="AA152" s="90">
        <v>2175</v>
      </c>
      <c r="AB152" s="90">
        <v>145</v>
      </c>
      <c r="AC152" s="91">
        <f t="shared" si="56"/>
        <v>2320</v>
      </c>
      <c r="AD152" s="92">
        <f t="shared" si="67"/>
        <v>0.82562277580071175</v>
      </c>
      <c r="AE152" s="97">
        <f t="shared" si="68"/>
        <v>1.1457737239820529</v>
      </c>
      <c r="AF152" s="90">
        <v>300</v>
      </c>
      <c r="AG152" s="92">
        <f t="shared" si="69"/>
        <v>0.10676156583629894</v>
      </c>
      <c r="AH152" s="98">
        <f t="shared" si="70"/>
        <v>0.58258791533226528</v>
      </c>
      <c r="AI152" s="90">
        <v>110</v>
      </c>
      <c r="AJ152" s="90">
        <v>30</v>
      </c>
      <c r="AK152" s="91">
        <f t="shared" si="61"/>
        <v>140</v>
      </c>
      <c r="AL152" s="92">
        <f t="shared" si="71"/>
        <v>4.9822064056939501E-2</v>
      </c>
      <c r="AM152" s="98">
        <f t="shared" si="72"/>
        <v>0.57523280904423757</v>
      </c>
      <c r="AN152" s="90">
        <v>40</v>
      </c>
      <c r="AO152" s="99" t="s">
        <v>7</v>
      </c>
      <c r="AP152" s="224" t="s">
        <v>7</v>
      </c>
      <c r="AQ152" s="15"/>
    </row>
    <row r="153" spans="1:43" x14ac:dyDescent="0.2">
      <c r="A153" s="199"/>
      <c r="B153" s="83">
        <v>5050151.05</v>
      </c>
      <c r="C153" s="84"/>
      <c r="D153" s="85"/>
      <c r="E153" s="86"/>
      <c r="F153" s="86"/>
      <c r="G153" s="87"/>
      <c r="H153" s="158">
        <v>355050151.05000001</v>
      </c>
      <c r="I153" s="88">
        <v>1.68</v>
      </c>
      <c r="J153" s="89">
        <f t="shared" si="50"/>
        <v>168</v>
      </c>
      <c r="K153" s="90">
        <v>3601</v>
      </c>
      <c r="L153" s="90">
        <v>3728</v>
      </c>
      <c r="M153" s="159">
        <v>3810</v>
      </c>
      <c r="N153" s="91">
        <f t="shared" si="51"/>
        <v>-209</v>
      </c>
      <c r="O153" s="92">
        <f t="shared" si="64"/>
        <v>-5.4855643044619422E-2</v>
      </c>
      <c r="P153" s="93">
        <v>2140</v>
      </c>
      <c r="Q153" s="94">
        <v>1426</v>
      </c>
      <c r="R153" s="161">
        <v>1414</v>
      </c>
      <c r="S153" s="86">
        <f t="shared" si="52"/>
        <v>12</v>
      </c>
      <c r="T153" s="188">
        <f t="shared" si="65"/>
        <v>8.4865629420084864E-3</v>
      </c>
      <c r="U153" s="90">
        <v>1418</v>
      </c>
      <c r="V153" s="159">
        <v>1406</v>
      </c>
      <c r="W153" s="91">
        <f t="shared" si="54"/>
        <v>12</v>
      </c>
      <c r="X153" s="92">
        <f t="shared" si="66"/>
        <v>8.5348506401137988E-3</v>
      </c>
      <c r="Y153" s="95">
        <f t="shared" si="55"/>
        <v>8.4404761904761898</v>
      </c>
      <c r="Z153" s="96">
        <v>1470</v>
      </c>
      <c r="AA153" s="90">
        <v>1125</v>
      </c>
      <c r="AB153" s="90">
        <v>85</v>
      </c>
      <c r="AC153" s="91">
        <f t="shared" si="56"/>
        <v>1210</v>
      </c>
      <c r="AD153" s="92">
        <f t="shared" si="67"/>
        <v>0.8231292517006803</v>
      </c>
      <c r="AE153" s="97">
        <f t="shared" si="68"/>
        <v>1.142313288444575</v>
      </c>
      <c r="AF153" s="90">
        <v>200</v>
      </c>
      <c r="AG153" s="92">
        <f t="shared" si="69"/>
        <v>0.1360544217687075</v>
      </c>
      <c r="AH153" s="98">
        <f t="shared" si="70"/>
        <v>0.74243630026470087</v>
      </c>
      <c r="AI153" s="90">
        <v>15</v>
      </c>
      <c r="AJ153" s="90">
        <v>15</v>
      </c>
      <c r="AK153" s="91">
        <f t="shared" si="61"/>
        <v>30</v>
      </c>
      <c r="AL153" s="92">
        <f t="shared" si="71"/>
        <v>2.0408163265306121E-2</v>
      </c>
      <c r="AM153" s="98">
        <f t="shared" si="72"/>
        <v>0.23562743344231887</v>
      </c>
      <c r="AN153" s="90">
        <v>20</v>
      </c>
      <c r="AO153" s="99" t="s">
        <v>7</v>
      </c>
      <c r="AP153" s="224" t="s">
        <v>7</v>
      </c>
      <c r="AQ153" s="15"/>
    </row>
    <row r="154" spans="1:43" x14ac:dyDescent="0.2">
      <c r="A154" s="199"/>
      <c r="B154" s="83">
        <v>5050151.0599999996</v>
      </c>
      <c r="C154" s="84"/>
      <c r="D154" s="85"/>
      <c r="E154" s="86"/>
      <c r="F154" s="86"/>
      <c r="G154" s="87"/>
      <c r="H154" s="158">
        <v>355050151.06</v>
      </c>
      <c r="I154" s="88">
        <v>3.36</v>
      </c>
      <c r="J154" s="89">
        <f t="shared" si="50"/>
        <v>336</v>
      </c>
      <c r="K154" s="90">
        <v>5460</v>
      </c>
      <c r="L154" s="90">
        <v>4772</v>
      </c>
      <c r="M154" s="159">
        <v>3557</v>
      </c>
      <c r="N154" s="91">
        <f t="shared" si="51"/>
        <v>1903</v>
      </c>
      <c r="O154" s="92">
        <f t="shared" si="64"/>
        <v>0.53500140567894294</v>
      </c>
      <c r="P154" s="93">
        <v>1622.8</v>
      </c>
      <c r="Q154" s="94">
        <v>1801</v>
      </c>
      <c r="R154" s="161">
        <v>1167</v>
      </c>
      <c r="S154" s="86">
        <f t="shared" si="52"/>
        <v>634</v>
      </c>
      <c r="T154" s="188">
        <f t="shared" si="65"/>
        <v>0.54327335047129388</v>
      </c>
      <c r="U154" s="90">
        <v>1783</v>
      </c>
      <c r="V154" s="159">
        <v>1149</v>
      </c>
      <c r="W154" s="91">
        <f t="shared" si="54"/>
        <v>634</v>
      </c>
      <c r="X154" s="92">
        <f t="shared" si="66"/>
        <v>0.55178416013925158</v>
      </c>
      <c r="Y154" s="95">
        <f t="shared" si="55"/>
        <v>5.3065476190476186</v>
      </c>
      <c r="Z154" s="96">
        <v>2795</v>
      </c>
      <c r="AA154" s="90">
        <v>2240</v>
      </c>
      <c r="AB154" s="90">
        <v>130</v>
      </c>
      <c r="AC154" s="91">
        <f t="shared" si="56"/>
        <v>2370</v>
      </c>
      <c r="AD154" s="92">
        <f t="shared" si="67"/>
        <v>0.84794275491949911</v>
      </c>
      <c r="AE154" s="97">
        <f t="shared" si="68"/>
        <v>1.1767486998956385</v>
      </c>
      <c r="AF154" s="90">
        <v>325</v>
      </c>
      <c r="AG154" s="92">
        <f t="shared" si="69"/>
        <v>0.11627906976744186</v>
      </c>
      <c r="AH154" s="98">
        <f t="shared" si="70"/>
        <v>0.63452404731925005</v>
      </c>
      <c r="AI154" s="90">
        <v>85</v>
      </c>
      <c r="AJ154" s="90">
        <v>10</v>
      </c>
      <c r="AK154" s="91">
        <f t="shared" si="61"/>
        <v>95</v>
      </c>
      <c r="AL154" s="92">
        <f t="shared" si="71"/>
        <v>3.3989266547406083E-2</v>
      </c>
      <c r="AM154" s="98">
        <f t="shared" si="72"/>
        <v>0.39243137841645598</v>
      </c>
      <c r="AN154" s="90">
        <v>10</v>
      </c>
      <c r="AO154" s="99" t="s">
        <v>7</v>
      </c>
      <c r="AP154" s="224" t="s">
        <v>7</v>
      </c>
      <c r="AQ154" s="15"/>
    </row>
    <row r="155" spans="1:43" x14ac:dyDescent="0.2">
      <c r="A155" s="199" t="s">
        <v>80</v>
      </c>
      <c r="B155" s="83">
        <v>5050151.07</v>
      </c>
      <c r="C155" s="88">
        <v>5050151.01</v>
      </c>
      <c r="D155" s="257">
        <v>0.25438978899999998</v>
      </c>
      <c r="E155" s="161">
        <v>10998</v>
      </c>
      <c r="F155" s="161">
        <v>3623</v>
      </c>
      <c r="G155" s="160">
        <v>3549</v>
      </c>
      <c r="H155" s="158"/>
      <c r="I155" s="88">
        <v>4.58</v>
      </c>
      <c r="J155" s="89">
        <f t="shared" si="50"/>
        <v>458</v>
      </c>
      <c r="K155" s="90">
        <v>7879</v>
      </c>
      <c r="L155" s="90">
        <v>6431</v>
      </c>
      <c r="M155" s="159">
        <f>D155*E155</f>
        <v>2797.7788994219995</v>
      </c>
      <c r="N155" s="91">
        <f t="shared" si="51"/>
        <v>5081.2211005780009</v>
      </c>
      <c r="O155" s="92">
        <f t="shared" si="64"/>
        <v>1.8161624929074072</v>
      </c>
      <c r="P155" s="93">
        <v>1721.7</v>
      </c>
      <c r="Q155" s="94">
        <v>2663</v>
      </c>
      <c r="R155" s="161">
        <f>D155*F155</f>
        <v>921.65420554699995</v>
      </c>
      <c r="S155" s="86">
        <f t="shared" si="52"/>
        <v>1741.3457944530001</v>
      </c>
      <c r="T155" s="188">
        <f t="shared" si="65"/>
        <v>1.8893699871086844</v>
      </c>
      <c r="U155" s="90">
        <v>2627</v>
      </c>
      <c r="V155" s="159">
        <f>D155*G155</f>
        <v>902.82936116099995</v>
      </c>
      <c r="W155" s="91">
        <f t="shared" si="54"/>
        <v>1724.170638839</v>
      </c>
      <c r="X155" s="92">
        <f t="shared" si="66"/>
        <v>1.9097414339978822</v>
      </c>
      <c r="Y155" s="95">
        <f t="shared" si="55"/>
        <v>5.7358078602620086</v>
      </c>
      <c r="Z155" s="96">
        <v>4080</v>
      </c>
      <c r="AA155" s="90">
        <v>3020</v>
      </c>
      <c r="AB155" s="90">
        <v>265</v>
      </c>
      <c r="AC155" s="91">
        <f t="shared" si="56"/>
        <v>3285</v>
      </c>
      <c r="AD155" s="92">
        <f t="shared" si="67"/>
        <v>0.80514705882352944</v>
      </c>
      <c r="AE155" s="97">
        <f t="shared" si="68"/>
        <v>1.1173581579635452</v>
      </c>
      <c r="AF155" s="90">
        <v>620</v>
      </c>
      <c r="AG155" s="92">
        <f t="shared" si="69"/>
        <v>0.15196078431372548</v>
      </c>
      <c r="AH155" s="98">
        <f t="shared" si="70"/>
        <v>0.8292358383103533</v>
      </c>
      <c r="AI155" s="90">
        <v>85</v>
      </c>
      <c r="AJ155" s="90">
        <v>45</v>
      </c>
      <c r="AK155" s="91">
        <f t="shared" si="61"/>
        <v>130</v>
      </c>
      <c r="AL155" s="92">
        <f t="shared" si="71"/>
        <v>3.1862745098039214E-2</v>
      </c>
      <c r="AM155" s="98">
        <f t="shared" si="72"/>
        <v>0.36787910564401255</v>
      </c>
      <c r="AN155" s="90">
        <v>40</v>
      </c>
      <c r="AO155" s="99" t="s">
        <v>7</v>
      </c>
      <c r="AP155" s="65" t="s">
        <v>3</v>
      </c>
      <c r="AQ155" s="15" t="s">
        <v>63</v>
      </c>
    </row>
    <row r="156" spans="1:43" x14ac:dyDescent="0.2">
      <c r="A156" s="199" t="s">
        <v>96</v>
      </c>
      <c r="B156" s="83">
        <v>5050151.08</v>
      </c>
      <c r="C156" s="88">
        <v>5050151.01</v>
      </c>
      <c r="D156" s="257">
        <v>0.29173741800000003</v>
      </c>
      <c r="E156" s="161">
        <v>10998</v>
      </c>
      <c r="F156" s="161">
        <v>3623</v>
      </c>
      <c r="G156" s="160">
        <v>3549</v>
      </c>
      <c r="H156" s="158"/>
      <c r="I156" s="88">
        <v>13.14</v>
      </c>
      <c r="J156" s="89">
        <f t="shared" si="50"/>
        <v>1314</v>
      </c>
      <c r="K156" s="90">
        <v>6967</v>
      </c>
      <c r="L156" s="90">
        <v>5571</v>
      </c>
      <c r="M156" s="159">
        <f>D156*E156</f>
        <v>3208.5281231640001</v>
      </c>
      <c r="N156" s="91">
        <f t="shared" si="51"/>
        <v>3758.4718768359999</v>
      </c>
      <c r="O156" s="92">
        <f t="shared" si="64"/>
        <v>1.1714006337365956</v>
      </c>
      <c r="P156" s="93">
        <v>530</v>
      </c>
      <c r="Q156" s="94">
        <v>2221</v>
      </c>
      <c r="R156" s="161">
        <f>D156*F156</f>
        <v>1056.9646654140001</v>
      </c>
      <c r="S156" s="86">
        <f t="shared" si="52"/>
        <v>1164.0353345859999</v>
      </c>
      <c r="T156" s="188">
        <f t="shared" si="65"/>
        <v>1.1013001405586831</v>
      </c>
      <c r="U156" s="90">
        <v>2199</v>
      </c>
      <c r="V156" s="159">
        <f>D156*G156</f>
        <v>1035.3760964820001</v>
      </c>
      <c r="W156" s="91">
        <f t="shared" si="54"/>
        <v>1163.6239035179999</v>
      </c>
      <c r="X156" s="92">
        <f t="shared" si="66"/>
        <v>1.123865914494028</v>
      </c>
      <c r="Y156" s="95">
        <f t="shared" si="55"/>
        <v>1.6735159817351599</v>
      </c>
      <c r="Z156" s="96">
        <v>3375</v>
      </c>
      <c r="AA156" s="90">
        <v>2675</v>
      </c>
      <c r="AB156" s="90">
        <v>210</v>
      </c>
      <c r="AC156" s="91">
        <f t="shared" si="56"/>
        <v>2885</v>
      </c>
      <c r="AD156" s="92">
        <f t="shared" si="67"/>
        <v>0.85481481481481481</v>
      </c>
      <c r="AE156" s="97">
        <f t="shared" si="68"/>
        <v>1.1862855318344707</v>
      </c>
      <c r="AF156" s="90">
        <v>400</v>
      </c>
      <c r="AG156" s="92">
        <f t="shared" si="69"/>
        <v>0.11851851851851852</v>
      </c>
      <c r="AH156" s="98">
        <f t="shared" si="70"/>
        <v>0.64674451045280612</v>
      </c>
      <c r="AI156" s="90">
        <v>40</v>
      </c>
      <c r="AJ156" s="90">
        <v>20</v>
      </c>
      <c r="AK156" s="91">
        <f t="shared" si="61"/>
        <v>60</v>
      </c>
      <c r="AL156" s="92">
        <f t="shared" si="71"/>
        <v>1.7777777777777778E-2</v>
      </c>
      <c r="AM156" s="98">
        <f t="shared" si="72"/>
        <v>0.20525767535419778</v>
      </c>
      <c r="AN156" s="90">
        <v>30</v>
      </c>
      <c r="AO156" s="99" t="s">
        <v>7</v>
      </c>
      <c r="AP156" s="65" t="s">
        <v>3</v>
      </c>
      <c r="AQ156" s="15" t="s">
        <v>63</v>
      </c>
    </row>
    <row r="157" spans="1:43" x14ac:dyDescent="0.2">
      <c r="B157" s="59">
        <v>5050151.09</v>
      </c>
      <c r="C157" s="60">
        <v>5050151.01</v>
      </c>
      <c r="D157" s="260">
        <v>0.44549263500000003</v>
      </c>
      <c r="E157" s="174">
        <v>10998</v>
      </c>
      <c r="F157" s="174">
        <v>3623</v>
      </c>
      <c r="G157" s="168">
        <v>3549</v>
      </c>
      <c r="H157" s="164"/>
      <c r="I157" s="60">
        <v>236.07</v>
      </c>
      <c r="J157" s="165">
        <f t="shared" si="50"/>
        <v>23607</v>
      </c>
      <c r="K157" s="61">
        <v>5145</v>
      </c>
      <c r="L157" s="61">
        <v>5031</v>
      </c>
      <c r="M157" s="166">
        <f>D157*E157</f>
        <v>4899.5279997300004</v>
      </c>
      <c r="N157" s="18">
        <f t="shared" si="51"/>
        <v>245.47200026999963</v>
      </c>
      <c r="O157" s="20">
        <f t="shared" si="64"/>
        <v>5.0101152658690168E-2</v>
      </c>
      <c r="P157" s="62">
        <v>21.8</v>
      </c>
      <c r="Q157" s="63">
        <v>1862</v>
      </c>
      <c r="R157" s="174">
        <f>D157*F157</f>
        <v>1614.0198166050002</v>
      </c>
      <c r="S157" s="19">
        <f t="shared" si="52"/>
        <v>247.98018339499981</v>
      </c>
      <c r="T157" s="191">
        <f t="shared" si="65"/>
        <v>0.15364134990400066</v>
      </c>
      <c r="U157" s="61">
        <v>1824</v>
      </c>
      <c r="V157" s="166">
        <f>D157*G157</f>
        <v>1581.0533616150001</v>
      </c>
      <c r="W157" s="18">
        <f t="shared" si="54"/>
        <v>242.94663838499991</v>
      </c>
      <c r="X157" s="20">
        <f t="shared" si="66"/>
        <v>0.15366125159547872</v>
      </c>
      <c r="Y157" s="167">
        <f t="shared" si="55"/>
        <v>7.7265217943830219E-2</v>
      </c>
      <c r="Z157" s="64">
        <v>2410</v>
      </c>
      <c r="AA157" s="61">
        <v>2045</v>
      </c>
      <c r="AB157" s="61">
        <v>115</v>
      </c>
      <c r="AC157" s="18">
        <f t="shared" si="56"/>
        <v>2160</v>
      </c>
      <c r="AD157" s="20">
        <f t="shared" si="67"/>
        <v>0.89626556016597514</v>
      </c>
      <c r="AE157" s="13">
        <f t="shared" si="68"/>
        <v>1.2438095927674684</v>
      </c>
      <c r="AF157" s="61">
        <v>140</v>
      </c>
      <c r="AG157" s="20">
        <f t="shared" si="69"/>
        <v>5.8091286307053944E-2</v>
      </c>
      <c r="AH157" s="14">
        <f t="shared" si="70"/>
        <v>0.31699873567318554</v>
      </c>
      <c r="AI157" s="61">
        <v>85</v>
      </c>
      <c r="AJ157" s="61">
        <v>10</v>
      </c>
      <c r="AK157" s="18">
        <f t="shared" si="61"/>
        <v>95</v>
      </c>
      <c r="AL157" s="20">
        <f t="shared" si="71"/>
        <v>3.9419087136929459E-2</v>
      </c>
      <c r="AM157" s="14">
        <f t="shared" si="72"/>
        <v>0.45512269820497692</v>
      </c>
      <c r="AN157" s="61">
        <v>20</v>
      </c>
      <c r="AO157" s="15" t="s">
        <v>3</v>
      </c>
      <c r="AP157" s="65" t="s">
        <v>3</v>
      </c>
      <c r="AQ157" s="15" t="s">
        <v>63</v>
      </c>
    </row>
    <row r="158" spans="1:43" x14ac:dyDescent="0.2">
      <c r="A158" s="199"/>
      <c r="B158" s="83">
        <v>5050160.0199999996</v>
      </c>
      <c r="C158" s="84"/>
      <c r="D158" s="85"/>
      <c r="E158" s="86"/>
      <c r="F158" s="86"/>
      <c r="G158" s="87"/>
      <c r="H158" s="158">
        <v>355050160.01999998</v>
      </c>
      <c r="I158" s="88">
        <v>2.59</v>
      </c>
      <c r="J158" s="89">
        <f t="shared" si="50"/>
        <v>259</v>
      </c>
      <c r="K158" s="90">
        <v>5158</v>
      </c>
      <c r="L158" s="90">
        <v>5182</v>
      </c>
      <c r="M158" s="159">
        <v>5247</v>
      </c>
      <c r="N158" s="91">
        <f t="shared" si="51"/>
        <v>-89</v>
      </c>
      <c r="O158" s="92">
        <f t="shared" si="64"/>
        <v>-1.6962073565847152E-2</v>
      </c>
      <c r="P158" s="93">
        <v>1989.8</v>
      </c>
      <c r="Q158" s="94">
        <v>2155</v>
      </c>
      <c r="R158" s="161">
        <v>2134</v>
      </c>
      <c r="S158" s="86">
        <f t="shared" si="52"/>
        <v>21</v>
      </c>
      <c r="T158" s="188">
        <f t="shared" si="65"/>
        <v>9.840674789128397E-3</v>
      </c>
      <c r="U158" s="90">
        <v>2134</v>
      </c>
      <c r="V158" s="159">
        <v>2069</v>
      </c>
      <c r="W158" s="91">
        <f t="shared" si="54"/>
        <v>65</v>
      </c>
      <c r="X158" s="92">
        <f t="shared" si="66"/>
        <v>3.1416143064282261E-2</v>
      </c>
      <c r="Y158" s="95">
        <f t="shared" si="55"/>
        <v>8.2393822393822393</v>
      </c>
      <c r="Z158" s="96">
        <v>2175</v>
      </c>
      <c r="AA158" s="90">
        <v>1500</v>
      </c>
      <c r="AB158" s="90">
        <v>155</v>
      </c>
      <c r="AC158" s="91">
        <f t="shared" si="56"/>
        <v>1655</v>
      </c>
      <c r="AD158" s="92">
        <f t="shared" si="67"/>
        <v>0.76091954022988506</v>
      </c>
      <c r="AE158" s="97">
        <f t="shared" si="68"/>
        <v>1.0559805771035942</v>
      </c>
      <c r="AF158" s="90">
        <v>365</v>
      </c>
      <c r="AG158" s="92">
        <f t="shared" si="69"/>
        <v>0.167816091954023</v>
      </c>
      <c r="AH158" s="98">
        <f t="shared" si="70"/>
        <v>0.91575677449890858</v>
      </c>
      <c r="AI158" s="90">
        <v>85</v>
      </c>
      <c r="AJ158" s="90">
        <v>35</v>
      </c>
      <c r="AK158" s="91">
        <f t="shared" si="61"/>
        <v>120</v>
      </c>
      <c r="AL158" s="92">
        <f t="shared" si="71"/>
        <v>5.5172413793103448E-2</v>
      </c>
      <c r="AM158" s="98">
        <f t="shared" si="72"/>
        <v>0.63700657868544142</v>
      </c>
      <c r="AN158" s="90">
        <v>35</v>
      </c>
      <c r="AO158" s="99" t="s">
        <v>7</v>
      </c>
      <c r="AP158" s="224" t="s">
        <v>7</v>
      </c>
      <c r="AQ158" s="15"/>
    </row>
    <row r="159" spans="1:43" x14ac:dyDescent="0.2">
      <c r="A159" s="199" t="s">
        <v>79</v>
      </c>
      <c r="B159" s="83">
        <v>5050160.03</v>
      </c>
      <c r="C159" s="84"/>
      <c r="D159" s="85"/>
      <c r="E159" s="86"/>
      <c r="F159" s="86"/>
      <c r="G159" s="87"/>
      <c r="H159" s="158">
        <v>355050160.02999997</v>
      </c>
      <c r="I159" s="88">
        <v>11.35</v>
      </c>
      <c r="J159" s="89">
        <f t="shared" si="50"/>
        <v>1135</v>
      </c>
      <c r="K159" s="90">
        <v>8562</v>
      </c>
      <c r="L159" s="90">
        <v>4869</v>
      </c>
      <c r="M159" s="159">
        <v>3215</v>
      </c>
      <c r="N159" s="91">
        <f t="shared" si="51"/>
        <v>5347</v>
      </c>
      <c r="O159" s="92">
        <f t="shared" si="64"/>
        <v>1.6631415241057543</v>
      </c>
      <c r="P159" s="93">
        <v>754.3</v>
      </c>
      <c r="Q159" s="94">
        <v>2756</v>
      </c>
      <c r="R159" s="161">
        <v>1017</v>
      </c>
      <c r="S159" s="86">
        <f t="shared" si="52"/>
        <v>1739</v>
      </c>
      <c r="T159" s="188">
        <f t="shared" si="65"/>
        <v>1.7099311701081612</v>
      </c>
      <c r="U159" s="90">
        <v>2719</v>
      </c>
      <c r="V159" s="159">
        <v>1009</v>
      </c>
      <c r="W159" s="91">
        <f t="shared" si="54"/>
        <v>1710</v>
      </c>
      <c r="X159" s="92">
        <f t="shared" si="66"/>
        <v>1.6947472745292369</v>
      </c>
      <c r="Y159" s="95">
        <f t="shared" si="55"/>
        <v>2.3955947136563878</v>
      </c>
      <c r="Z159" s="96">
        <v>3930</v>
      </c>
      <c r="AA159" s="90">
        <v>2860</v>
      </c>
      <c r="AB159" s="90">
        <v>265</v>
      </c>
      <c r="AC159" s="91">
        <f t="shared" si="56"/>
        <v>3125</v>
      </c>
      <c r="AD159" s="92">
        <f t="shared" si="67"/>
        <v>0.7951653944020356</v>
      </c>
      <c r="AE159" s="97">
        <f t="shared" si="68"/>
        <v>1.1035059131479119</v>
      </c>
      <c r="AF159" s="90">
        <v>685</v>
      </c>
      <c r="AG159" s="92">
        <f t="shared" si="69"/>
        <v>0.17430025445292621</v>
      </c>
      <c r="AH159" s="98">
        <f t="shared" si="70"/>
        <v>0.95114024497651461</v>
      </c>
      <c r="AI159" s="90">
        <v>75</v>
      </c>
      <c r="AJ159" s="90">
        <v>30</v>
      </c>
      <c r="AK159" s="91">
        <f t="shared" si="61"/>
        <v>105</v>
      </c>
      <c r="AL159" s="92">
        <f t="shared" si="71"/>
        <v>2.6717557251908396E-2</v>
      </c>
      <c r="AM159" s="98">
        <f t="shared" si="72"/>
        <v>0.30847408271265409</v>
      </c>
      <c r="AN159" s="90">
        <v>15</v>
      </c>
      <c r="AO159" s="99" t="s">
        <v>7</v>
      </c>
      <c r="AP159" s="224" t="s">
        <v>7</v>
      </c>
      <c r="AQ159" s="15"/>
    </row>
    <row r="160" spans="1:43" x14ac:dyDescent="0.2">
      <c r="A160" s="199"/>
      <c r="B160" s="83">
        <v>5050160.04</v>
      </c>
      <c r="C160" s="84"/>
      <c r="D160" s="85"/>
      <c r="E160" s="86"/>
      <c r="F160" s="86"/>
      <c r="G160" s="87"/>
      <c r="H160" s="158">
        <v>355050160.04000002</v>
      </c>
      <c r="I160" s="88">
        <v>2.06</v>
      </c>
      <c r="J160" s="89">
        <f t="shared" si="50"/>
        <v>206</v>
      </c>
      <c r="K160" s="90">
        <v>6239</v>
      </c>
      <c r="L160" s="90">
        <v>6412</v>
      </c>
      <c r="M160" s="159">
        <v>6692</v>
      </c>
      <c r="N160" s="91">
        <f t="shared" si="51"/>
        <v>-453</v>
      </c>
      <c r="O160" s="92">
        <f t="shared" si="64"/>
        <v>-6.7692767483562469E-2</v>
      </c>
      <c r="P160" s="93">
        <v>3026.9</v>
      </c>
      <c r="Q160" s="94">
        <v>2421</v>
      </c>
      <c r="R160" s="161">
        <v>2412</v>
      </c>
      <c r="S160" s="86">
        <f t="shared" si="52"/>
        <v>9</v>
      </c>
      <c r="T160" s="188">
        <f t="shared" si="65"/>
        <v>3.7313432835820895E-3</v>
      </c>
      <c r="U160" s="90">
        <v>2389</v>
      </c>
      <c r="V160" s="159">
        <v>2380</v>
      </c>
      <c r="W160" s="91">
        <f t="shared" si="54"/>
        <v>9</v>
      </c>
      <c r="X160" s="92">
        <f t="shared" si="66"/>
        <v>3.7815126050420168E-3</v>
      </c>
      <c r="Y160" s="95">
        <f t="shared" si="55"/>
        <v>11.597087378640778</v>
      </c>
      <c r="Z160" s="96">
        <v>2955</v>
      </c>
      <c r="AA160" s="90">
        <v>1990</v>
      </c>
      <c r="AB160" s="90">
        <v>190</v>
      </c>
      <c r="AC160" s="91">
        <f t="shared" si="56"/>
        <v>2180</v>
      </c>
      <c r="AD160" s="92">
        <f t="shared" si="67"/>
        <v>0.73773265651438236</v>
      </c>
      <c r="AE160" s="97">
        <f t="shared" si="68"/>
        <v>1.0238025378331961</v>
      </c>
      <c r="AF160" s="90">
        <v>575</v>
      </c>
      <c r="AG160" s="92">
        <f t="shared" si="69"/>
        <v>0.19458544839255498</v>
      </c>
      <c r="AH160" s="98">
        <f t="shared" si="70"/>
        <v>1.0618346578658855</v>
      </c>
      <c r="AI160" s="90">
        <v>130</v>
      </c>
      <c r="AJ160" s="90">
        <v>45</v>
      </c>
      <c r="AK160" s="91">
        <f t="shared" si="61"/>
        <v>175</v>
      </c>
      <c r="AL160" s="92">
        <f t="shared" si="71"/>
        <v>5.9221658206429779E-2</v>
      </c>
      <c r="AM160" s="98">
        <f t="shared" si="72"/>
        <v>0.68375811904158523</v>
      </c>
      <c r="AN160" s="90">
        <v>35</v>
      </c>
      <c r="AO160" s="99" t="s">
        <v>7</v>
      </c>
      <c r="AP160" s="224" t="s">
        <v>7</v>
      </c>
      <c r="AQ160" s="15"/>
    </row>
    <row r="161" spans="1:43" x14ac:dyDescent="0.2">
      <c r="A161" s="199"/>
      <c r="B161" s="83">
        <v>5050160.05</v>
      </c>
      <c r="C161" s="84"/>
      <c r="D161" s="85"/>
      <c r="E161" s="86"/>
      <c r="F161" s="86"/>
      <c r="G161" s="87"/>
      <c r="H161" s="158">
        <v>355050160.05000001</v>
      </c>
      <c r="I161" s="88">
        <v>1.1299999999999999</v>
      </c>
      <c r="J161" s="89">
        <f t="shared" si="50"/>
        <v>112.99999999999999</v>
      </c>
      <c r="K161" s="90">
        <v>3176</v>
      </c>
      <c r="L161" s="90">
        <v>3449</v>
      </c>
      <c r="M161" s="159">
        <v>3550</v>
      </c>
      <c r="N161" s="91">
        <f t="shared" si="51"/>
        <v>-374</v>
      </c>
      <c r="O161" s="92">
        <f t="shared" si="64"/>
        <v>-0.10535211267605633</v>
      </c>
      <c r="P161" s="93">
        <v>2817.6</v>
      </c>
      <c r="Q161" s="94">
        <v>1264</v>
      </c>
      <c r="R161" s="161">
        <v>1263</v>
      </c>
      <c r="S161" s="86">
        <f t="shared" si="52"/>
        <v>1</v>
      </c>
      <c r="T161" s="188">
        <f t="shared" si="65"/>
        <v>7.9176563737133805E-4</v>
      </c>
      <c r="U161" s="90">
        <v>1248</v>
      </c>
      <c r="V161" s="159">
        <v>1230</v>
      </c>
      <c r="W161" s="91">
        <f t="shared" si="54"/>
        <v>18</v>
      </c>
      <c r="X161" s="92">
        <f t="shared" si="66"/>
        <v>1.4634146341463415E-2</v>
      </c>
      <c r="Y161" s="95">
        <f t="shared" si="55"/>
        <v>11.044247787610621</v>
      </c>
      <c r="Z161" s="96">
        <v>1620</v>
      </c>
      <c r="AA161" s="90">
        <v>1105</v>
      </c>
      <c r="AB161" s="90">
        <v>70</v>
      </c>
      <c r="AC161" s="91">
        <f t="shared" si="56"/>
        <v>1175</v>
      </c>
      <c r="AD161" s="92">
        <f t="shared" si="67"/>
        <v>0.72530864197530864</v>
      </c>
      <c r="AE161" s="97">
        <f t="shared" si="68"/>
        <v>1.0065608751483992</v>
      </c>
      <c r="AF161" s="90">
        <v>350</v>
      </c>
      <c r="AG161" s="92">
        <f t="shared" si="69"/>
        <v>0.21604938271604937</v>
      </c>
      <c r="AH161" s="98">
        <f t="shared" si="70"/>
        <v>1.1789613471795943</v>
      </c>
      <c r="AI161" s="90">
        <v>70</v>
      </c>
      <c r="AJ161" s="90">
        <v>10</v>
      </c>
      <c r="AK161" s="91">
        <f t="shared" si="61"/>
        <v>80</v>
      </c>
      <c r="AL161" s="92">
        <f t="shared" si="71"/>
        <v>4.9382716049382713E-2</v>
      </c>
      <c r="AM161" s="98">
        <f t="shared" si="72"/>
        <v>0.570160209317216</v>
      </c>
      <c r="AN161" s="90">
        <v>10</v>
      </c>
      <c r="AO161" s="99" t="s">
        <v>7</v>
      </c>
      <c r="AP161" s="224" t="s">
        <v>7</v>
      </c>
      <c r="AQ161" s="15"/>
    </row>
    <row r="162" spans="1:43" x14ac:dyDescent="0.2">
      <c r="A162" s="199"/>
      <c r="B162" s="83">
        <v>5050160.0599999996</v>
      </c>
      <c r="C162" s="84"/>
      <c r="D162" s="85"/>
      <c r="E162" s="86"/>
      <c r="F162" s="86"/>
      <c r="G162" s="87"/>
      <c r="H162" s="158">
        <v>355050160.06</v>
      </c>
      <c r="I162" s="88">
        <v>2.5</v>
      </c>
      <c r="J162" s="89">
        <f t="shared" si="50"/>
        <v>250</v>
      </c>
      <c r="K162" s="90">
        <v>5355</v>
      </c>
      <c r="L162" s="90">
        <v>4694</v>
      </c>
      <c r="M162" s="159">
        <v>4574</v>
      </c>
      <c r="N162" s="91">
        <f t="shared" si="51"/>
        <v>781</v>
      </c>
      <c r="O162" s="92">
        <f t="shared" si="64"/>
        <v>0.17074770441626586</v>
      </c>
      <c r="P162" s="93">
        <v>2143.6999999999998</v>
      </c>
      <c r="Q162" s="94">
        <v>2497</v>
      </c>
      <c r="R162" s="161">
        <v>1653</v>
      </c>
      <c r="S162" s="86">
        <f t="shared" si="52"/>
        <v>844</v>
      </c>
      <c r="T162" s="188">
        <f t="shared" si="65"/>
        <v>0.51058681185722932</v>
      </c>
      <c r="U162" s="90">
        <v>2143</v>
      </c>
      <c r="V162" s="159">
        <v>1579</v>
      </c>
      <c r="W162" s="91">
        <f t="shared" si="54"/>
        <v>564</v>
      </c>
      <c r="X162" s="92">
        <f t="shared" si="66"/>
        <v>0.35718809373020899</v>
      </c>
      <c r="Y162" s="95">
        <f t="shared" si="55"/>
        <v>8.5719999999999992</v>
      </c>
      <c r="Z162" s="96">
        <v>2160</v>
      </c>
      <c r="AA162" s="90">
        <v>1465</v>
      </c>
      <c r="AB162" s="90">
        <v>165</v>
      </c>
      <c r="AC162" s="91">
        <f t="shared" si="56"/>
        <v>1630</v>
      </c>
      <c r="AD162" s="92">
        <f t="shared" si="67"/>
        <v>0.75462962962962965</v>
      </c>
      <c r="AE162" s="97">
        <f t="shared" si="68"/>
        <v>1.0472516339309941</v>
      </c>
      <c r="AF162" s="90">
        <v>415</v>
      </c>
      <c r="AG162" s="92">
        <f t="shared" si="69"/>
        <v>0.19212962962962962</v>
      </c>
      <c r="AH162" s="98">
        <f t="shared" si="70"/>
        <v>1.0484334837418534</v>
      </c>
      <c r="AI162" s="90">
        <v>65</v>
      </c>
      <c r="AJ162" s="90">
        <v>25</v>
      </c>
      <c r="AK162" s="91">
        <f t="shared" si="61"/>
        <v>90</v>
      </c>
      <c r="AL162" s="92">
        <f t="shared" si="71"/>
        <v>4.1666666666666664E-2</v>
      </c>
      <c r="AM162" s="98">
        <f t="shared" si="72"/>
        <v>0.48107267661140102</v>
      </c>
      <c r="AN162" s="90">
        <v>25</v>
      </c>
      <c r="AO162" s="99" t="s">
        <v>7</v>
      </c>
      <c r="AP162" s="224" t="s">
        <v>7</v>
      </c>
      <c r="AQ162" s="15"/>
    </row>
    <row r="163" spans="1:43" x14ac:dyDescent="0.2">
      <c r="A163" s="199"/>
      <c r="B163" s="83">
        <v>5050160.07</v>
      </c>
      <c r="C163" s="84"/>
      <c r="D163" s="85"/>
      <c r="E163" s="86"/>
      <c r="F163" s="86"/>
      <c r="G163" s="87"/>
      <c r="H163" s="158">
        <v>355050160.06999999</v>
      </c>
      <c r="I163" s="88">
        <v>3.33</v>
      </c>
      <c r="J163" s="89">
        <f t="shared" si="50"/>
        <v>333</v>
      </c>
      <c r="K163" s="90">
        <v>6762</v>
      </c>
      <c r="L163" s="90">
        <v>7049</v>
      </c>
      <c r="M163" s="159">
        <v>6988</v>
      </c>
      <c r="N163" s="91">
        <f t="shared" si="51"/>
        <v>-226</v>
      </c>
      <c r="O163" s="92">
        <f t="shared" si="64"/>
        <v>-3.2341156267887805E-2</v>
      </c>
      <c r="P163" s="93">
        <v>2032.2</v>
      </c>
      <c r="Q163" s="94">
        <v>2411</v>
      </c>
      <c r="R163" s="161">
        <v>2343</v>
      </c>
      <c r="S163" s="86">
        <f t="shared" si="52"/>
        <v>68</v>
      </c>
      <c r="T163" s="188">
        <f t="shared" si="65"/>
        <v>2.9022620571916347E-2</v>
      </c>
      <c r="U163" s="90">
        <v>2397</v>
      </c>
      <c r="V163" s="159">
        <v>2310</v>
      </c>
      <c r="W163" s="91">
        <f t="shared" si="54"/>
        <v>87</v>
      </c>
      <c r="X163" s="92">
        <f t="shared" si="66"/>
        <v>3.7662337662337661E-2</v>
      </c>
      <c r="Y163" s="95">
        <f t="shared" si="55"/>
        <v>7.198198198198198</v>
      </c>
      <c r="Z163" s="96">
        <v>3210</v>
      </c>
      <c r="AA163" s="90">
        <v>2370</v>
      </c>
      <c r="AB163" s="90">
        <v>175</v>
      </c>
      <c r="AC163" s="91">
        <f t="shared" si="56"/>
        <v>2545</v>
      </c>
      <c r="AD163" s="92">
        <f t="shared" si="67"/>
        <v>0.79283489096573212</v>
      </c>
      <c r="AE163" s="97">
        <f t="shared" si="68"/>
        <v>1.1002717126398449</v>
      </c>
      <c r="AF163" s="90">
        <v>500</v>
      </c>
      <c r="AG163" s="92">
        <f t="shared" si="69"/>
        <v>0.1557632398753894</v>
      </c>
      <c r="AH163" s="98">
        <f t="shared" si="70"/>
        <v>0.84998548394790507</v>
      </c>
      <c r="AI163" s="90">
        <v>135</v>
      </c>
      <c r="AJ163" s="90">
        <v>25</v>
      </c>
      <c r="AK163" s="91">
        <f t="shared" si="61"/>
        <v>160</v>
      </c>
      <c r="AL163" s="92">
        <f t="shared" si="71"/>
        <v>4.9844236760124609E-2</v>
      </c>
      <c r="AM163" s="98">
        <f t="shared" si="72"/>
        <v>0.57548880940429281</v>
      </c>
      <c r="AN163" s="90">
        <v>15</v>
      </c>
      <c r="AO163" s="99" t="s">
        <v>7</v>
      </c>
      <c r="AP163" s="224" t="s">
        <v>7</v>
      </c>
      <c r="AQ163" s="15"/>
    </row>
    <row r="164" spans="1:43" x14ac:dyDescent="0.2">
      <c r="B164" s="59">
        <v>5050160.09</v>
      </c>
      <c r="H164" s="164">
        <v>355050160.08999997</v>
      </c>
      <c r="I164" s="60">
        <v>88.41</v>
      </c>
      <c r="J164" s="165">
        <f t="shared" si="50"/>
        <v>8841</v>
      </c>
      <c r="K164" s="61">
        <v>3578</v>
      </c>
      <c r="L164" s="61">
        <v>3504</v>
      </c>
      <c r="M164" s="166">
        <v>3063</v>
      </c>
      <c r="N164" s="18">
        <f t="shared" si="51"/>
        <v>515</v>
      </c>
      <c r="O164" s="20">
        <f t="shared" si="64"/>
        <v>0.16813581456088803</v>
      </c>
      <c r="P164" s="62">
        <v>40.5</v>
      </c>
      <c r="Q164" s="63">
        <v>1194</v>
      </c>
      <c r="R164" s="174">
        <v>1043</v>
      </c>
      <c r="S164" s="19">
        <f t="shared" si="52"/>
        <v>151</v>
      </c>
      <c r="T164" s="191">
        <f t="shared" si="65"/>
        <v>0.14477468839884947</v>
      </c>
      <c r="U164" s="61">
        <v>1166</v>
      </c>
      <c r="V164" s="166">
        <v>1009</v>
      </c>
      <c r="W164" s="18">
        <f t="shared" si="54"/>
        <v>157</v>
      </c>
      <c r="X164" s="20">
        <f t="shared" si="66"/>
        <v>0.15559960356788899</v>
      </c>
      <c r="Y164" s="167">
        <f t="shared" si="55"/>
        <v>0.13188553331071146</v>
      </c>
      <c r="Z164" s="64">
        <v>1490</v>
      </c>
      <c r="AA164" s="61">
        <v>1255</v>
      </c>
      <c r="AB164" s="61">
        <v>80</v>
      </c>
      <c r="AC164" s="18">
        <f t="shared" si="56"/>
        <v>1335</v>
      </c>
      <c r="AD164" s="20">
        <f t="shared" si="67"/>
        <v>0.89597315436241609</v>
      </c>
      <c r="AE164" s="13">
        <f t="shared" si="68"/>
        <v>1.2434038010472328</v>
      </c>
      <c r="AF164" s="61">
        <v>125</v>
      </c>
      <c r="AG164" s="20">
        <f t="shared" si="69"/>
        <v>8.3892617449664433E-2</v>
      </c>
      <c r="AH164" s="14">
        <f t="shared" si="70"/>
        <v>0.45779419521355297</v>
      </c>
      <c r="AI164" s="61">
        <v>15</v>
      </c>
      <c r="AJ164" s="61">
        <v>15</v>
      </c>
      <c r="AK164" s="18">
        <f t="shared" si="61"/>
        <v>30</v>
      </c>
      <c r="AL164" s="20">
        <f t="shared" si="71"/>
        <v>2.0134228187919462E-2</v>
      </c>
      <c r="AM164" s="14">
        <f t="shared" si="72"/>
        <v>0.23246464910081124</v>
      </c>
      <c r="AN164" s="61">
        <v>0</v>
      </c>
      <c r="AO164" s="15" t="s">
        <v>3</v>
      </c>
      <c r="AP164" s="65" t="s">
        <v>3</v>
      </c>
      <c r="AQ164" s="15"/>
    </row>
    <row r="165" spans="1:43" x14ac:dyDescent="0.2">
      <c r="A165" s="199"/>
      <c r="B165" s="83">
        <v>5050160.0999999996</v>
      </c>
      <c r="C165" s="88">
        <v>5050160.08</v>
      </c>
      <c r="D165" s="257">
        <v>0.75404232800000004</v>
      </c>
      <c r="E165" s="161">
        <v>8690</v>
      </c>
      <c r="F165" s="161">
        <v>2755</v>
      </c>
      <c r="G165" s="160">
        <v>2685</v>
      </c>
      <c r="H165" s="158"/>
      <c r="I165" s="88">
        <v>4.42</v>
      </c>
      <c r="J165" s="89">
        <f t="shared" si="50"/>
        <v>442</v>
      </c>
      <c r="K165" s="90">
        <v>9825</v>
      </c>
      <c r="L165" s="90">
        <v>9505</v>
      </c>
      <c r="M165" s="159">
        <f>D165*E165</f>
        <v>6552.6278303200006</v>
      </c>
      <c r="N165" s="91">
        <f t="shared" si="51"/>
        <v>3272.3721696799994</v>
      </c>
      <c r="O165" s="92">
        <f t="shared" si="64"/>
        <v>0.4993984481368281</v>
      </c>
      <c r="P165" s="93">
        <v>2223.4</v>
      </c>
      <c r="Q165" s="94">
        <v>2990</v>
      </c>
      <c r="R165" s="161">
        <f>D165*F165</f>
        <v>2077.3866136400002</v>
      </c>
      <c r="S165" s="86">
        <f t="shared" si="52"/>
        <v>912.61338635999982</v>
      </c>
      <c r="T165" s="188">
        <f t="shared" si="65"/>
        <v>0.43930839852718467</v>
      </c>
      <c r="U165" s="90">
        <v>2970</v>
      </c>
      <c r="V165" s="159">
        <f>D165*G165</f>
        <v>2024.6036506800001</v>
      </c>
      <c r="W165" s="91">
        <f t="shared" si="54"/>
        <v>945.3963493199999</v>
      </c>
      <c r="X165" s="92">
        <f t="shared" si="66"/>
        <v>0.46695379068514042</v>
      </c>
      <c r="Y165" s="95">
        <f t="shared" si="55"/>
        <v>6.7194570135746607</v>
      </c>
      <c r="Z165" s="96">
        <v>4745</v>
      </c>
      <c r="AA165" s="90">
        <v>3350</v>
      </c>
      <c r="AB165" s="90">
        <v>360</v>
      </c>
      <c r="AC165" s="91">
        <f t="shared" si="56"/>
        <v>3710</v>
      </c>
      <c r="AD165" s="92">
        <f t="shared" si="67"/>
        <v>0.78187565858798735</v>
      </c>
      <c r="AE165" s="97">
        <f t="shared" si="68"/>
        <v>1.0850628292835744</v>
      </c>
      <c r="AF165" s="90">
        <v>805</v>
      </c>
      <c r="AG165" s="92">
        <f t="shared" si="69"/>
        <v>0.16965226554267651</v>
      </c>
      <c r="AH165" s="98">
        <f t="shared" si="70"/>
        <v>0.92577660265356565</v>
      </c>
      <c r="AI165" s="90">
        <v>145</v>
      </c>
      <c r="AJ165" s="90">
        <v>45</v>
      </c>
      <c r="AK165" s="91">
        <f t="shared" si="61"/>
        <v>190</v>
      </c>
      <c r="AL165" s="92">
        <f t="shared" si="71"/>
        <v>4.0042149631190724E-2</v>
      </c>
      <c r="AM165" s="98">
        <f t="shared" si="72"/>
        <v>0.46231641840842752</v>
      </c>
      <c r="AN165" s="90">
        <v>30</v>
      </c>
      <c r="AO165" s="99" t="s">
        <v>7</v>
      </c>
      <c r="AP165" s="224" t="s">
        <v>7</v>
      </c>
      <c r="AQ165" s="15" t="s">
        <v>63</v>
      </c>
    </row>
    <row r="166" spans="1:43" x14ac:dyDescent="0.2">
      <c r="A166" s="199"/>
      <c r="B166" s="83">
        <v>5050160.1100000003</v>
      </c>
      <c r="C166" s="88">
        <v>5050160.08</v>
      </c>
      <c r="D166" s="257">
        <v>0.24595767199999999</v>
      </c>
      <c r="E166" s="161">
        <v>8690</v>
      </c>
      <c r="F166" s="161">
        <v>2755</v>
      </c>
      <c r="G166" s="160">
        <v>2685</v>
      </c>
      <c r="H166" s="158"/>
      <c r="I166" s="88">
        <v>5.66</v>
      </c>
      <c r="J166" s="89">
        <f t="shared" si="50"/>
        <v>566</v>
      </c>
      <c r="K166" s="90">
        <v>5915</v>
      </c>
      <c r="L166" s="90">
        <v>5464</v>
      </c>
      <c r="M166" s="159">
        <f>D166*E166</f>
        <v>2137.3721696799998</v>
      </c>
      <c r="N166" s="91">
        <f t="shared" si="51"/>
        <v>3777.6278303200002</v>
      </c>
      <c r="O166" s="92">
        <f t="shared" si="64"/>
        <v>1.7674169636472687</v>
      </c>
      <c r="P166" s="93">
        <v>1045.2</v>
      </c>
      <c r="Q166" s="94">
        <v>1955</v>
      </c>
      <c r="R166" s="161">
        <f>D166*F166</f>
        <v>677.61338635999994</v>
      </c>
      <c r="S166" s="86">
        <f t="shared" si="52"/>
        <v>1277.3866136400002</v>
      </c>
      <c r="T166" s="188">
        <f t="shared" si="65"/>
        <v>1.8851260015712779</v>
      </c>
      <c r="U166" s="90">
        <v>1947</v>
      </c>
      <c r="V166" s="159">
        <f>D166*G166</f>
        <v>660.39634932000001</v>
      </c>
      <c r="W166" s="91">
        <f t="shared" si="54"/>
        <v>1286.6036506800001</v>
      </c>
      <c r="X166" s="92">
        <f t="shared" si="66"/>
        <v>1.9482295018814022</v>
      </c>
      <c r="Y166" s="95">
        <f t="shared" si="55"/>
        <v>3.4399293286219081</v>
      </c>
      <c r="Z166" s="96">
        <v>2770</v>
      </c>
      <c r="AA166" s="90">
        <v>1985</v>
      </c>
      <c r="AB166" s="90">
        <v>115</v>
      </c>
      <c r="AC166" s="91">
        <f t="shared" si="56"/>
        <v>2100</v>
      </c>
      <c r="AD166" s="92">
        <f t="shared" si="67"/>
        <v>0.75812274368231047</v>
      </c>
      <c r="AE166" s="97">
        <f t="shared" si="68"/>
        <v>1.0520992694538303</v>
      </c>
      <c r="AF166" s="90">
        <v>500</v>
      </c>
      <c r="AG166" s="92">
        <f t="shared" si="69"/>
        <v>0.18050541516245489</v>
      </c>
      <c r="AH166" s="98">
        <f t="shared" si="70"/>
        <v>0.98500122869053275</v>
      </c>
      <c r="AI166" s="90">
        <v>150</v>
      </c>
      <c r="AJ166" s="90">
        <v>20</v>
      </c>
      <c r="AK166" s="91">
        <f t="shared" si="61"/>
        <v>170</v>
      </c>
      <c r="AL166" s="92">
        <f t="shared" si="71"/>
        <v>6.1371841155234655E-2</v>
      </c>
      <c r="AM166" s="98">
        <f t="shared" si="72"/>
        <v>0.70858358143484346</v>
      </c>
      <c r="AN166" s="90">
        <v>10</v>
      </c>
      <c r="AO166" s="99" t="s">
        <v>7</v>
      </c>
      <c r="AP166" s="224" t="s">
        <v>7</v>
      </c>
      <c r="AQ166" s="15" t="s">
        <v>63</v>
      </c>
    </row>
    <row r="167" spans="1:43" x14ac:dyDescent="0.2">
      <c r="A167" s="199"/>
      <c r="B167" s="83">
        <v>5050161.03</v>
      </c>
      <c r="C167" s="84"/>
      <c r="D167" s="85"/>
      <c r="E167" s="86"/>
      <c r="F167" s="86"/>
      <c r="G167" s="87"/>
      <c r="H167" s="158">
        <v>355050161.02999997</v>
      </c>
      <c r="I167" s="88">
        <v>1.22</v>
      </c>
      <c r="J167" s="89">
        <f t="shared" si="50"/>
        <v>122</v>
      </c>
      <c r="K167" s="90">
        <v>4960</v>
      </c>
      <c r="L167" s="90">
        <v>5002</v>
      </c>
      <c r="M167" s="159">
        <v>5190</v>
      </c>
      <c r="N167" s="91">
        <f t="shared" si="51"/>
        <v>-230</v>
      </c>
      <c r="O167" s="92">
        <f t="shared" si="64"/>
        <v>-4.4315992292870907E-2</v>
      </c>
      <c r="P167" s="93">
        <v>4070.6</v>
      </c>
      <c r="Q167" s="94">
        <v>1729</v>
      </c>
      <c r="R167" s="161">
        <v>1677</v>
      </c>
      <c r="S167" s="86">
        <f t="shared" si="52"/>
        <v>52</v>
      </c>
      <c r="T167" s="188">
        <f t="shared" si="65"/>
        <v>3.1007751937984496E-2</v>
      </c>
      <c r="U167" s="90">
        <v>1723</v>
      </c>
      <c r="V167" s="159">
        <v>1652</v>
      </c>
      <c r="W167" s="91">
        <f t="shared" si="54"/>
        <v>71</v>
      </c>
      <c r="X167" s="92">
        <f t="shared" si="66"/>
        <v>4.2978208232445518E-2</v>
      </c>
      <c r="Y167" s="95">
        <f t="shared" si="55"/>
        <v>14.122950819672131</v>
      </c>
      <c r="Z167" s="96">
        <v>2355</v>
      </c>
      <c r="AA167" s="90">
        <v>1695</v>
      </c>
      <c r="AB167" s="90">
        <v>170</v>
      </c>
      <c r="AC167" s="91">
        <f t="shared" si="56"/>
        <v>1865</v>
      </c>
      <c r="AD167" s="92">
        <f t="shared" si="67"/>
        <v>0.79193205944798306</v>
      </c>
      <c r="AE167" s="97">
        <f t="shared" si="68"/>
        <v>1.0990187910144495</v>
      </c>
      <c r="AF167" s="90">
        <v>400</v>
      </c>
      <c r="AG167" s="92">
        <f t="shared" si="69"/>
        <v>0.16985138004246284</v>
      </c>
      <c r="AH167" s="98">
        <f t="shared" si="70"/>
        <v>0.9268631519228111</v>
      </c>
      <c r="AI167" s="90">
        <v>70</v>
      </c>
      <c r="AJ167" s="90">
        <v>20</v>
      </c>
      <c r="AK167" s="91">
        <f t="shared" si="61"/>
        <v>90</v>
      </c>
      <c r="AL167" s="92">
        <f t="shared" si="71"/>
        <v>3.8216560509554139E-2</v>
      </c>
      <c r="AM167" s="98">
        <f t="shared" si="72"/>
        <v>0.44123863332510671</v>
      </c>
      <c r="AN167" s="90">
        <v>10</v>
      </c>
      <c r="AO167" s="99" t="s">
        <v>7</v>
      </c>
      <c r="AP167" s="224" t="s">
        <v>7</v>
      </c>
      <c r="AQ167" s="15"/>
    </row>
    <row r="168" spans="1:43" x14ac:dyDescent="0.2">
      <c r="A168" s="199"/>
      <c r="B168" s="83">
        <v>5050161.04</v>
      </c>
      <c r="C168" s="84"/>
      <c r="D168" s="85"/>
      <c r="E168" s="86"/>
      <c r="F168" s="86"/>
      <c r="G168" s="87"/>
      <c r="H168" s="158">
        <v>355050161.04000002</v>
      </c>
      <c r="I168" s="88">
        <v>1.67</v>
      </c>
      <c r="J168" s="89">
        <f t="shared" si="50"/>
        <v>167</v>
      </c>
      <c r="K168" s="90">
        <v>5320</v>
      </c>
      <c r="L168" s="90">
        <v>5197</v>
      </c>
      <c r="M168" s="159">
        <v>4726</v>
      </c>
      <c r="N168" s="91">
        <f t="shared" si="51"/>
        <v>594</v>
      </c>
      <c r="O168" s="92">
        <f t="shared" ref="O168:O199" si="76">(K168-M168)/M168</f>
        <v>0.12568768514600084</v>
      </c>
      <c r="P168" s="93">
        <v>3182.8</v>
      </c>
      <c r="Q168" s="94">
        <v>1800</v>
      </c>
      <c r="R168" s="161">
        <v>1587</v>
      </c>
      <c r="S168" s="86">
        <f t="shared" si="52"/>
        <v>213</v>
      </c>
      <c r="T168" s="188">
        <f t="shared" ref="T168:T199" si="77">S168/R168</f>
        <v>0.13421550094517959</v>
      </c>
      <c r="U168" s="90">
        <v>1793</v>
      </c>
      <c r="V168" s="159">
        <v>1572</v>
      </c>
      <c r="W168" s="91">
        <f t="shared" si="54"/>
        <v>221</v>
      </c>
      <c r="X168" s="92">
        <f t="shared" ref="X168:X199" si="78">(U168-V168)/V168</f>
        <v>0.14058524173027989</v>
      </c>
      <c r="Y168" s="95">
        <f t="shared" si="55"/>
        <v>10.736526946107784</v>
      </c>
      <c r="Z168" s="96">
        <v>2445</v>
      </c>
      <c r="AA168" s="90">
        <v>1775</v>
      </c>
      <c r="AB168" s="90">
        <v>150</v>
      </c>
      <c r="AC168" s="91">
        <f t="shared" si="56"/>
        <v>1925</v>
      </c>
      <c r="AD168" s="92">
        <f t="shared" ref="AD168:AD199" si="79">AC168/Z168</f>
        <v>0.787321063394683</v>
      </c>
      <c r="AE168" s="97">
        <f t="shared" ref="AE168:AE199" si="80">AD168/0.720581</f>
        <v>1.0926197934648332</v>
      </c>
      <c r="AF168" s="90">
        <v>390</v>
      </c>
      <c r="AG168" s="92">
        <f t="shared" ref="AG168:AG199" si="81">AF168/Z168</f>
        <v>0.15950920245398773</v>
      </c>
      <c r="AH168" s="98">
        <f t="shared" ref="AH168:AH199" si="82">AG168/0.183254</f>
        <v>0.87042685264162156</v>
      </c>
      <c r="AI168" s="90">
        <v>45</v>
      </c>
      <c r="AJ168" s="90">
        <v>55</v>
      </c>
      <c r="AK168" s="91">
        <f t="shared" si="61"/>
        <v>100</v>
      </c>
      <c r="AL168" s="92">
        <f t="shared" ref="AL168:AL199" si="83">AK168/Z168</f>
        <v>4.0899795501022497E-2</v>
      </c>
      <c r="AM168" s="98">
        <f t="shared" ref="AM168:AM199" si="84">AL168/0.086612</f>
        <v>0.47221857826885999</v>
      </c>
      <c r="AN168" s="90">
        <v>35</v>
      </c>
      <c r="AO168" s="99" t="s">
        <v>7</v>
      </c>
      <c r="AP168" s="224" t="s">
        <v>7</v>
      </c>
      <c r="AQ168" s="15"/>
    </row>
    <row r="169" spans="1:43" x14ac:dyDescent="0.2">
      <c r="A169" s="199"/>
      <c r="B169" s="83">
        <v>5050161.05</v>
      </c>
      <c r="C169" s="88">
        <v>5050161.01</v>
      </c>
      <c r="D169" s="257">
        <v>0.52368340000000002</v>
      </c>
      <c r="E169" s="161">
        <v>9251</v>
      </c>
      <c r="F169" s="161">
        <v>3038</v>
      </c>
      <c r="G169" s="160">
        <v>2983</v>
      </c>
      <c r="H169" s="158"/>
      <c r="I169" s="88">
        <v>1.57</v>
      </c>
      <c r="J169" s="89">
        <f t="shared" si="50"/>
        <v>157</v>
      </c>
      <c r="K169" s="90">
        <v>6778</v>
      </c>
      <c r="L169" s="90">
        <v>6293</v>
      </c>
      <c r="M169" s="159">
        <f>D169*E169</f>
        <v>4844.5951334000001</v>
      </c>
      <c r="N169" s="91">
        <f t="shared" si="51"/>
        <v>1933.4048665999999</v>
      </c>
      <c r="O169" s="92">
        <f t="shared" si="76"/>
        <v>0.3990849211052877</v>
      </c>
      <c r="P169" s="93">
        <v>4323.3</v>
      </c>
      <c r="Q169" s="94">
        <v>2232</v>
      </c>
      <c r="R169" s="161">
        <f>D169*F169</f>
        <v>1590.9501692000001</v>
      </c>
      <c r="S169" s="86">
        <f t="shared" si="52"/>
        <v>641.04983079999988</v>
      </c>
      <c r="T169" s="188">
        <f t="shared" si="77"/>
        <v>0.4029352038865856</v>
      </c>
      <c r="U169" s="90">
        <v>2224</v>
      </c>
      <c r="V169" s="159">
        <f>D169*G169</f>
        <v>1562.1475822</v>
      </c>
      <c r="W169" s="91">
        <f t="shared" si="54"/>
        <v>661.85241780000001</v>
      </c>
      <c r="X169" s="92">
        <f t="shared" si="78"/>
        <v>0.42368110756085003</v>
      </c>
      <c r="Y169" s="95">
        <f t="shared" si="55"/>
        <v>14.165605095541402</v>
      </c>
      <c r="Z169" s="96">
        <v>3480</v>
      </c>
      <c r="AA169" s="90">
        <v>2595</v>
      </c>
      <c r="AB169" s="90">
        <v>235</v>
      </c>
      <c r="AC169" s="91">
        <f t="shared" si="56"/>
        <v>2830</v>
      </c>
      <c r="AD169" s="92">
        <f t="shared" si="79"/>
        <v>0.81321839080459768</v>
      </c>
      <c r="AE169" s="97">
        <f t="shared" si="80"/>
        <v>1.1285593025691736</v>
      </c>
      <c r="AF169" s="90">
        <v>535</v>
      </c>
      <c r="AG169" s="92">
        <f t="shared" si="81"/>
        <v>0.15373563218390804</v>
      </c>
      <c r="AH169" s="98">
        <f t="shared" si="82"/>
        <v>0.83892101773444527</v>
      </c>
      <c r="AI169" s="90">
        <v>55</v>
      </c>
      <c r="AJ169" s="90">
        <v>15</v>
      </c>
      <c r="AK169" s="91">
        <f t="shared" si="61"/>
        <v>70</v>
      </c>
      <c r="AL169" s="92">
        <f t="shared" si="83"/>
        <v>2.0114942528735632E-2</v>
      </c>
      <c r="AM169" s="98">
        <f t="shared" si="84"/>
        <v>0.23224198181240052</v>
      </c>
      <c r="AN169" s="90">
        <v>40</v>
      </c>
      <c r="AO169" s="99" t="s">
        <v>7</v>
      </c>
      <c r="AP169" s="224" t="s">
        <v>7</v>
      </c>
      <c r="AQ169" s="15" t="s">
        <v>63</v>
      </c>
    </row>
    <row r="170" spans="1:43" x14ac:dyDescent="0.2">
      <c r="A170" s="199"/>
      <c r="B170" s="83">
        <v>5050161.0599999996</v>
      </c>
      <c r="C170" s="88">
        <v>5050161.01</v>
      </c>
      <c r="D170" s="257">
        <v>0.47631659999999998</v>
      </c>
      <c r="E170" s="161">
        <v>9251</v>
      </c>
      <c r="F170" s="161">
        <v>3038</v>
      </c>
      <c r="G170" s="160">
        <v>2983</v>
      </c>
      <c r="H170" s="158"/>
      <c r="I170" s="88">
        <v>1.95</v>
      </c>
      <c r="J170" s="89">
        <f t="shared" si="50"/>
        <v>195</v>
      </c>
      <c r="K170" s="90">
        <v>7342</v>
      </c>
      <c r="L170" s="90">
        <v>4755</v>
      </c>
      <c r="M170" s="159">
        <f>D170*E170</f>
        <v>4406.4048665999999</v>
      </c>
      <c r="N170" s="91">
        <f t="shared" si="51"/>
        <v>2935.5951334000001</v>
      </c>
      <c r="O170" s="92">
        <f t="shared" si="76"/>
        <v>0.66621094118051782</v>
      </c>
      <c r="P170" s="93">
        <v>3773.6</v>
      </c>
      <c r="Q170" s="94">
        <v>2617</v>
      </c>
      <c r="R170" s="161">
        <f>D170*F170</f>
        <v>1447.0498307999999</v>
      </c>
      <c r="S170" s="86">
        <f t="shared" si="52"/>
        <v>1169.9501692000001</v>
      </c>
      <c r="T170" s="188">
        <f t="shared" si="77"/>
        <v>0.80850717390512705</v>
      </c>
      <c r="U170" s="90">
        <v>2559</v>
      </c>
      <c r="V170" s="159">
        <f>D170*G170</f>
        <v>1420.8524178</v>
      </c>
      <c r="W170" s="91">
        <f t="shared" si="54"/>
        <v>1138.1475822</v>
      </c>
      <c r="X170" s="92">
        <f t="shared" si="78"/>
        <v>0.80103152723086424</v>
      </c>
      <c r="Y170" s="95">
        <f t="shared" si="55"/>
        <v>13.123076923076923</v>
      </c>
      <c r="Z170" s="96">
        <v>4025</v>
      </c>
      <c r="AA170" s="90">
        <v>3080</v>
      </c>
      <c r="AB170" s="90">
        <v>255</v>
      </c>
      <c r="AC170" s="91">
        <f t="shared" si="56"/>
        <v>3335</v>
      </c>
      <c r="AD170" s="92">
        <f t="shared" si="79"/>
        <v>0.82857142857142863</v>
      </c>
      <c r="AE170" s="97">
        <f t="shared" si="80"/>
        <v>1.1498657729962747</v>
      </c>
      <c r="AF170" s="90">
        <v>570</v>
      </c>
      <c r="AG170" s="92">
        <f t="shared" si="81"/>
        <v>0.14161490683229813</v>
      </c>
      <c r="AH170" s="98">
        <f t="shared" si="82"/>
        <v>0.77277934905812773</v>
      </c>
      <c r="AI170" s="90">
        <v>65</v>
      </c>
      <c r="AJ170" s="90">
        <v>25</v>
      </c>
      <c r="AK170" s="91">
        <f t="shared" si="61"/>
        <v>90</v>
      </c>
      <c r="AL170" s="92">
        <f t="shared" si="83"/>
        <v>2.236024844720497E-2</v>
      </c>
      <c r="AM170" s="98">
        <f t="shared" si="84"/>
        <v>0.25816570968462765</v>
      </c>
      <c r="AN170" s="90">
        <v>25</v>
      </c>
      <c r="AO170" s="99" t="s">
        <v>7</v>
      </c>
      <c r="AP170" s="224" t="s">
        <v>7</v>
      </c>
      <c r="AQ170" s="15" t="s">
        <v>63</v>
      </c>
    </row>
    <row r="171" spans="1:43" x14ac:dyDescent="0.2">
      <c r="A171" s="199"/>
      <c r="B171" s="83">
        <v>5050162.01</v>
      </c>
      <c r="C171" s="84"/>
      <c r="D171" s="85"/>
      <c r="E171" s="86"/>
      <c r="F171" s="86"/>
      <c r="G171" s="87"/>
      <c r="H171" s="158">
        <v>355050162.00999999</v>
      </c>
      <c r="I171" s="88">
        <v>4.21</v>
      </c>
      <c r="J171" s="89">
        <f t="shared" si="50"/>
        <v>421</v>
      </c>
      <c r="K171" s="90">
        <v>7511</v>
      </c>
      <c r="L171" s="90">
        <v>4896</v>
      </c>
      <c r="M171" s="159">
        <v>4256</v>
      </c>
      <c r="N171" s="91">
        <f t="shared" si="51"/>
        <v>3255</v>
      </c>
      <c r="O171" s="92">
        <f t="shared" si="76"/>
        <v>0.76480263157894735</v>
      </c>
      <c r="P171" s="93">
        <v>1785.3</v>
      </c>
      <c r="Q171" s="94">
        <v>2892</v>
      </c>
      <c r="R171" s="161">
        <v>1549</v>
      </c>
      <c r="S171" s="86">
        <f t="shared" si="52"/>
        <v>1343</v>
      </c>
      <c r="T171" s="188">
        <f t="shared" si="77"/>
        <v>0.86701097482246614</v>
      </c>
      <c r="U171" s="90">
        <v>2829</v>
      </c>
      <c r="V171" s="159">
        <v>1536</v>
      </c>
      <c r="W171" s="91">
        <f t="shared" si="54"/>
        <v>1293</v>
      </c>
      <c r="X171" s="92">
        <f t="shared" si="78"/>
        <v>0.841796875</v>
      </c>
      <c r="Y171" s="95">
        <f t="shared" si="55"/>
        <v>6.7197149643705467</v>
      </c>
      <c r="Z171" s="96">
        <v>3870</v>
      </c>
      <c r="AA171" s="90">
        <v>2855</v>
      </c>
      <c r="AB171" s="90">
        <v>225</v>
      </c>
      <c r="AC171" s="91">
        <f t="shared" si="56"/>
        <v>3080</v>
      </c>
      <c r="AD171" s="92">
        <f t="shared" si="79"/>
        <v>0.79586563307493541</v>
      </c>
      <c r="AE171" s="97">
        <f t="shared" si="80"/>
        <v>1.1044776826962346</v>
      </c>
      <c r="AF171" s="90">
        <v>615</v>
      </c>
      <c r="AG171" s="92">
        <f t="shared" si="81"/>
        <v>0.15891472868217055</v>
      </c>
      <c r="AH171" s="98">
        <f t="shared" si="82"/>
        <v>0.8671828646696419</v>
      </c>
      <c r="AI171" s="90">
        <v>135</v>
      </c>
      <c r="AJ171" s="90">
        <v>20</v>
      </c>
      <c r="AK171" s="91">
        <f t="shared" si="61"/>
        <v>155</v>
      </c>
      <c r="AL171" s="92">
        <f t="shared" si="83"/>
        <v>4.0051679586563305E-2</v>
      </c>
      <c r="AM171" s="98">
        <f t="shared" si="84"/>
        <v>0.46242644883576534</v>
      </c>
      <c r="AN171" s="90">
        <v>25</v>
      </c>
      <c r="AO171" s="99" t="s">
        <v>7</v>
      </c>
      <c r="AP171" s="224" t="s">
        <v>7</v>
      </c>
      <c r="AQ171" s="15"/>
    </row>
    <row r="172" spans="1:43" x14ac:dyDescent="0.2">
      <c r="A172" s="199"/>
      <c r="B172" s="83">
        <v>5050162.0199999996</v>
      </c>
      <c r="C172" s="84"/>
      <c r="D172" s="85"/>
      <c r="E172" s="86"/>
      <c r="F172" s="86"/>
      <c r="G172" s="87"/>
      <c r="H172" s="158">
        <v>355050162.01999998</v>
      </c>
      <c r="I172" s="88">
        <v>2.23</v>
      </c>
      <c r="J172" s="89">
        <f t="shared" si="50"/>
        <v>223</v>
      </c>
      <c r="K172" s="90">
        <v>4325</v>
      </c>
      <c r="L172" s="90">
        <v>4510</v>
      </c>
      <c r="M172" s="159">
        <v>4636</v>
      </c>
      <c r="N172" s="91">
        <f t="shared" si="51"/>
        <v>-311</v>
      </c>
      <c r="O172" s="92">
        <f t="shared" si="76"/>
        <v>-6.7083692838654008E-2</v>
      </c>
      <c r="P172" s="93">
        <v>1938.3</v>
      </c>
      <c r="Q172" s="94">
        <v>1584</v>
      </c>
      <c r="R172" s="161">
        <v>1573</v>
      </c>
      <c r="S172" s="86">
        <f t="shared" si="52"/>
        <v>11</v>
      </c>
      <c r="T172" s="188">
        <f t="shared" si="77"/>
        <v>6.993006993006993E-3</v>
      </c>
      <c r="U172" s="90">
        <v>1576</v>
      </c>
      <c r="V172" s="159">
        <v>1554</v>
      </c>
      <c r="W172" s="91">
        <f t="shared" si="54"/>
        <v>22</v>
      </c>
      <c r="X172" s="92">
        <f t="shared" si="78"/>
        <v>1.4157014157014158E-2</v>
      </c>
      <c r="Y172" s="95">
        <f t="shared" si="55"/>
        <v>7.0672645739910314</v>
      </c>
      <c r="Z172" s="96">
        <v>2170</v>
      </c>
      <c r="AA172" s="90">
        <v>1575</v>
      </c>
      <c r="AB172" s="90">
        <v>170</v>
      </c>
      <c r="AC172" s="91">
        <f t="shared" si="56"/>
        <v>1745</v>
      </c>
      <c r="AD172" s="92">
        <f t="shared" si="79"/>
        <v>0.80414746543778803</v>
      </c>
      <c r="AE172" s="97">
        <f t="shared" si="80"/>
        <v>1.1159709532138482</v>
      </c>
      <c r="AF172" s="90">
        <v>285</v>
      </c>
      <c r="AG172" s="92">
        <f t="shared" si="81"/>
        <v>0.1313364055299539</v>
      </c>
      <c r="AH172" s="98">
        <f t="shared" si="82"/>
        <v>0.71669052533616673</v>
      </c>
      <c r="AI172" s="90">
        <v>105</v>
      </c>
      <c r="AJ172" s="90">
        <v>15</v>
      </c>
      <c r="AK172" s="91">
        <f t="shared" si="61"/>
        <v>120</v>
      </c>
      <c r="AL172" s="92">
        <f t="shared" si="83"/>
        <v>5.5299539170506916E-2</v>
      </c>
      <c r="AM172" s="98">
        <f t="shared" si="84"/>
        <v>0.63847433577918666</v>
      </c>
      <c r="AN172" s="90">
        <v>15</v>
      </c>
      <c r="AO172" s="99" t="s">
        <v>7</v>
      </c>
      <c r="AP172" s="224" t="s">
        <v>7</v>
      </c>
      <c r="AQ172" s="15"/>
    </row>
    <row r="173" spans="1:43" x14ac:dyDescent="0.2">
      <c r="A173" s="199"/>
      <c r="B173" s="83">
        <v>5050170.01</v>
      </c>
      <c r="C173" s="84"/>
      <c r="D173" s="85"/>
      <c r="E173" s="86"/>
      <c r="F173" s="86"/>
      <c r="G173" s="87"/>
      <c r="H173" s="158">
        <v>355050170.00999999</v>
      </c>
      <c r="I173" s="88">
        <v>2.64</v>
      </c>
      <c r="J173" s="89">
        <f t="shared" si="50"/>
        <v>264</v>
      </c>
      <c r="K173" s="90">
        <v>4206</v>
      </c>
      <c r="L173" s="90">
        <v>4114</v>
      </c>
      <c r="M173" s="159">
        <v>3890</v>
      </c>
      <c r="N173" s="91">
        <f t="shared" si="51"/>
        <v>316</v>
      </c>
      <c r="O173" s="92">
        <f t="shared" si="76"/>
        <v>8.1233933161953722E-2</v>
      </c>
      <c r="P173" s="93">
        <v>1590.8</v>
      </c>
      <c r="Q173" s="94">
        <v>1708</v>
      </c>
      <c r="R173" s="161">
        <v>1430</v>
      </c>
      <c r="S173" s="86">
        <f t="shared" si="52"/>
        <v>278</v>
      </c>
      <c r="T173" s="188">
        <f t="shared" si="77"/>
        <v>0.19440559440559441</v>
      </c>
      <c r="U173" s="90">
        <v>1661</v>
      </c>
      <c r="V173" s="159">
        <v>1394</v>
      </c>
      <c r="W173" s="91">
        <f t="shared" si="54"/>
        <v>267</v>
      </c>
      <c r="X173" s="92">
        <f t="shared" si="78"/>
        <v>0.1915351506456241</v>
      </c>
      <c r="Y173" s="95">
        <f t="shared" si="55"/>
        <v>6.291666666666667</v>
      </c>
      <c r="Z173" s="96">
        <v>1990</v>
      </c>
      <c r="AA173" s="90">
        <v>1340</v>
      </c>
      <c r="AB173" s="90">
        <v>85</v>
      </c>
      <c r="AC173" s="91">
        <f t="shared" si="56"/>
        <v>1425</v>
      </c>
      <c r="AD173" s="92">
        <f t="shared" si="79"/>
        <v>0.7160804020100503</v>
      </c>
      <c r="AE173" s="97">
        <f t="shared" si="80"/>
        <v>0.99375420946437709</v>
      </c>
      <c r="AF173" s="90">
        <v>525</v>
      </c>
      <c r="AG173" s="92">
        <f t="shared" si="81"/>
        <v>0.26381909547738691</v>
      </c>
      <c r="AH173" s="98">
        <f t="shared" si="82"/>
        <v>1.4396362179127709</v>
      </c>
      <c r="AI173" s="90">
        <v>30</v>
      </c>
      <c r="AJ173" s="90">
        <v>10</v>
      </c>
      <c r="AK173" s="91">
        <f t="shared" si="61"/>
        <v>40</v>
      </c>
      <c r="AL173" s="92">
        <f t="shared" si="83"/>
        <v>2.0100502512562814E-2</v>
      </c>
      <c r="AM173" s="98">
        <f t="shared" si="84"/>
        <v>0.23207526107886686</v>
      </c>
      <c r="AN173" s="90">
        <v>10</v>
      </c>
      <c r="AO173" s="99" t="s">
        <v>7</v>
      </c>
      <c r="AP173" s="226" t="s">
        <v>6</v>
      </c>
      <c r="AQ173" s="15"/>
    </row>
    <row r="174" spans="1:43" x14ac:dyDescent="0.2">
      <c r="A174" s="199"/>
      <c r="B174" s="83">
        <v>5050170.03</v>
      </c>
      <c r="C174" s="84"/>
      <c r="D174" s="85"/>
      <c r="E174" s="86"/>
      <c r="F174" s="86"/>
      <c r="G174" s="87"/>
      <c r="H174" s="158">
        <v>355050170.02999997</v>
      </c>
      <c r="I174" s="88">
        <v>1.37</v>
      </c>
      <c r="J174" s="89">
        <f t="shared" si="50"/>
        <v>137</v>
      </c>
      <c r="K174" s="90">
        <v>3943</v>
      </c>
      <c r="L174" s="90">
        <v>4106</v>
      </c>
      <c r="M174" s="159">
        <v>4255</v>
      </c>
      <c r="N174" s="91">
        <f t="shared" si="51"/>
        <v>-312</v>
      </c>
      <c r="O174" s="92">
        <f t="shared" si="76"/>
        <v>-7.3325499412455933E-2</v>
      </c>
      <c r="P174" s="93">
        <v>2869.5</v>
      </c>
      <c r="Q174" s="94">
        <v>1412</v>
      </c>
      <c r="R174" s="161">
        <v>1419</v>
      </c>
      <c r="S174" s="86">
        <f t="shared" si="52"/>
        <v>-7</v>
      </c>
      <c r="T174" s="188">
        <f t="shared" si="77"/>
        <v>-4.9330514446793514E-3</v>
      </c>
      <c r="U174" s="90">
        <v>1401</v>
      </c>
      <c r="V174" s="159">
        <v>1410</v>
      </c>
      <c r="W174" s="91">
        <f t="shared" si="54"/>
        <v>-9</v>
      </c>
      <c r="X174" s="92">
        <f t="shared" si="78"/>
        <v>-6.382978723404255E-3</v>
      </c>
      <c r="Y174" s="95">
        <f t="shared" si="55"/>
        <v>10.226277372262773</v>
      </c>
      <c r="Z174" s="96">
        <v>1945</v>
      </c>
      <c r="AA174" s="90">
        <v>1240</v>
      </c>
      <c r="AB174" s="90">
        <v>150</v>
      </c>
      <c r="AC174" s="91">
        <f t="shared" si="56"/>
        <v>1390</v>
      </c>
      <c r="AD174" s="92">
        <f t="shared" si="79"/>
        <v>0.71465295629820047</v>
      </c>
      <c r="AE174" s="97">
        <f t="shared" si="80"/>
        <v>0.99177324450436588</v>
      </c>
      <c r="AF174" s="90">
        <v>500</v>
      </c>
      <c r="AG174" s="92">
        <f t="shared" si="81"/>
        <v>0.25706940874035988</v>
      </c>
      <c r="AH174" s="98">
        <f t="shared" si="82"/>
        <v>1.4028038064127379</v>
      </c>
      <c r="AI174" s="90">
        <v>35</v>
      </c>
      <c r="AJ174" s="90">
        <v>0</v>
      </c>
      <c r="AK174" s="91">
        <f t="shared" si="61"/>
        <v>35</v>
      </c>
      <c r="AL174" s="92">
        <f t="shared" si="83"/>
        <v>1.7994858611825194E-2</v>
      </c>
      <c r="AM174" s="98">
        <f t="shared" si="84"/>
        <v>0.20776403514322719</v>
      </c>
      <c r="AN174" s="90">
        <v>15</v>
      </c>
      <c r="AO174" s="99" t="s">
        <v>7</v>
      </c>
      <c r="AP174" s="224" t="s">
        <v>7</v>
      </c>
      <c r="AQ174" s="15"/>
    </row>
    <row r="175" spans="1:43" x14ac:dyDescent="0.2">
      <c r="A175" s="199"/>
      <c r="B175" s="83">
        <v>5050170.04</v>
      </c>
      <c r="C175" s="84"/>
      <c r="D175" s="85"/>
      <c r="E175" s="86"/>
      <c r="F175" s="86"/>
      <c r="G175" s="87"/>
      <c r="H175" s="158">
        <v>355050170.04000002</v>
      </c>
      <c r="I175" s="88">
        <v>1.34</v>
      </c>
      <c r="J175" s="89">
        <f t="shared" si="50"/>
        <v>134</v>
      </c>
      <c r="K175" s="90">
        <v>3582</v>
      </c>
      <c r="L175" s="90">
        <v>3828</v>
      </c>
      <c r="M175" s="159">
        <v>3989</v>
      </c>
      <c r="N175" s="91">
        <f t="shared" si="51"/>
        <v>-407</v>
      </c>
      <c r="O175" s="92">
        <f t="shared" si="76"/>
        <v>-0.1020305841062923</v>
      </c>
      <c r="P175" s="93">
        <v>2667.8</v>
      </c>
      <c r="Q175" s="94">
        <v>1409</v>
      </c>
      <c r="R175" s="161">
        <v>1386</v>
      </c>
      <c r="S175" s="86">
        <f t="shared" si="52"/>
        <v>23</v>
      </c>
      <c r="T175" s="188">
        <f t="shared" si="77"/>
        <v>1.6594516594516596E-2</v>
      </c>
      <c r="U175" s="90">
        <v>1405</v>
      </c>
      <c r="V175" s="159">
        <v>1378</v>
      </c>
      <c r="W175" s="91">
        <f t="shared" si="54"/>
        <v>27</v>
      </c>
      <c r="X175" s="92">
        <f t="shared" si="78"/>
        <v>1.9593613933236574E-2</v>
      </c>
      <c r="Y175" s="95">
        <f t="shared" si="55"/>
        <v>10.485074626865671</v>
      </c>
      <c r="Z175" s="96">
        <v>1595</v>
      </c>
      <c r="AA175" s="90">
        <v>1120</v>
      </c>
      <c r="AB175" s="90">
        <v>95</v>
      </c>
      <c r="AC175" s="91">
        <f t="shared" si="56"/>
        <v>1215</v>
      </c>
      <c r="AD175" s="92">
        <f t="shared" si="79"/>
        <v>0.76175548589341691</v>
      </c>
      <c r="AE175" s="97">
        <f t="shared" si="80"/>
        <v>1.0571406766115354</v>
      </c>
      <c r="AF175" s="90">
        <v>310</v>
      </c>
      <c r="AG175" s="92">
        <f t="shared" si="81"/>
        <v>0.19435736677115986</v>
      </c>
      <c r="AH175" s="98">
        <f t="shared" si="82"/>
        <v>1.0605900377135553</v>
      </c>
      <c r="AI175" s="90">
        <v>40</v>
      </c>
      <c r="AJ175" s="90">
        <v>25</v>
      </c>
      <c r="AK175" s="91">
        <f t="shared" si="61"/>
        <v>65</v>
      </c>
      <c r="AL175" s="92">
        <f t="shared" si="83"/>
        <v>4.0752351097178681E-2</v>
      </c>
      <c r="AM175" s="98">
        <f t="shared" si="84"/>
        <v>0.47051622289265554</v>
      </c>
      <c r="AN175" s="90">
        <v>10</v>
      </c>
      <c r="AO175" s="99" t="s">
        <v>7</v>
      </c>
      <c r="AP175" s="224" t="s">
        <v>7</v>
      </c>
      <c r="AQ175" s="15"/>
    </row>
    <row r="176" spans="1:43" x14ac:dyDescent="0.2">
      <c r="A176" s="199"/>
      <c r="B176" s="83">
        <v>5050170.05</v>
      </c>
      <c r="C176" s="84"/>
      <c r="D176" s="85"/>
      <c r="E176" s="86"/>
      <c r="F176" s="86"/>
      <c r="G176" s="87"/>
      <c r="H176" s="158">
        <v>355050170.05000001</v>
      </c>
      <c r="I176" s="88">
        <v>0.99</v>
      </c>
      <c r="J176" s="89">
        <f t="shared" si="50"/>
        <v>99</v>
      </c>
      <c r="K176" s="90">
        <v>3506</v>
      </c>
      <c r="L176" s="90">
        <v>3750</v>
      </c>
      <c r="M176" s="159">
        <v>3891</v>
      </c>
      <c r="N176" s="91">
        <f t="shared" si="51"/>
        <v>-385</v>
      </c>
      <c r="O176" s="92">
        <f t="shared" si="76"/>
        <v>-9.894628630172192E-2</v>
      </c>
      <c r="P176" s="93">
        <v>3531.8</v>
      </c>
      <c r="Q176" s="94">
        <v>1330</v>
      </c>
      <c r="R176" s="161">
        <v>1316</v>
      </c>
      <c r="S176" s="86">
        <f t="shared" si="52"/>
        <v>14</v>
      </c>
      <c r="T176" s="188">
        <f t="shared" si="77"/>
        <v>1.0638297872340425E-2</v>
      </c>
      <c r="U176" s="90">
        <v>1325</v>
      </c>
      <c r="V176" s="159">
        <v>1309</v>
      </c>
      <c r="W176" s="91">
        <f t="shared" si="54"/>
        <v>16</v>
      </c>
      <c r="X176" s="92">
        <f t="shared" si="78"/>
        <v>1.2223071046600458E-2</v>
      </c>
      <c r="Y176" s="95">
        <f t="shared" si="55"/>
        <v>13.383838383838384</v>
      </c>
      <c r="Z176" s="96">
        <v>1935</v>
      </c>
      <c r="AA176" s="90">
        <v>1175</v>
      </c>
      <c r="AB176" s="90">
        <v>170</v>
      </c>
      <c r="AC176" s="91">
        <f t="shared" si="56"/>
        <v>1345</v>
      </c>
      <c r="AD176" s="92">
        <f t="shared" si="79"/>
        <v>0.69509043927648584</v>
      </c>
      <c r="AE176" s="97">
        <f t="shared" si="80"/>
        <v>0.96462498910807504</v>
      </c>
      <c r="AF176" s="90">
        <v>480</v>
      </c>
      <c r="AG176" s="92">
        <f t="shared" si="81"/>
        <v>0.24806201550387597</v>
      </c>
      <c r="AH176" s="98">
        <f t="shared" si="82"/>
        <v>1.3536513009477336</v>
      </c>
      <c r="AI176" s="90">
        <v>80</v>
      </c>
      <c r="AJ176" s="90">
        <v>20</v>
      </c>
      <c r="AK176" s="91">
        <f t="shared" si="61"/>
        <v>100</v>
      </c>
      <c r="AL176" s="92">
        <f t="shared" si="83"/>
        <v>5.1679586563307491E-2</v>
      </c>
      <c r="AM176" s="98">
        <f t="shared" si="84"/>
        <v>0.59667928882034238</v>
      </c>
      <c r="AN176" s="90">
        <v>10</v>
      </c>
      <c r="AO176" s="99" t="s">
        <v>7</v>
      </c>
      <c r="AP176" s="224" t="s">
        <v>7</v>
      </c>
      <c r="AQ176" s="15"/>
    </row>
    <row r="177" spans="1:43" x14ac:dyDescent="0.2">
      <c r="A177" s="199"/>
      <c r="B177" s="83">
        <v>5050170.08</v>
      </c>
      <c r="C177" s="84"/>
      <c r="D177" s="85"/>
      <c r="E177" s="86"/>
      <c r="F177" s="86"/>
      <c r="G177" s="87"/>
      <c r="H177" s="158">
        <v>355050170.07999998</v>
      </c>
      <c r="I177" s="88">
        <v>0.73</v>
      </c>
      <c r="J177" s="89">
        <f t="shared" si="50"/>
        <v>73</v>
      </c>
      <c r="K177" s="90">
        <v>2653</v>
      </c>
      <c r="L177" s="90">
        <v>2770</v>
      </c>
      <c r="M177" s="159">
        <v>2880</v>
      </c>
      <c r="N177" s="91">
        <f t="shared" si="51"/>
        <v>-227</v>
      </c>
      <c r="O177" s="92">
        <f t="shared" si="76"/>
        <v>-7.8819444444444442E-2</v>
      </c>
      <c r="P177" s="93">
        <v>3611</v>
      </c>
      <c r="Q177" s="94">
        <v>866</v>
      </c>
      <c r="R177" s="161">
        <v>870</v>
      </c>
      <c r="S177" s="86">
        <f t="shared" si="52"/>
        <v>-4</v>
      </c>
      <c r="T177" s="188">
        <f t="shared" si="77"/>
        <v>-4.5977011494252873E-3</v>
      </c>
      <c r="U177" s="90">
        <v>864</v>
      </c>
      <c r="V177" s="159">
        <v>865</v>
      </c>
      <c r="W177" s="91">
        <f t="shared" si="54"/>
        <v>-1</v>
      </c>
      <c r="X177" s="92">
        <f t="shared" si="78"/>
        <v>-1.1560693641618498E-3</v>
      </c>
      <c r="Y177" s="95">
        <f t="shared" si="55"/>
        <v>11.835616438356164</v>
      </c>
      <c r="Z177" s="96">
        <v>1510</v>
      </c>
      <c r="AA177" s="90">
        <v>1015</v>
      </c>
      <c r="AB177" s="90">
        <v>70</v>
      </c>
      <c r="AC177" s="91">
        <f t="shared" si="56"/>
        <v>1085</v>
      </c>
      <c r="AD177" s="92">
        <f t="shared" si="79"/>
        <v>0.7185430463576159</v>
      </c>
      <c r="AE177" s="97">
        <f t="shared" si="80"/>
        <v>0.99717179103753206</v>
      </c>
      <c r="AF177" s="90">
        <v>370</v>
      </c>
      <c r="AG177" s="92">
        <f t="shared" si="81"/>
        <v>0.24503311258278146</v>
      </c>
      <c r="AH177" s="98">
        <f t="shared" si="82"/>
        <v>1.3371228599800358</v>
      </c>
      <c r="AI177" s="90">
        <v>35</v>
      </c>
      <c r="AJ177" s="90">
        <v>0</v>
      </c>
      <c r="AK177" s="91">
        <f t="shared" si="61"/>
        <v>35</v>
      </c>
      <c r="AL177" s="92">
        <f t="shared" si="83"/>
        <v>2.3178807947019868E-2</v>
      </c>
      <c r="AM177" s="98">
        <f t="shared" si="84"/>
        <v>0.26761658831362711</v>
      </c>
      <c r="AN177" s="90">
        <v>25</v>
      </c>
      <c r="AO177" s="99" t="s">
        <v>7</v>
      </c>
      <c r="AP177" s="224" t="s">
        <v>7</v>
      </c>
      <c r="AQ177" s="15"/>
    </row>
    <row r="178" spans="1:43" x14ac:dyDescent="0.2">
      <c r="A178" s="199"/>
      <c r="B178" s="83">
        <v>5050170.09</v>
      </c>
      <c r="C178" s="84"/>
      <c r="D178" s="85"/>
      <c r="E178" s="86"/>
      <c r="F178" s="86"/>
      <c r="G178" s="87"/>
      <c r="H178" s="158">
        <v>355050170.08999997</v>
      </c>
      <c r="I178" s="88">
        <v>1.27</v>
      </c>
      <c r="J178" s="89">
        <f t="shared" si="50"/>
        <v>127</v>
      </c>
      <c r="K178" s="90">
        <v>4793</v>
      </c>
      <c r="L178" s="90">
        <v>5040</v>
      </c>
      <c r="M178" s="159">
        <v>5224</v>
      </c>
      <c r="N178" s="91">
        <f t="shared" si="51"/>
        <v>-431</v>
      </c>
      <c r="O178" s="92">
        <f t="shared" si="76"/>
        <v>-8.2503828483920363E-2</v>
      </c>
      <c r="P178" s="93">
        <v>3773.7</v>
      </c>
      <c r="Q178" s="94">
        <v>1783</v>
      </c>
      <c r="R178" s="161">
        <v>1780</v>
      </c>
      <c r="S178" s="86">
        <f t="shared" si="52"/>
        <v>3</v>
      </c>
      <c r="T178" s="188">
        <f t="shared" si="77"/>
        <v>1.6853932584269663E-3</v>
      </c>
      <c r="U178" s="90">
        <v>1776</v>
      </c>
      <c r="V178" s="159">
        <v>1754</v>
      </c>
      <c r="W178" s="91">
        <f t="shared" si="54"/>
        <v>22</v>
      </c>
      <c r="X178" s="92">
        <f t="shared" si="78"/>
        <v>1.2542759407069556E-2</v>
      </c>
      <c r="Y178" s="95">
        <f t="shared" si="55"/>
        <v>13.984251968503937</v>
      </c>
      <c r="Z178" s="96">
        <v>2390</v>
      </c>
      <c r="AA178" s="90">
        <v>1530</v>
      </c>
      <c r="AB178" s="90">
        <v>120</v>
      </c>
      <c r="AC178" s="91">
        <f t="shared" si="56"/>
        <v>1650</v>
      </c>
      <c r="AD178" s="92">
        <f t="shared" si="79"/>
        <v>0.69037656903765687</v>
      </c>
      <c r="AE178" s="97">
        <f t="shared" si="80"/>
        <v>0.95808322594913942</v>
      </c>
      <c r="AF178" s="90">
        <v>605</v>
      </c>
      <c r="AG178" s="92">
        <f t="shared" si="81"/>
        <v>0.25313807531380755</v>
      </c>
      <c r="AH178" s="98">
        <f t="shared" si="82"/>
        <v>1.3813508862770121</v>
      </c>
      <c r="AI178" s="90">
        <v>60</v>
      </c>
      <c r="AJ178" s="90">
        <v>10</v>
      </c>
      <c r="AK178" s="91">
        <f t="shared" si="61"/>
        <v>70</v>
      </c>
      <c r="AL178" s="92">
        <f t="shared" si="83"/>
        <v>2.9288702928870293E-2</v>
      </c>
      <c r="AM178" s="98">
        <f t="shared" si="84"/>
        <v>0.33815987309922751</v>
      </c>
      <c r="AN178" s="90">
        <v>65</v>
      </c>
      <c r="AO178" s="99" t="s">
        <v>7</v>
      </c>
      <c r="AP178" s="224" t="s">
        <v>7</v>
      </c>
      <c r="AQ178" s="15"/>
    </row>
    <row r="179" spans="1:43" x14ac:dyDescent="0.2">
      <c r="A179" s="199"/>
      <c r="B179" s="83">
        <v>5050170.0999999996</v>
      </c>
      <c r="C179" s="84"/>
      <c r="D179" s="85"/>
      <c r="E179" s="86"/>
      <c r="F179" s="86"/>
      <c r="G179" s="87"/>
      <c r="H179" s="158">
        <v>355050170.10000002</v>
      </c>
      <c r="I179" s="88">
        <v>1.81</v>
      </c>
      <c r="J179" s="89">
        <f t="shared" si="50"/>
        <v>181</v>
      </c>
      <c r="K179" s="90">
        <v>4197</v>
      </c>
      <c r="L179" s="90">
        <v>4257</v>
      </c>
      <c r="M179" s="159">
        <v>4332</v>
      </c>
      <c r="N179" s="91">
        <f t="shared" si="51"/>
        <v>-135</v>
      </c>
      <c r="O179" s="92">
        <f t="shared" si="76"/>
        <v>-3.1163434903047092E-2</v>
      </c>
      <c r="P179" s="93">
        <v>2316.6</v>
      </c>
      <c r="Q179" s="94">
        <v>1731</v>
      </c>
      <c r="R179" s="161">
        <v>1599</v>
      </c>
      <c r="S179" s="86">
        <f t="shared" si="52"/>
        <v>132</v>
      </c>
      <c r="T179" s="188">
        <f t="shared" si="77"/>
        <v>8.2551594746716694E-2</v>
      </c>
      <c r="U179" s="90">
        <v>1693</v>
      </c>
      <c r="V179" s="159">
        <v>1569</v>
      </c>
      <c r="W179" s="91">
        <f t="shared" si="54"/>
        <v>124</v>
      </c>
      <c r="X179" s="92">
        <f t="shared" si="78"/>
        <v>7.9031230082855328E-2</v>
      </c>
      <c r="Y179" s="95">
        <f t="shared" si="55"/>
        <v>9.3535911602209953</v>
      </c>
      <c r="Z179" s="96">
        <v>2105</v>
      </c>
      <c r="AA179" s="90">
        <v>1390</v>
      </c>
      <c r="AB179" s="90">
        <v>135</v>
      </c>
      <c r="AC179" s="91">
        <f t="shared" si="56"/>
        <v>1525</v>
      </c>
      <c r="AD179" s="92">
        <f t="shared" si="79"/>
        <v>0.72446555819477432</v>
      </c>
      <c r="AE179" s="97">
        <f t="shared" si="80"/>
        <v>1.0053908695827038</v>
      </c>
      <c r="AF179" s="90">
        <v>495</v>
      </c>
      <c r="AG179" s="92">
        <f t="shared" si="81"/>
        <v>0.23515439429928742</v>
      </c>
      <c r="AH179" s="98">
        <f t="shared" si="82"/>
        <v>1.2832156149349396</v>
      </c>
      <c r="AI179" s="90">
        <v>45</v>
      </c>
      <c r="AJ179" s="90">
        <v>10</v>
      </c>
      <c r="AK179" s="91">
        <f t="shared" si="61"/>
        <v>55</v>
      </c>
      <c r="AL179" s="92">
        <f t="shared" si="83"/>
        <v>2.6128266033254157E-2</v>
      </c>
      <c r="AM179" s="98">
        <f t="shared" si="84"/>
        <v>0.30167027701997595</v>
      </c>
      <c r="AN179" s="90">
        <v>30</v>
      </c>
      <c r="AO179" s="99" t="s">
        <v>7</v>
      </c>
      <c r="AP179" s="224" t="s">
        <v>7</v>
      </c>
      <c r="AQ179" s="15"/>
    </row>
    <row r="180" spans="1:43" x14ac:dyDescent="0.2">
      <c r="A180" s="199"/>
      <c r="B180" s="83">
        <v>5050170.1100000003</v>
      </c>
      <c r="C180" s="84"/>
      <c r="D180" s="85"/>
      <c r="E180" s="86"/>
      <c r="F180" s="86"/>
      <c r="G180" s="87"/>
      <c r="H180" s="158">
        <v>355050170.11000001</v>
      </c>
      <c r="I180" s="88">
        <v>1.33</v>
      </c>
      <c r="J180" s="89">
        <f t="shared" si="50"/>
        <v>133</v>
      </c>
      <c r="K180" s="90">
        <v>3242</v>
      </c>
      <c r="L180" s="90">
        <v>3308</v>
      </c>
      <c r="M180" s="159">
        <v>3522</v>
      </c>
      <c r="N180" s="91">
        <f t="shared" si="51"/>
        <v>-280</v>
      </c>
      <c r="O180" s="92">
        <f t="shared" si="76"/>
        <v>-7.9500283929585469E-2</v>
      </c>
      <c r="P180" s="93">
        <v>2443.1</v>
      </c>
      <c r="Q180" s="94">
        <v>1077</v>
      </c>
      <c r="R180" s="161">
        <v>1072</v>
      </c>
      <c r="S180" s="86">
        <f t="shared" si="52"/>
        <v>5</v>
      </c>
      <c r="T180" s="188">
        <f t="shared" si="77"/>
        <v>4.6641791044776115E-3</v>
      </c>
      <c r="U180" s="90">
        <v>1076</v>
      </c>
      <c r="V180" s="159">
        <v>1063</v>
      </c>
      <c r="W180" s="91">
        <f t="shared" si="54"/>
        <v>13</v>
      </c>
      <c r="X180" s="92">
        <f t="shared" si="78"/>
        <v>1.2229539040451553E-2</v>
      </c>
      <c r="Y180" s="95">
        <f t="shared" si="55"/>
        <v>8.0902255639097742</v>
      </c>
      <c r="Z180" s="96">
        <v>1565</v>
      </c>
      <c r="AA180" s="90">
        <v>1055</v>
      </c>
      <c r="AB180" s="90">
        <v>135</v>
      </c>
      <c r="AC180" s="91">
        <f t="shared" si="56"/>
        <v>1190</v>
      </c>
      <c r="AD180" s="92">
        <f t="shared" si="79"/>
        <v>0.76038338658146964</v>
      </c>
      <c r="AE180" s="97">
        <f t="shared" si="80"/>
        <v>1.0552365196715838</v>
      </c>
      <c r="AF180" s="90">
        <v>350</v>
      </c>
      <c r="AG180" s="92">
        <f t="shared" si="81"/>
        <v>0.22364217252396165</v>
      </c>
      <c r="AH180" s="98">
        <f t="shared" si="82"/>
        <v>1.2203944935660975</v>
      </c>
      <c r="AI180" s="90">
        <v>10</v>
      </c>
      <c r="AJ180" s="90">
        <v>0</v>
      </c>
      <c r="AK180" s="91">
        <f t="shared" si="61"/>
        <v>10</v>
      </c>
      <c r="AL180" s="92">
        <f t="shared" si="83"/>
        <v>6.3897763578274758E-3</v>
      </c>
      <c r="AM180" s="98">
        <f t="shared" si="84"/>
        <v>7.3774723569799527E-2</v>
      </c>
      <c r="AN180" s="90">
        <v>10</v>
      </c>
      <c r="AO180" s="99" t="s">
        <v>7</v>
      </c>
      <c r="AP180" s="224" t="s">
        <v>7</v>
      </c>
      <c r="AQ180" s="15"/>
    </row>
    <row r="181" spans="1:43" x14ac:dyDescent="0.2">
      <c r="A181" s="199"/>
      <c r="B181" s="83">
        <v>5050170.12</v>
      </c>
      <c r="C181" s="88">
        <v>5050170.07</v>
      </c>
      <c r="D181" s="257">
        <v>0.44603738999999998</v>
      </c>
      <c r="E181" s="161">
        <v>9049</v>
      </c>
      <c r="F181" s="161">
        <v>2994</v>
      </c>
      <c r="G181" s="160">
        <v>2942</v>
      </c>
      <c r="H181" s="158"/>
      <c r="I181" s="88">
        <v>1.08</v>
      </c>
      <c r="J181" s="89">
        <f t="shared" si="50"/>
        <v>108</v>
      </c>
      <c r="K181" s="90">
        <v>4819</v>
      </c>
      <c r="L181" s="90">
        <v>4843</v>
      </c>
      <c r="M181" s="159">
        <f>D181*E181</f>
        <v>4036.19234211</v>
      </c>
      <c r="N181" s="91">
        <f t="shared" si="51"/>
        <v>782.80765788999997</v>
      </c>
      <c r="O181" s="92">
        <f t="shared" si="76"/>
        <v>0.19394706484200197</v>
      </c>
      <c r="P181" s="93">
        <v>4449.7</v>
      </c>
      <c r="Q181" s="94">
        <v>1596</v>
      </c>
      <c r="R181" s="161">
        <f>D181*F181</f>
        <v>1335.43594566</v>
      </c>
      <c r="S181" s="86">
        <f t="shared" si="52"/>
        <v>260.56405433999998</v>
      </c>
      <c r="T181" s="188">
        <f t="shared" si="77"/>
        <v>0.19511535179714207</v>
      </c>
      <c r="U181" s="90">
        <v>1589</v>
      </c>
      <c r="V181" s="159">
        <f>D181*G181</f>
        <v>1312.2420013799999</v>
      </c>
      <c r="W181" s="91">
        <f t="shared" si="54"/>
        <v>276.75799862000008</v>
      </c>
      <c r="X181" s="92">
        <f t="shared" si="78"/>
        <v>0.21090469465917996</v>
      </c>
      <c r="Y181" s="95">
        <f t="shared" si="55"/>
        <v>14.712962962962964</v>
      </c>
      <c r="Z181" s="96">
        <v>2485</v>
      </c>
      <c r="AA181" s="90">
        <v>1670</v>
      </c>
      <c r="AB181" s="90">
        <v>185</v>
      </c>
      <c r="AC181" s="91">
        <f t="shared" si="56"/>
        <v>1855</v>
      </c>
      <c r="AD181" s="92">
        <f t="shared" si="79"/>
        <v>0.74647887323943662</v>
      </c>
      <c r="AE181" s="97">
        <f t="shared" si="80"/>
        <v>1.03594026658965</v>
      </c>
      <c r="AF181" s="90">
        <v>550</v>
      </c>
      <c r="AG181" s="92">
        <f t="shared" si="81"/>
        <v>0.22132796780684105</v>
      </c>
      <c r="AH181" s="98">
        <f t="shared" si="82"/>
        <v>1.2077660940925767</v>
      </c>
      <c r="AI181" s="90">
        <v>35</v>
      </c>
      <c r="AJ181" s="90">
        <v>30</v>
      </c>
      <c r="AK181" s="91">
        <f t="shared" si="61"/>
        <v>65</v>
      </c>
      <c r="AL181" s="92">
        <f t="shared" si="83"/>
        <v>2.6156941649899398E-2</v>
      </c>
      <c r="AM181" s="98">
        <f t="shared" si="84"/>
        <v>0.30200135835564818</v>
      </c>
      <c r="AN181" s="90">
        <v>0</v>
      </c>
      <c r="AO181" s="99" t="s">
        <v>7</v>
      </c>
      <c r="AP181" s="224" t="s">
        <v>7</v>
      </c>
      <c r="AQ181" s="15" t="s">
        <v>63</v>
      </c>
    </row>
    <row r="182" spans="1:43" x14ac:dyDescent="0.2">
      <c r="A182" s="199"/>
      <c r="B182" s="83">
        <v>5050170.13</v>
      </c>
      <c r="C182" s="88">
        <v>5050170.07</v>
      </c>
      <c r="D182" s="257">
        <v>0.55396261000000002</v>
      </c>
      <c r="E182" s="161">
        <v>9049</v>
      </c>
      <c r="F182" s="161">
        <v>2994</v>
      </c>
      <c r="G182" s="160">
        <v>2942</v>
      </c>
      <c r="H182" s="158"/>
      <c r="I182" s="88">
        <v>1.24</v>
      </c>
      <c r="J182" s="89">
        <f t="shared" si="50"/>
        <v>124</v>
      </c>
      <c r="K182" s="90">
        <v>5174</v>
      </c>
      <c r="L182" s="90">
        <v>5181</v>
      </c>
      <c r="M182" s="159">
        <f>D182*E182</f>
        <v>5012.80765789</v>
      </c>
      <c r="N182" s="91">
        <f t="shared" si="51"/>
        <v>161.19234211000003</v>
      </c>
      <c r="O182" s="92">
        <f t="shared" si="76"/>
        <v>3.2156099557558007E-2</v>
      </c>
      <c r="P182" s="93">
        <v>4181.7</v>
      </c>
      <c r="Q182" s="94">
        <v>1757</v>
      </c>
      <c r="R182" s="161">
        <f>D182*F182</f>
        <v>1658.56405434</v>
      </c>
      <c r="S182" s="86">
        <f t="shared" si="52"/>
        <v>98.435945660000016</v>
      </c>
      <c r="T182" s="188">
        <f t="shared" si="77"/>
        <v>5.9350101916426187E-2</v>
      </c>
      <c r="U182" s="90">
        <v>1736</v>
      </c>
      <c r="V182" s="159">
        <f>D182*G182</f>
        <v>1629.7579986200001</v>
      </c>
      <c r="W182" s="91">
        <f t="shared" si="54"/>
        <v>106.24200137999992</v>
      </c>
      <c r="X182" s="92">
        <f t="shared" si="78"/>
        <v>6.5188820346309378E-2</v>
      </c>
      <c r="Y182" s="95">
        <f t="shared" si="55"/>
        <v>14</v>
      </c>
      <c r="Z182" s="96">
        <v>2950</v>
      </c>
      <c r="AA182" s="90">
        <v>1915</v>
      </c>
      <c r="AB182" s="90">
        <v>195</v>
      </c>
      <c r="AC182" s="91">
        <f t="shared" si="56"/>
        <v>2110</v>
      </c>
      <c r="AD182" s="92">
        <f t="shared" si="79"/>
        <v>0.71525423728813564</v>
      </c>
      <c r="AE182" s="97">
        <f t="shared" si="80"/>
        <v>0.9926076836443587</v>
      </c>
      <c r="AF182" s="90">
        <v>680</v>
      </c>
      <c r="AG182" s="92">
        <f t="shared" si="81"/>
        <v>0.23050847457627119</v>
      </c>
      <c r="AH182" s="98">
        <f t="shared" si="82"/>
        <v>1.2578632639738898</v>
      </c>
      <c r="AI182" s="90">
        <v>140</v>
      </c>
      <c r="AJ182" s="90">
        <v>10</v>
      </c>
      <c r="AK182" s="91">
        <f t="shared" si="61"/>
        <v>150</v>
      </c>
      <c r="AL182" s="92">
        <f t="shared" si="83"/>
        <v>5.0847457627118647E-2</v>
      </c>
      <c r="AM182" s="98">
        <f t="shared" si="84"/>
        <v>0.58707174094950643</v>
      </c>
      <c r="AN182" s="90">
        <v>15</v>
      </c>
      <c r="AO182" s="99" t="s">
        <v>7</v>
      </c>
      <c r="AP182" s="224" t="s">
        <v>7</v>
      </c>
      <c r="AQ182" s="15" t="s">
        <v>63</v>
      </c>
    </row>
    <row r="183" spans="1:43" x14ac:dyDescent="0.2">
      <c r="B183" s="59">
        <v>5050171.03</v>
      </c>
      <c r="H183" s="164">
        <v>355050171.02999997</v>
      </c>
      <c r="I183" s="60">
        <v>153.82</v>
      </c>
      <c r="J183" s="165">
        <f t="shared" si="50"/>
        <v>15382</v>
      </c>
      <c r="K183" s="61">
        <v>5620</v>
      </c>
      <c r="L183" s="61">
        <v>5624</v>
      </c>
      <c r="M183" s="166">
        <v>5419</v>
      </c>
      <c r="N183" s="18">
        <f t="shared" si="51"/>
        <v>201</v>
      </c>
      <c r="O183" s="20">
        <f t="shared" si="76"/>
        <v>3.7091714338438823E-2</v>
      </c>
      <c r="P183" s="62">
        <v>36.5</v>
      </c>
      <c r="Q183" s="63">
        <v>2049</v>
      </c>
      <c r="R183" s="174">
        <v>1877</v>
      </c>
      <c r="S183" s="19">
        <f t="shared" si="52"/>
        <v>172</v>
      </c>
      <c r="T183" s="191">
        <f t="shared" si="77"/>
        <v>9.1635588705380924E-2</v>
      </c>
      <c r="U183" s="61">
        <v>2006</v>
      </c>
      <c r="V183" s="166">
        <v>1839</v>
      </c>
      <c r="W183" s="18">
        <f t="shared" si="54"/>
        <v>167</v>
      </c>
      <c r="X183" s="20">
        <f t="shared" si="78"/>
        <v>9.0810222947253938E-2</v>
      </c>
      <c r="Y183" s="167">
        <f t="shared" si="55"/>
        <v>0.1304121700689117</v>
      </c>
      <c r="Z183" s="64">
        <v>2710</v>
      </c>
      <c r="AA183" s="61">
        <v>2265</v>
      </c>
      <c r="AB183" s="61">
        <v>160</v>
      </c>
      <c r="AC183" s="18">
        <f t="shared" si="56"/>
        <v>2425</v>
      </c>
      <c r="AD183" s="20">
        <f t="shared" si="79"/>
        <v>0.89483394833948338</v>
      </c>
      <c r="AE183" s="13">
        <f t="shared" si="80"/>
        <v>1.2418228462025551</v>
      </c>
      <c r="AF183" s="61">
        <v>185</v>
      </c>
      <c r="AG183" s="20">
        <f t="shared" si="81"/>
        <v>6.8265682656826573E-2</v>
      </c>
      <c r="AH183" s="14">
        <f t="shared" si="82"/>
        <v>0.37251946837082178</v>
      </c>
      <c r="AI183" s="61">
        <v>65</v>
      </c>
      <c r="AJ183" s="61">
        <v>10</v>
      </c>
      <c r="AK183" s="18">
        <f t="shared" si="61"/>
        <v>75</v>
      </c>
      <c r="AL183" s="20">
        <f t="shared" si="83"/>
        <v>2.7675276752767528E-2</v>
      </c>
      <c r="AM183" s="14">
        <f t="shared" si="84"/>
        <v>0.31953166712196379</v>
      </c>
      <c r="AN183" s="61">
        <v>30</v>
      </c>
      <c r="AO183" s="15" t="s">
        <v>3</v>
      </c>
      <c r="AP183" s="65" t="s">
        <v>3</v>
      </c>
      <c r="AQ183" s="15"/>
    </row>
    <row r="184" spans="1:43" x14ac:dyDescent="0.2">
      <c r="A184" s="199"/>
      <c r="B184" s="83">
        <v>5050171.05</v>
      </c>
      <c r="C184" s="84"/>
      <c r="D184" s="85"/>
      <c r="E184" s="86"/>
      <c r="F184" s="86"/>
      <c r="G184" s="87"/>
      <c r="H184" s="158">
        <v>355050171.05000001</v>
      </c>
      <c r="I184" s="88">
        <v>3.67</v>
      </c>
      <c r="J184" s="89">
        <f t="shared" si="50"/>
        <v>367</v>
      </c>
      <c r="K184" s="90">
        <v>5604</v>
      </c>
      <c r="L184" s="90">
        <v>5004</v>
      </c>
      <c r="M184" s="159">
        <v>2358</v>
      </c>
      <c r="N184" s="91">
        <f t="shared" si="51"/>
        <v>3246</v>
      </c>
      <c r="O184" s="92">
        <f t="shared" si="76"/>
        <v>1.3765903307888041</v>
      </c>
      <c r="P184" s="93">
        <v>1525.7</v>
      </c>
      <c r="Q184" s="94">
        <v>1891</v>
      </c>
      <c r="R184" s="161">
        <v>825</v>
      </c>
      <c r="S184" s="86">
        <f t="shared" si="52"/>
        <v>1066</v>
      </c>
      <c r="T184" s="188">
        <f t="shared" si="77"/>
        <v>1.2921212121212122</v>
      </c>
      <c r="U184" s="90">
        <v>1871</v>
      </c>
      <c r="V184" s="159">
        <v>776</v>
      </c>
      <c r="W184" s="91">
        <f t="shared" si="54"/>
        <v>1095</v>
      </c>
      <c r="X184" s="92">
        <f t="shared" si="78"/>
        <v>1.4110824742268042</v>
      </c>
      <c r="Y184" s="95">
        <f t="shared" si="55"/>
        <v>5.0980926430517712</v>
      </c>
      <c r="Z184" s="96">
        <v>2865</v>
      </c>
      <c r="AA184" s="90">
        <v>1905</v>
      </c>
      <c r="AB184" s="90">
        <v>200</v>
      </c>
      <c r="AC184" s="91">
        <f t="shared" si="56"/>
        <v>2105</v>
      </c>
      <c r="AD184" s="92">
        <f t="shared" si="79"/>
        <v>0.73472949389179754</v>
      </c>
      <c r="AE184" s="97">
        <f t="shared" si="80"/>
        <v>1.0196348417343748</v>
      </c>
      <c r="AF184" s="90">
        <v>690</v>
      </c>
      <c r="AG184" s="92">
        <f t="shared" si="81"/>
        <v>0.24083769633507854</v>
      </c>
      <c r="AH184" s="98">
        <f t="shared" si="82"/>
        <v>1.3142288644999756</v>
      </c>
      <c r="AI184" s="90">
        <v>40</v>
      </c>
      <c r="AJ184" s="90">
        <v>20</v>
      </c>
      <c r="AK184" s="91">
        <f t="shared" si="61"/>
        <v>60</v>
      </c>
      <c r="AL184" s="92">
        <f t="shared" si="83"/>
        <v>2.0942408376963352E-2</v>
      </c>
      <c r="AM184" s="98">
        <f t="shared" si="84"/>
        <v>0.2417956908622749</v>
      </c>
      <c r="AN184" s="90">
        <v>15</v>
      </c>
      <c r="AO184" s="99" t="s">
        <v>7</v>
      </c>
      <c r="AP184" s="224" t="s">
        <v>7</v>
      </c>
      <c r="AQ184" s="15"/>
    </row>
    <row r="185" spans="1:43" x14ac:dyDescent="0.2">
      <c r="B185" s="59">
        <v>5050171.0599999996</v>
      </c>
      <c r="H185" s="164">
        <v>355050171.06</v>
      </c>
      <c r="I185" s="60">
        <v>133.80000000000001</v>
      </c>
      <c r="J185" s="165">
        <f t="shared" si="50"/>
        <v>13380.000000000002</v>
      </c>
      <c r="K185" s="61">
        <v>6259</v>
      </c>
      <c r="L185" s="61">
        <v>6069</v>
      </c>
      <c r="M185" s="166">
        <v>5728</v>
      </c>
      <c r="N185" s="18">
        <f t="shared" si="51"/>
        <v>531</v>
      </c>
      <c r="O185" s="20">
        <f t="shared" si="76"/>
        <v>9.2702513966480452E-2</v>
      </c>
      <c r="P185" s="62">
        <v>46.8</v>
      </c>
      <c r="Q185" s="63">
        <v>2300</v>
      </c>
      <c r="R185" s="174">
        <v>2044</v>
      </c>
      <c r="S185" s="19">
        <f t="shared" si="52"/>
        <v>256</v>
      </c>
      <c r="T185" s="191">
        <f t="shared" si="77"/>
        <v>0.12524461839530332</v>
      </c>
      <c r="U185" s="61">
        <v>2226</v>
      </c>
      <c r="V185" s="166">
        <v>1959</v>
      </c>
      <c r="W185" s="18">
        <f t="shared" si="54"/>
        <v>267</v>
      </c>
      <c r="X185" s="20">
        <f t="shared" si="78"/>
        <v>0.13629402756508421</v>
      </c>
      <c r="Y185" s="167">
        <f t="shared" si="55"/>
        <v>0.16636771300448427</v>
      </c>
      <c r="Z185" s="64">
        <v>3030</v>
      </c>
      <c r="AA185" s="61">
        <v>2495</v>
      </c>
      <c r="AB185" s="61">
        <v>195</v>
      </c>
      <c r="AC185" s="18">
        <f t="shared" si="56"/>
        <v>2690</v>
      </c>
      <c r="AD185" s="20">
        <f t="shared" si="79"/>
        <v>0.88778877887788776</v>
      </c>
      <c r="AE185" s="13">
        <f t="shared" si="80"/>
        <v>1.2320457781677392</v>
      </c>
      <c r="AF185" s="61">
        <v>240</v>
      </c>
      <c r="AG185" s="20">
        <f t="shared" si="81"/>
        <v>7.9207920792079209E-2</v>
      </c>
      <c r="AH185" s="14">
        <f t="shared" si="82"/>
        <v>0.43223024213430106</v>
      </c>
      <c r="AI185" s="61">
        <v>40</v>
      </c>
      <c r="AJ185" s="61">
        <v>10</v>
      </c>
      <c r="AK185" s="18">
        <f t="shared" si="61"/>
        <v>50</v>
      </c>
      <c r="AL185" s="20">
        <f t="shared" si="83"/>
        <v>1.65016501650165E-2</v>
      </c>
      <c r="AM185" s="14">
        <f t="shared" si="84"/>
        <v>0.19052383232134695</v>
      </c>
      <c r="AN185" s="61">
        <v>50</v>
      </c>
      <c r="AO185" s="15" t="s">
        <v>3</v>
      </c>
      <c r="AP185" s="65" t="s">
        <v>3</v>
      </c>
      <c r="AQ185" s="15"/>
    </row>
    <row r="186" spans="1:43" x14ac:dyDescent="0.2">
      <c r="A186" s="199"/>
      <c r="B186" s="83">
        <v>5050171.07</v>
      </c>
      <c r="C186" s="88">
        <v>5050171.04</v>
      </c>
      <c r="D186" s="257">
        <v>0.51703072999999999</v>
      </c>
      <c r="E186" s="161">
        <v>8157</v>
      </c>
      <c r="F186" s="161">
        <v>2892</v>
      </c>
      <c r="G186" s="160">
        <v>2765</v>
      </c>
      <c r="H186" s="158"/>
      <c r="I186" s="88">
        <v>1.71</v>
      </c>
      <c r="J186" s="89">
        <f t="shared" si="50"/>
        <v>171</v>
      </c>
      <c r="K186" s="90">
        <v>4742</v>
      </c>
      <c r="L186" s="90">
        <v>4687</v>
      </c>
      <c r="M186" s="159">
        <f>D186*E186</f>
        <v>4217.4196646099999</v>
      </c>
      <c r="N186" s="91">
        <f t="shared" si="51"/>
        <v>524.58033539000007</v>
      </c>
      <c r="O186" s="92">
        <f t="shared" si="76"/>
        <v>0.12438419154535571</v>
      </c>
      <c r="P186" s="93">
        <v>2771.5</v>
      </c>
      <c r="Q186" s="94">
        <v>1551</v>
      </c>
      <c r="R186" s="161">
        <f>D186*F186</f>
        <v>1495.25287116</v>
      </c>
      <c r="S186" s="86">
        <f t="shared" si="52"/>
        <v>55.747128839999959</v>
      </c>
      <c r="T186" s="188">
        <f t="shared" si="77"/>
        <v>3.7282743217039921E-2</v>
      </c>
      <c r="U186" s="90">
        <v>1550</v>
      </c>
      <c r="V186" s="159">
        <f>D186*G186</f>
        <v>1429.58996845</v>
      </c>
      <c r="W186" s="91">
        <f t="shared" si="54"/>
        <v>120.41003154999999</v>
      </c>
      <c r="X186" s="92">
        <f t="shared" si="78"/>
        <v>8.4226970115460306E-2</v>
      </c>
      <c r="Y186" s="95">
        <f t="shared" si="55"/>
        <v>9.064327485380117</v>
      </c>
      <c r="Z186" s="96">
        <v>2385</v>
      </c>
      <c r="AA186" s="90">
        <v>1575</v>
      </c>
      <c r="AB186" s="90">
        <v>195</v>
      </c>
      <c r="AC186" s="91">
        <f t="shared" si="56"/>
        <v>1770</v>
      </c>
      <c r="AD186" s="92">
        <f t="shared" si="79"/>
        <v>0.74213836477987416</v>
      </c>
      <c r="AE186" s="97">
        <f t="shared" si="80"/>
        <v>1.0299166433473463</v>
      </c>
      <c r="AF186" s="90">
        <v>495</v>
      </c>
      <c r="AG186" s="92">
        <f t="shared" si="81"/>
        <v>0.20754716981132076</v>
      </c>
      <c r="AH186" s="98">
        <f t="shared" si="82"/>
        <v>1.1325655637056804</v>
      </c>
      <c r="AI186" s="90">
        <v>90</v>
      </c>
      <c r="AJ186" s="90">
        <v>20</v>
      </c>
      <c r="AK186" s="91">
        <f t="shared" si="61"/>
        <v>110</v>
      </c>
      <c r="AL186" s="92">
        <f t="shared" si="83"/>
        <v>4.6121593291404611E-2</v>
      </c>
      <c r="AM186" s="98">
        <f t="shared" si="84"/>
        <v>0.53250812002268288</v>
      </c>
      <c r="AN186" s="90">
        <v>10</v>
      </c>
      <c r="AO186" s="99" t="s">
        <v>7</v>
      </c>
      <c r="AP186" s="224" t="s">
        <v>7</v>
      </c>
      <c r="AQ186" s="15" t="s">
        <v>63</v>
      </c>
    </row>
    <row r="187" spans="1:43" x14ac:dyDescent="0.2">
      <c r="A187" s="199" t="s">
        <v>74</v>
      </c>
      <c r="B187" s="83">
        <v>5050171.09</v>
      </c>
      <c r="C187" s="88">
        <v>5050171.04</v>
      </c>
      <c r="D187" s="257">
        <v>0.10082123699999999</v>
      </c>
      <c r="E187" s="161">
        <v>8157</v>
      </c>
      <c r="F187" s="161">
        <v>2892</v>
      </c>
      <c r="G187" s="160">
        <v>2765</v>
      </c>
      <c r="H187" s="158"/>
      <c r="I187" s="88">
        <v>6.99</v>
      </c>
      <c r="J187" s="89">
        <f t="shared" si="50"/>
        <v>699</v>
      </c>
      <c r="K187" s="90">
        <v>9933</v>
      </c>
      <c r="L187" s="90">
        <v>5520</v>
      </c>
      <c r="M187" s="159">
        <f>D187*E187</f>
        <v>822.39883020899993</v>
      </c>
      <c r="N187" s="91">
        <f t="shared" si="51"/>
        <v>9110.6011697909998</v>
      </c>
      <c r="O187" s="92">
        <f t="shared" si="76"/>
        <v>11.078081382333291</v>
      </c>
      <c r="P187" s="93">
        <v>1420.6</v>
      </c>
      <c r="Q187" s="94">
        <v>3345</v>
      </c>
      <c r="R187" s="161">
        <f>D187*F187</f>
        <v>291.57501740399999</v>
      </c>
      <c r="S187" s="86">
        <f t="shared" si="52"/>
        <v>3053.4249825960001</v>
      </c>
      <c r="T187" s="188">
        <f t="shared" si="77"/>
        <v>10.472176285135022</v>
      </c>
      <c r="U187" s="90">
        <v>3326</v>
      </c>
      <c r="V187" s="159">
        <f>D187*G187</f>
        <v>278.770720305</v>
      </c>
      <c r="W187" s="91">
        <f t="shared" si="54"/>
        <v>3047.2292796950001</v>
      </c>
      <c r="X187" s="92">
        <f t="shared" si="78"/>
        <v>10.930951702392058</v>
      </c>
      <c r="Y187" s="95">
        <f t="shared" si="55"/>
        <v>4.7582260371959944</v>
      </c>
      <c r="Z187" s="96">
        <v>5150</v>
      </c>
      <c r="AA187" s="90">
        <v>3570</v>
      </c>
      <c r="AB187" s="90">
        <v>320</v>
      </c>
      <c r="AC187" s="91">
        <f t="shared" si="56"/>
        <v>3890</v>
      </c>
      <c r="AD187" s="92">
        <f t="shared" si="79"/>
        <v>0.75533980582524274</v>
      </c>
      <c r="AE187" s="97">
        <f t="shared" si="80"/>
        <v>1.0482371944656363</v>
      </c>
      <c r="AF187" s="90">
        <v>1140</v>
      </c>
      <c r="AG187" s="92">
        <f t="shared" si="81"/>
        <v>0.22135922330097088</v>
      </c>
      <c r="AH187" s="98">
        <f t="shared" si="82"/>
        <v>1.2079366524112483</v>
      </c>
      <c r="AI187" s="90">
        <v>60</v>
      </c>
      <c r="AJ187" s="90">
        <v>15</v>
      </c>
      <c r="AK187" s="91">
        <f t="shared" si="61"/>
        <v>75</v>
      </c>
      <c r="AL187" s="92">
        <f t="shared" si="83"/>
        <v>1.4563106796116505E-2</v>
      </c>
      <c r="AM187" s="98">
        <f t="shared" si="84"/>
        <v>0.16814190638845086</v>
      </c>
      <c r="AN187" s="90">
        <v>45</v>
      </c>
      <c r="AO187" s="99" t="s">
        <v>7</v>
      </c>
      <c r="AP187" s="224" t="s">
        <v>7</v>
      </c>
      <c r="AQ187" s="15" t="s">
        <v>63</v>
      </c>
    </row>
    <row r="188" spans="1:43" x14ac:dyDescent="0.2">
      <c r="A188" s="199" t="s">
        <v>78</v>
      </c>
      <c r="B188" s="83">
        <v>5050171.0999999996</v>
      </c>
      <c r="C188" s="88">
        <v>5050171.04</v>
      </c>
      <c r="D188" s="257">
        <v>0.382148033</v>
      </c>
      <c r="E188" s="161">
        <v>8157</v>
      </c>
      <c r="F188" s="161">
        <v>2892</v>
      </c>
      <c r="G188" s="160">
        <v>2765</v>
      </c>
      <c r="H188" s="158"/>
      <c r="I188" s="88">
        <v>4.25</v>
      </c>
      <c r="J188" s="89">
        <f t="shared" si="50"/>
        <v>425</v>
      </c>
      <c r="K188" s="90">
        <v>8784</v>
      </c>
      <c r="L188" s="90">
        <v>6480</v>
      </c>
      <c r="M188" s="159">
        <f>D188*E188</f>
        <v>3117.1815051809999</v>
      </c>
      <c r="N188" s="91">
        <f t="shared" si="51"/>
        <v>5666.8184948190001</v>
      </c>
      <c r="O188" s="92">
        <f t="shared" si="76"/>
        <v>1.8179302313324726</v>
      </c>
      <c r="P188" s="93">
        <v>2068.9</v>
      </c>
      <c r="Q188" s="94">
        <v>2974</v>
      </c>
      <c r="R188" s="161">
        <f>D188*F188</f>
        <v>1105.172111436</v>
      </c>
      <c r="S188" s="86">
        <f t="shared" si="52"/>
        <v>1868.827888564</v>
      </c>
      <c r="T188" s="188">
        <f t="shared" si="77"/>
        <v>1.6909835755226827</v>
      </c>
      <c r="U188" s="90">
        <v>2964</v>
      </c>
      <c r="V188" s="159">
        <f>D188*G188</f>
        <v>1056.639311245</v>
      </c>
      <c r="W188" s="91">
        <f t="shared" si="54"/>
        <v>1907.360688755</v>
      </c>
      <c r="X188" s="92">
        <f t="shared" si="78"/>
        <v>1.8051199387117498</v>
      </c>
      <c r="Y188" s="95">
        <f t="shared" si="55"/>
        <v>6.9741176470588231</v>
      </c>
      <c r="Z188" s="96">
        <v>4455</v>
      </c>
      <c r="AA188" s="90">
        <v>3070</v>
      </c>
      <c r="AB188" s="90">
        <v>245</v>
      </c>
      <c r="AC188" s="91">
        <f t="shared" si="56"/>
        <v>3315</v>
      </c>
      <c r="AD188" s="92">
        <f t="shared" si="79"/>
        <v>0.74410774410774416</v>
      </c>
      <c r="AE188" s="97">
        <f t="shared" si="80"/>
        <v>1.0326496869994408</v>
      </c>
      <c r="AF188" s="90">
        <v>1000</v>
      </c>
      <c r="AG188" s="92">
        <f t="shared" si="81"/>
        <v>0.22446689113355781</v>
      </c>
      <c r="AH188" s="98">
        <f t="shared" si="82"/>
        <v>1.2248949061606176</v>
      </c>
      <c r="AI188" s="90">
        <v>65</v>
      </c>
      <c r="AJ188" s="90">
        <v>15</v>
      </c>
      <c r="AK188" s="91">
        <f t="shared" si="61"/>
        <v>80</v>
      </c>
      <c r="AL188" s="92">
        <f t="shared" si="83"/>
        <v>1.7957351290684626E-2</v>
      </c>
      <c r="AM188" s="98">
        <f t="shared" si="84"/>
        <v>0.20733098520626042</v>
      </c>
      <c r="AN188" s="90">
        <v>65</v>
      </c>
      <c r="AO188" s="99" t="s">
        <v>7</v>
      </c>
      <c r="AP188" s="224" t="s">
        <v>7</v>
      </c>
      <c r="AQ188" s="15" t="s">
        <v>63</v>
      </c>
    </row>
    <row r="189" spans="1:43" x14ac:dyDescent="0.2">
      <c r="A189" s="199"/>
      <c r="B189" s="83">
        <v>5050180.01</v>
      </c>
      <c r="C189" s="84"/>
      <c r="D189" s="85"/>
      <c r="E189" s="86"/>
      <c r="F189" s="86"/>
      <c r="G189" s="87"/>
      <c r="H189" s="158">
        <v>355050180.00999999</v>
      </c>
      <c r="I189" s="88">
        <v>5.24</v>
      </c>
      <c r="J189" s="89">
        <f t="shared" si="50"/>
        <v>524</v>
      </c>
      <c r="K189" s="90">
        <v>7581</v>
      </c>
      <c r="L189" s="90">
        <v>6423</v>
      </c>
      <c r="M189" s="159">
        <v>4850</v>
      </c>
      <c r="N189" s="91">
        <f t="shared" si="51"/>
        <v>2731</v>
      </c>
      <c r="O189" s="92">
        <f t="shared" si="76"/>
        <v>0.56309278350515468</v>
      </c>
      <c r="P189" s="93">
        <v>1446.2</v>
      </c>
      <c r="Q189" s="94">
        <v>2918</v>
      </c>
      <c r="R189" s="161">
        <v>1864</v>
      </c>
      <c r="S189" s="86">
        <f t="shared" si="52"/>
        <v>1054</v>
      </c>
      <c r="T189" s="188">
        <f t="shared" si="77"/>
        <v>0.56545064377682408</v>
      </c>
      <c r="U189" s="90">
        <v>2872</v>
      </c>
      <c r="V189" s="159">
        <v>1814</v>
      </c>
      <c r="W189" s="91">
        <f t="shared" si="54"/>
        <v>1058</v>
      </c>
      <c r="X189" s="92">
        <f t="shared" si="78"/>
        <v>0.58324145534729877</v>
      </c>
      <c r="Y189" s="95">
        <f t="shared" si="55"/>
        <v>5.4809160305343507</v>
      </c>
      <c r="Z189" s="96">
        <v>3655</v>
      </c>
      <c r="AA189" s="90">
        <v>2880</v>
      </c>
      <c r="AB189" s="90">
        <v>220</v>
      </c>
      <c r="AC189" s="91">
        <f t="shared" si="56"/>
        <v>3100</v>
      </c>
      <c r="AD189" s="92">
        <f t="shared" si="79"/>
        <v>0.84815321477428185</v>
      </c>
      <c r="AE189" s="97">
        <f t="shared" si="80"/>
        <v>1.1770407695655059</v>
      </c>
      <c r="AF189" s="90">
        <v>335</v>
      </c>
      <c r="AG189" s="92">
        <f t="shared" si="81"/>
        <v>9.1655266757865936E-2</v>
      </c>
      <c r="AH189" s="98">
        <f t="shared" si="82"/>
        <v>0.50015424906340888</v>
      </c>
      <c r="AI189" s="90">
        <v>155</v>
      </c>
      <c r="AJ189" s="90">
        <v>20</v>
      </c>
      <c r="AK189" s="91">
        <f t="shared" si="61"/>
        <v>175</v>
      </c>
      <c r="AL189" s="92">
        <f t="shared" si="83"/>
        <v>4.7879616963064295E-2</v>
      </c>
      <c r="AM189" s="98">
        <f t="shared" si="84"/>
        <v>0.55280581170119958</v>
      </c>
      <c r="AN189" s="90">
        <v>40</v>
      </c>
      <c r="AO189" s="99" t="s">
        <v>7</v>
      </c>
      <c r="AP189" s="224" t="s">
        <v>7</v>
      </c>
      <c r="AQ189" s="15"/>
    </row>
    <row r="190" spans="1:43" x14ac:dyDescent="0.2">
      <c r="A190" s="199"/>
      <c r="B190" s="83">
        <v>5050180.0199999996</v>
      </c>
      <c r="C190" s="84"/>
      <c r="D190" s="85"/>
      <c r="E190" s="86"/>
      <c r="F190" s="86"/>
      <c r="G190" s="87"/>
      <c r="H190" s="158">
        <v>355050180.01999998</v>
      </c>
      <c r="I190" s="88">
        <v>17.309999999999999</v>
      </c>
      <c r="J190" s="89">
        <f t="shared" si="50"/>
        <v>1730.9999999999998</v>
      </c>
      <c r="K190" s="90">
        <v>5148</v>
      </c>
      <c r="L190" s="90">
        <v>4967</v>
      </c>
      <c r="M190" s="159">
        <v>4697</v>
      </c>
      <c r="N190" s="91">
        <f t="shared" si="51"/>
        <v>451</v>
      </c>
      <c r="O190" s="92">
        <f t="shared" si="76"/>
        <v>9.6018735362997654E-2</v>
      </c>
      <c r="P190" s="93">
        <v>297.5</v>
      </c>
      <c r="Q190" s="94">
        <v>2215</v>
      </c>
      <c r="R190" s="161">
        <v>1852</v>
      </c>
      <c r="S190" s="86">
        <f t="shared" si="52"/>
        <v>363</v>
      </c>
      <c r="T190" s="188">
        <f t="shared" si="77"/>
        <v>0.19600431965442763</v>
      </c>
      <c r="U190" s="90">
        <v>2164</v>
      </c>
      <c r="V190" s="159">
        <v>1805</v>
      </c>
      <c r="W190" s="91">
        <f t="shared" si="54"/>
        <v>359</v>
      </c>
      <c r="X190" s="92">
        <f t="shared" si="78"/>
        <v>0.19889196675900278</v>
      </c>
      <c r="Y190" s="95">
        <f t="shared" si="55"/>
        <v>1.2501444251877529</v>
      </c>
      <c r="Z190" s="96">
        <v>2280</v>
      </c>
      <c r="AA190" s="90">
        <v>1755</v>
      </c>
      <c r="AB190" s="90">
        <v>165</v>
      </c>
      <c r="AC190" s="91">
        <f t="shared" si="56"/>
        <v>1920</v>
      </c>
      <c r="AD190" s="92">
        <f t="shared" si="79"/>
        <v>0.84210526315789469</v>
      </c>
      <c r="AE190" s="97">
        <f t="shared" si="80"/>
        <v>1.1686476095787908</v>
      </c>
      <c r="AF190" s="90">
        <v>190</v>
      </c>
      <c r="AG190" s="92">
        <f t="shared" si="81"/>
        <v>8.3333333333333329E-2</v>
      </c>
      <c r="AH190" s="98">
        <f t="shared" si="82"/>
        <v>0.4547422339121292</v>
      </c>
      <c r="AI190" s="90">
        <v>115</v>
      </c>
      <c r="AJ190" s="90">
        <v>10</v>
      </c>
      <c r="AK190" s="91">
        <f t="shared" si="61"/>
        <v>125</v>
      </c>
      <c r="AL190" s="92">
        <f t="shared" si="83"/>
        <v>5.4824561403508769E-2</v>
      </c>
      <c r="AM190" s="98">
        <f t="shared" si="84"/>
        <v>0.63299036396236974</v>
      </c>
      <c r="AN190" s="90">
        <v>40</v>
      </c>
      <c r="AO190" s="99" t="s">
        <v>7</v>
      </c>
      <c r="AP190" s="224" t="s">
        <v>7</v>
      </c>
      <c r="AQ190" s="15"/>
    </row>
    <row r="191" spans="1:43" x14ac:dyDescent="0.2">
      <c r="B191" s="59">
        <v>5050181.01</v>
      </c>
      <c r="H191" s="164">
        <v>355050181.00999999</v>
      </c>
      <c r="I191" s="60">
        <v>123.04</v>
      </c>
      <c r="J191" s="165">
        <f t="shared" si="50"/>
        <v>12304</v>
      </c>
      <c r="K191" s="61">
        <v>6137</v>
      </c>
      <c r="L191" s="61">
        <v>6203</v>
      </c>
      <c r="M191" s="166">
        <v>5830</v>
      </c>
      <c r="N191" s="18">
        <f t="shared" si="51"/>
        <v>307</v>
      </c>
      <c r="O191" s="20">
        <f t="shared" si="76"/>
        <v>5.2658662092624355E-2</v>
      </c>
      <c r="P191" s="62">
        <v>49.9</v>
      </c>
      <c r="Q191" s="63">
        <v>2244</v>
      </c>
      <c r="R191" s="174">
        <v>1990</v>
      </c>
      <c r="S191" s="19">
        <f t="shared" si="52"/>
        <v>254</v>
      </c>
      <c r="T191" s="191">
        <f t="shared" si="77"/>
        <v>0.12763819095477386</v>
      </c>
      <c r="U191" s="61">
        <v>2176</v>
      </c>
      <c r="V191" s="166">
        <v>1954</v>
      </c>
      <c r="W191" s="18">
        <f t="shared" si="54"/>
        <v>222</v>
      </c>
      <c r="X191" s="20">
        <f t="shared" si="78"/>
        <v>0.11361310133060389</v>
      </c>
      <c r="Y191" s="167">
        <f t="shared" si="55"/>
        <v>0.17685305591677503</v>
      </c>
      <c r="Z191" s="64">
        <v>3125</v>
      </c>
      <c r="AA191" s="61">
        <v>2700</v>
      </c>
      <c r="AB191" s="61">
        <v>195</v>
      </c>
      <c r="AC191" s="18">
        <f t="shared" si="56"/>
        <v>2895</v>
      </c>
      <c r="AD191" s="20">
        <f t="shared" si="79"/>
        <v>0.9264</v>
      </c>
      <c r="AE191" s="13">
        <f t="shared" si="80"/>
        <v>1.2856292352976277</v>
      </c>
      <c r="AF191" s="61">
        <v>155</v>
      </c>
      <c r="AG191" s="20">
        <f t="shared" si="81"/>
        <v>4.9599999999999998E-2</v>
      </c>
      <c r="AH191" s="14">
        <f t="shared" si="82"/>
        <v>0.2706625776244993</v>
      </c>
      <c r="AI191" s="61">
        <v>45</v>
      </c>
      <c r="AJ191" s="61">
        <v>0</v>
      </c>
      <c r="AK191" s="18">
        <f t="shared" si="61"/>
        <v>45</v>
      </c>
      <c r="AL191" s="20">
        <f t="shared" si="83"/>
        <v>1.44E-2</v>
      </c>
      <c r="AM191" s="14">
        <f t="shared" si="84"/>
        <v>0.16625871703690021</v>
      </c>
      <c r="AN191" s="61">
        <v>25</v>
      </c>
      <c r="AO191" s="15" t="s">
        <v>3</v>
      </c>
      <c r="AP191" s="65" t="s">
        <v>3</v>
      </c>
      <c r="AQ191" s="15"/>
    </row>
    <row r="192" spans="1:43" x14ac:dyDescent="0.2">
      <c r="B192" s="59">
        <v>5050181.0199999996</v>
      </c>
      <c r="H192" s="164">
        <v>355050181.01999998</v>
      </c>
      <c r="I192" s="60">
        <v>152.13</v>
      </c>
      <c r="J192" s="165">
        <f t="shared" si="50"/>
        <v>15213</v>
      </c>
      <c r="K192" s="61">
        <v>5646</v>
      </c>
      <c r="L192" s="61">
        <v>5592</v>
      </c>
      <c r="M192" s="166">
        <v>5413</v>
      </c>
      <c r="N192" s="18">
        <f t="shared" si="51"/>
        <v>233</v>
      </c>
      <c r="O192" s="20">
        <f t="shared" si="76"/>
        <v>4.3044522445963421E-2</v>
      </c>
      <c r="P192" s="62">
        <v>37.1</v>
      </c>
      <c r="Q192" s="63">
        <v>2160</v>
      </c>
      <c r="R192" s="174">
        <v>1961</v>
      </c>
      <c r="S192" s="19">
        <f t="shared" si="52"/>
        <v>199</v>
      </c>
      <c r="T192" s="191">
        <f t="shared" si="77"/>
        <v>0.10147883732789394</v>
      </c>
      <c r="U192" s="61">
        <v>2117</v>
      </c>
      <c r="V192" s="166">
        <v>1922</v>
      </c>
      <c r="W192" s="18">
        <f t="shared" si="54"/>
        <v>195</v>
      </c>
      <c r="X192" s="20">
        <f t="shared" si="78"/>
        <v>0.10145681581685743</v>
      </c>
      <c r="Y192" s="167">
        <f t="shared" si="55"/>
        <v>0.13915729967790705</v>
      </c>
      <c r="Z192" s="64">
        <v>2945</v>
      </c>
      <c r="AA192" s="61">
        <v>2535</v>
      </c>
      <c r="AB192" s="61">
        <v>195</v>
      </c>
      <c r="AC192" s="18">
        <f t="shared" si="56"/>
        <v>2730</v>
      </c>
      <c r="AD192" s="20">
        <f t="shared" si="79"/>
        <v>0.92699490662139217</v>
      </c>
      <c r="AE192" s="13">
        <f t="shared" si="80"/>
        <v>1.2864548282863302</v>
      </c>
      <c r="AF192" s="61">
        <v>155</v>
      </c>
      <c r="AG192" s="20">
        <f t="shared" si="81"/>
        <v>5.2631578947368418E-2</v>
      </c>
      <c r="AH192" s="14">
        <f t="shared" si="82"/>
        <v>0.2872056214181869</v>
      </c>
      <c r="AI192" s="61">
        <v>30</v>
      </c>
      <c r="AJ192" s="61">
        <v>0</v>
      </c>
      <c r="AK192" s="18">
        <f t="shared" si="61"/>
        <v>30</v>
      </c>
      <c r="AL192" s="20">
        <f t="shared" si="83"/>
        <v>1.0186757215619695E-2</v>
      </c>
      <c r="AM192" s="14">
        <f t="shared" si="84"/>
        <v>0.11761369343300808</v>
      </c>
      <c r="AN192" s="61">
        <v>25</v>
      </c>
      <c r="AO192" s="15" t="s">
        <v>3</v>
      </c>
      <c r="AP192" s="65" t="s">
        <v>3</v>
      </c>
      <c r="AQ192" s="15"/>
    </row>
    <row r="193" spans="1:43" x14ac:dyDescent="0.2">
      <c r="B193" s="59">
        <v>5050182</v>
      </c>
      <c r="H193" s="164">
        <v>355050182</v>
      </c>
      <c r="I193" s="60">
        <v>169.83</v>
      </c>
      <c r="J193" s="165">
        <f t="shared" si="50"/>
        <v>16983</v>
      </c>
      <c r="K193" s="61">
        <v>3955</v>
      </c>
      <c r="L193" s="61">
        <v>4052</v>
      </c>
      <c r="M193" s="166">
        <v>3626</v>
      </c>
      <c r="N193" s="18">
        <f t="shared" si="51"/>
        <v>329</v>
      </c>
      <c r="O193" s="20">
        <f t="shared" si="76"/>
        <v>9.0733590733590733E-2</v>
      </c>
      <c r="P193" s="62">
        <v>23.3</v>
      </c>
      <c r="Q193" s="63">
        <v>1449</v>
      </c>
      <c r="R193" s="174">
        <v>1255</v>
      </c>
      <c r="S193" s="19">
        <f t="shared" si="52"/>
        <v>194</v>
      </c>
      <c r="T193" s="191">
        <f t="shared" si="77"/>
        <v>0.15458167330677292</v>
      </c>
      <c r="U193" s="61">
        <v>1418</v>
      </c>
      <c r="V193" s="166">
        <v>1233</v>
      </c>
      <c r="W193" s="18">
        <f t="shared" si="54"/>
        <v>185</v>
      </c>
      <c r="X193" s="20">
        <f t="shared" si="78"/>
        <v>0.15004055150040552</v>
      </c>
      <c r="Y193" s="167">
        <f t="shared" si="55"/>
        <v>8.3495259965848195E-2</v>
      </c>
      <c r="Z193" s="64">
        <v>2125</v>
      </c>
      <c r="AA193" s="61">
        <v>1850</v>
      </c>
      <c r="AB193" s="61">
        <v>155</v>
      </c>
      <c r="AC193" s="18">
        <f t="shared" si="56"/>
        <v>2005</v>
      </c>
      <c r="AD193" s="20">
        <f t="shared" si="79"/>
        <v>0.94352941176470584</v>
      </c>
      <c r="AE193" s="13">
        <f t="shared" si="80"/>
        <v>1.3094009025560012</v>
      </c>
      <c r="AF193" s="61">
        <v>55</v>
      </c>
      <c r="AG193" s="20">
        <f t="shared" si="81"/>
        <v>2.5882352941176471E-2</v>
      </c>
      <c r="AH193" s="14">
        <f t="shared" si="82"/>
        <v>0.14123758794447308</v>
      </c>
      <c r="AI193" s="61">
        <v>25</v>
      </c>
      <c r="AJ193" s="61">
        <v>10</v>
      </c>
      <c r="AK193" s="18">
        <f t="shared" si="61"/>
        <v>35</v>
      </c>
      <c r="AL193" s="20">
        <f t="shared" si="83"/>
        <v>1.6470588235294119E-2</v>
      </c>
      <c r="AM193" s="14">
        <f t="shared" si="84"/>
        <v>0.19016519922521266</v>
      </c>
      <c r="AN193" s="61">
        <v>30</v>
      </c>
      <c r="AO193" s="15" t="s">
        <v>3</v>
      </c>
      <c r="AP193" s="65" t="s">
        <v>3</v>
      </c>
      <c r="AQ193" s="15"/>
    </row>
    <row r="194" spans="1:43" x14ac:dyDescent="0.2">
      <c r="A194" s="199" t="s">
        <v>100</v>
      </c>
      <c r="B194" s="83">
        <v>5050183</v>
      </c>
      <c r="C194" s="84"/>
      <c r="D194" s="85"/>
      <c r="E194" s="86"/>
      <c r="F194" s="86"/>
      <c r="G194" s="87"/>
      <c r="H194" s="158">
        <v>355050183</v>
      </c>
      <c r="I194" s="88">
        <v>16.739999999999998</v>
      </c>
      <c r="J194" s="89">
        <f t="shared" ref="J194:J257" si="85">I194*100</f>
        <v>1673.9999999999998</v>
      </c>
      <c r="K194" s="90">
        <v>5501</v>
      </c>
      <c r="L194" s="90">
        <v>4681</v>
      </c>
      <c r="M194" s="159">
        <v>4223</v>
      </c>
      <c r="N194" s="91">
        <f t="shared" ref="N194:N205" si="86">K194-M194</f>
        <v>1278</v>
      </c>
      <c r="O194" s="92">
        <f t="shared" si="76"/>
        <v>0.30262846317783565</v>
      </c>
      <c r="P194" s="93">
        <v>328.5</v>
      </c>
      <c r="Q194" s="94">
        <v>1968</v>
      </c>
      <c r="R194" s="161">
        <v>1418</v>
      </c>
      <c r="S194" s="86">
        <f t="shared" ref="S194:S205" si="87">Q194-R194</f>
        <v>550</v>
      </c>
      <c r="T194" s="188">
        <f t="shared" si="77"/>
        <v>0.38787023977433005</v>
      </c>
      <c r="U194" s="90">
        <v>1938</v>
      </c>
      <c r="V194" s="159">
        <v>1405</v>
      </c>
      <c r="W194" s="91">
        <f t="shared" ref="W194:W205" si="88">U194-V194</f>
        <v>533</v>
      </c>
      <c r="X194" s="92">
        <f t="shared" si="78"/>
        <v>0.37935943060498223</v>
      </c>
      <c r="Y194" s="95">
        <f t="shared" ref="Y194:Y257" si="89">U194/J194</f>
        <v>1.1577060931899643</v>
      </c>
      <c r="Z194" s="96">
        <v>2665</v>
      </c>
      <c r="AA194" s="90">
        <v>2255</v>
      </c>
      <c r="AB194" s="90">
        <v>190</v>
      </c>
      <c r="AC194" s="91">
        <f t="shared" ref="AC194:AC257" si="90">AA194+AB194</f>
        <v>2445</v>
      </c>
      <c r="AD194" s="92">
        <f t="shared" si="79"/>
        <v>0.91744840525328331</v>
      </c>
      <c r="AE194" s="97">
        <f t="shared" si="80"/>
        <v>1.273206489281959</v>
      </c>
      <c r="AF194" s="90">
        <v>100</v>
      </c>
      <c r="AG194" s="92">
        <f t="shared" si="81"/>
        <v>3.7523452157598502E-2</v>
      </c>
      <c r="AH194" s="98">
        <f t="shared" si="82"/>
        <v>0.20476198149889499</v>
      </c>
      <c r="AI194" s="90">
        <v>85</v>
      </c>
      <c r="AJ194" s="90">
        <v>0</v>
      </c>
      <c r="AK194" s="91">
        <f t="shared" ref="AK194:AK257" si="91">AI194+AJ194</f>
        <v>85</v>
      </c>
      <c r="AL194" s="92">
        <f t="shared" si="83"/>
        <v>3.1894934333958722E-2</v>
      </c>
      <c r="AM194" s="98">
        <f t="shared" si="84"/>
        <v>0.36825075432917753</v>
      </c>
      <c r="AN194" s="90">
        <v>40</v>
      </c>
      <c r="AO194" s="99" t="s">
        <v>7</v>
      </c>
      <c r="AP194" s="224" t="s">
        <v>7</v>
      </c>
      <c r="AQ194" s="15"/>
    </row>
    <row r="195" spans="1:43" x14ac:dyDescent="0.2">
      <c r="A195" s="199" t="s">
        <v>97</v>
      </c>
      <c r="B195" s="83">
        <v>5050184</v>
      </c>
      <c r="C195" s="84"/>
      <c r="D195" s="85"/>
      <c r="E195" s="86"/>
      <c r="F195" s="86"/>
      <c r="G195" s="87"/>
      <c r="H195" s="158">
        <v>355050184</v>
      </c>
      <c r="I195" s="88">
        <v>12.53</v>
      </c>
      <c r="J195" s="89">
        <f t="shared" si="85"/>
        <v>1253</v>
      </c>
      <c r="K195" s="90">
        <v>7064</v>
      </c>
      <c r="L195" s="90">
        <v>6514</v>
      </c>
      <c r="M195" s="159">
        <v>6034</v>
      </c>
      <c r="N195" s="91">
        <f t="shared" si="86"/>
        <v>1030</v>
      </c>
      <c r="O195" s="92">
        <f t="shared" si="76"/>
        <v>0.1706993702353331</v>
      </c>
      <c r="P195" s="93">
        <v>563.70000000000005</v>
      </c>
      <c r="Q195" s="94">
        <v>2591</v>
      </c>
      <c r="R195" s="161">
        <v>2165</v>
      </c>
      <c r="S195" s="86">
        <f t="shared" si="87"/>
        <v>426</v>
      </c>
      <c r="T195" s="188">
        <f t="shared" si="77"/>
        <v>0.19676674364896074</v>
      </c>
      <c r="U195" s="90">
        <v>2517</v>
      </c>
      <c r="V195" s="159">
        <v>2095</v>
      </c>
      <c r="W195" s="91">
        <f t="shared" si="88"/>
        <v>422</v>
      </c>
      <c r="X195" s="92">
        <f t="shared" si="78"/>
        <v>0.20143198090692124</v>
      </c>
      <c r="Y195" s="95">
        <f t="shared" si="89"/>
        <v>2.0087789305666401</v>
      </c>
      <c r="Z195" s="96">
        <v>3500</v>
      </c>
      <c r="AA195" s="90">
        <v>2895</v>
      </c>
      <c r="AB195" s="90">
        <v>290</v>
      </c>
      <c r="AC195" s="91">
        <f t="shared" si="90"/>
        <v>3185</v>
      </c>
      <c r="AD195" s="92">
        <f t="shared" si="79"/>
        <v>0.91</v>
      </c>
      <c r="AE195" s="97">
        <f t="shared" si="80"/>
        <v>1.2628698231010809</v>
      </c>
      <c r="AF195" s="90">
        <v>125</v>
      </c>
      <c r="AG195" s="92">
        <f t="shared" si="81"/>
        <v>3.5714285714285712E-2</v>
      </c>
      <c r="AH195" s="98">
        <f t="shared" si="82"/>
        <v>0.19488952881948396</v>
      </c>
      <c r="AI195" s="90">
        <v>145</v>
      </c>
      <c r="AJ195" s="90">
        <v>10</v>
      </c>
      <c r="AK195" s="91">
        <f t="shared" si="91"/>
        <v>155</v>
      </c>
      <c r="AL195" s="92">
        <f t="shared" si="83"/>
        <v>4.4285714285714282E-2</v>
      </c>
      <c r="AM195" s="98">
        <f t="shared" si="84"/>
        <v>0.51131153056983192</v>
      </c>
      <c r="AN195" s="90">
        <v>35</v>
      </c>
      <c r="AO195" s="99" t="s">
        <v>7</v>
      </c>
      <c r="AP195" s="224" t="s">
        <v>7</v>
      </c>
      <c r="AQ195" s="15"/>
    </row>
    <row r="196" spans="1:43" x14ac:dyDescent="0.2">
      <c r="B196" s="59">
        <v>5050190.01</v>
      </c>
      <c r="H196" s="164">
        <v>355050190.00999999</v>
      </c>
      <c r="I196" s="60">
        <v>193.14</v>
      </c>
      <c r="J196" s="165">
        <f t="shared" si="85"/>
        <v>19314</v>
      </c>
      <c r="K196" s="61">
        <v>6494</v>
      </c>
      <c r="L196" s="61">
        <v>6476</v>
      </c>
      <c r="M196" s="166">
        <v>6217</v>
      </c>
      <c r="N196" s="18">
        <f t="shared" si="86"/>
        <v>277</v>
      </c>
      <c r="O196" s="20">
        <f t="shared" si="76"/>
        <v>4.4555251729129802E-2</v>
      </c>
      <c r="P196" s="62">
        <v>33.6</v>
      </c>
      <c r="Q196" s="63">
        <v>2354</v>
      </c>
      <c r="R196" s="174">
        <v>2192</v>
      </c>
      <c r="S196" s="19">
        <f t="shared" si="87"/>
        <v>162</v>
      </c>
      <c r="T196" s="191">
        <f t="shared" si="77"/>
        <v>7.3905109489051102E-2</v>
      </c>
      <c r="U196" s="61">
        <v>2308</v>
      </c>
      <c r="V196" s="166">
        <v>2133</v>
      </c>
      <c r="W196" s="18">
        <f t="shared" si="88"/>
        <v>175</v>
      </c>
      <c r="X196" s="20">
        <f t="shared" si="78"/>
        <v>8.2044069385841537E-2</v>
      </c>
      <c r="Y196" s="167">
        <f t="shared" si="89"/>
        <v>0.11949880915398156</v>
      </c>
      <c r="Z196" s="64">
        <v>3155</v>
      </c>
      <c r="AA196" s="61">
        <v>2845</v>
      </c>
      <c r="AB196" s="61">
        <v>190</v>
      </c>
      <c r="AC196" s="18">
        <f t="shared" si="90"/>
        <v>3035</v>
      </c>
      <c r="AD196" s="20">
        <f t="shared" si="79"/>
        <v>0.96196513470681455</v>
      </c>
      <c r="AE196" s="13">
        <f t="shared" si="80"/>
        <v>1.3349854280182443</v>
      </c>
      <c r="AF196" s="61">
        <v>40</v>
      </c>
      <c r="AG196" s="20">
        <f t="shared" si="81"/>
        <v>1.2678288431061807E-2</v>
      </c>
      <c r="AH196" s="14">
        <f t="shared" si="82"/>
        <v>6.9184238439880211E-2</v>
      </c>
      <c r="AI196" s="61">
        <v>45</v>
      </c>
      <c r="AJ196" s="61">
        <v>0</v>
      </c>
      <c r="AK196" s="18">
        <f t="shared" si="91"/>
        <v>45</v>
      </c>
      <c r="AL196" s="20">
        <f t="shared" si="83"/>
        <v>1.4263074484944533E-2</v>
      </c>
      <c r="AM196" s="14">
        <f t="shared" si="84"/>
        <v>0.16467781006032114</v>
      </c>
      <c r="AN196" s="61">
        <v>30</v>
      </c>
      <c r="AO196" s="15" t="s">
        <v>3</v>
      </c>
      <c r="AP196" s="65" t="s">
        <v>3</v>
      </c>
      <c r="AQ196" s="15"/>
    </row>
    <row r="197" spans="1:43" x14ac:dyDescent="0.2">
      <c r="B197" s="59">
        <v>5050190.0199999996</v>
      </c>
      <c r="H197" s="164">
        <v>355050190.01999998</v>
      </c>
      <c r="I197" s="60">
        <v>49.17</v>
      </c>
      <c r="J197" s="165">
        <f t="shared" si="85"/>
        <v>4917</v>
      </c>
      <c r="K197" s="61">
        <v>7145</v>
      </c>
      <c r="L197" s="61">
        <v>6310</v>
      </c>
      <c r="M197" s="166">
        <v>5234</v>
      </c>
      <c r="N197" s="18">
        <f t="shared" si="86"/>
        <v>1911</v>
      </c>
      <c r="O197" s="20">
        <f t="shared" si="76"/>
        <v>0.36511272449369508</v>
      </c>
      <c r="P197" s="62">
        <v>145.30000000000001</v>
      </c>
      <c r="Q197" s="63">
        <v>2506</v>
      </c>
      <c r="R197" s="174">
        <v>1826</v>
      </c>
      <c r="S197" s="19">
        <f t="shared" si="87"/>
        <v>680</v>
      </c>
      <c r="T197" s="191">
        <f t="shared" si="77"/>
        <v>0.3723986856516977</v>
      </c>
      <c r="U197" s="61">
        <v>2467</v>
      </c>
      <c r="V197" s="166">
        <v>1777</v>
      </c>
      <c r="W197" s="18">
        <f t="shared" si="88"/>
        <v>690</v>
      </c>
      <c r="X197" s="20">
        <f t="shared" si="78"/>
        <v>0.38829487900956666</v>
      </c>
      <c r="Y197" s="167">
        <f t="shared" si="89"/>
        <v>0.50172869635956885</v>
      </c>
      <c r="Z197" s="64">
        <v>3575</v>
      </c>
      <c r="AA197" s="61">
        <v>3140</v>
      </c>
      <c r="AB197" s="61">
        <v>210</v>
      </c>
      <c r="AC197" s="18">
        <f t="shared" si="90"/>
        <v>3350</v>
      </c>
      <c r="AD197" s="20">
        <f t="shared" si="79"/>
        <v>0.93706293706293708</v>
      </c>
      <c r="AE197" s="13">
        <f t="shared" si="80"/>
        <v>1.3004269291903854</v>
      </c>
      <c r="AF197" s="61">
        <v>110</v>
      </c>
      <c r="AG197" s="20">
        <f t="shared" si="81"/>
        <v>3.0769230769230771E-2</v>
      </c>
      <c r="AH197" s="14">
        <f t="shared" si="82"/>
        <v>0.16790482482909388</v>
      </c>
      <c r="AI197" s="61">
        <v>40</v>
      </c>
      <c r="AJ197" s="61">
        <v>20</v>
      </c>
      <c r="AK197" s="18">
        <f t="shared" si="91"/>
        <v>60</v>
      </c>
      <c r="AL197" s="20">
        <f t="shared" si="83"/>
        <v>1.6783216783216783E-2</v>
      </c>
      <c r="AM197" s="14">
        <f t="shared" si="84"/>
        <v>0.19377472848123567</v>
      </c>
      <c r="AN197" s="61">
        <v>45</v>
      </c>
      <c r="AO197" s="15" t="s">
        <v>3</v>
      </c>
      <c r="AP197" s="65" t="s">
        <v>3</v>
      </c>
      <c r="AQ197" s="15"/>
    </row>
    <row r="198" spans="1:43" x14ac:dyDescent="0.2">
      <c r="B198" s="59">
        <v>5050191.01</v>
      </c>
      <c r="C198" s="60">
        <v>5050191</v>
      </c>
      <c r="D198" s="260">
        <v>0.45693171700000002</v>
      </c>
      <c r="E198" s="174">
        <v>8885</v>
      </c>
      <c r="F198" s="174">
        <v>2983</v>
      </c>
      <c r="G198" s="168">
        <v>2902</v>
      </c>
      <c r="H198" s="164"/>
      <c r="I198" s="60">
        <v>38.729999999999997</v>
      </c>
      <c r="J198" s="165">
        <f t="shared" si="85"/>
        <v>3872.9999999999995</v>
      </c>
      <c r="K198" s="61">
        <v>4824</v>
      </c>
      <c r="L198" s="61">
        <v>4701</v>
      </c>
      <c r="M198" s="166">
        <f>D198*E198</f>
        <v>4059.8383055449999</v>
      </c>
      <c r="N198" s="18">
        <f t="shared" si="86"/>
        <v>764.16169445500009</v>
      </c>
      <c r="O198" s="20">
        <f t="shared" si="76"/>
        <v>0.18822466239881877</v>
      </c>
      <c r="P198" s="62">
        <v>124.6</v>
      </c>
      <c r="Q198" s="63">
        <v>1633</v>
      </c>
      <c r="R198" s="174">
        <f>D198*F198</f>
        <v>1363.0273118110001</v>
      </c>
      <c r="S198" s="19">
        <f t="shared" si="87"/>
        <v>269.97268818899988</v>
      </c>
      <c r="T198" s="191">
        <f t="shared" si="77"/>
        <v>0.19806843622986389</v>
      </c>
      <c r="U198" s="61">
        <v>1572</v>
      </c>
      <c r="V198" s="166">
        <f>D198*G198</f>
        <v>1326.015842734</v>
      </c>
      <c r="W198" s="18">
        <f t="shared" si="88"/>
        <v>245.98415726600001</v>
      </c>
      <c r="X198" s="20">
        <f t="shared" si="78"/>
        <v>0.18550619784362912</v>
      </c>
      <c r="Y198" s="167">
        <f t="shared" si="89"/>
        <v>0.40588690937257943</v>
      </c>
      <c r="Z198" s="64">
        <v>2115</v>
      </c>
      <c r="AA198" s="61">
        <v>1855</v>
      </c>
      <c r="AB198" s="61">
        <v>105</v>
      </c>
      <c r="AC198" s="18">
        <f t="shared" si="90"/>
        <v>1960</v>
      </c>
      <c r="AD198" s="20">
        <f t="shared" si="79"/>
        <v>0.92671394799054374</v>
      </c>
      <c r="AE198" s="13">
        <f t="shared" si="80"/>
        <v>1.2860649225979366</v>
      </c>
      <c r="AF198" s="61">
        <v>120</v>
      </c>
      <c r="AG198" s="20">
        <f t="shared" si="81"/>
        <v>5.6737588652482268E-2</v>
      </c>
      <c r="AH198" s="14">
        <f t="shared" si="82"/>
        <v>0.30961173372740713</v>
      </c>
      <c r="AI198" s="61">
        <v>20</v>
      </c>
      <c r="AJ198" s="61">
        <v>0</v>
      </c>
      <c r="AK198" s="18">
        <f t="shared" si="91"/>
        <v>20</v>
      </c>
      <c r="AL198" s="20">
        <f t="shared" si="83"/>
        <v>9.4562647754137114E-3</v>
      </c>
      <c r="AM198" s="14">
        <f t="shared" si="84"/>
        <v>0.10917961455010521</v>
      </c>
      <c r="AN198" s="61">
        <v>20</v>
      </c>
      <c r="AO198" s="15" t="s">
        <v>3</v>
      </c>
      <c r="AP198" s="65" t="s">
        <v>3</v>
      </c>
      <c r="AQ198" s="15" t="s">
        <v>63</v>
      </c>
    </row>
    <row r="199" spans="1:43" x14ac:dyDescent="0.2">
      <c r="B199" s="59">
        <v>5050191.0199999996</v>
      </c>
      <c r="C199" s="60">
        <v>5050191</v>
      </c>
      <c r="D199" s="260">
        <v>0.54306828299999998</v>
      </c>
      <c r="E199" s="174">
        <v>8885</v>
      </c>
      <c r="F199" s="174">
        <v>2983</v>
      </c>
      <c r="G199" s="168">
        <v>2902</v>
      </c>
      <c r="H199" s="164"/>
      <c r="I199" s="60">
        <v>102.21</v>
      </c>
      <c r="J199" s="165">
        <f t="shared" si="85"/>
        <v>10221</v>
      </c>
      <c r="K199" s="61">
        <v>4822</v>
      </c>
      <c r="L199" s="61">
        <v>4752</v>
      </c>
      <c r="M199" s="166">
        <f>D199*E199</f>
        <v>4825.1616944549996</v>
      </c>
      <c r="N199" s="18">
        <f t="shared" si="86"/>
        <v>-3.1616944549996333</v>
      </c>
      <c r="O199" s="20">
        <f t="shared" si="76"/>
        <v>-6.5525150351603825E-4</v>
      </c>
      <c r="P199" s="62">
        <v>47.2</v>
      </c>
      <c r="Q199" s="63">
        <v>1783</v>
      </c>
      <c r="R199" s="174">
        <f>D199*F199</f>
        <v>1619.9726881889999</v>
      </c>
      <c r="S199" s="19">
        <f t="shared" si="87"/>
        <v>163.02731181100012</v>
      </c>
      <c r="T199" s="191">
        <f t="shared" si="77"/>
        <v>0.10063583972718185</v>
      </c>
      <c r="U199" s="61">
        <v>1738</v>
      </c>
      <c r="V199" s="166">
        <f>D199*G199</f>
        <v>1575.984157266</v>
      </c>
      <c r="W199" s="18">
        <f t="shared" si="88"/>
        <v>162.01584273399999</v>
      </c>
      <c r="X199" s="20">
        <f t="shared" si="78"/>
        <v>0.1028029640951869</v>
      </c>
      <c r="Y199" s="167">
        <f t="shared" si="89"/>
        <v>0.1700420702475296</v>
      </c>
      <c r="Z199" s="64">
        <v>2455</v>
      </c>
      <c r="AA199" s="61">
        <v>2210</v>
      </c>
      <c r="AB199" s="61">
        <v>160</v>
      </c>
      <c r="AC199" s="18">
        <f t="shared" si="90"/>
        <v>2370</v>
      </c>
      <c r="AD199" s="20">
        <f t="shared" si="79"/>
        <v>0.96537678207739308</v>
      </c>
      <c r="AE199" s="13">
        <f t="shared" si="80"/>
        <v>1.3397200066021628</v>
      </c>
      <c r="AF199" s="61">
        <v>35</v>
      </c>
      <c r="AG199" s="20">
        <f t="shared" si="81"/>
        <v>1.4256619144602852E-2</v>
      </c>
      <c r="AH199" s="14">
        <f t="shared" si="82"/>
        <v>7.7797042054213561E-2</v>
      </c>
      <c r="AI199" s="61">
        <v>25</v>
      </c>
      <c r="AJ199" s="61">
        <v>0</v>
      </c>
      <c r="AK199" s="18">
        <f t="shared" si="91"/>
        <v>25</v>
      </c>
      <c r="AL199" s="20">
        <f t="shared" si="83"/>
        <v>1.0183299389002037E-2</v>
      </c>
      <c r="AM199" s="14">
        <f t="shared" si="84"/>
        <v>0.11757377025125892</v>
      </c>
      <c r="AN199" s="61">
        <v>20</v>
      </c>
      <c r="AO199" s="15" t="s">
        <v>3</v>
      </c>
      <c r="AP199" s="65" t="s">
        <v>3</v>
      </c>
      <c r="AQ199" s="15" t="s">
        <v>63</v>
      </c>
    </row>
    <row r="200" spans="1:43" x14ac:dyDescent="0.2">
      <c r="B200" s="59">
        <v>5050200.01</v>
      </c>
      <c r="H200" s="164">
        <v>355050200.00999999</v>
      </c>
      <c r="I200" s="60">
        <v>263.44</v>
      </c>
      <c r="J200" s="165">
        <f t="shared" si="85"/>
        <v>26344</v>
      </c>
      <c r="K200" s="61">
        <v>2204</v>
      </c>
      <c r="L200" s="61">
        <v>2343</v>
      </c>
      <c r="M200" s="166">
        <v>2099</v>
      </c>
      <c r="N200" s="18">
        <f t="shared" si="86"/>
        <v>105</v>
      </c>
      <c r="O200" s="20">
        <f t="shared" ref="O200:O205" si="92">(K200-M200)/M200</f>
        <v>5.0023820867079564E-2</v>
      </c>
      <c r="P200" s="62">
        <v>8.4</v>
      </c>
      <c r="Q200" s="63">
        <v>875</v>
      </c>
      <c r="R200" s="174">
        <v>793</v>
      </c>
      <c r="S200" s="19">
        <f t="shared" si="87"/>
        <v>82</v>
      </c>
      <c r="T200" s="191">
        <f t="shared" ref="T200:T205" si="93">S200/R200</f>
        <v>0.10340479192938209</v>
      </c>
      <c r="U200" s="61">
        <v>841</v>
      </c>
      <c r="V200" s="166">
        <v>754</v>
      </c>
      <c r="W200" s="18">
        <f t="shared" si="88"/>
        <v>87</v>
      </c>
      <c r="X200" s="20">
        <f t="shared" ref="X200:X205" si="94">(U200-V200)/V200</f>
        <v>0.11538461538461539</v>
      </c>
      <c r="Y200" s="167">
        <f t="shared" si="89"/>
        <v>3.1923777710294567E-2</v>
      </c>
      <c r="Z200" s="64">
        <v>1070</v>
      </c>
      <c r="AA200" s="61">
        <v>925</v>
      </c>
      <c r="AB200" s="61">
        <v>55</v>
      </c>
      <c r="AC200" s="18">
        <f t="shared" si="90"/>
        <v>980</v>
      </c>
      <c r="AD200" s="20">
        <f t="shared" ref="AD200:AD231" si="95">AC200/Z200</f>
        <v>0.91588785046728971</v>
      </c>
      <c r="AE200" s="13">
        <f t="shared" ref="AE200:AE231" si="96">AD200/0.720581</f>
        <v>1.2710407996703905</v>
      </c>
      <c r="AF200" s="61">
        <v>40</v>
      </c>
      <c r="AG200" s="20">
        <f t="shared" ref="AG200:AG231" si="97">AF200/Z200</f>
        <v>3.7383177570093455E-2</v>
      </c>
      <c r="AH200" s="14">
        <f t="shared" ref="AH200:AH231" si="98">AG200/0.183254</f>
        <v>0.20399651614749723</v>
      </c>
      <c r="AI200" s="61">
        <v>25</v>
      </c>
      <c r="AJ200" s="61">
        <v>0</v>
      </c>
      <c r="AK200" s="18">
        <f t="shared" si="91"/>
        <v>25</v>
      </c>
      <c r="AL200" s="20">
        <f t="shared" ref="AL200:AL231" si="99">AK200/Z200</f>
        <v>2.336448598130841E-2</v>
      </c>
      <c r="AM200" s="14">
        <f t="shared" ref="AM200:AM231" si="100">AL200/0.086612</f>
        <v>0.26976037940826225</v>
      </c>
      <c r="AN200" s="61">
        <v>20</v>
      </c>
      <c r="AO200" s="15" t="s">
        <v>3</v>
      </c>
      <c r="AP200" s="65" t="s">
        <v>3</v>
      </c>
      <c r="AQ200" s="15"/>
    </row>
    <row r="201" spans="1:43" x14ac:dyDescent="0.2">
      <c r="B201" s="59">
        <v>5050200.0199999996</v>
      </c>
      <c r="H201" s="164">
        <v>355050200.01999998</v>
      </c>
      <c r="I201" s="60">
        <v>141.44999999999999</v>
      </c>
      <c r="J201" s="165">
        <f t="shared" si="85"/>
        <v>14144.999999999998</v>
      </c>
      <c r="K201" s="61">
        <v>6485</v>
      </c>
      <c r="L201" s="61">
        <v>6308</v>
      </c>
      <c r="M201" s="166">
        <v>6238</v>
      </c>
      <c r="N201" s="18">
        <f t="shared" si="86"/>
        <v>247</v>
      </c>
      <c r="O201" s="20">
        <f t="shared" si="92"/>
        <v>3.9596024366784228E-2</v>
      </c>
      <c r="P201" s="62">
        <v>45.8</v>
      </c>
      <c r="Q201" s="63">
        <v>2506</v>
      </c>
      <c r="R201" s="174">
        <v>2313</v>
      </c>
      <c r="S201" s="19">
        <f t="shared" si="87"/>
        <v>193</v>
      </c>
      <c r="T201" s="191">
        <f t="shared" si="93"/>
        <v>8.3441418071768261E-2</v>
      </c>
      <c r="U201" s="61">
        <v>2420</v>
      </c>
      <c r="V201" s="166">
        <v>2251</v>
      </c>
      <c r="W201" s="18">
        <f t="shared" si="88"/>
        <v>169</v>
      </c>
      <c r="X201" s="20">
        <f t="shared" si="94"/>
        <v>7.5077743225233223E-2</v>
      </c>
      <c r="Y201" s="167">
        <f t="shared" si="89"/>
        <v>0.17108518911276072</v>
      </c>
      <c r="Z201" s="64">
        <v>2975</v>
      </c>
      <c r="AA201" s="61">
        <v>2650</v>
      </c>
      <c r="AB201" s="61">
        <v>125</v>
      </c>
      <c r="AC201" s="18">
        <f t="shared" si="90"/>
        <v>2775</v>
      </c>
      <c r="AD201" s="20">
        <f t="shared" si="95"/>
        <v>0.9327731092436975</v>
      </c>
      <c r="AE201" s="13">
        <f t="shared" si="96"/>
        <v>1.2944736389714653</v>
      </c>
      <c r="AF201" s="61">
        <v>85</v>
      </c>
      <c r="AG201" s="20">
        <f t="shared" si="97"/>
        <v>2.8571428571428571E-2</v>
      </c>
      <c r="AH201" s="14">
        <f t="shared" si="98"/>
        <v>0.15591162305558717</v>
      </c>
      <c r="AI201" s="61">
        <v>80</v>
      </c>
      <c r="AJ201" s="61">
        <v>0</v>
      </c>
      <c r="AK201" s="18">
        <f t="shared" si="91"/>
        <v>80</v>
      </c>
      <c r="AL201" s="20">
        <f t="shared" si="99"/>
        <v>2.689075630252101E-2</v>
      </c>
      <c r="AM201" s="14">
        <f t="shared" si="100"/>
        <v>0.31047379465340846</v>
      </c>
      <c r="AN201" s="61">
        <v>20</v>
      </c>
      <c r="AO201" s="15" t="s">
        <v>3</v>
      </c>
      <c r="AP201" s="65" t="s">
        <v>3</v>
      </c>
      <c r="AQ201" s="15"/>
    </row>
    <row r="202" spans="1:43" x14ac:dyDescent="0.2">
      <c r="A202" s="199"/>
      <c r="B202" s="83">
        <v>5050201</v>
      </c>
      <c r="C202" s="84"/>
      <c r="D202" s="85"/>
      <c r="E202" s="86"/>
      <c r="F202" s="86"/>
      <c r="G202" s="87"/>
      <c r="H202" s="158">
        <v>355050201</v>
      </c>
      <c r="I202" s="88">
        <v>6.7</v>
      </c>
      <c r="J202" s="89">
        <f t="shared" si="85"/>
        <v>670</v>
      </c>
      <c r="K202" s="90">
        <v>4486</v>
      </c>
      <c r="L202" s="90">
        <v>4520</v>
      </c>
      <c r="M202" s="159">
        <v>4623</v>
      </c>
      <c r="N202" s="91">
        <f t="shared" si="86"/>
        <v>-137</v>
      </c>
      <c r="O202" s="92">
        <f t="shared" si="92"/>
        <v>-2.963443651308674E-2</v>
      </c>
      <c r="P202" s="93">
        <v>669.4</v>
      </c>
      <c r="Q202" s="94">
        <v>1678</v>
      </c>
      <c r="R202" s="161">
        <v>1612</v>
      </c>
      <c r="S202" s="86">
        <f t="shared" si="87"/>
        <v>66</v>
      </c>
      <c r="T202" s="188">
        <f t="shared" si="93"/>
        <v>4.0942928039702231E-2</v>
      </c>
      <c r="U202" s="90">
        <v>1631</v>
      </c>
      <c r="V202" s="159">
        <v>1567</v>
      </c>
      <c r="W202" s="91">
        <f t="shared" si="88"/>
        <v>64</v>
      </c>
      <c r="X202" s="92">
        <f t="shared" si="94"/>
        <v>4.0842373962986601E-2</v>
      </c>
      <c r="Y202" s="95">
        <f t="shared" si="89"/>
        <v>2.4343283582089552</v>
      </c>
      <c r="Z202" s="96">
        <v>1810</v>
      </c>
      <c r="AA202" s="90">
        <v>1535</v>
      </c>
      <c r="AB202" s="90">
        <v>95</v>
      </c>
      <c r="AC202" s="91">
        <f t="shared" si="90"/>
        <v>1630</v>
      </c>
      <c r="AD202" s="92">
        <f t="shared" si="95"/>
        <v>0.90055248618784534</v>
      </c>
      <c r="AE202" s="97">
        <f t="shared" si="96"/>
        <v>1.2497588559618493</v>
      </c>
      <c r="AF202" s="90">
        <v>90</v>
      </c>
      <c r="AG202" s="92">
        <f t="shared" si="97"/>
        <v>4.9723756906077346E-2</v>
      </c>
      <c r="AH202" s="98">
        <f t="shared" si="98"/>
        <v>0.27133790752767933</v>
      </c>
      <c r="AI202" s="90">
        <v>65</v>
      </c>
      <c r="AJ202" s="90">
        <v>10</v>
      </c>
      <c r="AK202" s="91">
        <f t="shared" si="91"/>
        <v>75</v>
      </c>
      <c r="AL202" s="92">
        <f t="shared" si="99"/>
        <v>4.1436464088397788E-2</v>
      </c>
      <c r="AM202" s="98">
        <f t="shared" si="100"/>
        <v>0.47841481651962536</v>
      </c>
      <c r="AN202" s="90">
        <v>0</v>
      </c>
      <c r="AO202" s="99" t="s">
        <v>7</v>
      </c>
      <c r="AP202" s="224" t="s">
        <v>7</v>
      </c>
      <c r="AQ202" s="15"/>
    </row>
    <row r="203" spans="1:43" x14ac:dyDescent="0.2">
      <c r="B203" s="59">
        <v>5050300</v>
      </c>
      <c r="H203" s="164">
        <v>355050300</v>
      </c>
      <c r="I203" s="60">
        <v>260.82</v>
      </c>
      <c r="J203" s="165">
        <f t="shared" si="85"/>
        <v>26082</v>
      </c>
      <c r="K203" s="61">
        <v>10160</v>
      </c>
      <c r="L203" s="61">
        <v>8845</v>
      </c>
      <c r="M203" s="166">
        <v>7149</v>
      </c>
      <c r="N203" s="18">
        <f t="shared" si="86"/>
        <v>3011</v>
      </c>
      <c r="O203" s="20">
        <f t="shared" si="92"/>
        <v>0.42117778710309134</v>
      </c>
      <c r="P203" s="62">
        <v>39</v>
      </c>
      <c r="Q203" s="63">
        <v>3771</v>
      </c>
      <c r="R203" s="174">
        <v>2491</v>
      </c>
      <c r="S203" s="19">
        <f t="shared" si="87"/>
        <v>1280</v>
      </c>
      <c r="T203" s="191">
        <f t="shared" si="93"/>
        <v>0.51384985949417905</v>
      </c>
      <c r="U203" s="61">
        <v>3725</v>
      </c>
      <c r="V203" s="166">
        <v>2432</v>
      </c>
      <c r="W203" s="18">
        <f t="shared" si="88"/>
        <v>1293</v>
      </c>
      <c r="X203" s="20">
        <f t="shared" si="94"/>
        <v>0.53166118421052633</v>
      </c>
      <c r="Y203" s="167">
        <f t="shared" si="89"/>
        <v>0.1428188022390921</v>
      </c>
      <c r="Z203" s="64">
        <v>5065</v>
      </c>
      <c r="AA203" s="61">
        <v>4275</v>
      </c>
      <c r="AB203" s="61">
        <v>280</v>
      </c>
      <c r="AC203" s="18">
        <f t="shared" si="90"/>
        <v>4555</v>
      </c>
      <c r="AD203" s="20">
        <f t="shared" si="95"/>
        <v>0.89930898321816388</v>
      </c>
      <c r="AE203" s="13">
        <f t="shared" si="96"/>
        <v>1.2480331610438853</v>
      </c>
      <c r="AF203" s="61">
        <v>325</v>
      </c>
      <c r="AG203" s="20">
        <f t="shared" si="97"/>
        <v>6.4165844027640667E-2</v>
      </c>
      <c r="AH203" s="14">
        <f t="shared" si="98"/>
        <v>0.3501470310478389</v>
      </c>
      <c r="AI203" s="61">
        <v>105</v>
      </c>
      <c r="AJ203" s="61">
        <v>25</v>
      </c>
      <c r="AK203" s="18">
        <f t="shared" si="91"/>
        <v>130</v>
      </c>
      <c r="AL203" s="20">
        <f t="shared" si="99"/>
        <v>2.5666337611056269E-2</v>
      </c>
      <c r="AM203" s="14">
        <f t="shared" si="100"/>
        <v>0.2963369696007051</v>
      </c>
      <c r="AN203" s="61">
        <v>55</v>
      </c>
      <c r="AO203" s="15" t="s">
        <v>3</v>
      </c>
      <c r="AP203" s="65" t="s">
        <v>3</v>
      </c>
      <c r="AQ203" s="15"/>
    </row>
    <row r="204" spans="1:43" x14ac:dyDescent="0.2">
      <c r="B204" s="59">
        <v>5050301</v>
      </c>
      <c r="H204" s="164">
        <v>355050301</v>
      </c>
      <c r="I204" s="60">
        <v>257.8</v>
      </c>
      <c r="J204" s="165">
        <f t="shared" si="85"/>
        <v>25780</v>
      </c>
      <c r="K204" s="61">
        <v>4413</v>
      </c>
      <c r="L204" s="61">
        <v>4518</v>
      </c>
      <c r="M204" s="166">
        <v>4537</v>
      </c>
      <c r="N204" s="18">
        <f t="shared" si="86"/>
        <v>-124</v>
      </c>
      <c r="O204" s="20">
        <f t="shared" si="92"/>
        <v>-2.7330835353757989E-2</v>
      </c>
      <c r="P204" s="62">
        <v>17.100000000000001</v>
      </c>
      <c r="Q204" s="63">
        <v>1823</v>
      </c>
      <c r="R204" s="174">
        <v>1724</v>
      </c>
      <c r="S204" s="19">
        <f t="shared" si="87"/>
        <v>99</v>
      </c>
      <c r="T204" s="191">
        <f t="shared" si="93"/>
        <v>5.7424593967517402E-2</v>
      </c>
      <c r="U204" s="61">
        <v>1710</v>
      </c>
      <c r="V204" s="166">
        <v>1613</v>
      </c>
      <c r="W204" s="18">
        <f t="shared" si="88"/>
        <v>97</v>
      </c>
      <c r="X204" s="20">
        <f t="shared" si="94"/>
        <v>6.0136391816491011E-2</v>
      </c>
      <c r="Y204" s="167">
        <f t="shared" si="89"/>
        <v>6.6330488750969738E-2</v>
      </c>
      <c r="Z204" s="64">
        <v>2265</v>
      </c>
      <c r="AA204" s="61">
        <v>1935</v>
      </c>
      <c r="AB204" s="61">
        <v>145</v>
      </c>
      <c r="AC204" s="18">
        <f t="shared" si="90"/>
        <v>2080</v>
      </c>
      <c r="AD204" s="20">
        <f t="shared" si="95"/>
        <v>0.91832229580573954</v>
      </c>
      <c r="AE204" s="13">
        <f t="shared" si="96"/>
        <v>1.2744192475318381</v>
      </c>
      <c r="AF204" s="61">
        <v>80</v>
      </c>
      <c r="AG204" s="20">
        <f t="shared" si="97"/>
        <v>3.5320088300220751E-2</v>
      </c>
      <c r="AH204" s="14">
        <f t="shared" si="98"/>
        <v>0.19273843026739254</v>
      </c>
      <c r="AI204" s="61">
        <v>55</v>
      </c>
      <c r="AJ204" s="61">
        <v>15</v>
      </c>
      <c r="AK204" s="18">
        <f t="shared" si="91"/>
        <v>70</v>
      </c>
      <c r="AL204" s="20">
        <f t="shared" si="99"/>
        <v>3.0905077262693158E-2</v>
      </c>
      <c r="AM204" s="14">
        <f t="shared" si="100"/>
        <v>0.3568221177515028</v>
      </c>
      <c r="AN204" s="61">
        <v>30</v>
      </c>
      <c r="AO204" s="15" t="s">
        <v>3</v>
      </c>
      <c r="AP204" s="65" t="s">
        <v>3</v>
      </c>
      <c r="AQ204" s="15"/>
    </row>
    <row r="205" spans="1:43" x14ac:dyDescent="0.2">
      <c r="B205" s="59">
        <v>5050302</v>
      </c>
      <c r="H205" s="164">
        <v>355050302</v>
      </c>
      <c r="I205" s="60">
        <v>112.33</v>
      </c>
      <c r="J205" s="165">
        <f t="shared" si="85"/>
        <v>11233</v>
      </c>
      <c r="K205" s="61">
        <v>6974</v>
      </c>
      <c r="L205" s="61">
        <v>6920</v>
      </c>
      <c r="M205" s="166">
        <v>6834</v>
      </c>
      <c r="N205" s="18">
        <f t="shared" si="86"/>
        <v>140</v>
      </c>
      <c r="O205" s="20">
        <f t="shared" si="92"/>
        <v>2.0485806262803628E-2</v>
      </c>
      <c r="P205" s="62">
        <v>62.1</v>
      </c>
      <c r="Q205" s="63">
        <v>3002</v>
      </c>
      <c r="R205" s="174">
        <v>2844</v>
      </c>
      <c r="S205" s="19">
        <f t="shared" si="87"/>
        <v>158</v>
      </c>
      <c r="T205" s="191">
        <f t="shared" si="93"/>
        <v>5.5555555555555552E-2</v>
      </c>
      <c r="U205" s="61">
        <v>2687</v>
      </c>
      <c r="V205" s="166">
        <v>2531</v>
      </c>
      <c r="W205" s="18">
        <f t="shared" si="88"/>
        <v>156</v>
      </c>
      <c r="X205" s="20">
        <f t="shared" si="94"/>
        <v>6.1635717107862503E-2</v>
      </c>
      <c r="Y205" s="167">
        <f t="shared" si="89"/>
        <v>0.23920591115463366</v>
      </c>
      <c r="Z205" s="64">
        <v>3320</v>
      </c>
      <c r="AA205" s="61">
        <v>2935</v>
      </c>
      <c r="AB205" s="61">
        <v>190</v>
      </c>
      <c r="AC205" s="18">
        <f t="shared" si="90"/>
        <v>3125</v>
      </c>
      <c r="AD205" s="20">
        <f t="shared" si="95"/>
        <v>0.9412650602409639</v>
      </c>
      <c r="AE205" s="13">
        <f t="shared" si="96"/>
        <v>1.3062585056238838</v>
      </c>
      <c r="AF205" s="61">
        <v>80</v>
      </c>
      <c r="AG205" s="20">
        <f t="shared" si="97"/>
        <v>2.4096385542168676E-2</v>
      </c>
      <c r="AH205" s="14">
        <f t="shared" si="98"/>
        <v>0.13149173028784461</v>
      </c>
      <c r="AI205" s="61">
        <v>50</v>
      </c>
      <c r="AJ205" s="61">
        <v>15</v>
      </c>
      <c r="AK205" s="18">
        <f t="shared" si="91"/>
        <v>65</v>
      </c>
      <c r="AL205" s="20">
        <f t="shared" si="99"/>
        <v>1.9578313253012049E-2</v>
      </c>
      <c r="AM205" s="14">
        <f t="shared" si="100"/>
        <v>0.22604619744391136</v>
      </c>
      <c r="AN205" s="61">
        <v>50</v>
      </c>
      <c r="AO205" s="15" t="s">
        <v>3</v>
      </c>
      <c r="AP205" s="65" t="s">
        <v>3</v>
      </c>
      <c r="AQ205" s="15"/>
    </row>
    <row r="206" spans="1:43" x14ac:dyDescent="0.2">
      <c r="A206" s="196" t="s">
        <v>72</v>
      </c>
      <c r="B206" s="59">
        <v>5050400</v>
      </c>
      <c r="H206" s="164"/>
      <c r="I206" s="60">
        <v>352.18</v>
      </c>
      <c r="J206" s="165">
        <f t="shared" si="85"/>
        <v>35218</v>
      </c>
      <c r="K206" s="61">
        <v>16451</v>
      </c>
      <c r="L206" s="61">
        <v>15085</v>
      </c>
      <c r="M206" s="166" t="s">
        <v>102</v>
      </c>
      <c r="N206" s="18"/>
      <c r="O206" s="20"/>
      <c r="P206" s="62">
        <v>46.7</v>
      </c>
      <c r="Q206" s="63">
        <v>6658</v>
      </c>
      <c r="R206" s="174" t="s">
        <v>102</v>
      </c>
      <c r="S206" s="19"/>
      <c r="T206" s="191"/>
      <c r="U206" s="61">
        <v>6439</v>
      </c>
      <c r="V206" s="166" t="s">
        <v>102</v>
      </c>
      <c r="W206" s="18"/>
      <c r="X206" s="20"/>
      <c r="Y206" s="167">
        <f t="shared" si="89"/>
        <v>0.18283264239877337</v>
      </c>
      <c r="Z206" s="64">
        <v>7795</v>
      </c>
      <c r="AA206" s="61">
        <v>6805</v>
      </c>
      <c r="AB206" s="61">
        <v>540</v>
      </c>
      <c r="AC206" s="18">
        <f t="shared" si="90"/>
        <v>7345</v>
      </c>
      <c r="AD206" s="20">
        <f t="shared" si="95"/>
        <v>0.94227068633739575</v>
      </c>
      <c r="AE206" s="13">
        <f t="shared" si="96"/>
        <v>1.3076540823826825</v>
      </c>
      <c r="AF206" s="61">
        <v>130</v>
      </c>
      <c r="AG206" s="20">
        <f t="shared" si="97"/>
        <v>1.6677357280307888E-2</v>
      </c>
      <c r="AH206" s="14">
        <f t="shared" si="98"/>
        <v>9.1006784464775059E-2</v>
      </c>
      <c r="AI206" s="61">
        <v>230</v>
      </c>
      <c r="AJ206" s="61">
        <v>15</v>
      </c>
      <c r="AK206" s="18">
        <f t="shared" si="91"/>
        <v>245</v>
      </c>
      <c r="AL206" s="20">
        <f t="shared" si="99"/>
        <v>3.1430404105195639E-2</v>
      </c>
      <c r="AM206" s="14">
        <f t="shared" si="100"/>
        <v>0.36288740711674644</v>
      </c>
      <c r="AN206" s="61">
        <v>75</v>
      </c>
      <c r="AO206" s="15" t="s">
        <v>3</v>
      </c>
      <c r="AP206" s="275" t="s">
        <v>102</v>
      </c>
      <c r="AQ206" s="15" t="s">
        <v>64</v>
      </c>
    </row>
    <row r="207" spans="1:43" x14ac:dyDescent="0.2">
      <c r="A207" s="198"/>
      <c r="B207" s="66">
        <v>5050500</v>
      </c>
      <c r="C207" s="67"/>
      <c r="D207" s="68"/>
      <c r="E207" s="69"/>
      <c r="F207" s="69"/>
      <c r="G207" s="70"/>
      <c r="H207" s="156">
        <v>245050500</v>
      </c>
      <c r="I207" s="71">
        <v>1.18</v>
      </c>
      <c r="J207" s="81">
        <f t="shared" si="85"/>
        <v>118</v>
      </c>
      <c r="K207" s="72">
        <v>2158</v>
      </c>
      <c r="L207" s="72">
        <v>2206</v>
      </c>
      <c r="M207" s="157">
        <v>2405</v>
      </c>
      <c r="N207" s="76">
        <f t="shared" ref="N207:N238" si="101">K207-M207</f>
        <v>-247</v>
      </c>
      <c r="O207" s="77">
        <f t="shared" ref="O207:O238" si="102">(K207-M207)/M207</f>
        <v>-0.10270270270270271</v>
      </c>
      <c r="P207" s="73">
        <v>1833.5</v>
      </c>
      <c r="Q207" s="74">
        <v>1754</v>
      </c>
      <c r="R207" s="189">
        <v>1477</v>
      </c>
      <c r="S207" s="69">
        <f t="shared" ref="S207:S238" si="103">Q207-R207</f>
        <v>277</v>
      </c>
      <c r="T207" s="190">
        <f t="shared" ref="T207:T238" si="104">S207/R207</f>
        <v>0.18754231550440081</v>
      </c>
      <c r="U207" s="72">
        <v>1336</v>
      </c>
      <c r="V207" s="157">
        <v>1307</v>
      </c>
      <c r="W207" s="76">
        <f t="shared" ref="W207:W238" si="105">U207-V207</f>
        <v>29</v>
      </c>
      <c r="X207" s="77">
        <f t="shared" ref="X207:X238" si="106">(U207-V207)/V207</f>
        <v>2.2188217291507269E-2</v>
      </c>
      <c r="Y207" s="82">
        <f t="shared" si="89"/>
        <v>11.322033898305085</v>
      </c>
      <c r="Z207" s="75">
        <v>1075</v>
      </c>
      <c r="AA207" s="72">
        <v>405</v>
      </c>
      <c r="AB207" s="72">
        <v>20</v>
      </c>
      <c r="AC207" s="76">
        <f t="shared" si="90"/>
        <v>425</v>
      </c>
      <c r="AD207" s="77">
        <f t="shared" si="95"/>
        <v>0.39534883720930231</v>
      </c>
      <c r="AE207" s="78">
        <f t="shared" si="96"/>
        <v>0.54865287484585679</v>
      </c>
      <c r="AF207" s="72">
        <v>240</v>
      </c>
      <c r="AG207" s="77">
        <f t="shared" si="97"/>
        <v>0.22325581395348837</v>
      </c>
      <c r="AH207" s="79">
        <f t="shared" si="98"/>
        <v>1.2182861708529602</v>
      </c>
      <c r="AI207" s="72">
        <v>300</v>
      </c>
      <c r="AJ207" s="72">
        <v>110</v>
      </c>
      <c r="AK207" s="76">
        <f t="shared" si="91"/>
        <v>410</v>
      </c>
      <c r="AL207" s="77">
        <f t="shared" si="99"/>
        <v>0.38139534883720932</v>
      </c>
      <c r="AM207" s="79">
        <f t="shared" si="100"/>
        <v>4.4034931514941276</v>
      </c>
      <c r="AN207" s="72">
        <v>0</v>
      </c>
      <c r="AO207" s="80" t="s">
        <v>5</v>
      </c>
      <c r="AP207" s="222" t="s">
        <v>5</v>
      </c>
      <c r="AQ207" s="15"/>
    </row>
    <row r="208" spans="1:43" x14ac:dyDescent="0.2">
      <c r="A208" s="198"/>
      <c r="B208" s="66">
        <v>5050501</v>
      </c>
      <c r="C208" s="67"/>
      <c r="D208" s="68"/>
      <c r="E208" s="69"/>
      <c r="F208" s="69"/>
      <c r="G208" s="70"/>
      <c r="H208" s="156">
        <v>245050501</v>
      </c>
      <c r="I208" s="71">
        <v>0.44</v>
      </c>
      <c r="J208" s="81">
        <f t="shared" si="85"/>
        <v>44</v>
      </c>
      <c r="K208" s="72">
        <v>1703</v>
      </c>
      <c r="L208" s="72">
        <v>1635</v>
      </c>
      <c r="M208" s="157">
        <v>1967</v>
      </c>
      <c r="N208" s="76">
        <f t="shared" si="101"/>
        <v>-264</v>
      </c>
      <c r="O208" s="77">
        <f t="shared" si="102"/>
        <v>-0.13421453990849008</v>
      </c>
      <c r="P208" s="73">
        <v>3860.8</v>
      </c>
      <c r="Q208" s="74">
        <v>1356</v>
      </c>
      <c r="R208" s="189">
        <v>1182</v>
      </c>
      <c r="S208" s="69">
        <f t="shared" si="103"/>
        <v>174</v>
      </c>
      <c r="T208" s="190">
        <f t="shared" si="104"/>
        <v>0.14720812182741116</v>
      </c>
      <c r="U208" s="72">
        <v>1055</v>
      </c>
      <c r="V208" s="157">
        <v>1061</v>
      </c>
      <c r="W208" s="76">
        <f t="shared" si="105"/>
        <v>-6</v>
      </c>
      <c r="X208" s="77">
        <f t="shared" si="106"/>
        <v>-5.6550424128180964E-3</v>
      </c>
      <c r="Y208" s="82">
        <f t="shared" si="89"/>
        <v>23.977272727272727</v>
      </c>
      <c r="Z208" s="75">
        <v>835</v>
      </c>
      <c r="AA208" s="72">
        <v>270</v>
      </c>
      <c r="AB208" s="72">
        <v>25</v>
      </c>
      <c r="AC208" s="76">
        <f t="shared" si="90"/>
        <v>295</v>
      </c>
      <c r="AD208" s="77">
        <f t="shared" si="95"/>
        <v>0.3532934131736527</v>
      </c>
      <c r="AE208" s="78">
        <f t="shared" si="96"/>
        <v>0.49028965955756909</v>
      </c>
      <c r="AF208" s="72">
        <v>215</v>
      </c>
      <c r="AG208" s="77">
        <f t="shared" si="97"/>
        <v>0.25748502994011974</v>
      </c>
      <c r="AH208" s="79">
        <f t="shared" si="98"/>
        <v>1.4050718125668185</v>
      </c>
      <c r="AI208" s="72">
        <v>230</v>
      </c>
      <c r="AJ208" s="72">
        <v>75</v>
      </c>
      <c r="AK208" s="76">
        <f t="shared" si="91"/>
        <v>305</v>
      </c>
      <c r="AL208" s="77">
        <f t="shared" si="99"/>
        <v>0.3652694610778443</v>
      </c>
      <c r="AM208" s="79">
        <f t="shared" si="100"/>
        <v>4.2173077758029409</v>
      </c>
      <c r="AN208" s="72">
        <v>20</v>
      </c>
      <c r="AO208" s="80" t="s">
        <v>5</v>
      </c>
      <c r="AP208" s="222" t="s">
        <v>5</v>
      </c>
      <c r="AQ208" s="15"/>
    </row>
    <row r="209" spans="1:43" x14ac:dyDescent="0.2">
      <c r="A209" s="198" t="s">
        <v>90</v>
      </c>
      <c r="B209" s="66">
        <v>5050502</v>
      </c>
      <c r="C209" s="67"/>
      <c r="D209" s="68"/>
      <c r="E209" s="69"/>
      <c r="F209" s="69"/>
      <c r="G209" s="70"/>
      <c r="H209" s="156">
        <v>245050502</v>
      </c>
      <c r="I209" s="71">
        <v>1.19</v>
      </c>
      <c r="J209" s="81">
        <f t="shared" si="85"/>
        <v>119</v>
      </c>
      <c r="K209" s="72">
        <v>1849</v>
      </c>
      <c r="L209" s="72">
        <v>2041</v>
      </c>
      <c r="M209" s="157">
        <v>2365</v>
      </c>
      <c r="N209" s="76">
        <f t="shared" si="101"/>
        <v>-516</v>
      </c>
      <c r="O209" s="77">
        <f t="shared" si="102"/>
        <v>-0.21818181818181817</v>
      </c>
      <c r="P209" s="73">
        <v>1552.2</v>
      </c>
      <c r="Q209" s="74">
        <v>1105</v>
      </c>
      <c r="R209" s="189">
        <v>1356</v>
      </c>
      <c r="S209" s="69">
        <f t="shared" si="103"/>
        <v>-251</v>
      </c>
      <c r="T209" s="190">
        <f t="shared" si="104"/>
        <v>-0.18510324483775811</v>
      </c>
      <c r="U209" s="72">
        <v>934</v>
      </c>
      <c r="V209" s="157">
        <v>1232</v>
      </c>
      <c r="W209" s="76">
        <f t="shared" si="105"/>
        <v>-298</v>
      </c>
      <c r="X209" s="77">
        <f t="shared" si="106"/>
        <v>-0.24188311688311689</v>
      </c>
      <c r="Y209" s="82">
        <f t="shared" si="89"/>
        <v>7.848739495798319</v>
      </c>
      <c r="Z209" s="75">
        <v>795</v>
      </c>
      <c r="AA209" s="72">
        <v>345</v>
      </c>
      <c r="AB209" s="72">
        <v>45</v>
      </c>
      <c r="AC209" s="76">
        <f t="shared" si="90"/>
        <v>390</v>
      </c>
      <c r="AD209" s="77">
        <f t="shared" si="95"/>
        <v>0.49056603773584906</v>
      </c>
      <c r="AE209" s="78">
        <f t="shared" si="96"/>
        <v>0.68079235746688993</v>
      </c>
      <c r="AF209" s="72">
        <v>190</v>
      </c>
      <c r="AG209" s="77">
        <f t="shared" si="97"/>
        <v>0.2389937106918239</v>
      </c>
      <c r="AH209" s="79">
        <f t="shared" si="98"/>
        <v>1.3041664066913896</v>
      </c>
      <c r="AI209" s="72">
        <v>160</v>
      </c>
      <c r="AJ209" s="72">
        <v>50</v>
      </c>
      <c r="AK209" s="76">
        <f t="shared" si="91"/>
        <v>210</v>
      </c>
      <c r="AL209" s="77">
        <f t="shared" si="99"/>
        <v>0.26415094339622641</v>
      </c>
      <c r="AM209" s="79">
        <f t="shared" si="100"/>
        <v>3.049819232857184</v>
      </c>
      <c r="AN209" s="72">
        <v>10</v>
      </c>
      <c r="AO209" s="80" t="s">
        <v>5</v>
      </c>
      <c r="AP209" s="222" t="s">
        <v>5</v>
      </c>
      <c r="AQ209" s="15"/>
    </row>
    <row r="210" spans="1:43" x14ac:dyDescent="0.2">
      <c r="A210" s="198"/>
      <c r="B210" s="66">
        <v>5050503</v>
      </c>
      <c r="C210" s="67"/>
      <c r="D210" s="68"/>
      <c r="E210" s="69"/>
      <c r="F210" s="69"/>
      <c r="G210" s="70"/>
      <c r="H210" s="156">
        <v>245050503</v>
      </c>
      <c r="I210" s="71">
        <v>0.61</v>
      </c>
      <c r="J210" s="81">
        <f t="shared" si="85"/>
        <v>61</v>
      </c>
      <c r="K210" s="72">
        <v>1838</v>
      </c>
      <c r="L210" s="72">
        <v>1929</v>
      </c>
      <c r="M210" s="157">
        <v>1988</v>
      </c>
      <c r="N210" s="76">
        <f t="shared" si="101"/>
        <v>-150</v>
      </c>
      <c r="O210" s="77">
        <f t="shared" si="102"/>
        <v>-7.5452716297786715E-2</v>
      </c>
      <c r="P210" s="73">
        <v>3011.6</v>
      </c>
      <c r="Q210" s="74">
        <v>1098</v>
      </c>
      <c r="R210" s="189">
        <v>1103</v>
      </c>
      <c r="S210" s="69">
        <f t="shared" si="103"/>
        <v>-5</v>
      </c>
      <c r="T210" s="190">
        <f t="shared" si="104"/>
        <v>-4.5330915684496827E-3</v>
      </c>
      <c r="U210" s="72">
        <v>995</v>
      </c>
      <c r="V210" s="157">
        <v>1035</v>
      </c>
      <c r="W210" s="76">
        <f t="shared" si="105"/>
        <v>-40</v>
      </c>
      <c r="X210" s="77">
        <f t="shared" si="106"/>
        <v>-3.864734299516908E-2</v>
      </c>
      <c r="Y210" s="82">
        <f t="shared" si="89"/>
        <v>16.311475409836067</v>
      </c>
      <c r="Z210" s="75">
        <v>760</v>
      </c>
      <c r="AA210" s="72">
        <v>385</v>
      </c>
      <c r="AB210" s="72">
        <v>30</v>
      </c>
      <c r="AC210" s="76">
        <f t="shared" si="90"/>
        <v>415</v>
      </c>
      <c r="AD210" s="77">
        <f t="shared" si="95"/>
        <v>0.54605263157894735</v>
      </c>
      <c r="AE210" s="78">
        <f t="shared" si="96"/>
        <v>0.75779493433624723</v>
      </c>
      <c r="AF210" s="72">
        <v>145</v>
      </c>
      <c r="AG210" s="77">
        <f t="shared" si="97"/>
        <v>0.19078947368421054</v>
      </c>
      <c r="AH210" s="79">
        <f t="shared" si="98"/>
        <v>1.0411203776409275</v>
      </c>
      <c r="AI210" s="72">
        <v>125</v>
      </c>
      <c r="AJ210" s="72">
        <v>70</v>
      </c>
      <c r="AK210" s="76">
        <f t="shared" si="91"/>
        <v>195</v>
      </c>
      <c r="AL210" s="77">
        <f t="shared" si="99"/>
        <v>0.25657894736842107</v>
      </c>
      <c r="AM210" s="79">
        <f t="shared" si="100"/>
        <v>2.962394903343891</v>
      </c>
      <c r="AN210" s="72">
        <v>10</v>
      </c>
      <c r="AO210" s="80" t="s">
        <v>5</v>
      </c>
      <c r="AP210" s="222" t="s">
        <v>5</v>
      </c>
      <c r="AQ210" s="15"/>
    </row>
    <row r="211" spans="1:43" x14ac:dyDescent="0.2">
      <c r="A211" s="198" t="s">
        <v>66</v>
      </c>
      <c r="B211" s="66">
        <v>5050504.01</v>
      </c>
      <c r="C211" s="67"/>
      <c r="D211" s="68"/>
      <c r="E211" s="69"/>
      <c r="F211" s="69"/>
      <c r="G211" s="70"/>
      <c r="H211" s="156">
        <v>245050504.00999999</v>
      </c>
      <c r="I211" s="71">
        <v>5.36</v>
      </c>
      <c r="J211" s="81">
        <f t="shared" si="85"/>
        <v>536</v>
      </c>
      <c r="K211" s="72">
        <v>6103</v>
      </c>
      <c r="L211" s="72">
        <v>6138</v>
      </c>
      <c r="M211" s="157">
        <v>6067</v>
      </c>
      <c r="N211" s="76">
        <f t="shared" si="101"/>
        <v>36</v>
      </c>
      <c r="O211" s="77">
        <f t="shared" si="102"/>
        <v>5.9337399044008567E-3</v>
      </c>
      <c r="P211" s="73">
        <v>1138</v>
      </c>
      <c r="Q211" s="74">
        <v>3457</v>
      </c>
      <c r="R211" s="189">
        <v>3254</v>
      </c>
      <c r="S211" s="69">
        <f t="shared" si="103"/>
        <v>203</v>
      </c>
      <c r="T211" s="190">
        <f t="shared" si="104"/>
        <v>6.2384757221880763E-2</v>
      </c>
      <c r="U211" s="72">
        <v>3122</v>
      </c>
      <c r="V211" s="157">
        <v>3074</v>
      </c>
      <c r="W211" s="76">
        <f t="shared" si="105"/>
        <v>48</v>
      </c>
      <c r="X211" s="77">
        <f t="shared" si="106"/>
        <v>1.5614834092387769E-2</v>
      </c>
      <c r="Y211" s="82">
        <f t="shared" si="89"/>
        <v>5.8246268656716422</v>
      </c>
      <c r="Z211" s="75">
        <v>2905</v>
      </c>
      <c r="AA211" s="72">
        <v>1600</v>
      </c>
      <c r="AB211" s="72">
        <v>95</v>
      </c>
      <c r="AC211" s="76">
        <f t="shared" si="90"/>
        <v>1695</v>
      </c>
      <c r="AD211" s="77">
        <f t="shared" si="95"/>
        <v>0.58347676419965577</v>
      </c>
      <c r="AE211" s="78">
        <f t="shared" si="96"/>
        <v>0.80973098680045097</v>
      </c>
      <c r="AF211" s="72">
        <v>705</v>
      </c>
      <c r="AG211" s="77">
        <f t="shared" si="97"/>
        <v>0.24268502581755594</v>
      </c>
      <c r="AH211" s="79">
        <f t="shared" si="98"/>
        <v>1.3243095693275777</v>
      </c>
      <c r="AI211" s="72">
        <v>260</v>
      </c>
      <c r="AJ211" s="72">
        <v>195</v>
      </c>
      <c r="AK211" s="76">
        <f t="shared" si="91"/>
        <v>455</v>
      </c>
      <c r="AL211" s="77">
        <f t="shared" si="99"/>
        <v>0.15662650602409639</v>
      </c>
      <c r="AM211" s="79">
        <f t="shared" si="100"/>
        <v>1.8083695795512909</v>
      </c>
      <c r="AN211" s="72">
        <v>45</v>
      </c>
      <c r="AO211" s="80" t="s">
        <v>5</v>
      </c>
      <c r="AP211" s="222" t="s">
        <v>5</v>
      </c>
      <c r="AQ211" s="15"/>
    </row>
    <row r="212" spans="1:43" x14ac:dyDescent="0.2">
      <c r="A212" s="199"/>
      <c r="B212" s="83">
        <v>5050504.03</v>
      </c>
      <c r="C212" s="88">
        <v>5050504.0199999996</v>
      </c>
      <c r="D212" s="257">
        <v>0.27404797199999997</v>
      </c>
      <c r="E212" s="161">
        <v>12049</v>
      </c>
      <c r="F212" s="161">
        <v>4947</v>
      </c>
      <c r="G212" s="160">
        <v>4697</v>
      </c>
      <c r="H212" s="158"/>
      <c r="I212" s="88">
        <v>5.8</v>
      </c>
      <c r="J212" s="89">
        <f t="shared" si="85"/>
        <v>580</v>
      </c>
      <c r="K212" s="90">
        <v>4811</v>
      </c>
      <c r="L212" s="90">
        <v>3862</v>
      </c>
      <c r="M212" s="159">
        <f>D212*E212</f>
        <v>3302.0040146279998</v>
      </c>
      <c r="N212" s="91">
        <f t="shared" si="101"/>
        <v>1508.9959853720002</v>
      </c>
      <c r="O212" s="92">
        <f t="shared" si="102"/>
        <v>0.45699398870718877</v>
      </c>
      <c r="P212" s="93">
        <v>828.9</v>
      </c>
      <c r="Q212" s="94">
        <v>1917</v>
      </c>
      <c r="R212" s="161">
        <f>D212*F212</f>
        <v>1355.7153174839998</v>
      </c>
      <c r="S212" s="86">
        <f t="shared" si="103"/>
        <v>561.2846825160002</v>
      </c>
      <c r="T212" s="188">
        <f t="shared" si="104"/>
        <v>0.41401367623230717</v>
      </c>
      <c r="U212" s="90">
        <v>1786</v>
      </c>
      <c r="V212" s="159">
        <f>D212*G212</f>
        <v>1287.2033244839999</v>
      </c>
      <c r="W212" s="91">
        <f t="shared" si="105"/>
        <v>498.79667551600005</v>
      </c>
      <c r="X212" s="92">
        <f t="shared" si="106"/>
        <v>0.38750418525834079</v>
      </c>
      <c r="Y212" s="95">
        <f t="shared" si="89"/>
        <v>3.079310344827586</v>
      </c>
      <c r="Z212" s="96">
        <v>2585</v>
      </c>
      <c r="AA212" s="90">
        <v>1765</v>
      </c>
      <c r="AB212" s="90">
        <v>210</v>
      </c>
      <c r="AC212" s="91">
        <f t="shared" si="90"/>
        <v>1975</v>
      </c>
      <c r="AD212" s="92">
        <f t="shared" si="95"/>
        <v>0.76402321083172142</v>
      </c>
      <c r="AE212" s="97">
        <f t="shared" si="96"/>
        <v>1.0602877550639296</v>
      </c>
      <c r="AF212" s="90">
        <v>435</v>
      </c>
      <c r="AG212" s="92">
        <f t="shared" si="97"/>
        <v>0.16827852998065765</v>
      </c>
      <c r="AH212" s="98">
        <f t="shared" si="98"/>
        <v>0.91828025571424166</v>
      </c>
      <c r="AI212" s="90">
        <v>65</v>
      </c>
      <c r="AJ212" s="90">
        <v>95</v>
      </c>
      <c r="AK212" s="91">
        <f t="shared" si="91"/>
        <v>160</v>
      </c>
      <c r="AL212" s="92">
        <f t="shared" si="99"/>
        <v>6.1895551257253385E-2</v>
      </c>
      <c r="AM212" s="98">
        <f t="shared" si="100"/>
        <v>0.71463020432796132</v>
      </c>
      <c r="AN212" s="90">
        <v>20</v>
      </c>
      <c r="AO212" s="99" t="s">
        <v>7</v>
      </c>
      <c r="AP212" s="224" t="s">
        <v>7</v>
      </c>
      <c r="AQ212" s="15" t="s">
        <v>63</v>
      </c>
    </row>
    <row r="213" spans="1:43" x14ac:dyDescent="0.2">
      <c r="A213" s="199"/>
      <c r="B213" s="83">
        <v>5050504.04</v>
      </c>
      <c r="C213" s="88">
        <v>5050504.0199999996</v>
      </c>
      <c r="D213" s="257">
        <v>0.36884960500000002</v>
      </c>
      <c r="E213" s="161">
        <v>12049</v>
      </c>
      <c r="F213" s="161">
        <v>4947</v>
      </c>
      <c r="G213" s="160">
        <v>4697</v>
      </c>
      <c r="H213" s="158"/>
      <c r="I213" s="88">
        <v>1.69</v>
      </c>
      <c r="J213" s="89">
        <f t="shared" si="85"/>
        <v>169</v>
      </c>
      <c r="K213" s="90">
        <v>5195</v>
      </c>
      <c r="L213" s="90">
        <v>4972</v>
      </c>
      <c r="M213" s="159">
        <f>D213*E213</f>
        <v>4444.2688906450003</v>
      </c>
      <c r="N213" s="91">
        <f t="shared" si="101"/>
        <v>750.73110935499972</v>
      </c>
      <c r="O213" s="92">
        <f t="shared" si="102"/>
        <v>0.16892117192442097</v>
      </c>
      <c r="P213" s="93">
        <v>3081.8</v>
      </c>
      <c r="Q213" s="94">
        <v>2231</v>
      </c>
      <c r="R213" s="161">
        <f>D213*F213</f>
        <v>1824.6989959350001</v>
      </c>
      <c r="S213" s="86">
        <f t="shared" si="103"/>
        <v>406.30100406499992</v>
      </c>
      <c r="T213" s="188">
        <f t="shared" si="104"/>
        <v>0.2226674125267471</v>
      </c>
      <c r="U213" s="90">
        <v>2121</v>
      </c>
      <c r="V213" s="159">
        <f>D213*G213</f>
        <v>1732.4865946850002</v>
      </c>
      <c r="W213" s="91">
        <f t="shared" si="105"/>
        <v>388.51340531499977</v>
      </c>
      <c r="X213" s="92">
        <f t="shared" si="106"/>
        <v>0.2242518969594908</v>
      </c>
      <c r="Y213" s="95">
        <f t="shared" si="89"/>
        <v>12.550295857988166</v>
      </c>
      <c r="Z213" s="96">
        <v>2665</v>
      </c>
      <c r="AA213" s="90">
        <v>1745</v>
      </c>
      <c r="AB213" s="90">
        <v>150</v>
      </c>
      <c r="AC213" s="91">
        <f t="shared" si="90"/>
        <v>1895</v>
      </c>
      <c r="AD213" s="92">
        <f t="shared" si="95"/>
        <v>0.71106941838649151</v>
      </c>
      <c r="AE213" s="97">
        <f t="shared" si="96"/>
        <v>0.98680012154982089</v>
      </c>
      <c r="AF213" s="90">
        <v>550</v>
      </c>
      <c r="AG213" s="92">
        <f t="shared" si="97"/>
        <v>0.20637898686679174</v>
      </c>
      <c r="AH213" s="98">
        <f t="shared" si="98"/>
        <v>1.1261908982439224</v>
      </c>
      <c r="AI213" s="90">
        <v>100</v>
      </c>
      <c r="AJ213" s="90">
        <v>110</v>
      </c>
      <c r="AK213" s="91">
        <f t="shared" si="91"/>
        <v>210</v>
      </c>
      <c r="AL213" s="92">
        <f t="shared" si="99"/>
        <v>7.879924953095685E-2</v>
      </c>
      <c r="AM213" s="98">
        <f t="shared" si="100"/>
        <v>0.90979598128385042</v>
      </c>
      <c r="AN213" s="90">
        <v>10</v>
      </c>
      <c r="AO213" s="99" t="s">
        <v>7</v>
      </c>
      <c r="AP213" s="224" t="s">
        <v>7</v>
      </c>
      <c r="AQ213" s="15" t="s">
        <v>63</v>
      </c>
    </row>
    <row r="214" spans="1:43" x14ac:dyDescent="0.2">
      <c r="A214" s="199"/>
      <c r="B214" s="83">
        <v>5050504.05</v>
      </c>
      <c r="C214" s="88">
        <v>5050504.0199999996</v>
      </c>
      <c r="D214" s="257">
        <v>0.357102423</v>
      </c>
      <c r="E214" s="161">
        <v>12049</v>
      </c>
      <c r="F214" s="161">
        <v>4947</v>
      </c>
      <c r="G214" s="160">
        <v>4697</v>
      </c>
      <c r="H214" s="158"/>
      <c r="I214" s="88">
        <v>1.86</v>
      </c>
      <c r="J214" s="89">
        <f t="shared" si="85"/>
        <v>186</v>
      </c>
      <c r="K214" s="90">
        <v>4653</v>
      </c>
      <c r="L214" s="90">
        <v>4776</v>
      </c>
      <c r="M214" s="159">
        <f>D214*E214</f>
        <v>4302.7270947269999</v>
      </c>
      <c r="N214" s="91">
        <f t="shared" si="101"/>
        <v>350.27290527300011</v>
      </c>
      <c r="O214" s="92">
        <f t="shared" si="102"/>
        <v>8.1407186084904201E-2</v>
      </c>
      <c r="P214" s="93">
        <v>2505.5</v>
      </c>
      <c r="Q214" s="94">
        <v>1903</v>
      </c>
      <c r="R214" s="161">
        <f>D214*F214</f>
        <v>1766.5856865810001</v>
      </c>
      <c r="S214" s="86">
        <f t="shared" si="103"/>
        <v>136.41431341899988</v>
      </c>
      <c r="T214" s="188">
        <f t="shared" si="104"/>
        <v>7.7219188661611024E-2</v>
      </c>
      <c r="U214" s="90">
        <v>1858</v>
      </c>
      <c r="V214" s="159">
        <f>D214*G214</f>
        <v>1677.3100808310001</v>
      </c>
      <c r="W214" s="91">
        <f t="shared" si="105"/>
        <v>180.68991916899995</v>
      </c>
      <c r="X214" s="92">
        <f t="shared" si="106"/>
        <v>0.10772600798981642</v>
      </c>
      <c r="Y214" s="95">
        <f t="shared" si="89"/>
        <v>9.9892473118279561</v>
      </c>
      <c r="Z214" s="96">
        <v>2290</v>
      </c>
      <c r="AA214" s="90">
        <v>1315</v>
      </c>
      <c r="AB214" s="90">
        <v>140</v>
      </c>
      <c r="AC214" s="91">
        <f t="shared" si="90"/>
        <v>1455</v>
      </c>
      <c r="AD214" s="92">
        <f t="shared" si="95"/>
        <v>0.63537117903930129</v>
      </c>
      <c r="AE214" s="97">
        <f t="shared" si="96"/>
        <v>0.8817484488757007</v>
      </c>
      <c r="AF214" s="90">
        <v>625</v>
      </c>
      <c r="AG214" s="92">
        <f t="shared" si="97"/>
        <v>0.27292576419213976</v>
      </c>
      <c r="AH214" s="98">
        <f t="shared" si="98"/>
        <v>1.4893304604109039</v>
      </c>
      <c r="AI214" s="90">
        <v>30</v>
      </c>
      <c r="AJ214" s="90">
        <v>165</v>
      </c>
      <c r="AK214" s="91">
        <f t="shared" si="91"/>
        <v>195</v>
      </c>
      <c r="AL214" s="92">
        <f t="shared" si="99"/>
        <v>8.5152838427947602E-2</v>
      </c>
      <c r="AM214" s="98">
        <f t="shared" si="100"/>
        <v>0.98315289368618219</v>
      </c>
      <c r="AN214" s="90">
        <v>15</v>
      </c>
      <c r="AO214" s="99" t="s">
        <v>7</v>
      </c>
      <c r="AP214" s="224" t="s">
        <v>7</v>
      </c>
      <c r="AQ214" s="15" t="s">
        <v>63</v>
      </c>
    </row>
    <row r="215" spans="1:43" x14ac:dyDescent="0.2">
      <c r="A215" s="198"/>
      <c r="B215" s="66">
        <v>5050505</v>
      </c>
      <c r="C215" s="67"/>
      <c r="D215" s="68"/>
      <c r="E215" s="69"/>
      <c r="F215" s="69"/>
      <c r="G215" s="70"/>
      <c r="H215" s="156">
        <v>245050505</v>
      </c>
      <c r="I215" s="71">
        <v>0.86</v>
      </c>
      <c r="J215" s="81">
        <f t="shared" si="85"/>
        <v>86</v>
      </c>
      <c r="K215" s="72">
        <v>3390</v>
      </c>
      <c r="L215" s="72">
        <v>3503</v>
      </c>
      <c r="M215" s="157">
        <v>3559</v>
      </c>
      <c r="N215" s="76">
        <f t="shared" si="101"/>
        <v>-169</v>
      </c>
      <c r="O215" s="77">
        <f t="shared" si="102"/>
        <v>-4.7485248665355438E-2</v>
      </c>
      <c r="P215" s="73">
        <v>3941.4</v>
      </c>
      <c r="Q215" s="74">
        <v>1937</v>
      </c>
      <c r="R215" s="189">
        <v>1765</v>
      </c>
      <c r="S215" s="69">
        <f t="shared" si="103"/>
        <v>172</v>
      </c>
      <c r="T215" s="190">
        <f t="shared" si="104"/>
        <v>9.7450424929178464E-2</v>
      </c>
      <c r="U215" s="72">
        <v>1743</v>
      </c>
      <c r="V215" s="157">
        <v>1671</v>
      </c>
      <c r="W215" s="76">
        <f t="shared" si="105"/>
        <v>72</v>
      </c>
      <c r="X215" s="77">
        <f t="shared" si="106"/>
        <v>4.3087971274685818E-2</v>
      </c>
      <c r="Y215" s="82">
        <f t="shared" si="89"/>
        <v>20.267441860465116</v>
      </c>
      <c r="Z215" s="75">
        <v>1695</v>
      </c>
      <c r="AA215" s="72">
        <v>960</v>
      </c>
      <c r="AB215" s="72">
        <v>85</v>
      </c>
      <c r="AC215" s="76">
        <f t="shared" si="90"/>
        <v>1045</v>
      </c>
      <c r="AD215" s="77">
        <f t="shared" si="95"/>
        <v>0.61651917404129797</v>
      </c>
      <c r="AE215" s="78">
        <f t="shared" si="96"/>
        <v>0.85558622006588847</v>
      </c>
      <c r="AF215" s="72">
        <v>285</v>
      </c>
      <c r="AG215" s="77">
        <f t="shared" si="97"/>
        <v>0.16814159292035399</v>
      </c>
      <c r="AH215" s="79">
        <f t="shared" si="98"/>
        <v>0.91753300293774753</v>
      </c>
      <c r="AI215" s="72">
        <v>225</v>
      </c>
      <c r="AJ215" s="72">
        <v>125</v>
      </c>
      <c r="AK215" s="76">
        <f t="shared" si="91"/>
        <v>350</v>
      </c>
      <c r="AL215" s="77">
        <f t="shared" si="99"/>
        <v>0.20648967551622419</v>
      </c>
      <c r="AM215" s="79">
        <f t="shared" si="100"/>
        <v>2.384076981437032</v>
      </c>
      <c r="AN215" s="72">
        <v>10</v>
      </c>
      <c r="AO215" s="80" t="s">
        <v>5</v>
      </c>
      <c r="AP215" s="222" t="s">
        <v>5</v>
      </c>
      <c r="AQ215" s="15"/>
    </row>
    <row r="216" spans="1:43" x14ac:dyDescent="0.2">
      <c r="A216" s="198"/>
      <c r="B216" s="66">
        <v>5050506</v>
      </c>
      <c r="C216" s="67"/>
      <c r="D216" s="68"/>
      <c r="E216" s="69"/>
      <c r="F216" s="69"/>
      <c r="G216" s="70"/>
      <c r="H216" s="156">
        <v>245050506</v>
      </c>
      <c r="I216" s="71">
        <v>1.78</v>
      </c>
      <c r="J216" s="81">
        <f t="shared" si="85"/>
        <v>178</v>
      </c>
      <c r="K216" s="72">
        <v>4669</v>
      </c>
      <c r="L216" s="72">
        <v>4715</v>
      </c>
      <c r="M216" s="157">
        <v>5031</v>
      </c>
      <c r="N216" s="76">
        <f t="shared" si="101"/>
        <v>-362</v>
      </c>
      <c r="O216" s="77">
        <f t="shared" si="102"/>
        <v>-7.1953885907374282E-2</v>
      </c>
      <c r="P216" s="73">
        <v>2627.2</v>
      </c>
      <c r="Q216" s="74">
        <v>2622</v>
      </c>
      <c r="R216" s="189">
        <v>2522</v>
      </c>
      <c r="S216" s="69">
        <f t="shared" si="103"/>
        <v>100</v>
      </c>
      <c r="T216" s="190">
        <f t="shared" si="104"/>
        <v>3.9651070578905628E-2</v>
      </c>
      <c r="U216" s="72">
        <v>2364</v>
      </c>
      <c r="V216" s="157">
        <v>2381</v>
      </c>
      <c r="W216" s="76">
        <f t="shared" si="105"/>
        <v>-17</v>
      </c>
      <c r="X216" s="77">
        <f t="shared" si="106"/>
        <v>-7.1398572028559433E-3</v>
      </c>
      <c r="Y216" s="82">
        <f t="shared" si="89"/>
        <v>13.280898876404494</v>
      </c>
      <c r="Z216" s="75">
        <v>2000</v>
      </c>
      <c r="AA216" s="72">
        <v>1100</v>
      </c>
      <c r="AB216" s="72">
        <v>110</v>
      </c>
      <c r="AC216" s="76">
        <f t="shared" si="90"/>
        <v>1210</v>
      </c>
      <c r="AD216" s="77">
        <f t="shared" si="95"/>
        <v>0.60499999999999998</v>
      </c>
      <c r="AE216" s="78">
        <f t="shared" si="96"/>
        <v>0.83960026700676249</v>
      </c>
      <c r="AF216" s="72">
        <v>410</v>
      </c>
      <c r="AG216" s="77">
        <f t="shared" si="97"/>
        <v>0.20499999999999999</v>
      </c>
      <c r="AH216" s="79">
        <f t="shared" si="98"/>
        <v>1.118665895423838</v>
      </c>
      <c r="AI216" s="72">
        <v>240</v>
      </c>
      <c r="AJ216" s="72">
        <v>125</v>
      </c>
      <c r="AK216" s="76">
        <f t="shared" si="91"/>
        <v>365</v>
      </c>
      <c r="AL216" s="77">
        <f t="shared" si="99"/>
        <v>0.1825</v>
      </c>
      <c r="AM216" s="79">
        <f t="shared" si="100"/>
        <v>2.1070983235579366</v>
      </c>
      <c r="AN216" s="72">
        <v>10</v>
      </c>
      <c r="AO216" s="80" t="s">
        <v>5</v>
      </c>
      <c r="AP216" s="222" t="s">
        <v>5</v>
      </c>
      <c r="AQ216" s="15"/>
    </row>
    <row r="217" spans="1:43" x14ac:dyDescent="0.2">
      <c r="A217" s="198" t="s">
        <v>68</v>
      </c>
      <c r="B217" s="66">
        <v>5050507</v>
      </c>
      <c r="C217" s="67"/>
      <c r="D217" s="68"/>
      <c r="E217" s="69"/>
      <c r="F217" s="69"/>
      <c r="G217" s="70"/>
      <c r="H217" s="156">
        <v>245050507</v>
      </c>
      <c r="I217" s="71">
        <v>3.8</v>
      </c>
      <c r="J217" s="81">
        <f t="shared" si="85"/>
        <v>380</v>
      </c>
      <c r="K217" s="72">
        <v>4369</v>
      </c>
      <c r="L217" s="72">
        <v>4779</v>
      </c>
      <c r="M217" s="157">
        <v>5080</v>
      </c>
      <c r="N217" s="76">
        <f t="shared" si="101"/>
        <v>-711</v>
      </c>
      <c r="O217" s="77">
        <f t="shared" si="102"/>
        <v>-0.13996062992125985</v>
      </c>
      <c r="P217" s="73">
        <v>1149.5999999999999</v>
      </c>
      <c r="Q217" s="74">
        <v>2676</v>
      </c>
      <c r="R217" s="189">
        <v>2633</v>
      </c>
      <c r="S217" s="69">
        <f t="shared" si="103"/>
        <v>43</v>
      </c>
      <c r="T217" s="190">
        <f t="shared" si="104"/>
        <v>1.6331181162172428E-2</v>
      </c>
      <c r="U217" s="72">
        <v>2341</v>
      </c>
      <c r="V217" s="157">
        <v>2485</v>
      </c>
      <c r="W217" s="76">
        <f t="shared" si="105"/>
        <v>-144</v>
      </c>
      <c r="X217" s="77">
        <f t="shared" si="106"/>
        <v>-5.7947686116700203E-2</v>
      </c>
      <c r="Y217" s="82">
        <f t="shared" si="89"/>
        <v>6.1605263157894736</v>
      </c>
      <c r="Z217" s="75">
        <v>1935</v>
      </c>
      <c r="AA217" s="72">
        <v>920</v>
      </c>
      <c r="AB217" s="72">
        <v>120</v>
      </c>
      <c r="AC217" s="76">
        <f t="shared" si="90"/>
        <v>1040</v>
      </c>
      <c r="AD217" s="77">
        <f t="shared" si="95"/>
        <v>0.53746770025839796</v>
      </c>
      <c r="AE217" s="78">
        <f t="shared" si="96"/>
        <v>0.74588103247018445</v>
      </c>
      <c r="AF217" s="72">
        <v>475</v>
      </c>
      <c r="AG217" s="77">
        <f t="shared" si="97"/>
        <v>0.2454780361757106</v>
      </c>
      <c r="AH217" s="79">
        <f t="shared" si="98"/>
        <v>1.3395507665628614</v>
      </c>
      <c r="AI217" s="72">
        <v>310</v>
      </c>
      <c r="AJ217" s="72">
        <v>80</v>
      </c>
      <c r="AK217" s="76">
        <f t="shared" si="91"/>
        <v>390</v>
      </c>
      <c r="AL217" s="77">
        <f t="shared" si="99"/>
        <v>0.20155038759689922</v>
      </c>
      <c r="AM217" s="79">
        <f t="shared" si="100"/>
        <v>2.3270492263993354</v>
      </c>
      <c r="AN217" s="72">
        <v>30</v>
      </c>
      <c r="AO217" s="80" t="s">
        <v>5</v>
      </c>
      <c r="AP217" s="222" t="s">
        <v>5</v>
      </c>
      <c r="AQ217" s="15"/>
    </row>
    <row r="218" spans="1:43" x14ac:dyDescent="0.2">
      <c r="A218" s="199"/>
      <c r="B218" s="83">
        <v>5050508</v>
      </c>
      <c r="C218" s="84"/>
      <c r="D218" s="85"/>
      <c r="E218" s="86"/>
      <c r="F218" s="86"/>
      <c r="G218" s="87"/>
      <c r="H218" s="158">
        <v>245050508</v>
      </c>
      <c r="I218" s="88">
        <v>1.06</v>
      </c>
      <c r="J218" s="89">
        <f t="shared" si="85"/>
        <v>106</v>
      </c>
      <c r="K218" s="90">
        <v>2966</v>
      </c>
      <c r="L218" s="90">
        <v>3052</v>
      </c>
      <c r="M218" s="159">
        <v>3159</v>
      </c>
      <c r="N218" s="91">
        <f t="shared" si="101"/>
        <v>-193</v>
      </c>
      <c r="O218" s="92">
        <f t="shared" si="102"/>
        <v>-6.1095283317505543E-2</v>
      </c>
      <c r="P218" s="93">
        <v>2810.8</v>
      </c>
      <c r="Q218" s="94">
        <v>1863</v>
      </c>
      <c r="R218" s="161">
        <v>1842</v>
      </c>
      <c r="S218" s="86">
        <f t="shared" si="103"/>
        <v>21</v>
      </c>
      <c r="T218" s="188">
        <f t="shared" si="104"/>
        <v>1.1400651465798045E-2</v>
      </c>
      <c r="U218" s="90">
        <v>1691</v>
      </c>
      <c r="V218" s="159">
        <v>1745</v>
      </c>
      <c r="W218" s="91">
        <f t="shared" si="105"/>
        <v>-54</v>
      </c>
      <c r="X218" s="92">
        <f t="shared" si="106"/>
        <v>-3.0945558739255013E-2</v>
      </c>
      <c r="Y218" s="95">
        <f t="shared" si="89"/>
        <v>15.952830188679245</v>
      </c>
      <c r="Z218" s="96">
        <v>1180</v>
      </c>
      <c r="AA218" s="90">
        <v>730</v>
      </c>
      <c r="AB218" s="90">
        <v>55</v>
      </c>
      <c r="AC218" s="91">
        <f t="shared" si="90"/>
        <v>785</v>
      </c>
      <c r="AD218" s="92">
        <f t="shared" si="95"/>
        <v>0.6652542372881356</v>
      </c>
      <c r="AE218" s="97">
        <f t="shared" si="96"/>
        <v>0.92321923182561794</v>
      </c>
      <c r="AF218" s="90">
        <v>310</v>
      </c>
      <c r="AG218" s="92">
        <f t="shared" si="97"/>
        <v>0.26271186440677968</v>
      </c>
      <c r="AH218" s="98">
        <f t="shared" si="98"/>
        <v>1.4335941611467127</v>
      </c>
      <c r="AI218" s="90">
        <v>75</v>
      </c>
      <c r="AJ218" s="90">
        <v>0</v>
      </c>
      <c r="AK218" s="91">
        <f t="shared" si="91"/>
        <v>75</v>
      </c>
      <c r="AL218" s="92">
        <f t="shared" si="99"/>
        <v>6.3559322033898302E-2</v>
      </c>
      <c r="AM218" s="98">
        <f t="shared" si="100"/>
        <v>0.73383967618688295</v>
      </c>
      <c r="AN218" s="90">
        <v>10</v>
      </c>
      <c r="AO218" s="99" t="s">
        <v>7</v>
      </c>
      <c r="AP218" s="224" t="s">
        <v>7</v>
      </c>
      <c r="AQ218" s="15"/>
    </row>
    <row r="219" spans="1:43" x14ac:dyDescent="0.2">
      <c r="A219" s="198"/>
      <c r="B219" s="66">
        <v>5050509</v>
      </c>
      <c r="C219" s="67"/>
      <c r="D219" s="68"/>
      <c r="E219" s="69"/>
      <c r="F219" s="69"/>
      <c r="G219" s="70"/>
      <c r="H219" s="156">
        <v>245050509</v>
      </c>
      <c r="I219" s="71">
        <v>0.73</v>
      </c>
      <c r="J219" s="81">
        <f t="shared" si="85"/>
        <v>73</v>
      </c>
      <c r="K219" s="72">
        <v>2720</v>
      </c>
      <c r="L219" s="72">
        <v>2678</v>
      </c>
      <c r="M219" s="157">
        <v>2825</v>
      </c>
      <c r="N219" s="76">
        <f t="shared" si="101"/>
        <v>-105</v>
      </c>
      <c r="O219" s="77">
        <f t="shared" si="102"/>
        <v>-3.7168141592920353E-2</v>
      </c>
      <c r="P219" s="73">
        <v>3742.9</v>
      </c>
      <c r="Q219" s="74">
        <v>1613</v>
      </c>
      <c r="R219" s="189">
        <v>1562</v>
      </c>
      <c r="S219" s="69">
        <f t="shared" si="103"/>
        <v>51</v>
      </c>
      <c r="T219" s="190">
        <f t="shared" si="104"/>
        <v>3.265044814340589E-2</v>
      </c>
      <c r="U219" s="72">
        <v>1480</v>
      </c>
      <c r="V219" s="157">
        <v>1476</v>
      </c>
      <c r="W219" s="76">
        <f t="shared" si="105"/>
        <v>4</v>
      </c>
      <c r="X219" s="77">
        <f t="shared" si="106"/>
        <v>2.7100271002710027E-3</v>
      </c>
      <c r="Y219" s="82">
        <f t="shared" si="89"/>
        <v>20.273972602739725</v>
      </c>
      <c r="Z219" s="75">
        <v>1280</v>
      </c>
      <c r="AA219" s="72">
        <v>795</v>
      </c>
      <c r="AB219" s="72">
        <v>25</v>
      </c>
      <c r="AC219" s="76">
        <f t="shared" si="90"/>
        <v>820</v>
      </c>
      <c r="AD219" s="77">
        <f t="shared" si="95"/>
        <v>0.640625</v>
      </c>
      <c r="AE219" s="78">
        <f t="shared" si="96"/>
        <v>0.88903953892761534</v>
      </c>
      <c r="AF219" s="72">
        <v>265</v>
      </c>
      <c r="AG219" s="77">
        <f t="shared" si="97"/>
        <v>0.20703125</v>
      </c>
      <c r="AH219" s="79">
        <f t="shared" si="98"/>
        <v>1.129750237375446</v>
      </c>
      <c r="AI219" s="72">
        <v>135</v>
      </c>
      <c r="AJ219" s="72">
        <v>35</v>
      </c>
      <c r="AK219" s="76">
        <f t="shared" si="91"/>
        <v>170</v>
      </c>
      <c r="AL219" s="77">
        <f t="shared" si="99"/>
        <v>0.1328125</v>
      </c>
      <c r="AM219" s="79">
        <f t="shared" si="100"/>
        <v>1.5334191566988409</v>
      </c>
      <c r="AN219" s="72">
        <v>30</v>
      </c>
      <c r="AO219" s="80" t="s">
        <v>5</v>
      </c>
      <c r="AP219" s="224" t="s">
        <v>7</v>
      </c>
      <c r="AQ219" s="15"/>
    </row>
    <row r="220" spans="1:43" x14ac:dyDescent="0.2">
      <c r="A220" s="199"/>
      <c r="B220" s="83">
        <v>5050510.01</v>
      </c>
      <c r="C220" s="84"/>
      <c r="D220" s="85"/>
      <c r="E220" s="86"/>
      <c r="F220" s="86"/>
      <c r="G220" s="87"/>
      <c r="H220" s="158">
        <v>245050510.00999999</v>
      </c>
      <c r="I220" s="88">
        <v>1.24</v>
      </c>
      <c r="J220" s="89">
        <f t="shared" si="85"/>
        <v>124</v>
      </c>
      <c r="K220" s="90">
        <v>4875</v>
      </c>
      <c r="L220" s="90">
        <v>4969</v>
      </c>
      <c r="M220" s="159">
        <v>5080</v>
      </c>
      <c r="N220" s="91">
        <f t="shared" si="101"/>
        <v>-205</v>
      </c>
      <c r="O220" s="92">
        <f t="shared" si="102"/>
        <v>-4.0354330708661415E-2</v>
      </c>
      <c r="P220" s="93">
        <v>3938.4</v>
      </c>
      <c r="Q220" s="94">
        <v>2602</v>
      </c>
      <c r="R220" s="161">
        <v>2576</v>
      </c>
      <c r="S220" s="86">
        <f t="shared" si="103"/>
        <v>26</v>
      </c>
      <c r="T220" s="188">
        <f t="shared" si="104"/>
        <v>1.0093167701863354E-2</v>
      </c>
      <c r="U220" s="90">
        <v>2405</v>
      </c>
      <c r="V220" s="159">
        <v>2474</v>
      </c>
      <c r="W220" s="91">
        <f t="shared" si="105"/>
        <v>-69</v>
      </c>
      <c r="X220" s="92">
        <f t="shared" si="106"/>
        <v>-2.7890056588520614E-2</v>
      </c>
      <c r="Y220" s="95">
        <f t="shared" si="89"/>
        <v>19.39516129032258</v>
      </c>
      <c r="Z220" s="96">
        <v>2040</v>
      </c>
      <c r="AA220" s="90">
        <v>1295</v>
      </c>
      <c r="AB220" s="90">
        <v>90</v>
      </c>
      <c r="AC220" s="91">
        <f t="shared" si="90"/>
        <v>1385</v>
      </c>
      <c r="AD220" s="92">
        <f t="shared" si="95"/>
        <v>0.67892156862745101</v>
      </c>
      <c r="AE220" s="97">
        <f t="shared" si="96"/>
        <v>0.94218633106819494</v>
      </c>
      <c r="AF220" s="90">
        <v>445</v>
      </c>
      <c r="AG220" s="92">
        <f t="shared" si="97"/>
        <v>0.21813725490196079</v>
      </c>
      <c r="AH220" s="98">
        <f t="shared" si="98"/>
        <v>1.1903546711229265</v>
      </c>
      <c r="AI220" s="90">
        <v>120</v>
      </c>
      <c r="AJ220" s="90">
        <v>60</v>
      </c>
      <c r="AK220" s="91">
        <f t="shared" si="91"/>
        <v>180</v>
      </c>
      <c r="AL220" s="92">
        <f t="shared" si="99"/>
        <v>8.8235294117647065E-2</v>
      </c>
      <c r="AM220" s="98">
        <f t="shared" si="100"/>
        <v>1.0187421387064965</v>
      </c>
      <c r="AN220" s="90">
        <v>30</v>
      </c>
      <c r="AO220" s="99" t="s">
        <v>7</v>
      </c>
      <c r="AP220" s="224" t="s">
        <v>7</v>
      </c>
      <c r="AQ220" s="15"/>
    </row>
    <row r="221" spans="1:43" x14ac:dyDescent="0.2">
      <c r="A221" s="199"/>
      <c r="B221" s="83">
        <v>5050510.0199999996</v>
      </c>
      <c r="C221" s="84"/>
      <c r="D221" s="85"/>
      <c r="E221" s="86"/>
      <c r="F221" s="86"/>
      <c r="G221" s="87"/>
      <c r="H221" s="158">
        <v>245050510.02000001</v>
      </c>
      <c r="I221" s="88">
        <v>0.75</v>
      </c>
      <c r="J221" s="89">
        <f t="shared" si="85"/>
        <v>75</v>
      </c>
      <c r="K221" s="90">
        <v>2999</v>
      </c>
      <c r="L221" s="90">
        <v>3062</v>
      </c>
      <c r="M221" s="159">
        <v>3094</v>
      </c>
      <c r="N221" s="91">
        <f t="shared" si="101"/>
        <v>-95</v>
      </c>
      <c r="O221" s="92">
        <f t="shared" si="102"/>
        <v>-3.0704589528118938E-2</v>
      </c>
      <c r="P221" s="93">
        <v>3979</v>
      </c>
      <c r="Q221" s="94">
        <v>1617</v>
      </c>
      <c r="R221" s="161">
        <v>1579</v>
      </c>
      <c r="S221" s="86">
        <f t="shared" si="103"/>
        <v>38</v>
      </c>
      <c r="T221" s="188">
        <f t="shared" si="104"/>
        <v>2.4065864471184292E-2</v>
      </c>
      <c r="U221" s="90">
        <v>1476</v>
      </c>
      <c r="V221" s="159">
        <v>1444</v>
      </c>
      <c r="W221" s="91">
        <f t="shared" si="105"/>
        <v>32</v>
      </c>
      <c r="X221" s="92">
        <f t="shared" si="106"/>
        <v>2.2160664819944598E-2</v>
      </c>
      <c r="Y221" s="95">
        <f t="shared" si="89"/>
        <v>19.68</v>
      </c>
      <c r="Z221" s="96">
        <v>1455</v>
      </c>
      <c r="AA221" s="90">
        <v>930</v>
      </c>
      <c r="AB221" s="90">
        <v>65</v>
      </c>
      <c r="AC221" s="91">
        <f t="shared" si="90"/>
        <v>995</v>
      </c>
      <c r="AD221" s="92">
        <f t="shared" si="95"/>
        <v>0.68384879725085912</v>
      </c>
      <c r="AE221" s="97">
        <f t="shared" si="96"/>
        <v>0.94902418638690045</v>
      </c>
      <c r="AF221" s="90">
        <v>325</v>
      </c>
      <c r="AG221" s="92">
        <f t="shared" si="97"/>
        <v>0.22336769759450173</v>
      </c>
      <c r="AH221" s="98">
        <f t="shared" si="98"/>
        <v>1.2188967094551919</v>
      </c>
      <c r="AI221" s="90">
        <v>85</v>
      </c>
      <c r="AJ221" s="90">
        <v>35</v>
      </c>
      <c r="AK221" s="91">
        <f t="shared" si="91"/>
        <v>120</v>
      </c>
      <c r="AL221" s="92">
        <f t="shared" si="99"/>
        <v>8.247422680412371E-2</v>
      </c>
      <c r="AM221" s="98">
        <f t="shared" si="100"/>
        <v>0.95222632896277326</v>
      </c>
      <c r="AN221" s="90">
        <v>10</v>
      </c>
      <c r="AO221" s="99" t="s">
        <v>7</v>
      </c>
      <c r="AP221" s="224" t="s">
        <v>7</v>
      </c>
      <c r="AQ221" s="15"/>
    </row>
    <row r="222" spans="1:43" x14ac:dyDescent="0.2">
      <c r="A222" s="199"/>
      <c r="B222" s="83">
        <v>5050511.01</v>
      </c>
      <c r="C222" s="84"/>
      <c r="D222" s="85"/>
      <c r="E222" s="86"/>
      <c r="F222" s="86"/>
      <c r="G222" s="87"/>
      <c r="H222" s="158">
        <v>245050511.00999999</v>
      </c>
      <c r="I222" s="88">
        <v>2.4</v>
      </c>
      <c r="J222" s="89">
        <f t="shared" si="85"/>
        <v>240</v>
      </c>
      <c r="K222" s="90">
        <v>6879</v>
      </c>
      <c r="L222" s="90">
        <v>7115</v>
      </c>
      <c r="M222" s="159">
        <v>7275</v>
      </c>
      <c r="N222" s="91">
        <f t="shared" si="101"/>
        <v>-396</v>
      </c>
      <c r="O222" s="92">
        <f t="shared" si="102"/>
        <v>-5.4432989690721648E-2</v>
      </c>
      <c r="P222" s="93">
        <v>2869.4</v>
      </c>
      <c r="Q222" s="94">
        <v>3868</v>
      </c>
      <c r="R222" s="161">
        <v>3807</v>
      </c>
      <c r="S222" s="86">
        <f t="shared" si="103"/>
        <v>61</v>
      </c>
      <c r="T222" s="188">
        <f t="shared" si="104"/>
        <v>1.6023115313895456E-2</v>
      </c>
      <c r="U222" s="90">
        <v>3467</v>
      </c>
      <c r="V222" s="159">
        <v>3587</v>
      </c>
      <c r="W222" s="91">
        <f t="shared" si="105"/>
        <v>-120</v>
      </c>
      <c r="X222" s="92">
        <f t="shared" si="106"/>
        <v>-3.3454139949818787E-2</v>
      </c>
      <c r="Y222" s="95">
        <f t="shared" si="89"/>
        <v>14.445833333333333</v>
      </c>
      <c r="Z222" s="96">
        <v>2945</v>
      </c>
      <c r="AA222" s="90">
        <v>1815</v>
      </c>
      <c r="AB222" s="90">
        <v>155</v>
      </c>
      <c r="AC222" s="91">
        <f t="shared" si="90"/>
        <v>1970</v>
      </c>
      <c r="AD222" s="92">
        <f t="shared" si="95"/>
        <v>0.66893039049235992</v>
      </c>
      <c r="AE222" s="97">
        <f t="shared" si="96"/>
        <v>0.92832088341541041</v>
      </c>
      <c r="AF222" s="90">
        <v>715</v>
      </c>
      <c r="AG222" s="92">
        <f t="shared" si="97"/>
        <v>0.2427843803056027</v>
      </c>
      <c r="AH222" s="98">
        <f t="shared" si="98"/>
        <v>1.3248517375097009</v>
      </c>
      <c r="AI222" s="90">
        <v>145</v>
      </c>
      <c r="AJ222" s="90">
        <v>95</v>
      </c>
      <c r="AK222" s="91">
        <f t="shared" si="91"/>
        <v>240</v>
      </c>
      <c r="AL222" s="92">
        <f t="shared" si="99"/>
        <v>8.1494057724957561E-2</v>
      </c>
      <c r="AM222" s="98">
        <f t="shared" si="100"/>
        <v>0.94090954746406463</v>
      </c>
      <c r="AN222" s="90">
        <v>20</v>
      </c>
      <c r="AO222" s="99" t="s">
        <v>7</v>
      </c>
      <c r="AP222" s="224" t="s">
        <v>7</v>
      </c>
      <c r="AQ222" s="15"/>
    </row>
    <row r="223" spans="1:43" x14ac:dyDescent="0.2">
      <c r="A223" s="199"/>
      <c r="B223" s="83">
        <v>5050511.0199999996</v>
      </c>
      <c r="C223" s="84"/>
      <c r="D223" s="85"/>
      <c r="E223" s="86"/>
      <c r="F223" s="86"/>
      <c r="G223" s="87"/>
      <c r="H223" s="158">
        <v>245050511.02000001</v>
      </c>
      <c r="I223" s="88">
        <v>6.11</v>
      </c>
      <c r="J223" s="89">
        <f t="shared" si="85"/>
        <v>611</v>
      </c>
      <c r="K223" s="90">
        <v>7287</v>
      </c>
      <c r="L223" s="90">
        <v>7572</v>
      </c>
      <c r="M223" s="159">
        <v>7426</v>
      </c>
      <c r="N223" s="91">
        <f t="shared" si="101"/>
        <v>-139</v>
      </c>
      <c r="O223" s="92">
        <f t="shared" si="102"/>
        <v>-1.8718017775383788E-2</v>
      </c>
      <c r="P223" s="93">
        <v>1192.5</v>
      </c>
      <c r="Q223" s="94">
        <v>3381</v>
      </c>
      <c r="R223" s="161">
        <v>3205</v>
      </c>
      <c r="S223" s="86">
        <f t="shared" si="103"/>
        <v>176</v>
      </c>
      <c r="T223" s="188">
        <f t="shared" si="104"/>
        <v>5.4914196567862714E-2</v>
      </c>
      <c r="U223" s="90">
        <v>3251</v>
      </c>
      <c r="V223" s="159">
        <v>3093</v>
      </c>
      <c r="W223" s="91">
        <f t="shared" si="105"/>
        <v>158</v>
      </c>
      <c r="X223" s="92">
        <f t="shared" si="106"/>
        <v>5.1083090850307142E-2</v>
      </c>
      <c r="Y223" s="95">
        <f t="shared" si="89"/>
        <v>5.3207855973813425</v>
      </c>
      <c r="Z223" s="96">
        <v>4010</v>
      </c>
      <c r="AA223" s="90">
        <v>2940</v>
      </c>
      <c r="AB223" s="90">
        <v>230</v>
      </c>
      <c r="AC223" s="91">
        <f t="shared" si="90"/>
        <v>3170</v>
      </c>
      <c r="AD223" s="92">
        <f t="shared" si="95"/>
        <v>0.79052369077306728</v>
      </c>
      <c r="AE223" s="97">
        <f t="shared" si="96"/>
        <v>1.0970643005756011</v>
      </c>
      <c r="AF223" s="90">
        <v>615</v>
      </c>
      <c r="AG223" s="92">
        <f t="shared" si="97"/>
        <v>0.15336658354114713</v>
      </c>
      <c r="AH223" s="98">
        <f t="shared" si="98"/>
        <v>0.8369071536836693</v>
      </c>
      <c r="AI223" s="90">
        <v>50</v>
      </c>
      <c r="AJ223" s="90">
        <v>150</v>
      </c>
      <c r="AK223" s="91">
        <f t="shared" si="91"/>
        <v>200</v>
      </c>
      <c r="AL223" s="92">
        <f t="shared" si="99"/>
        <v>4.9875311720698257E-2</v>
      </c>
      <c r="AM223" s="98">
        <f t="shared" si="100"/>
        <v>0.57584759295130306</v>
      </c>
      <c r="AN223" s="90">
        <v>25</v>
      </c>
      <c r="AO223" s="99" t="s">
        <v>7</v>
      </c>
      <c r="AP223" s="224" t="s">
        <v>7</v>
      </c>
      <c r="AQ223" s="15"/>
    </row>
    <row r="224" spans="1:43" x14ac:dyDescent="0.2">
      <c r="A224" s="199"/>
      <c r="B224" s="83">
        <v>5050600</v>
      </c>
      <c r="C224" s="84"/>
      <c r="D224" s="85"/>
      <c r="E224" s="86"/>
      <c r="F224" s="86"/>
      <c r="G224" s="87"/>
      <c r="H224" s="158">
        <v>245050600</v>
      </c>
      <c r="I224" s="88">
        <v>1.84</v>
      </c>
      <c r="J224" s="89">
        <f t="shared" si="85"/>
        <v>184</v>
      </c>
      <c r="K224" s="90">
        <v>2723</v>
      </c>
      <c r="L224" s="90">
        <v>2917</v>
      </c>
      <c r="M224" s="159">
        <v>3002</v>
      </c>
      <c r="N224" s="91">
        <f t="shared" si="101"/>
        <v>-279</v>
      </c>
      <c r="O224" s="92">
        <f t="shared" si="102"/>
        <v>-9.2938041305796137E-2</v>
      </c>
      <c r="P224" s="93">
        <v>1478.4</v>
      </c>
      <c r="Q224" s="94">
        <v>1700</v>
      </c>
      <c r="R224" s="161">
        <v>1672</v>
      </c>
      <c r="S224" s="86">
        <f t="shared" si="103"/>
        <v>28</v>
      </c>
      <c r="T224" s="188">
        <f t="shared" si="104"/>
        <v>1.6746411483253589E-2</v>
      </c>
      <c r="U224" s="90">
        <v>1507</v>
      </c>
      <c r="V224" s="159">
        <v>1557</v>
      </c>
      <c r="W224" s="91">
        <f t="shared" si="105"/>
        <v>-50</v>
      </c>
      <c r="X224" s="92">
        <f t="shared" si="106"/>
        <v>-3.2113037893384717E-2</v>
      </c>
      <c r="Y224" s="95">
        <f t="shared" si="89"/>
        <v>8.1902173913043477</v>
      </c>
      <c r="Z224" s="96">
        <v>1200</v>
      </c>
      <c r="AA224" s="90">
        <v>865</v>
      </c>
      <c r="AB224" s="90">
        <v>110</v>
      </c>
      <c r="AC224" s="91">
        <f t="shared" si="90"/>
        <v>975</v>
      </c>
      <c r="AD224" s="92">
        <f t="shared" si="95"/>
        <v>0.8125</v>
      </c>
      <c r="AE224" s="97">
        <f t="shared" si="96"/>
        <v>1.1275623420545364</v>
      </c>
      <c r="AF224" s="90">
        <v>120</v>
      </c>
      <c r="AG224" s="92">
        <f t="shared" si="97"/>
        <v>0.1</v>
      </c>
      <c r="AH224" s="98">
        <f t="shared" si="98"/>
        <v>0.54569068069455517</v>
      </c>
      <c r="AI224" s="90">
        <v>90</v>
      </c>
      <c r="AJ224" s="90">
        <v>20</v>
      </c>
      <c r="AK224" s="91">
        <f t="shared" si="91"/>
        <v>110</v>
      </c>
      <c r="AL224" s="92">
        <f t="shared" si="99"/>
        <v>9.166666666666666E-2</v>
      </c>
      <c r="AM224" s="98">
        <f t="shared" si="100"/>
        <v>1.0583598885450822</v>
      </c>
      <c r="AN224" s="90">
        <v>0</v>
      </c>
      <c r="AO224" s="99" t="s">
        <v>7</v>
      </c>
      <c r="AP224" s="224" t="s">
        <v>7</v>
      </c>
      <c r="AQ224" s="15"/>
    </row>
    <row r="225" spans="1:45" x14ac:dyDescent="0.2">
      <c r="A225" s="199"/>
      <c r="B225" s="83">
        <v>5050601.01</v>
      </c>
      <c r="C225" s="84"/>
      <c r="D225" s="85"/>
      <c r="E225" s="86"/>
      <c r="F225" s="86"/>
      <c r="G225" s="87"/>
      <c r="H225" s="158">
        <v>245050601.00999999</v>
      </c>
      <c r="I225" s="88">
        <v>2.44</v>
      </c>
      <c r="J225" s="89">
        <f t="shared" si="85"/>
        <v>244</v>
      </c>
      <c r="K225" s="90">
        <v>4701</v>
      </c>
      <c r="L225" s="90">
        <v>4928</v>
      </c>
      <c r="M225" s="159">
        <v>4960</v>
      </c>
      <c r="N225" s="91">
        <f t="shared" si="101"/>
        <v>-259</v>
      </c>
      <c r="O225" s="92">
        <f t="shared" si="102"/>
        <v>-5.2217741935483869E-2</v>
      </c>
      <c r="P225" s="93">
        <v>1922.9</v>
      </c>
      <c r="Q225" s="94">
        <v>2584</v>
      </c>
      <c r="R225" s="161">
        <v>2439</v>
      </c>
      <c r="S225" s="86">
        <f t="shared" si="103"/>
        <v>145</v>
      </c>
      <c r="T225" s="188">
        <f t="shared" si="104"/>
        <v>5.9450594505945059E-2</v>
      </c>
      <c r="U225" s="90">
        <v>2330</v>
      </c>
      <c r="V225" s="159">
        <v>2296</v>
      </c>
      <c r="W225" s="91">
        <f t="shared" si="105"/>
        <v>34</v>
      </c>
      <c r="X225" s="92">
        <f t="shared" si="106"/>
        <v>1.4808362369337979E-2</v>
      </c>
      <c r="Y225" s="95">
        <f t="shared" si="89"/>
        <v>9.5491803278688518</v>
      </c>
      <c r="Z225" s="96">
        <v>2025</v>
      </c>
      <c r="AA225" s="90">
        <v>1450</v>
      </c>
      <c r="AB225" s="90">
        <v>65</v>
      </c>
      <c r="AC225" s="91">
        <f t="shared" si="90"/>
        <v>1515</v>
      </c>
      <c r="AD225" s="92">
        <f t="shared" si="95"/>
        <v>0.74814814814814812</v>
      </c>
      <c r="AE225" s="97">
        <f t="shared" si="96"/>
        <v>1.0382568346211571</v>
      </c>
      <c r="AF225" s="90">
        <v>310</v>
      </c>
      <c r="AG225" s="92">
        <f t="shared" si="97"/>
        <v>0.15308641975308643</v>
      </c>
      <c r="AH225" s="98">
        <f t="shared" si="98"/>
        <v>0.83537832600154116</v>
      </c>
      <c r="AI225" s="90">
        <v>135</v>
      </c>
      <c r="AJ225" s="90">
        <v>40</v>
      </c>
      <c r="AK225" s="91">
        <f t="shared" si="91"/>
        <v>175</v>
      </c>
      <c r="AL225" s="92">
        <f t="shared" si="99"/>
        <v>8.6419753086419748E-2</v>
      </c>
      <c r="AM225" s="98">
        <f t="shared" si="100"/>
        <v>0.99778036630512812</v>
      </c>
      <c r="AN225" s="90">
        <v>25</v>
      </c>
      <c r="AO225" s="99" t="s">
        <v>7</v>
      </c>
      <c r="AP225" s="224" t="s">
        <v>7</v>
      </c>
      <c r="AQ225" s="15"/>
    </row>
    <row r="226" spans="1:45" x14ac:dyDescent="0.2">
      <c r="A226" s="199"/>
      <c r="B226" s="83">
        <v>5050601.0199999996</v>
      </c>
      <c r="C226" s="84"/>
      <c r="D226" s="85"/>
      <c r="E226" s="86"/>
      <c r="F226" s="86"/>
      <c r="G226" s="87"/>
      <c r="H226" s="158">
        <v>245050601.02000001</v>
      </c>
      <c r="I226" s="88">
        <v>0.71</v>
      </c>
      <c r="J226" s="89">
        <f t="shared" si="85"/>
        <v>71</v>
      </c>
      <c r="K226" s="90">
        <v>2133</v>
      </c>
      <c r="L226" s="90">
        <v>2228</v>
      </c>
      <c r="M226" s="159">
        <v>2283</v>
      </c>
      <c r="N226" s="91">
        <f t="shared" si="101"/>
        <v>-150</v>
      </c>
      <c r="O226" s="92">
        <f t="shared" si="102"/>
        <v>-6.5703022339027597E-2</v>
      </c>
      <c r="P226" s="93">
        <v>2999.6</v>
      </c>
      <c r="Q226" s="94">
        <v>904</v>
      </c>
      <c r="R226" s="161">
        <v>895</v>
      </c>
      <c r="S226" s="86">
        <f t="shared" si="103"/>
        <v>9</v>
      </c>
      <c r="T226" s="188">
        <f t="shared" si="104"/>
        <v>1.0055865921787709E-2</v>
      </c>
      <c r="U226" s="90">
        <v>898</v>
      </c>
      <c r="V226" s="159">
        <v>886</v>
      </c>
      <c r="W226" s="91">
        <f t="shared" si="105"/>
        <v>12</v>
      </c>
      <c r="X226" s="92">
        <f t="shared" si="106"/>
        <v>1.3544018058690745E-2</v>
      </c>
      <c r="Y226" s="95">
        <f t="shared" si="89"/>
        <v>12.647887323943662</v>
      </c>
      <c r="Z226" s="96">
        <v>1115</v>
      </c>
      <c r="AA226" s="90">
        <v>755</v>
      </c>
      <c r="AB226" s="90">
        <v>60</v>
      </c>
      <c r="AC226" s="91">
        <f t="shared" si="90"/>
        <v>815</v>
      </c>
      <c r="AD226" s="92">
        <f t="shared" si="95"/>
        <v>0.73094170403587444</v>
      </c>
      <c r="AE226" s="97">
        <f t="shared" si="96"/>
        <v>1.0143782642560302</v>
      </c>
      <c r="AF226" s="90">
        <v>185</v>
      </c>
      <c r="AG226" s="92">
        <f t="shared" si="97"/>
        <v>0.16591928251121077</v>
      </c>
      <c r="AH226" s="98">
        <f t="shared" si="98"/>
        <v>0.90540606213894792</v>
      </c>
      <c r="AI226" s="90">
        <v>70</v>
      </c>
      <c r="AJ226" s="90">
        <v>30</v>
      </c>
      <c r="AK226" s="91">
        <f t="shared" si="91"/>
        <v>100</v>
      </c>
      <c r="AL226" s="92">
        <f t="shared" si="99"/>
        <v>8.9686098654708515E-2</v>
      </c>
      <c r="AM226" s="98">
        <f t="shared" si="100"/>
        <v>1.0354927568317152</v>
      </c>
      <c r="AN226" s="90">
        <v>10</v>
      </c>
      <c r="AO226" s="99" t="s">
        <v>7</v>
      </c>
      <c r="AP226" s="224" t="s">
        <v>7</v>
      </c>
      <c r="AQ226" s="15"/>
    </row>
    <row r="227" spans="1:45" x14ac:dyDescent="0.2">
      <c r="A227" s="199"/>
      <c r="B227" s="83">
        <v>5050601.03</v>
      </c>
      <c r="C227" s="84"/>
      <c r="D227" s="85"/>
      <c r="E227" s="86"/>
      <c r="F227" s="86"/>
      <c r="G227" s="87"/>
      <c r="H227" s="158">
        <v>245050601.03</v>
      </c>
      <c r="I227" s="88">
        <v>0.81</v>
      </c>
      <c r="J227" s="89">
        <f t="shared" si="85"/>
        <v>81</v>
      </c>
      <c r="K227" s="90">
        <v>4188</v>
      </c>
      <c r="L227" s="90">
        <v>4401</v>
      </c>
      <c r="M227" s="159">
        <v>4444</v>
      </c>
      <c r="N227" s="91">
        <f t="shared" si="101"/>
        <v>-256</v>
      </c>
      <c r="O227" s="92">
        <f t="shared" si="102"/>
        <v>-5.7605760576057603E-2</v>
      </c>
      <c r="P227" s="93">
        <v>5160.8</v>
      </c>
      <c r="Q227" s="94">
        <v>2124</v>
      </c>
      <c r="R227" s="161">
        <v>2065</v>
      </c>
      <c r="S227" s="86">
        <f t="shared" si="103"/>
        <v>59</v>
      </c>
      <c r="T227" s="188">
        <f t="shared" si="104"/>
        <v>2.8571428571428571E-2</v>
      </c>
      <c r="U227" s="90">
        <v>2017</v>
      </c>
      <c r="V227" s="159">
        <v>1969</v>
      </c>
      <c r="W227" s="91">
        <f t="shared" si="105"/>
        <v>48</v>
      </c>
      <c r="X227" s="92">
        <f t="shared" si="106"/>
        <v>2.4377856780091418E-2</v>
      </c>
      <c r="Y227" s="95">
        <f t="shared" si="89"/>
        <v>24.901234567901234</v>
      </c>
      <c r="Z227" s="96">
        <v>2015</v>
      </c>
      <c r="AA227" s="90">
        <v>1475</v>
      </c>
      <c r="AB227" s="90">
        <v>130</v>
      </c>
      <c r="AC227" s="91">
        <f t="shared" si="90"/>
        <v>1605</v>
      </c>
      <c r="AD227" s="92">
        <f t="shared" si="95"/>
        <v>0.79652605459057069</v>
      </c>
      <c r="AE227" s="97">
        <f t="shared" si="96"/>
        <v>1.1053941952265889</v>
      </c>
      <c r="AF227" s="90">
        <v>205</v>
      </c>
      <c r="AG227" s="92">
        <f t="shared" si="97"/>
        <v>0.10173697270471464</v>
      </c>
      <c r="AH227" s="98">
        <f t="shared" si="98"/>
        <v>0.55516917887039108</v>
      </c>
      <c r="AI227" s="90">
        <v>130</v>
      </c>
      <c r="AJ227" s="90">
        <v>55</v>
      </c>
      <c r="AK227" s="91">
        <f t="shared" si="91"/>
        <v>185</v>
      </c>
      <c r="AL227" s="92">
        <f t="shared" si="99"/>
        <v>9.1811414392059559E-2</v>
      </c>
      <c r="AM227" s="98">
        <f t="shared" si="100"/>
        <v>1.0600311087615986</v>
      </c>
      <c r="AN227" s="90">
        <v>20</v>
      </c>
      <c r="AO227" s="99" t="s">
        <v>7</v>
      </c>
      <c r="AP227" s="224" t="s">
        <v>7</v>
      </c>
      <c r="AQ227" s="15"/>
    </row>
    <row r="228" spans="1:45" x14ac:dyDescent="0.2">
      <c r="A228" s="199"/>
      <c r="B228" s="83">
        <v>5050602.01</v>
      </c>
      <c r="C228" s="84"/>
      <c r="D228" s="85"/>
      <c r="E228" s="86"/>
      <c r="F228" s="86"/>
      <c r="G228" s="87"/>
      <c r="H228" s="158">
        <v>245050602.00999999</v>
      </c>
      <c r="I228" s="88">
        <v>1.34</v>
      </c>
      <c r="J228" s="89">
        <f t="shared" si="85"/>
        <v>134</v>
      </c>
      <c r="K228" s="90">
        <v>3856</v>
      </c>
      <c r="L228" s="90">
        <v>3872</v>
      </c>
      <c r="M228" s="159">
        <v>3758</v>
      </c>
      <c r="N228" s="91">
        <f t="shared" si="101"/>
        <v>98</v>
      </c>
      <c r="O228" s="92">
        <f t="shared" si="102"/>
        <v>2.6077700904736562E-2</v>
      </c>
      <c r="P228" s="93">
        <v>2875.7</v>
      </c>
      <c r="Q228" s="94">
        <v>1849</v>
      </c>
      <c r="R228" s="161">
        <v>1667</v>
      </c>
      <c r="S228" s="86">
        <f t="shared" si="103"/>
        <v>182</v>
      </c>
      <c r="T228" s="188">
        <f t="shared" si="104"/>
        <v>0.10917816436712657</v>
      </c>
      <c r="U228" s="90">
        <v>1757</v>
      </c>
      <c r="V228" s="159">
        <v>1619</v>
      </c>
      <c r="W228" s="91">
        <f t="shared" si="105"/>
        <v>138</v>
      </c>
      <c r="X228" s="92">
        <f t="shared" si="106"/>
        <v>8.5237801111797407E-2</v>
      </c>
      <c r="Y228" s="95">
        <f t="shared" si="89"/>
        <v>13.111940298507463</v>
      </c>
      <c r="Z228" s="96">
        <v>1750</v>
      </c>
      <c r="AA228" s="90">
        <v>1250</v>
      </c>
      <c r="AB228" s="90">
        <v>130</v>
      </c>
      <c r="AC228" s="91">
        <f t="shared" si="90"/>
        <v>1380</v>
      </c>
      <c r="AD228" s="92">
        <f t="shared" si="95"/>
        <v>0.78857142857142859</v>
      </c>
      <c r="AE228" s="97">
        <f t="shared" si="96"/>
        <v>1.0943550115412821</v>
      </c>
      <c r="AF228" s="90">
        <v>230</v>
      </c>
      <c r="AG228" s="92">
        <f t="shared" si="97"/>
        <v>0.13142857142857142</v>
      </c>
      <c r="AH228" s="98">
        <f t="shared" si="98"/>
        <v>0.717193466055701</v>
      </c>
      <c r="AI228" s="90">
        <v>75</v>
      </c>
      <c r="AJ228" s="90">
        <v>60</v>
      </c>
      <c r="AK228" s="91">
        <f t="shared" si="91"/>
        <v>135</v>
      </c>
      <c r="AL228" s="92">
        <f t="shared" si="99"/>
        <v>7.7142857142857138E-2</v>
      </c>
      <c r="AM228" s="98">
        <f t="shared" si="100"/>
        <v>0.89067169841196536</v>
      </c>
      <c r="AN228" s="90">
        <v>0</v>
      </c>
      <c r="AO228" s="99" t="s">
        <v>7</v>
      </c>
      <c r="AP228" s="224" t="s">
        <v>7</v>
      </c>
      <c r="AQ228" s="15"/>
    </row>
    <row r="229" spans="1:45" x14ac:dyDescent="0.2">
      <c r="A229" s="199"/>
      <c r="B229" s="83">
        <v>5050602.0199999996</v>
      </c>
      <c r="C229" s="84"/>
      <c r="D229" s="85"/>
      <c r="E229" s="86"/>
      <c r="F229" s="86"/>
      <c r="G229" s="87"/>
      <c r="H229" s="158">
        <v>245050602.02000001</v>
      </c>
      <c r="I229" s="88">
        <v>1.19</v>
      </c>
      <c r="J229" s="89">
        <f t="shared" si="85"/>
        <v>119</v>
      </c>
      <c r="K229" s="90">
        <v>2858</v>
      </c>
      <c r="L229" s="90">
        <v>3000</v>
      </c>
      <c r="M229" s="159">
        <v>2667</v>
      </c>
      <c r="N229" s="91">
        <f t="shared" si="101"/>
        <v>191</v>
      </c>
      <c r="O229" s="92">
        <f t="shared" si="102"/>
        <v>7.1616047994000745E-2</v>
      </c>
      <c r="P229" s="93">
        <v>2398.9</v>
      </c>
      <c r="Q229" s="94">
        <v>1384</v>
      </c>
      <c r="R229" s="161">
        <v>1258</v>
      </c>
      <c r="S229" s="86">
        <f t="shared" si="103"/>
        <v>126</v>
      </c>
      <c r="T229" s="188">
        <f t="shared" si="104"/>
        <v>0.10015898251192369</v>
      </c>
      <c r="U229" s="90">
        <v>1300</v>
      </c>
      <c r="V229" s="159">
        <v>1222</v>
      </c>
      <c r="W229" s="91">
        <f t="shared" si="105"/>
        <v>78</v>
      </c>
      <c r="X229" s="92">
        <f t="shared" si="106"/>
        <v>6.3829787234042548E-2</v>
      </c>
      <c r="Y229" s="95">
        <f t="shared" si="89"/>
        <v>10.92436974789916</v>
      </c>
      <c r="Z229" s="96">
        <v>1335</v>
      </c>
      <c r="AA229" s="90">
        <v>845</v>
      </c>
      <c r="AB229" s="90">
        <v>110</v>
      </c>
      <c r="AC229" s="91">
        <f t="shared" si="90"/>
        <v>955</v>
      </c>
      <c r="AD229" s="92">
        <f t="shared" si="95"/>
        <v>0.71535580524344566</v>
      </c>
      <c r="AE229" s="97">
        <f t="shared" si="96"/>
        <v>0.99274863650782585</v>
      </c>
      <c r="AF229" s="90">
        <v>235</v>
      </c>
      <c r="AG229" s="92">
        <f t="shared" si="97"/>
        <v>0.17602996254681649</v>
      </c>
      <c r="AH229" s="98">
        <f t="shared" si="98"/>
        <v>0.96057910084809328</v>
      </c>
      <c r="AI229" s="90">
        <v>100</v>
      </c>
      <c r="AJ229" s="90">
        <v>35</v>
      </c>
      <c r="AK229" s="91">
        <f t="shared" si="91"/>
        <v>135</v>
      </c>
      <c r="AL229" s="92">
        <f t="shared" si="99"/>
        <v>0.10112359550561797</v>
      </c>
      <c r="AM229" s="98">
        <f t="shared" si="100"/>
        <v>1.167547170202951</v>
      </c>
      <c r="AN229" s="90">
        <v>15</v>
      </c>
      <c r="AO229" s="99" t="s">
        <v>7</v>
      </c>
      <c r="AP229" s="224" t="s">
        <v>7</v>
      </c>
      <c r="AQ229" s="15"/>
    </row>
    <row r="230" spans="1:45" x14ac:dyDescent="0.2">
      <c r="A230" s="199"/>
      <c r="B230" s="83">
        <v>5050602.03</v>
      </c>
      <c r="C230" s="84"/>
      <c r="D230" s="85"/>
      <c r="E230" s="86"/>
      <c r="F230" s="86"/>
      <c r="G230" s="87"/>
      <c r="H230" s="158">
        <v>245050602.03</v>
      </c>
      <c r="I230" s="88">
        <v>2.81</v>
      </c>
      <c r="J230" s="89">
        <f t="shared" si="85"/>
        <v>281</v>
      </c>
      <c r="K230" s="90">
        <v>7320</v>
      </c>
      <c r="L230" s="90">
        <v>7183</v>
      </c>
      <c r="M230" s="159">
        <v>6279</v>
      </c>
      <c r="N230" s="91">
        <f t="shared" si="101"/>
        <v>1041</v>
      </c>
      <c r="O230" s="92">
        <f t="shared" si="102"/>
        <v>0.16579073100812231</v>
      </c>
      <c r="P230" s="93">
        <v>2603.8000000000002</v>
      </c>
      <c r="Q230" s="94">
        <v>3434</v>
      </c>
      <c r="R230" s="161">
        <v>3029</v>
      </c>
      <c r="S230" s="86">
        <f t="shared" si="103"/>
        <v>405</v>
      </c>
      <c r="T230" s="188">
        <f t="shared" si="104"/>
        <v>0.13370749422251568</v>
      </c>
      <c r="U230" s="90">
        <v>3273</v>
      </c>
      <c r="V230" s="159">
        <v>2942</v>
      </c>
      <c r="W230" s="91">
        <f t="shared" si="105"/>
        <v>331</v>
      </c>
      <c r="X230" s="92">
        <f t="shared" si="106"/>
        <v>0.11250849762066621</v>
      </c>
      <c r="Y230" s="95">
        <f t="shared" si="89"/>
        <v>11.647686832740213</v>
      </c>
      <c r="Z230" s="96">
        <v>2380</v>
      </c>
      <c r="AA230" s="90">
        <v>1495</v>
      </c>
      <c r="AB230" s="90">
        <v>180</v>
      </c>
      <c r="AC230" s="91">
        <f t="shared" si="90"/>
        <v>1675</v>
      </c>
      <c r="AD230" s="92">
        <f t="shared" si="95"/>
        <v>0.70378151260504207</v>
      </c>
      <c r="AE230" s="97">
        <f t="shared" si="96"/>
        <v>0.97668619156630831</v>
      </c>
      <c r="AF230" s="90">
        <v>425</v>
      </c>
      <c r="AG230" s="92">
        <f t="shared" si="97"/>
        <v>0.17857142857142858</v>
      </c>
      <c r="AH230" s="98">
        <f t="shared" si="98"/>
        <v>0.9744476440974198</v>
      </c>
      <c r="AI230" s="90">
        <v>195</v>
      </c>
      <c r="AJ230" s="90">
        <v>70</v>
      </c>
      <c r="AK230" s="91">
        <f t="shared" si="91"/>
        <v>265</v>
      </c>
      <c r="AL230" s="92">
        <f t="shared" si="99"/>
        <v>0.11134453781512606</v>
      </c>
      <c r="AM230" s="98">
        <f t="shared" si="100"/>
        <v>1.2855555559867693</v>
      </c>
      <c r="AN230" s="90">
        <v>10</v>
      </c>
      <c r="AO230" s="99" t="s">
        <v>7</v>
      </c>
      <c r="AP230" s="224" t="s">
        <v>7</v>
      </c>
      <c r="AQ230" s="15"/>
    </row>
    <row r="231" spans="1:45" x14ac:dyDescent="0.2">
      <c r="A231" s="199"/>
      <c r="B231" s="83">
        <v>5050610.01</v>
      </c>
      <c r="C231" s="84"/>
      <c r="D231" s="85"/>
      <c r="E231" s="86"/>
      <c r="F231" s="86"/>
      <c r="G231" s="87"/>
      <c r="H231" s="158">
        <v>245050610.00999999</v>
      </c>
      <c r="I231" s="88">
        <v>4.24</v>
      </c>
      <c r="J231" s="89">
        <f t="shared" si="85"/>
        <v>424</v>
      </c>
      <c r="K231" s="90">
        <v>2044</v>
      </c>
      <c r="L231" s="90">
        <v>2096</v>
      </c>
      <c r="M231" s="159">
        <v>2068</v>
      </c>
      <c r="N231" s="91">
        <f t="shared" si="101"/>
        <v>-24</v>
      </c>
      <c r="O231" s="92">
        <f t="shared" si="102"/>
        <v>-1.160541586073501E-2</v>
      </c>
      <c r="P231" s="93">
        <v>482.1</v>
      </c>
      <c r="Q231" s="94">
        <v>1198</v>
      </c>
      <c r="R231" s="161">
        <v>1050</v>
      </c>
      <c r="S231" s="86">
        <f t="shared" si="103"/>
        <v>148</v>
      </c>
      <c r="T231" s="188">
        <f t="shared" si="104"/>
        <v>0.14095238095238094</v>
      </c>
      <c r="U231" s="90">
        <v>1084</v>
      </c>
      <c r="V231" s="159">
        <v>1000</v>
      </c>
      <c r="W231" s="91">
        <f t="shared" si="105"/>
        <v>84</v>
      </c>
      <c r="X231" s="92">
        <f t="shared" si="106"/>
        <v>8.4000000000000005E-2</v>
      </c>
      <c r="Y231" s="95">
        <f t="shared" si="89"/>
        <v>2.5566037735849059</v>
      </c>
      <c r="Z231" s="96">
        <v>805</v>
      </c>
      <c r="AA231" s="90">
        <v>585</v>
      </c>
      <c r="AB231" s="90">
        <v>40</v>
      </c>
      <c r="AC231" s="91">
        <f t="shared" si="90"/>
        <v>625</v>
      </c>
      <c r="AD231" s="92">
        <f t="shared" si="95"/>
        <v>0.77639751552795033</v>
      </c>
      <c r="AE231" s="97">
        <f t="shared" si="96"/>
        <v>1.0774604319680234</v>
      </c>
      <c r="AF231" s="90">
        <v>130</v>
      </c>
      <c r="AG231" s="92">
        <f t="shared" si="97"/>
        <v>0.16149068322981366</v>
      </c>
      <c r="AH231" s="98">
        <f t="shared" si="98"/>
        <v>0.8812396085750579</v>
      </c>
      <c r="AI231" s="90">
        <v>30</v>
      </c>
      <c r="AJ231" s="90">
        <v>10</v>
      </c>
      <c r="AK231" s="91">
        <f t="shared" si="91"/>
        <v>40</v>
      </c>
      <c r="AL231" s="92">
        <f t="shared" si="99"/>
        <v>4.9689440993788817E-2</v>
      </c>
      <c r="AM231" s="98">
        <f t="shared" si="100"/>
        <v>0.57370157707695035</v>
      </c>
      <c r="AN231" s="90">
        <v>15</v>
      </c>
      <c r="AO231" s="99" t="s">
        <v>7</v>
      </c>
      <c r="AP231" s="224" t="s">
        <v>7</v>
      </c>
      <c r="AQ231" s="15"/>
    </row>
    <row r="232" spans="1:45" x14ac:dyDescent="0.2">
      <c r="A232" s="199"/>
      <c r="B232" s="83">
        <v>5050610.0199999996</v>
      </c>
      <c r="C232" s="84"/>
      <c r="D232" s="85"/>
      <c r="E232" s="86"/>
      <c r="F232" s="86"/>
      <c r="G232" s="87"/>
      <c r="H232" s="158">
        <v>245050610.02000001</v>
      </c>
      <c r="I232" s="88">
        <v>1.36</v>
      </c>
      <c r="J232" s="89">
        <f t="shared" si="85"/>
        <v>136</v>
      </c>
      <c r="K232" s="90">
        <v>2084</v>
      </c>
      <c r="L232" s="90">
        <v>2153</v>
      </c>
      <c r="M232" s="159">
        <v>2237</v>
      </c>
      <c r="N232" s="91">
        <f t="shared" si="101"/>
        <v>-153</v>
      </c>
      <c r="O232" s="92">
        <f t="shared" si="102"/>
        <v>-6.8395172105498434E-2</v>
      </c>
      <c r="P232" s="93">
        <v>1530.6</v>
      </c>
      <c r="Q232" s="94">
        <v>1087</v>
      </c>
      <c r="R232" s="161">
        <v>1058</v>
      </c>
      <c r="S232" s="86">
        <f t="shared" si="103"/>
        <v>29</v>
      </c>
      <c r="T232" s="188">
        <f t="shared" si="104"/>
        <v>2.7410207939508508E-2</v>
      </c>
      <c r="U232" s="90">
        <v>995</v>
      </c>
      <c r="V232" s="159">
        <v>1006</v>
      </c>
      <c r="W232" s="91">
        <f t="shared" si="105"/>
        <v>-11</v>
      </c>
      <c r="X232" s="92">
        <f t="shared" si="106"/>
        <v>-1.0934393638170975E-2</v>
      </c>
      <c r="Y232" s="95">
        <f t="shared" si="89"/>
        <v>7.3161764705882355</v>
      </c>
      <c r="Z232" s="96">
        <v>895</v>
      </c>
      <c r="AA232" s="90">
        <v>740</v>
      </c>
      <c r="AB232" s="90">
        <v>50</v>
      </c>
      <c r="AC232" s="91">
        <f t="shared" si="90"/>
        <v>790</v>
      </c>
      <c r="AD232" s="92">
        <f t="shared" ref="AD232:AD263" si="107">AC232/Z232</f>
        <v>0.88268156424581001</v>
      </c>
      <c r="AE232" s="97">
        <f t="shared" ref="AE232:AE263" si="108">AD232/0.720581</f>
        <v>1.2249581438392214</v>
      </c>
      <c r="AF232" s="90">
        <v>75</v>
      </c>
      <c r="AG232" s="92">
        <f t="shared" ref="AG232:AG263" si="109">AF232/Z232</f>
        <v>8.3798882681564241E-2</v>
      </c>
      <c r="AH232" s="98">
        <f t="shared" ref="AH232:AH263" si="110">AG232/0.183254</f>
        <v>0.45728269331945953</v>
      </c>
      <c r="AI232" s="90">
        <v>20</v>
      </c>
      <c r="AJ232" s="90">
        <v>10</v>
      </c>
      <c r="AK232" s="91">
        <f t="shared" si="91"/>
        <v>30</v>
      </c>
      <c r="AL232" s="92">
        <f t="shared" ref="AL232:AL263" si="111">AK232/Z232</f>
        <v>3.3519553072625698E-2</v>
      </c>
      <c r="AM232" s="98">
        <f t="shared" ref="AM232:AM263" si="112">AL232/0.086612</f>
        <v>0.38700818677118298</v>
      </c>
      <c r="AN232" s="90">
        <v>0</v>
      </c>
      <c r="AO232" s="99" t="s">
        <v>7</v>
      </c>
      <c r="AP232" s="224" t="s">
        <v>7</v>
      </c>
      <c r="AQ232" s="15"/>
    </row>
    <row r="233" spans="1:45" x14ac:dyDescent="0.2">
      <c r="A233" s="199"/>
      <c r="B233" s="83">
        <v>5050611</v>
      </c>
      <c r="C233" s="84"/>
      <c r="D233" s="85"/>
      <c r="E233" s="86"/>
      <c r="F233" s="86"/>
      <c r="G233" s="87"/>
      <c r="H233" s="158">
        <v>245050611</v>
      </c>
      <c r="I233" s="88">
        <v>1.55</v>
      </c>
      <c r="J233" s="89">
        <f t="shared" si="85"/>
        <v>155</v>
      </c>
      <c r="K233" s="90">
        <v>4520</v>
      </c>
      <c r="L233" s="90">
        <v>4845</v>
      </c>
      <c r="M233" s="159">
        <v>4972</v>
      </c>
      <c r="N233" s="91">
        <f t="shared" si="101"/>
        <v>-452</v>
      </c>
      <c r="O233" s="92">
        <f t="shared" si="102"/>
        <v>-9.0909090909090912E-2</v>
      </c>
      <c r="P233" s="93">
        <v>2922.9</v>
      </c>
      <c r="Q233" s="94">
        <v>2216</v>
      </c>
      <c r="R233" s="161">
        <v>2178</v>
      </c>
      <c r="S233" s="86">
        <f t="shared" si="103"/>
        <v>38</v>
      </c>
      <c r="T233" s="188">
        <f t="shared" si="104"/>
        <v>1.7447199265381085E-2</v>
      </c>
      <c r="U233" s="90">
        <v>2086</v>
      </c>
      <c r="V233" s="159">
        <v>2113</v>
      </c>
      <c r="W233" s="91">
        <f t="shared" si="105"/>
        <v>-27</v>
      </c>
      <c r="X233" s="92">
        <f t="shared" si="106"/>
        <v>-1.2778040700425935E-2</v>
      </c>
      <c r="Y233" s="95">
        <f t="shared" si="89"/>
        <v>13.458064516129033</v>
      </c>
      <c r="Z233" s="96">
        <v>1985</v>
      </c>
      <c r="AA233" s="90">
        <v>1445</v>
      </c>
      <c r="AB233" s="90">
        <v>150</v>
      </c>
      <c r="AC233" s="91">
        <f t="shared" si="90"/>
        <v>1595</v>
      </c>
      <c r="AD233" s="92">
        <f t="shared" si="107"/>
        <v>0.80352644836272036</v>
      </c>
      <c r="AE233" s="97">
        <f t="shared" si="108"/>
        <v>1.1151091249460092</v>
      </c>
      <c r="AF233" s="90">
        <v>285</v>
      </c>
      <c r="AG233" s="92">
        <f t="shared" si="109"/>
        <v>0.14357682619647355</v>
      </c>
      <c r="AH233" s="98">
        <f t="shared" si="110"/>
        <v>0.78348536019117487</v>
      </c>
      <c r="AI233" s="90">
        <v>90</v>
      </c>
      <c r="AJ233" s="90">
        <v>15</v>
      </c>
      <c r="AK233" s="91">
        <f t="shared" si="91"/>
        <v>105</v>
      </c>
      <c r="AL233" s="92">
        <f t="shared" si="111"/>
        <v>5.2896725440806043E-2</v>
      </c>
      <c r="AM233" s="98">
        <f t="shared" si="112"/>
        <v>0.61073206300288696</v>
      </c>
      <c r="AN233" s="90">
        <v>10</v>
      </c>
      <c r="AO233" s="99" t="s">
        <v>7</v>
      </c>
      <c r="AP233" s="224" t="s">
        <v>7</v>
      </c>
      <c r="AQ233" s="15"/>
    </row>
    <row r="234" spans="1:45" s="261" customFormat="1" x14ac:dyDescent="0.2">
      <c r="A234" s="199"/>
      <c r="B234" s="83">
        <v>5050612.01</v>
      </c>
      <c r="C234" s="84"/>
      <c r="D234" s="85"/>
      <c r="E234" s="86"/>
      <c r="F234" s="86"/>
      <c r="G234" s="87"/>
      <c r="H234" s="158">
        <v>245050612.00999999</v>
      </c>
      <c r="I234" s="88">
        <v>0.81</v>
      </c>
      <c r="J234" s="89">
        <f t="shared" si="85"/>
        <v>81</v>
      </c>
      <c r="K234" s="90">
        <v>2076</v>
      </c>
      <c r="L234" s="90">
        <v>2125</v>
      </c>
      <c r="M234" s="159">
        <v>2198</v>
      </c>
      <c r="N234" s="91">
        <f t="shared" si="101"/>
        <v>-122</v>
      </c>
      <c r="O234" s="92">
        <f t="shared" si="102"/>
        <v>-5.5505004549590536E-2</v>
      </c>
      <c r="P234" s="93">
        <v>2577.9</v>
      </c>
      <c r="Q234" s="94">
        <v>1057</v>
      </c>
      <c r="R234" s="161">
        <v>1040</v>
      </c>
      <c r="S234" s="86">
        <f t="shared" si="103"/>
        <v>17</v>
      </c>
      <c r="T234" s="188">
        <f t="shared" si="104"/>
        <v>1.6346153846153847E-2</v>
      </c>
      <c r="U234" s="90">
        <v>974</v>
      </c>
      <c r="V234" s="159">
        <v>995</v>
      </c>
      <c r="W234" s="91">
        <f t="shared" si="105"/>
        <v>-21</v>
      </c>
      <c r="X234" s="92">
        <f t="shared" si="106"/>
        <v>-2.1105527638190954E-2</v>
      </c>
      <c r="Y234" s="95">
        <f t="shared" si="89"/>
        <v>12.024691358024691</v>
      </c>
      <c r="Z234" s="96">
        <v>840</v>
      </c>
      <c r="AA234" s="90">
        <v>630</v>
      </c>
      <c r="AB234" s="90">
        <v>50</v>
      </c>
      <c r="AC234" s="91">
        <f t="shared" si="90"/>
        <v>680</v>
      </c>
      <c r="AD234" s="92">
        <f t="shared" si="107"/>
        <v>0.80952380952380953</v>
      </c>
      <c r="AE234" s="97">
        <f t="shared" si="108"/>
        <v>1.1234320770653257</v>
      </c>
      <c r="AF234" s="90">
        <v>110</v>
      </c>
      <c r="AG234" s="92">
        <f t="shared" si="109"/>
        <v>0.13095238095238096</v>
      </c>
      <c r="AH234" s="98">
        <f t="shared" si="110"/>
        <v>0.71459493900477455</v>
      </c>
      <c r="AI234" s="90">
        <v>35</v>
      </c>
      <c r="AJ234" s="90">
        <v>0</v>
      </c>
      <c r="AK234" s="91">
        <f t="shared" si="91"/>
        <v>35</v>
      </c>
      <c r="AL234" s="92">
        <f t="shared" si="111"/>
        <v>4.1666666666666664E-2</v>
      </c>
      <c r="AM234" s="98">
        <f t="shared" si="112"/>
        <v>0.48107267661140102</v>
      </c>
      <c r="AN234" s="90">
        <v>10</v>
      </c>
      <c r="AO234" s="99" t="s">
        <v>7</v>
      </c>
      <c r="AP234" s="224" t="s">
        <v>7</v>
      </c>
      <c r="AQ234" s="15"/>
      <c r="AR234" s="255"/>
      <c r="AS234" s="256"/>
    </row>
    <row r="235" spans="1:45" x14ac:dyDescent="0.2">
      <c r="A235" s="199"/>
      <c r="B235" s="83">
        <v>5050612.0199999996</v>
      </c>
      <c r="C235" s="84"/>
      <c r="D235" s="85"/>
      <c r="E235" s="86"/>
      <c r="F235" s="86"/>
      <c r="G235" s="87"/>
      <c r="H235" s="158">
        <v>245050612.02000001</v>
      </c>
      <c r="I235" s="88">
        <v>1.8</v>
      </c>
      <c r="J235" s="89">
        <f t="shared" si="85"/>
        <v>180</v>
      </c>
      <c r="K235" s="90">
        <v>853</v>
      </c>
      <c r="L235" s="90">
        <v>926</v>
      </c>
      <c r="M235" s="159">
        <v>956</v>
      </c>
      <c r="N235" s="91">
        <f t="shared" si="101"/>
        <v>-103</v>
      </c>
      <c r="O235" s="92">
        <f t="shared" si="102"/>
        <v>-0.10774058577405858</v>
      </c>
      <c r="P235" s="93">
        <v>473.5</v>
      </c>
      <c r="Q235" s="94">
        <v>353</v>
      </c>
      <c r="R235" s="161">
        <v>356</v>
      </c>
      <c r="S235" s="86">
        <f t="shared" si="103"/>
        <v>-3</v>
      </c>
      <c r="T235" s="188">
        <f t="shared" si="104"/>
        <v>-8.4269662921348312E-3</v>
      </c>
      <c r="U235" s="90">
        <v>338</v>
      </c>
      <c r="V235" s="159">
        <v>351</v>
      </c>
      <c r="W235" s="91">
        <f t="shared" si="105"/>
        <v>-13</v>
      </c>
      <c r="X235" s="92">
        <f t="shared" si="106"/>
        <v>-3.7037037037037035E-2</v>
      </c>
      <c r="Y235" s="95">
        <f t="shared" si="89"/>
        <v>1.8777777777777778</v>
      </c>
      <c r="Z235" s="96">
        <v>465</v>
      </c>
      <c r="AA235" s="90">
        <v>350</v>
      </c>
      <c r="AB235" s="90">
        <v>35</v>
      </c>
      <c r="AC235" s="91">
        <f t="shared" si="90"/>
        <v>385</v>
      </c>
      <c r="AD235" s="92">
        <f t="shared" si="107"/>
        <v>0.82795698924731187</v>
      </c>
      <c r="AE235" s="97">
        <f t="shared" si="108"/>
        <v>1.1490130731275343</v>
      </c>
      <c r="AF235" s="90">
        <v>55</v>
      </c>
      <c r="AG235" s="92">
        <f t="shared" si="109"/>
        <v>0.11827956989247312</v>
      </c>
      <c r="AH235" s="98">
        <f t="shared" si="110"/>
        <v>0.64544059006882859</v>
      </c>
      <c r="AI235" s="90">
        <v>15</v>
      </c>
      <c r="AJ235" s="90">
        <v>0</v>
      </c>
      <c r="AK235" s="91">
        <f t="shared" si="91"/>
        <v>15</v>
      </c>
      <c r="AL235" s="92">
        <f t="shared" si="111"/>
        <v>3.2258064516129031E-2</v>
      </c>
      <c r="AM235" s="98">
        <f t="shared" si="112"/>
        <v>0.37244336253785887</v>
      </c>
      <c r="AN235" s="90">
        <v>0</v>
      </c>
      <c r="AO235" s="99" t="s">
        <v>7</v>
      </c>
      <c r="AP235" s="224" t="s">
        <v>7</v>
      </c>
      <c r="AQ235" s="15"/>
    </row>
    <row r="236" spans="1:45" x14ac:dyDescent="0.2">
      <c r="A236" s="199"/>
      <c r="B236" s="83">
        <v>5050613.01</v>
      </c>
      <c r="C236" s="84"/>
      <c r="D236" s="85"/>
      <c r="E236" s="86"/>
      <c r="F236" s="86"/>
      <c r="G236" s="87"/>
      <c r="H236" s="158">
        <v>245050613.00999999</v>
      </c>
      <c r="I236" s="88">
        <v>1.37</v>
      </c>
      <c r="J236" s="89">
        <f t="shared" si="85"/>
        <v>137</v>
      </c>
      <c r="K236" s="90">
        <v>3582</v>
      </c>
      <c r="L236" s="90">
        <v>3805</v>
      </c>
      <c r="M236" s="159">
        <v>3936</v>
      </c>
      <c r="N236" s="91">
        <f t="shared" si="101"/>
        <v>-354</v>
      </c>
      <c r="O236" s="92">
        <f t="shared" si="102"/>
        <v>-8.9939024390243899E-2</v>
      </c>
      <c r="P236" s="93">
        <v>2617.6999999999998</v>
      </c>
      <c r="Q236" s="94">
        <v>1589</v>
      </c>
      <c r="R236" s="161">
        <v>1575</v>
      </c>
      <c r="S236" s="86">
        <f t="shared" si="103"/>
        <v>14</v>
      </c>
      <c r="T236" s="188">
        <f t="shared" si="104"/>
        <v>8.8888888888888889E-3</v>
      </c>
      <c r="U236" s="90">
        <v>1568</v>
      </c>
      <c r="V236" s="159">
        <v>1537</v>
      </c>
      <c r="W236" s="91">
        <f t="shared" si="105"/>
        <v>31</v>
      </c>
      <c r="X236" s="92">
        <f t="shared" si="106"/>
        <v>2.0169160702667534E-2</v>
      </c>
      <c r="Y236" s="95">
        <f t="shared" si="89"/>
        <v>11.445255474452555</v>
      </c>
      <c r="Z236" s="96">
        <v>1775</v>
      </c>
      <c r="AA236" s="90">
        <v>1310</v>
      </c>
      <c r="AB236" s="90">
        <v>105</v>
      </c>
      <c r="AC236" s="91">
        <f t="shared" si="90"/>
        <v>1415</v>
      </c>
      <c r="AD236" s="92">
        <f t="shared" si="107"/>
        <v>0.79718309859154934</v>
      </c>
      <c r="AE236" s="97">
        <f t="shared" si="108"/>
        <v>1.1063060205466828</v>
      </c>
      <c r="AF236" s="90">
        <v>265</v>
      </c>
      <c r="AG236" s="92">
        <f t="shared" si="109"/>
        <v>0.14929577464788732</v>
      </c>
      <c r="AH236" s="98">
        <f t="shared" si="110"/>
        <v>0.81469312892426538</v>
      </c>
      <c r="AI236" s="90">
        <v>45</v>
      </c>
      <c r="AJ236" s="90">
        <v>40</v>
      </c>
      <c r="AK236" s="91">
        <f t="shared" si="91"/>
        <v>85</v>
      </c>
      <c r="AL236" s="92">
        <f t="shared" si="111"/>
        <v>4.788732394366197E-2</v>
      </c>
      <c r="AM236" s="98">
        <f t="shared" si="112"/>
        <v>0.55289479452803281</v>
      </c>
      <c r="AN236" s="90">
        <v>15</v>
      </c>
      <c r="AO236" s="99" t="s">
        <v>7</v>
      </c>
      <c r="AP236" s="224" t="s">
        <v>7</v>
      </c>
      <c r="AQ236" s="15"/>
    </row>
    <row r="237" spans="1:45" x14ac:dyDescent="0.2">
      <c r="A237" s="199"/>
      <c r="B237" s="83">
        <v>5050613.03</v>
      </c>
      <c r="C237" s="84"/>
      <c r="D237" s="85"/>
      <c r="E237" s="86"/>
      <c r="F237" s="86"/>
      <c r="G237" s="87"/>
      <c r="H237" s="158">
        <v>245050613.03</v>
      </c>
      <c r="I237" s="88">
        <v>2.67</v>
      </c>
      <c r="J237" s="89">
        <f t="shared" si="85"/>
        <v>267</v>
      </c>
      <c r="K237" s="90">
        <v>6590</v>
      </c>
      <c r="L237" s="90">
        <v>6311</v>
      </c>
      <c r="M237" s="159">
        <v>4729</v>
      </c>
      <c r="N237" s="91">
        <f t="shared" si="101"/>
        <v>1861</v>
      </c>
      <c r="O237" s="92">
        <f t="shared" si="102"/>
        <v>0.39352928737576653</v>
      </c>
      <c r="P237" s="93">
        <v>2472.1</v>
      </c>
      <c r="Q237" s="94">
        <v>2418</v>
      </c>
      <c r="R237" s="161">
        <v>1759</v>
      </c>
      <c r="S237" s="86">
        <f t="shared" si="103"/>
        <v>659</v>
      </c>
      <c r="T237" s="188">
        <f t="shared" si="104"/>
        <v>0.37464468447981808</v>
      </c>
      <c r="U237" s="90">
        <v>2394</v>
      </c>
      <c r="V237" s="159">
        <v>1720</v>
      </c>
      <c r="W237" s="91">
        <f t="shared" si="105"/>
        <v>674</v>
      </c>
      <c r="X237" s="92">
        <f t="shared" si="106"/>
        <v>0.39186046511627909</v>
      </c>
      <c r="Y237" s="95">
        <f t="shared" si="89"/>
        <v>8.9662921348314608</v>
      </c>
      <c r="Z237" s="96">
        <v>3495</v>
      </c>
      <c r="AA237" s="90">
        <v>2565</v>
      </c>
      <c r="AB237" s="90">
        <v>200</v>
      </c>
      <c r="AC237" s="91">
        <f t="shared" si="90"/>
        <v>2765</v>
      </c>
      <c r="AD237" s="92">
        <f t="shared" si="107"/>
        <v>0.79113018597997142</v>
      </c>
      <c r="AE237" s="97">
        <f t="shared" si="108"/>
        <v>1.0979059758444525</v>
      </c>
      <c r="AF237" s="90">
        <v>615</v>
      </c>
      <c r="AG237" s="92">
        <f t="shared" si="109"/>
        <v>0.17596566523605151</v>
      </c>
      <c r="AH237" s="98">
        <f t="shared" si="110"/>
        <v>0.96022823641531152</v>
      </c>
      <c r="AI237" s="90">
        <v>80</v>
      </c>
      <c r="AJ237" s="90">
        <v>35</v>
      </c>
      <c r="AK237" s="91">
        <f t="shared" si="91"/>
        <v>115</v>
      </c>
      <c r="AL237" s="92">
        <f t="shared" si="111"/>
        <v>3.2904148783977114E-2</v>
      </c>
      <c r="AM237" s="98">
        <f t="shared" si="112"/>
        <v>0.37990288625106355</v>
      </c>
      <c r="AN237" s="90">
        <v>10</v>
      </c>
      <c r="AO237" s="99" t="s">
        <v>7</v>
      </c>
      <c r="AP237" s="224" t="s">
        <v>7</v>
      </c>
      <c r="AQ237" s="15"/>
    </row>
    <row r="238" spans="1:45" x14ac:dyDescent="0.2">
      <c r="A238" s="199"/>
      <c r="B238" s="83">
        <v>5050613.04</v>
      </c>
      <c r="C238" s="84"/>
      <c r="D238" s="85"/>
      <c r="E238" s="86"/>
      <c r="F238" s="86"/>
      <c r="G238" s="87"/>
      <c r="H238" s="158">
        <v>245050613.03999999</v>
      </c>
      <c r="I238" s="88">
        <v>1.36</v>
      </c>
      <c r="J238" s="89">
        <f t="shared" si="85"/>
        <v>136</v>
      </c>
      <c r="K238" s="90">
        <v>3507</v>
      </c>
      <c r="L238" s="90">
        <v>3600</v>
      </c>
      <c r="M238" s="159">
        <v>3591</v>
      </c>
      <c r="N238" s="91">
        <f t="shared" si="101"/>
        <v>-84</v>
      </c>
      <c r="O238" s="92">
        <f t="shared" si="102"/>
        <v>-2.3391812865497075E-2</v>
      </c>
      <c r="P238" s="93">
        <v>2587.1999999999998</v>
      </c>
      <c r="Q238" s="94">
        <v>1618</v>
      </c>
      <c r="R238" s="161">
        <v>1470</v>
      </c>
      <c r="S238" s="86">
        <f t="shared" si="103"/>
        <v>148</v>
      </c>
      <c r="T238" s="188">
        <f t="shared" si="104"/>
        <v>0.10068027210884353</v>
      </c>
      <c r="U238" s="90">
        <v>1585</v>
      </c>
      <c r="V238" s="159">
        <v>1441</v>
      </c>
      <c r="W238" s="91">
        <f t="shared" si="105"/>
        <v>144</v>
      </c>
      <c r="X238" s="92">
        <f t="shared" si="106"/>
        <v>9.9930603747397637E-2</v>
      </c>
      <c r="Y238" s="95">
        <f t="shared" si="89"/>
        <v>11.654411764705882</v>
      </c>
      <c r="Z238" s="96">
        <v>1650</v>
      </c>
      <c r="AA238" s="90">
        <v>1185</v>
      </c>
      <c r="AB238" s="90">
        <v>115</v>
      </c>
      <c r="AC238" s="91">
        <f t="shared" si="90"/>
        <v>1300</v>
      </c>
      <c r="AD238" s="92">
        <f t="shared" si="107"/>
        <v>0.78787878787878785</v>
      </c>
      <c r="AE238" s="97">
        <f t="shared" si="108"/>
        <v>1.0933937862347021</v>
      </c>
      <c r="AF238" s="90">
        <v>285</v>
      </c>
      <c r="AG238" s="92">
        <f t="shared" si="109"/>
        <v>0.17272727272727273</v>
      </c>
      <c r="AH238" s="98">
        <f t="shared" si="110"/>
        <v>0.94255663029059522</v>
      </c>
      <c r="AI238" s="90">
        <v>25</v>
      </c>
      <c r="AJ238" s="90">
        <v>30</v>
      </c>
      <c r="AK238" s="91">
        <f t="shared" si="91"/>
        <v>55</v>
      </c>
      <c r="AL238" s="92">
        <f t="shared" si="111"/>
        <v>3.3333333333333333E-2</v>
      </c>
      <c r="AM238" s="98">
        <f t="shared" si="112"/>
        <v>0.38485814128912083</v>
      </c>
      <c r="AN238" s="90">
        <v>15</v>
      </c>
      <c r="AO238" s="99" t="s">
        <v>7</v>
      </c>
      <c r="AP238" s="224" t="s">
        <v>7</v>
      </c>
      <c r="AQ238" s="15"/>
    </row>
    <row r="239" spans="1:45" x14ac:dyDescent="0.2">
      <c r="A239" s="199"/>
      <c r="B239" s="83">
        <v>5050613.05</v>
      </c>
      <c r="C239" s="84"/>
      <c r="D239" s="85"/>
      <c r="E239" s="86"/>
      <c r="F239" s="86"/>
      <c r="G239" s="87"/>
      <c r="H239" s="158">
        <v>245050613.05000001</v>
      </c>
      <c r="I239" s="88">
        <v>2.5099999999999998</v>
      </c>
      <c r="J239" s="89">
        <f t="shared" si="85"/>
        <v>250.99999999999997</v>
      </c>
      <c r="K239" s="90">
        <v>7550</v>
      </c>
      <c r="L239" s="90">
        <v>7655</v>
      </c>
      <c r="M239" s="159">
        <v>7235</v>
      </c>
      <c r="N239" s="91">
        <f t="shared" ref="N239:N270" si="113">K239-M239</f>
        <v>315</v>
      </c>
      <c r="O239" s="92">
        <f t="shared" ref="O239:O272" si="114">(K239-M239)/M239</f>
        <v>4.3538355217691775E-2</v>
      </c>
      <c r="P239" s="93">
        <v>3013.5</v>
      </c>
      <c r="Q239" s="94">
        <v>2789</v>
      </c>
      <c r="R239" s="161">
        <v>2538</v>
      </c>
      <c r="S239" s="86">
        <f t="shared" ref="S239:S270" si="115">Q239-R239</f>
        <v>251</v>
      </c>
      <c r="T239" s="188">
        <f t="shared" ref="T239:T270" si="116">S239/R239</f>
        <v>9.8896769109535071E-2</v>
      </c>
      <c r="U239" s="90">
        <v>2748</v>
      </c>
      <c r="V239" s="159">
        <v>2474</v>
      </c>
      <c r="W239" s="91">
        <f t="shared" ref="W239:W270" si="117">U239-V239</f>
        <v>274</v>
      </c>
      <c r="X239" s="92">
        <f t="shared" ref="X239:X272" si="118">(U239-V239)/V239</f>
        <v>0.11075181891673404</v>
      </c>
      <c r="Y239" s="95">
        <f t="shared" si="89"/>
        <v>10.948207171314742</v>
      </c>
      <c r="Z239" s="96">
        <v>4215</v>
      </c>
      <c r="AA239" s="90">
        <v>3115</v>
      </c>
      <c r="AB239" s="90">
        <v>305</v>
      </c>
      <c r="AC239" s="91">
        <f t="shared" si="90"/>
        <v>3420</v>
      </c>
      <c r="AD239" s="92">
        <f t="shared" si="107"/>
        <v>0.81138790035587194</v>
      </c>
      <c r="AE239" s="97">
        <f t="shared" si="108"/>
        <v>1.126019004603052</v>
      </c>
      <c r="AF239" s="90">
        <v>635</v>
      </c>
      <c r="AG239" s="92">
        <f t="shared" si="109"/>
        <v>0.15065243179122181</v>
      </c>
      <c r="AH239" s="98">
        <f t="shared" si="110"/>
        <v>0.82209628052441863</v>
      </c>
      <c r="AI239" s="90">
        <v>95</v>
      </c>
      <c r="AJ239" s="90">
        <v>30</v>
      </c>
      <c r="AK239" s="91">
        <f t="shared" si="91"/>
        <v>125</v>
      </c>
      <c r="AL239" s="92">
        <f t="shared" si="111"/>
        <v>2.9655990510083038E-2</v>
      </c>
      <c r="AM239" s="98">
        <f t="shared" si="112"/>
        <v>0.34240048157395098</v>
      </c>
      <c r="AN239" s="90">
        <v>40</v>
      </c>
      <c r="AO239" s="99" t="s">
        <v>7</v>
      </c>
      <c r="AP239" s="224" t="s">
        <v>7</v>
      </c>
      <c r="AQ239" s="15"/>
    </row>
    <row r="240" spans="1:45" x14ac:dyDescent="0.2">
      <c r="B240" s="59">
        <v>5050620.01</v>
      </c>
      <c r="H240" s="164">
        <v>245050620.00999999</v>
      </c>
      <c r="I240" s="60">
        <v>79.34</v>
      </c>
      <c r="J240" s="165">
        <f t="shared" si="85"/>
        <v>7934</v>
      </c>
      <c r="K240" s="61">
        <v>5003</v>
      </c>
      <c r="L240" s="61">
        <v>4834</v>
      </c>
      <c r="M240" s="166">
        <v>4032</v>
      </c>
      <c r="N240" s="18">
        <f t="shared" si="113"/>
        <v>971</v>
      </c>
      <c r="O240" s="20">
        <f t="shared" si="114"/>
        <v>0.2408234126984127</v>
      </c>
      <c r="P240" s="62">
        <v>63.1</v>
      </c>
      <c r="Q240" s="63">
        <v>1808</v>
      </c>
      <c r="R240" s="174">
        <v>1447</v>
      </c>
      <c r="S240" s="19">
        <f t="shared" si="115"/>
        <v>361</v>
      </c>
      <c r="T240" s="191">
        <f t="shared" si="116"/>
        <v>0.24948168624740844</v>
      </c>
      <c r="U240" s="61">
        <v>1779</v>
      </c>
      <c r="V240" s="166">
        <v>1400</v>
      </c>
      <c r="W240" s="18">
        <f t="shared" si="117"/>
        <v>379</v>
      </c>
      <c r="X240" s="20">
        <f t="shared" si="118"/>
        <v>0.27071428571428574</v>
      </c>
      <c r="Y240" s="167">
        <f t="shared" si="89"/>
        <v>0.22422485505419712</v>
      </c>
      <c r="Z240" s="64">
        <v>2665</v>
      </c>
      <c r="AA240" s="61">
        <v>2150</v>
      </c>
      <c r="AB240" s="61">
        <v>220</v>
      </c>
      <c r="AC240" s="18">
        <f t="shared" si="90"/>
        <v>2370</v>
      </c>
      <c r="AD240" s="20">
        <f t="shared" si="107"/>
        <v>0.88930581613508441</v>
      </c>
      <c r="AE240" s="13">
        <f t="shared" si="108"/>
        <v>1.2341510755003038</v>
      </c>
      <c r="AF240" s="61">
        <v>200</v>
      </c>
      <c r="AG240" s="20">
        <f t="shared" si="109"/>
        <v>7.5046904315197005E-2</v>
      </c>
      <c r="AH240" s="14">
        <f t="shared" si="110"/>
        <v>0.40952396299778998</v>
      </c>
      <c r="AI240" s="61">
        <v>45</v>
      </c>
      <c r="AJ240" s="61">
        <v>15</v>
      </c>
      <c r="AK240" s="18">
        <f t="shared" si="91"/>
        <v>60</v>
      </c>
      <c r="AL240" s="20">
        <f t="shared" si="111"/>
        <v>2.2514071294559099E-2</v>
      </c>
      <c r="AM240" s="14">
        <f t="shared" si="112"/>
        <v>0.25994170893824298</v>
      </c>
      <c r="AN240" s="61">
        <v>30</v>
      </c>
      <c r="AO240" s="15" t="s">
        <v>3</v>
      </c>
      <c r="AP240" s="65" t="s">
        <v>3</v>
      </c>
      <c r="AQ240" s="15"/>
    </row>
    <row r="241" spans="1:43" x14ac:dyDescent="0.2">
      <c r="A241" s="199"/>
      <c r="B241" s="83">
        <v>5050620.03</v>
      </c>
      <c r="C241" s="88">
        <v>5050620.0199999996</v>
      </c>
      <c r="D241" s="257">
        <v>0.43862758899999998</v>
      </c>
      <c r="E241" s="161">
        <v>8674</v>
      </c>
      <c r="F241" s="161">
        <v>3408</v>
      </c>
      <c r="G241" s="160">
        <v>3330</v>
      </c>
      <c r="H241" s="158"/>
      <c r="I241" s="88">
        <v>3.17</v>
      </c>
      <c r="J241" s="89">
        <f t="shared" si="85"/>
        <v>317</v>
      </c>
      <c r="K241" s="90">
        <v>3790</v>
      </c>
      <c r="L241" s="90">
        <v>3889</v>
      </c>
      <c r="M241" s="159">
        <f>D241*E241</f>
        <v>3804.655706986</v>
      </c>
      <c r="N241" s="91">
        <f t="shared" si="113"/>
        <v>-14.655706986000041</v>
      </c>
      <c r="O241" s="92">
        <f t="shared" si="114"/>
        <v>-3.8520455238800324E-3</v>
      </c>
      <c r="P241" s="93">
        <v>1195.3</v>
      </c>
      <c r="Q241" s="94">
        <v>1548</v>
      </c>
      <c r="R241" s="161">
        <f>D241*F241</f>
        <v>1494.8428233119998</v>
      </c>
      <c r="S241" s="86">
        <f t="shared" si="115"/>
        <v>53.157176688000163</v>
      </c>
      <c r="T241" s="188">
        <f t="shared" si="116"/>
        <v>3.5560378562225152E-2</v>
      </c>
      <c r="U241" s="90">
        <v>1526</v>
      </c>
      <c r="V241" s="159">
        <f>D241*G241</f>
        <v>1460.62987137</v>
      </c>
      <c r="W241" s="91">
        <f t="shared" si="117"/>
        <v>65.370128629999954</v>
      </c>
      <c r="X241" s="92">
        <f t="shared" si="118"/>
        <v>4.4754752666180883E-2</v>
      </c>
      <c r="Y241" s="95">
        <f t="shared" si="89"/>
        <v>4.8138801261829656</v>
      </c>
      <c r="Z241" s="96">
        <v>1975</v>
      </c>
      <c r="AA241" s="90">
        <v>1465</v>
      </c>
      <c r="AB241" s="90">
        <v>105</v>
      </c>
      <c r="AC241" s="91">
        <f t="shared" si="90"/>
        <v>1570</v>
      </c>
      <c r="AD241" s="92">
        <f t="shared" si="107"/>
        <v>0.79493670886075951</v>
      </c>
      <c r="AE241" s="97">
        <f t="shared" si="108"/>
        <v>1.1031885504346624</v>
      </c>
      <c r="AF241" s="90">
        <v>300</v>
      </c>
      <c r="AG241" s="92">
        <f t="shared" si="109"/>
        <v>0.15189873417721519</v>
      </c>
      <c r="AH241" s="98">
        <f t="shared" si="110"/>
        <v>0.82889723649805835</v>
      </c>
      <c r="AI241" s="90">
        <v>40</v>
      </c>
      <c r="AJ241" s="90">
        <v>55</v>
      </c>
      <c r="AK241" s="91">
        <f t="shared" si="91"/>
        <v>95</v>
      </c>
      <c r="AL241" s="92">
        <f t="shared" si="111"/>
        <v>4.810126582278481E-2</v>
      </c>
      <c r="AM241" s="98">
        <f t="shared" si="112"/>
        <v>0.55536491274632627</v>
      </c>
      <c r="AN241" s="90">
        <v>0</v>
      </c>
      <c r="AO241" s="99" t="s">
        <v>7</v>
      </c>
      <c r="AP241" s="224" t="s">
        <v>7</v>
      </c>
      <c r="AQ241" s="15" t="s">
        <v>63</v>
      </c>
    </row>
    <row r="242" spans="1:43" x14ac:dyDescent="0.2">
      <c r="A242" s="199"/>
      <c r="B242" s="83">
        <v>5050620.04</v>
      </c>
      <c r="C242" s="88">
        <v>5050620.0199999996</v>
      </c>
      <c r="D242" s="257">
        <v>0.56137241100000002</v>
      </c>
      <c r="E242" s="161">
        <v>8674</v>
      </c>
      <c r="F242" s="161">
        <v>3408</v>
      </c>
      <c r="G242" s="160">
        <v>3330</v>
      </c>
      <c r="H242" s="158"/>
      <c r="I242" s="88">
        <v>1.59</v>
      </c>
      <c r="J242" s="89">
        <f t="shared" si="85"/>
        <v>159</v>
      </c>
      <c r="K242" s="90">
        <v>5037</v>
      </c>
      <c r="L242" s="90">
        <v>4892</v>
      </c>
      <c r="M242" s="159">
        <f>D242*E242</f>
        <v>4869.344293014</v>
      </c>
      <c r="N242" s="91">
        <f t="shared" si="113"/>
        <v>167.65570698600004</v>
      </c>
      <c r="O242" s="92">
        <f t="shared" si="114"/>
        <v>3.4430859043287208E-2</v>
      </c>
      <c r="P242" s="93">
        <v>3174.3</v>
      </c>
      <c r="Q242" s="94">
        <v>2262</v>
      </c>
      <c r="R242" s="161">
        <f>D242*F242</f>
        <v>1913.1571766880002</v>
      </c>
      <c r="S242" s="86">
        <f t="shared" si="115"/>
        <v>348.84282331199984</v>
      </c>
      <c r="T242" s="188">
        <f t="shared" si="116"/>
        <v>0.18233882064823653</v>
      </c>
      <c r="U242" s="90">
        <v>2189</v>
      </c>
      <c r="V242" s="159">
        <f>D242*G242</f>
        <v>1869.37012863</v>
      </c>
      <c r="W242" s="91">
        <f t="shared" si="117"/>
        <v>319.62987137000005</v>
      </c>
      <c r="X242" s="92">
        <f t="shared" si="118"/>
        <v>0.17098265692532827</v>
      </c>
      <c r="Y242" s="95">
        <f t="shared" si="89"/>
        <v>13.767295597484276</v>
      </c>
      <c r="Z242" s="96">
        <v>2560</v>
      </c>
      <c r="AA242" s="90">
        <v>1835</v>
      </c>
      <c r="AB242" s="90">
        <v>150</v>
      </c>
      <c r="AC242" s="91">
        <f t="shared" si="90"/>
        <v>1985</v>
      </c>
      <c r="AD242" s="92">
        <f t="shared" si="107"/>
        <v>0.775390625</v>
      </c>
      <c r="AE242" s="97">
        <f t="shared" si="108"/>
        <v>1.0760631004703149</v>
      </c>
      <c r="AF242" s="90">
        <v>395</v>
      </c>
      <c r="AG242" s="92">
        <f t="shared" si="109"/>
        <v>0.154296875</v>
      </c>
      <c r="AH242" s="98">
        <f t="shared" si="110"/>
        <v>0.84198366747792686</v>
      </c>
      <c r="AI242" s="90">
        <v>125</v>
      </c>
      <c r="AJ242" s="90">
        <v>40</v>
      </c>
      <c r="AK242" s="91">
        <f t="shared" si="91"/>
        <v>165</v>
      </c>
      <c r="AL242" s="92">
        <f t="shared" si="111"/>
        <v>6.4453125E-2</v>
      </c>
      <c r="AM242" s="98">
        <f t="shared" si="112"/>
        <v>0.74415929663326108</v>
      </c>
      <c r="AN242" s="90">
        <v>25</v>
      </c>
      <c r="AO242" s="99" t="s">
        <v>7</v>
      </c>
      <c r="AP242" s="224" t="s">
        <v>7</v>
      </c>
      <c r="AQ242" s="15" t="s">
        <v>63</v>
      </c>
    </row>
    <row r="243" spans="1:43" x14ac:dyDescent="0.2">
      <c r="A243" s="199"/>
      <c r="B243" s="83">
        <v>5050630.01</v>
      </c>
      <c r="C243" s="84"/>
      <c r="D243" s="85"/>
      <c r="E243" s="86"/>
      <c r="F243" s="86"/>
      <c r="G243" s="87"/>
      <c r="H243" s="158">
        <v>245050630.00999999</v>
      </c>
      <c r="I243" s="88">
        <v>7.96</v>
      </c>
      <c r="J243" s="89">
        <f t="shared" si="85"/>
        <v>796</v>
      </c>
      <c r="K243" s="90">
        <v>8956</v>
      </c>
      <c r="L243" s="90">
        <v>8411</v>
      </c>
      <c r="M243" s="159">
        <v>7114</v>
      </c>
      <c r="N243" s="91">
        <f t="shared" si="113"/>
        <v>1842</v>
      </c>
      <c r="O243" s="92">
        <f t="shared" si="114"/>
        <v>0.25892606128760193</v>
      </c>
      <c r="P243" s="93">
        <v>1125.3</v>
      </c>
      <c r="Q243" s="94">
        <v>3571</v>
      </c>
      <c r="R243" s="161">
        <v>2602</v>
      </c>
      <c r="S243" s="86">
        <f t="shared" si="115"/>
        <v>969</v>
      </c>
      <c r="T243" s="188">
        <f t="shared" si="116"/>
        <v>0.37240584166026136</v>
      </c>
      <c r="U243" s="90">
        <v>3450</v>
      </c>
      <c r="V243" s="159">
        <v>2558</v>
      </c>
      <c r="W243" s="91">
        <f t="shared" si="117"/>
        <v>892</v>
      </c>
      <c r="X243" s="92">
        <f t="shared" si="118"/>
        <v>0.34870992963252539</v>
      </c>
      <c r="Y243" s="95">
        <f t="shared" si="89"/>
        <v>4.3341708542713571</v>
      </c>
      <c r="Z243" s="96">
        <v>4655</v>
      </c>
      <c r="AA243" s="90">
        <v>3655</v>
      </c>
      <c r="AB243" s="90">
        <v>215</v>
      </c>
      <c r="AC243" s="91">
        <f t="shared" si="90"/>
        <v>3870</v>
      </c>
      <c r="AD243" s="92">
        <f t="shared" si="107"/>
        <v>0.83136412459720732</v>
      </c>
      <c r="AE243" s="97">
        <f t="shared" si="108"/>
        <v>1.1537413900688573</v>
      </c>
      <c r="AF243" s="90">
        <v>650</v>
      </c>
      <c r="AG243" s="92">
        <f t="shared" si="109"/>
        <v>0.13963480128893663</v>
      </c>
      <c r="AH243" s="98">
        <f t="shared" si="110"/>
        <v>0.76197409764008772</v>
      </c>
      <c r="AI243" s="90">
        <v>75</v>
      </c>
      <c r="AJ243" s="90">
        <v>30</v>
      </c>
      <c r="AK243" s="91">
        <f t="shared" si="91"/>
        <v>105</v>
      </c>
      <c r="AL243" s="92">
        <f t="shared" si="111"/>
        <v>2.2556390977443608E-2</v>
      </c>
      <c r="AM243" s="98">
        <f t="shared" si="112"/>
        <v>0.26043032117308929</v>
      </c>
      <c r="AN243" s="90">
        <v>35</v>
      </c>
      <c r="AO243" s="99" t="s">
        <v>7</v>
      </c>
      <c r="AP243" s="224" t="s">
        <v>7</v>
      </c>
      <c r="AQ243" s="15"/>
    </row>
    <row r="244" spans="1:43" x14ac:dyDescent="0.2">
      <c r="A244" s="199"/>
      <c r="B244" s="83">
        <v>5050630.0199999996</v>
      </c>
      <c r="C244" s="84"/>
      <c r="D244" s="85"/>
      <c r="E244" s="86"/>
      <c r="F244" s="86"/>
      <c r="G244" s="87"/>
      <c r="H244" s="158">
        <v>245050630.02000001</v>
      </c>
      <c r="I244" s="88">
        <v>3.07</v>
      </c>
      <c r="J244" s="89">
        <f t="shared" si="85"/>
        <v>307</v>
      </c>
      <c r="K244" s="90">
        <v>4203</v>
      </c>
      <c r="L244" s="90">
        <v>4259</v>
      </c>
      <c r="M244" s="159">
        <v>4089</v>
      </c>
      <c r="N244" s="91">
        <f t="shared" si="113"/>
        <v>114</v>
      </c>
      <c r="O244" s="92">
        <f t="shared" si="114"/>
        <v>2.7879677182685254E-2</v>
      </c>
      <c r="P244" s="93">
        <v>1367</v>
      </c>
      <c r="Q244" s="94">
        <v>2070</v>
      </c>
      <c r="R244" s="161">
        <v>1767</v>
      </c>
      <c r="S244" s="86">
        <f t="shared" si="115"/>
        <v>303</v>
      </c>
      <c r="T244" s="188">
        <f t="shared" si="116"/>
        <v>0.17147707979626486</v>
      </c>
      <c r="U244" s="90">
        <v>1934</v>
      </c>
      <c r="V244" s="159">
        <v>1696</v>
      </c>
      <c r="W244" s="91">
        <f t="shared" si="117"/>
        <v>238</v>
      </c>
      <c r="X244" s="92">
        <f t="shared" si="118"/>
        <v>0.14033018867924529</v>
      </c>
      <c r="Y244" s="95">
        <f t="shared" si="89"/>
        <v>6.2996742671009773</v>
      </c>
      <c r="Z244" s="96">
        <v>1960</v>
      </c>
      <c r="AA244" s="90">
        <v>1555</v>
      </c>
      <c r="AB244" s="90">
        <v>135</v>
      </c>
      <c r="AC244" s="91">
        <f t="shared" si="90"/>
        <v>1690</v>
      </c>
      <c r="AD244" s="92">
        <f t="shared" si="107"/>
        <v>0.86224489795918369</v>
      </c>
      <c r="AE244" s="97">
        <f t="shared" si="108"/>
        <v>1.1965967711599164</v>
      </c>
      <c r="AF244" s="90">
        <v>205</v>
      </c>
      <c r="AG244" s="92">
        <f t="shared" si="109"/>
        <v>0.10459183673469388</v>
      </c>
      <c r="AH244" s="98">
        <f t="shared" si="110"/>
        <v>0.57074790582848878</v>
      </c>
      <c r="AI244" s="90">
        <v>55</v>
      </c>
      <c r="AJ244" s="90">
        <v>0</v>
      </c>
      <c r="AK244" s="91">
        <f t="shared" si="91"/>
        <v>55</v>
      </c>
      <c r="AL244" s="92">
        <f t="shared" si="111"/>
        <v>2.8061224489795918E-2</v>
      </c>
      <c r="AM244" s="98">
        <f t="shared" si="112"/>
        <v>0.32398772098318845</v>
      </c>
      <c r="AN244" s="90">
        <v>10</v>
      </c>
      <c r="AO244" s="99" t="s">
        <v>7</v>
      </c>
      <c r="AP244" s="224" t="s">
        <v>7</v>
      </c>
      <c r="AQ244" s="15"/>
    </row>
    <row r="245" spans="1:43" x14ac:dyDescent="0.2">
      <c r="A245" s="199"/>
      <c r="B245" s="83">
        <v>5050631</v>
      </c>
      <c r="C245" s="84"/>
      <c r="D245" s="85"/>
      <c r="E245" s="86"/>
      <c r="F245" s="86"/>
      <c r="G245" s="87"/>
      <c r="H245" s="158">
        <v>245050631</v>
      </c>
      <c r="I245" s="88">
        <v>5.9</v>
      </c>
      <c r="J245" s="89">
        <f t="shared" si="85"/>
        <v>590</v>
      </c>
      <c r="K245" s="90">
        <v>9564</v>
      </c>
      <c r="L245" s="90">
        <v>7554</v>
      </c>
      <c r="M245" s="159">
        <v>6905</v>
      </c>
      <c r="N245" s="91">
        <f t="shared" si="113"/>
        <v>2659</v>
      </c>
      <c r="O245" s="92">
        <f t="shared" si="114"/>
        <v>0.38508327299058653</v>
      </c>
      <c r="P245" s="93">
        <v>1620.4</v>
      </c>
      <c r="Q245" s="94">
        <v>3769</v>
      </c>
      <c r="R245" s="161">
        <v>2443</v>
      </c>
      <c r="S245" s="86">
        <f t="shared" si="115"/>
        <v>1326</v>
      </c>
      <c r="T245" s="188">
        <f t="shared" si="116"/>
        <v>0.54277527629963163</v>
      </c>
      <c r="U245" s="90">
        <v>3676</v>
      </c>
      <c r="V245" s="159">
        <v>2378</v>
      </c>
      <c r="W245" s="91">
        <f t="shared" si="117"/>
        <v>1298</v>
      </c>
      <c r="X245" s="92">
        <f t="shared" si="118"/>
        <v>0.5458368376787216</v>
      </c>
      <c r="Y245" s="95">
        <f t="shared" si="89"/>
        <v>6.2305084745762711</v>
      </c>
      <c r="Z245" s="96">
        <v>5020</v>
      </c>
      <c r="AA245" s="90">
        <v>3980</v>
      </c>
      <c r="AB245" s="90">
        <v>250</v>
      </c>
      <c r="AC245" s="91">
        <f t="shared" si="90"/>
        <v>4230</v>
      </c>
      <c r="AD245" s="92">
        <f t="shared" si="107"/>
        <v>0.84262948207171318</v>
      </c>
      <c r="AE245" s="97">
        <f t="shared" si="108"/>
        <v>1.1693751043556702</v>
      </c>
      <c r="AF245" s="90">
        <v>660</v>
      </c>
      <c r="AG245" s="92">
        <f t="shared" si="109"/>
        <v>0.13147410358565736</v>
      </c>
      <c r="AH245" s="98">
        <f t="shared" si="110"/>
        <v>0.71744193079363816</v>
      </c>
      <c r="AI245" s="90">
        <v>60</v>
      </c>
      <c r="AJ245" s="90">
        <v>30</v>
      </c>
      <c r="AK245" s="91">
        <f t="shared" si="91"/>
        <v>90</v>
      </c>
      <c r="AL245" s="92">
        <f t="shared" si="111"/>
        <v>1.7928286852589643E-2</v>
      </c>
      <c r="AM245" s="98">
        <f t="shared" si="112"/>
        <v>0.20699541463757498</v>
      </c>
      <c r="AN245" s="90">
        <v>40</v>
      </c>
      <c r="AO245" s="99" t="s">
        <v>7</v>
      </c>
      <c r="AP245" s="224" t="s">
        <v>7</v>
      </c>
      <c r="AQ245" s="15"/>
    </row>
    <row r="246" spans="1:43" x14ac:dyDescent="0.2">
      <c r="B246" s="59">
        <v>5050700.01</v>
      </c>
      <c r="H246" s="164">
        <v>245050700.00999999</v>
      </c>
      <c r="I246" s="60">
        <v>585.92999999999995</v>
      </c>
      <c r="J246" s="165">
        <f t="shared" si="85"/>
        <v>58592.999999999993</v>
      </c>
      <c r="K246" s="61">
        <v>7863</v>
      </c>
      <c r="L246" s="61">
        <v>7619</v>
      </c>
      <c r="M246" s="166">
        <v>7477</v>
      </c>
      <c r="N246" s="18">
        <f t="shared" si="113"/>
        <v>386</v>
      </c>
      <c r="O246" s="20">
        <f t="shared" si="114"/>
        <v>5.1624983282065003E-2</v>
      </c>
      <c r="P246" s="62">
        <v>13.4</v>
      </c>
      <c r="Q246" s="63">
        <v>4665</v>
      </c>
      <c r="R246" s="174">
        <v>4492</v>
      </c>
      <c r="S246" s="19">
        <f t="shared" si="115"/>
        <v>173</v>
      </c>
      <c r="T246" s="191">
        <f t="shared" si="116"/>
        <v>3.8512911843276938E-2</v>
      </c>
      <c r="U246" s="61">
        <v>3274</v>
      </c>
      <c r="V246" s="166">
        <v>3068</v>
      </c>
      <c r="W246" s="18">
        <f t="shared" si="117"/>
        <v>206</v>
      </c>
      <c r="X246" s="20">
        <f t="shared" si="118"/>
        <v>6.7144719687092569E-2</v>
      </c>
      <c r="Y246" s="167">
        <f t="shared" si="89"/>
        <v>5.587698189203489E-2</v>
      </c>
      <c r="Z246" s="64">
        <v>3555</v>
      </c>
      <c r="AA246" s="61">
        <v>3010</v>
      </c>
      <c r="AB246" s="61">
        <v>290</v>
      </c>
      <c r="AC246" s="18">
        <f t="shared" si="90"/>
        <v>3300</v>
      </c>
      <c r="AD246" s="20">
        <f t="shared" si="107"/>
        <v>0.92827004219409281</v>
      </c>
      <c r="AE246" s="13">
        <f t="shared" si="108"/>
        <v>1.2882244219513044</v>
      </c>
      <c r="AF246" s="61">
        <v>125</v>
      </c>
      <c r="AG246" s="20">
        <f t="shared" si="109"/>
        <v>3.5161744022503515E-2</v>
      </c>
      <c r="AH246" s="14">
        <f t="shared" si="110"/>
        <v>0.19187436030047647</v>
      </c>
      <c r="AI246" s="61">
        <v>80</v>
      </c>
      <c r="AJ246" s="61">
        <v>15</v>
      </c>
      <c r="AK246" s="18">
        <f t="shared" si="91"/>
        <v>95</v>
      </c>
      <c r="AL246" s="20">
        <f t="shared" si="111"/>
        <v>2.6722925457102673E-2</v>
      </c>
      <c r="AM246" s="14">
        <f t="shared" si="112"/>
        <v>0.30853606263684796</v>
      </c>
      <c r="AN246" s="61">
        <v>35</v>
      </c>
      <c r="AO246" s="15" t="s">
        <v>3</v>
      </c>
      <c r="AP246" s="65" t="s">
        <v>3</v>
      </c>
      <c r="AQ246" s="15"/>
    </row>
    <row r="247" spans="1:43" x14ac:dyDescent="0.2">
      <c r="B247" s="59">
        <v>5050700.03</v>
      </c>
      <c r="H247" s="164">
        <v>245050700.03</v>
      </c>
      <c r="I247" s="60">
        <v>378.48</v>
      </c>
      <c r="J247" s="165">
        <f t="shared" si="85"/>
        <v>37848</v>
      </c>
      <c r="K247" s="61">
        <v>6251</v>
      </c>
      <c r="L247" s="61">
        <v>5413</v>
      </c>
      <c r="M247" s="166">
        <v>5096</v>
      </c>
      <c r="N247" s="18">
        <f t="shared" si="113"/>
        <v>1155</v>
      </c>
      <c r="O247" s="20">
        <f t="shared" si="114"/>
        <v>0.22664835164835165</v>
      </c>
      <c r="P247" s="62">
        <v>16.5</v>
      </c>
      <c r="Q247" s="63">
        <v>4294</v>
      </c>
      <c r="R247" s="174">
        <v>3840</v>
      </c>
      <c r="S247" s="19">
        <f t="shared" si="115"/>
        <v>454</v>
      </c>
      <c r="T247" s="191">
        <f t="shared" si="116"/>
        <v>0.11822916666666666</v>
      </c>
      <c r="U247" s="61">
        <v>2625</v>
      </c>
      <c r="V247" s="166">
        <v>2120</v>
      </c>
      <c r="W247" s="18">
        <f t="shared" si="117"/>
        <v>505</v>
      </c>
      <c r="X247" s="20">
        <f t="shared" si="118"/>
        <v>0.23820754716981132</v>
      </c>
      <c r="Y247" s="167">
        <f t="shared" si="89"/>
        <v>6.9356372859860488E-2</v>
      </c>
      <c r="Z247" s="64">
        <v>3040</v>
      </c>
      <c r="AA247" s="61">
        <v>2745</v>
      </c>
      <c r="AB247" s="61">
        <v>160</v>
      </c>
      <c r="AC247" s="18">
        <f t="shared" si="90"/>
        <v>2905</v>
      </c>
      <c r="AD247" s="20">
        <f t="shared" si="107"/>
        <v>0.95559210526315785</v>
      </c>
      <c r="AE247" s="13">
        <f t="shared" si="108"/>
        <v>1.3261411350884325</v>
      </c>
      <c r="AF247" s="61">
        <v>70</v>
      </c>
      <c r="AG247" s="20">
        <f t="shared" si="109"/>
        <v>2.3026315789473683E-2</v>
      </c>
      <c r="AH247" s="14">
        <f t="shared" si="110"/>
        <v>0.12565245937045677</v>
      </c>
      <c r="AI247" s="61">
        <v>20</v>
      </c>
      <c r="AJ247" s="61">
        <v>0</v>
      </c>
      <c r="AK247" s="18">
        <f t="shared" si="91"/>
        <v>20</v>
      </c>
      <c r="AL247" s="20">
        <f t="shared" si="111"/>
        <v>6.5789473684210523E-3</v>
      </c>
      <c r="AM247" s="14">
        <f t="shared" si="112"/>
        <v>7.5958843675484375E-2</v>
      </c>
      <c r="AN247" s="61">
        <v>45</v>
      </c>
      <c r="AO247" s="15" t="s">
        <v>3</v>
      </c>
      <c r="AP247" s="65" t="s">
        <v>3</v>
      </c>
      <c r="AQ247" s="15"/>
    </row>
    <row r="248" spans="1:43" x14ac:dyDescent="0.2">
      <c r="B248" s="59">
        <v>5050700.04</v>
      </c>
      <c r="H248" s="164">
        <v>245050700.03999999</v>
      </c>
      <c r="I248" s="60">
        <v>63.36</v>
      </c>
      <c r="J248" s="165">
        <f t="shared" si="85"/>
        <v>6336</v>
      </c>
      <c r="K248" s="61">
        <v>5331</v>
      </c>
      <c r="L248" s="61">
        <v>5007</v>
      </c>
      <c r="M248" s="166">
        <v>4443</v>
      </c>
      <c r="N248" s="18">
        <f t="shared" si="113"/>
        <v>888</v>
      </c>
      <c r="O248" s="20">
        <f t="shared" si="114"/>
        <v>0.19986495611073599</v>
      </c>
      <c r="P248" s="62">
        <v>84.1</v>
      </c>
      <c r="Q248" s="63">
        <v>2124</v>
      </c>
      <c r="R248" s="174">
        <v>1697</v>
      </c>
      <c r="S248" s="19">
        <f t="shared" si="115"/>
        <v>427</v>
      </c>
      <c r="T248" s="191">
        <f t="shared" si="116"/>
        <v>0.2516205067766647</v>
      </c>
      <c r="U248" s="61">
        <v>1939</v>
      </c>
      <c r="V248" s="166">
        <v>1555</v>
      </c>
      <c r="W248" s="18">
        <f t="shared" si="117"/>
        <v>384</v>
      </c>
      <c r="X248" s="20">
        <f t="shared" si="118"/>
        <v>0.24694533762057877</v>
      </c>
      <c r="Y248" s="167">
        <f t="shared" si="89"/>
        <v>0.30602904040404039</v>
      </c>
      <c r="Z248" s="64">
        <v>2825</v>
      </c>
      <c r="AA248" s="61">
        <v>2485</v>
      </c>
      <c r="AB248" s="61">
        <v>115</v>
      </c>
      <c r="AC248" s="18">
        <f t="shared" si="90"/>
        <v>2600</v>
      </c>
      <c r="AD248" s="20">
        <f t="shared" si="107"/>
        <v>0.92035398230088494</v>
      </c>
      <c r="AE248" s="13">
        <f t="shared" si="108"/>
        <v>1.2772387591414218</v>
      </c>
      <c r="AF248" s="61">
        <v>175</v>
      </c>
      <c r="AG248" s="20">
        <f t="shared" si="109"/>
        <v>6.1946902654867256E-2</v>
      </c>
      <c r="AH248" s="14">
        <f t="shared" si="110"/>
        <v>0.33803847476653853</v>
      </c>
      <c r="AI248" s="61">
        <v>40</v>
      </c>
      <c r="AJ248" s="61">
        <v>0</v>
      </c>
      <c r="AK248" s="18">
        <f t="shared" si="91"/>
        <v>40</v>
      </c>
      <c r="AL248" s="20">
        <f t="shared" si="111"/>
        <v>1.415929203539823E-2</v>
      </c>
      <c r="AM248" s="14">
        <f t="shared" si="112"/>
        <v>0.16347956444139647</v>
      </c>
      <c r="AN248" s="61">
        <v>10</v>
      </c>
      <c r="AO248" s="15" t="s">
        <v>3</v>
      </c>
      <c r="AP248" s="65" t="s">
        <v>3</v>
      </c>
      <c r="AQ248" s="15"/>
    </row>
    <row r="249" spans="1:43" x14ac:dyDescent="0.2">
      <c r="B249" s="59">
        <v>5050710.01</v>
      </c>
      <c r="H249" s="164">
        <v>245050710.00999999</v>
      </c>
      <c r="I249" s="60">
        <v>50.41</v>
      </c>
      <c r="J249" s="165">
        <f t="shared" si="85"/>
        <v>5041</v>
      </c>
      <c r="K249" s="61">
        <v>5975</v>
      </c>
      <c r="L249" s="61">
        <v>5772</v>
      </c>
      <c r="M249" s="166">
        <v>5282</v>
      </c>
      <c r="N249" s="18">
        <f t="shared" si="113"/>
        <v>693</v>
      </c>
      <c r="O249" s="20">
        <f t="shared" si="114"/>
        <v>0.13120030291556228</v>
      </c>
      <c r="P249" s="62">
        <v>118.5</v>
      </c>
      <c r="Q249" s="63">
        <v>2524</v>
      </c>
      <c r="R249" s="174">
        <v>2193</v>
      </c>
      <c r="S249" s="19">
        <f t="shared" si="115"/>
        <v>331</v>
      </c>
      <c r="T249" s="191">
        <f t="shared" si="116"/>
        <v>0.15093479252165984</v>
      </c>
      <c r="U249" s="61">
        <v>2458</v>
      </c>
      <c r="V249" s="166">
        <v>2103</v>
      </c>
      <c r="W249" s="18">
        <f t="shared" si="117"/>
        <v>355</v>
      </c>
      <c r="X249" s="20">
        <f t="shared" si="118"/>
        <v>0.16880646695197338</v>
      </c>
      <c r="Y249" s="167">
        <f t="shared" si="89"/>
        <v>0.48760166633604446</v>
      </c>
      <c r="Z249" s="64">
        <v>3020</v>
      </c>
      <c r="AA249" s="61">
        <v>2475</v>
      </c>
      <c r="AB249" s="61">
        <v>130</v>
      </c>
      <c r="AC249" s="18">
        <f t="shared" si="90"/>
        <v>2605</v>
      </c>
      <c r="AD249" s="20">
        <f t="shared" si="107"/>
        <v>0.86258278145695366</v>
      </c>
      <c r="AE249" s="13">
        <f t="shared" si="108"/>
        <v>1.1970656754160236</v>
      </c>
      <c r="AF249" s="61">
        <v>295</v>
      </c>
      <c r="AG249" s="20">
        <f t="shared" si="109"/>
        <v>9.7682119205298013E-2</v>
      </c>
      <c r="AH249" s="14">
        <f t="shared" si="110"/>
        <v>0.53304222120825751</v>
      </c>
      <c r="AI249" s="61">
        <v>80</v>
      </c>
      <c r="AJ249" s="61">
        <v>0</v>
      </c>
      <c r="AK249" s="18">
        <f t="shared" si="91"/>
        <v>80</v>
      </c>
      <c r="AL249" s="20">
        <f t="shared" si="111"/>
        <v>2.6490066225165563E-2</v>
      </c>
      <c r="AM249" s="14">
        <f t="shared" si="112"/>
        <v>0.30584752950128807</v>
      </c>
      <c r="AN249" s="61">
        <v>40</v>
      </c>
      <c r="AO249" s="15" t="s">
        <v>3</v>
      </c>
      <c r="AP249" s="65" t="s">
        <v>3</v>
      </c>
      <c r="AQ249" s="15"/>
    </row>
    <row r="250" spans="1:43" x14ac:dyDescent="0.2">
      <c r="A250" s="199"/>
      <c r="B250" s="83">
        <v>5050710.0199999996</v>
      </c>
      <c r="C250" s="84"/>
      <c r="D250" s="85"/>
      <c r="E250" s="86"/>
      <c r="F250" s="86"/>
      <c r="G250" s="87"/>
      <c r="H250" s="158">
        <v>245050710.02000001</v>
      </c>
      <c r="I250" s="88">
        <v>4.82</v>
      </c>
      <c r="J250" s="89">
        <f t="shared" si="85"/>
        <v>482</v>
      </c>
      <c r="K250" s="90">
        <v>6973</v>
      </c>
      <c r="L250" s="90">
        <v>6625</v>
      </c>
      <c r="M250" s="159">
        <v>5784</v>
      </c>
      <c r="N250" s="91">
        <f t="shared" si="113"/>
        <v>1189</v>
      </c>
      <c r="O250" s="92">
        <f t="shared" si="114"/>
        <v>0.20556708160442599</v>
      </c>
      <c r="P250" s="93">
        <v>1445.2</v>
      </c>
      <c r="Q250" s="94">
        <v>2624</v>
      </c>
      <c r="R250" s="161">
        <v>2095</v>
      </c>
      <c r="S250" s="86">
        <f t="shared" si="115"/>
        <v>529</v>
      </c>
      <c r="T250" s="188">
        <f t="shared" si="116"/>
        <v>0.25250596658711216</v>
      </c>
      <c r="U250" s="90">
        <v>2583</v>
      </c>
      <c r="V250" s="159">
        <v>2038</v>
      </c>
      <c r="W250" s="91">
        <f t="shared" si="117"/>
        <v>545</v>
      </c>
      <c r="X250" s="92">
        <f t="shared" si="118"/>
        <v>0.26741903827281649</v>
      </c>
      <c r="Y250" s="95">
        <f t="shared" si="89"/>
        <v>5.3589211618257258</v>
      </c>
      <c r="Z250" s="96">
        <v>3590</v>
      </c>
      <c r="AA250" s="90">
        <v>2910</v>
      </c>
      <c r="AB250" s="90">
        <v>205</v>
      </c>
      <c r="AC250" s="91">
        <f t="shared" si="90"/>
        <v>3115</v>
      </c>
      <c r="AD250" s="92">
        <f t="shared" si="107"/>
        <v>0.86768802228412256</v>
      </c>
      <c r="AE250" s="97">
        <f t="shared" si="108"/>
        <v>1.204150570559205</v>
      </c>
      <c r="AF250" s="90">
        <v>385</v>
      </c>
      <c r="AG250" s="92">
        <f t="shared" si="109"/>
        <v>0.10724233983286909</v>
      </c>
      <c r="AH250" s="98">
        <f t="shared" si="110"/>
        <v>0.58521145422675136</v>
      </c>
      <c r="AI250" s="90">
        <v>70</v>
      </c>
      <c r="AJ250" s="90">
        <v>15</v>
      </c>
      <c r="AK250" s="91">
        <f t="shared" si="91"/>
        <v>85</v>
      </c>
      <c r="AL250" s="92">
        <f t="shared" si="111"/>
        <v>2.3676880222841225E-2</v>
      </c>
      <c r="AM250" s="98">
        <f t="shared" si="112"/>
        <v>0.2733672034226346</v>
      </c>
      <c r="AN250" s="90">
        <v>10</v>
      </c>
      <c r="AO250" s="99" t="s">
        <v>7</v>
      </c>
      <c r="AP250" s="224" t="s">
        <v>7</v>
      </c>
      <c r="AQ250" s="15"/>
    </row>
    <row r="251" spans="1:43" x14ac:dyDescent="0.2">
      <c r="A251" s="199"/>
      <c r="B251" s="83">
        <v>5050711</v>
      </c>
      <c r="C251" s="84"/>
      <c r="D251" s="85"/>
      <c r="E251" s="86"/>
      <c r="F251" s="86"/>
      <c r="G251" s="87"/>
      <c r="H251" s="158">
        <v>245050711</v>
      </c>
      <c r="I251" s="88">
        <v>7.55</v>
      </c>
      <c r="J251" s="89">
        <f t="shared" si="85"/>
        <v>755</v>
      </c>
      <c r="K251" s="90">
        <v>5960</v>
      </c>
      <c r="L251" s="90">
        <v>6111</v>
      </c>
      <c r="M251" s="159">
        <v>5958</v>
      </c>
      <c r="N251" s="91">
        <f t="shared" si="113"/>
        <v>2</v>
      </c>
      <c r="O251" s="92">
        <f t="shared" si="114"/>
        <v>3.3568311513930849E-4</v>
      </c>
      <c r="P251" s="93">
        <v>789.3</v>
      </c>
      <c r="Q251" s="94">
        <v>2463</v>
      </c>
      <c r="R251" s="161">
        <v>2280</v>
      </c>
      <c r="S251" s="86">
        <f t="shared" si="115"/>
        <v>183</v>
      </c>
      <c r="T251" s="188">
        <f t="shared" si="116"/>
        <v>8.0263157894736842E-2</v>
      </c>
      <c r="U251" s="90">
        <v>2431</v>
      </c>
      <c r="V251" s="159">
        <v>2221</v>
      </c>
      <c r="W251" s="91">
        <f t="shared" si="117"/>
        <v>210</v>
      </c>
      <c r="X251" s="92">
        <f t="shared" si="118"/>
        <v>9.4552003601981086E-2</v>
      </c>
      <c r="Y251" s="95">
        <f t="shared" si="89"/>
        <v>3.2198675496688742</v>
      </c>
      <c r="Z251" s="96">
        <v>2850</v>
      </c>
      <c r="AA251" s="90">
        <v>2340</v>
      </c>
      <c r="AB251" s="90">
        <v>110</v>
      </c>
      <c r="AC251" s="91">
        <f t="shared" si="90"/>
        <v>2450</v>
      </c>
      <c r="AD251" s="92">
        <f t="shared" si="107"/>
        <v>0.85964912280701755</v>
      </c>
      <c r="AE251" s="97">
        <f t="shared" si="108"/>
        <v>1.192994434778349</v>
      </c>
      <c r="AF251" s="90">
        <v>325</v>
      </c>
      <c r="AG251" s="92">
        <f t="shared" si="109"/>
        <v>0.11403508771929824</v>
      </c>
      <c r="AH251" s="98">
        <f t="shared" si="110"/>
        <v>0.62227884640607156</v>
      </c>
      <c r="AI251" s="90">
        <v>35</v>
      </c>
      <c r="AJ251" s="90">
        <v>10</v>
      </c>
      <c r="AK251" s="91">
        <f t="shared" si="91"/>
        <v>45</v>
      </c>
      <c r="AL251" s="92">
        <f t="shared" si="111"/>
        <v>1.5789473684210527E-2</v>
      </c>
      <c r="AM251" s="98">
        <f t="shared" si="112"/>
        <v>0.18230122482116251</v>
      </c>
      <c r="AN251" s="90">
        <v>25</v>
      </c>
      <c r="AO251" s="99" t="s">
        <v>7</v>
      </c>
      <c r="AP251" s="224" t="s">
        <v>7</v>
      </c>
      <c r="AQ251" s="15"/>
    </row>
    <row r="252" spans="1:43" x14ac:dyDescent="0.2">
      <c r="A252" s="199"/>
      <c r="B252" s="83">
        <v>5050712</v>
      </c>
      <c r="C252" s="84"/>
      <c r="D252" s="85"/>
      <c r="E252" s="86"/>
      <c r="F252" s="86"/>
      <c r="G252" s="87"/>
      <c r="H252" s="158">
        <v>245050712</v>
      </c>
      <c r="I252" s="88">
        <v>7.44</v>
      </c>
      <c r="J252" s="89">
        <f t="shared" si="85"/>
        <v>744</v>
      </c>
      <c r="K252" s="90">
        <v>6259</v>
      </c>
      <c r="L252" s="90">
        <v>5944</v>
      </c>
      <c r="M252" s="159">
        <v>5456</v>
      </c>
      <c r="N252" s="91">
        <f t="shared" si="113"/>
        <v>803</v>
      </c>
      <c r="O252" s="92">
        <f t="shared" si="114"/>
        <v>0.14717741935483872</v>
      </c>
      <c r="P252" s="93">
        <v>840.7</v>
      </c>
      <c r="Q252" s="94">
        <v>3101</v>
      </c>
      <c r="R252" s="161">
        <v>2519</v>
      </c>
      <c r="S252" s="86">
        <f t="shared" si="115"/>
        <v>582</v>
      </c>
      <c r="T252" s="188">
        <f t="shared" si="116"/>
        <v>0.23104406510520048</v>
      </c>
      <c r="U252" s="90">
        <v>2961</v>
      </c>
      <c r="V252" s="159">
        <v>2407</v>
      </c>
      <c r="W252" s="91">
        <f t="shared" si="117"/>
        <v>554</v>
      </c>
      <c r="X252" s="92">
        <f t="shared" si="118"/>
        <v>0.23016202742002492</v>
      </c>
      <c r="Y252" s="95">
        <f t="shared" si="89"/>
        <v>3.9798387096774195</v>
      </c>
      <c r="Z252" s="96">
        <v>2420</v>
      </c>
      <c r="AA252" s="90">
        <v>1875</v>
      </c>
      <c r="AB252" s="90">
        <v>135</v>
      </c>
      <c r="AC252" s="91">
        <f t="shared" si="90"/>
        <v>2010</v>
      </c>
      <c r="AD252" s="92">
        <f t="shared" si="107"/>
        <v>0.83057851239669422</v>
      </c>
      <c r="AE252" s="97">
        <f t="shared" si="108"/>
        <v>1.152651141782387</v>
      </c>
      <c r="AF252" s="90">
        <v>180</v>
      </c>
      <c r="AG252" s="92">
        <f t="shared" si="109"/>
        <v>7.43801652892562E-2</v>
      </c>
      <c r="AH252" s="98">
        <f t="shared" si="110"/>
        <v>0.40588563026867736</v>
      </c>
      <c r="AI252" s="90">
        <v>170</v>
      </c>
      <c r="AJ252" s="90">
        <v>25</v>
      </c>
      <c r="AK252" s="91">
        <f t="shared" si="91"/>
        <v>195</v>
      </c>
      <c r="AL252" s="92">
        <f t="shared" si="111"/>
        <v>8.057851239669421E-2</v>
      </c>
      <c r="AM252" s="98">
        <f t="shared" si="112"/>
        <v>0.93033889526502345</v>
      </c>
      <c r="AN252" s="90">
        <v>30</v>
      </c>
      <c r="AO252" s="99" t="s">
        <v>7</v>
      </c>
      <c r="AP252" s="224" t="s">
        <v>7</v>
      </c>
      <c r="AQ252" s="15"/>
    </row>
    <row r="253" spans="1:43" x14ac:dyDescent="0.2">
      <c r="A253" s="199"/>
      <c r="B253" s="83">
        <v>5050800</v>
      </c>
      <c r="C253" s="84"/>
      <c r="D253" s="85"/>
      <c r="E253" s="86"/>
      <c r="F253" s="86"/>
      <c r="G253" s="87"/>
      <c r="H253" s="158">
        <v>245050800</v>
      </c>
      <c r="I253" s="88">
        <v>0.86</v>
      </c>
      <c r="J253" s="89">
        <f t="shared" si="85"/>
        <v>86</v>
      </c>
      <c r="K253" s="90">
        <v>1437</v>
      </c>
      <c r="L253" s="90">
        <v>1451</v>
      </c>
      <c r="M253" s="159">
        <v>1487</v>
      </c>
      <c r="N253" s="91">
        <f t="shared" si="113"/>
        <v>-50</v>
      </c>
      <c r="O253" s="92">
        <f t="shared" si="114"/>
        <v>-3.3624747814391391E-2</v>
      </c>
      <c r="P253" s="93">
        <v>1672.1</v>
      </c>
      <c r="Q253" s="94">
        <v>761</v>
      </c>
      <c r="R253" s="161">
        <v>701</v>
      </c>
      <c r="S253" s="86">
        <f t="shared" si="115"/>
        <v>60</v>
      </c>
      <c r="T253" s="188">
        <f t="shared" si="116"/>
        <v>8.5592011412268187E-2</v>
      </c>
      <c r="U253" s="90">
        <v>706</v>
      </c>
      <c r="V253" s="159">
        <v>656</v>
      </c>
      <c r="W253" s="91">
        <f t="shared" si="117"/>
        <v>50</v>
      </c>
      <c r="X253" s="92">
        <f t="shared" si="118"/>
        <v>7.621951219512195E-2</v>
      </c>
      <c r="Y253" s="95">
        <f t="shared" si="89"/>
        <v>8.2093023255813957</v>
      </c>
      <c r="Z253" s="96">
        <v>730</v>
      </c>
      <c r="AA253" s="90">
        <v>560</v>
      </c>
      <c r="AB253" s="90">
        <v>65</v>
      </c>
      <c r="AC253" s="91">
        <f t="shared" si="90"/>
        <v>625</v>
      </c>
      <c r="AD253" s="92">
        <f t="shared" si="107"/>
        <v>0.85616438356164382</v>
      </c>
      <c r="AE253" s="97">
        <f t="shared" si="108"/>
        <v>1.1881584215537793</v>
      </c>
      <c r="AF253" s="90">
        <v>80</v>
      </c>
      <c r="AG253" s="92">
        <f t="shared" si="109"/>
        <v>0.1095890410958904</v>
      </c>
      <c r="AH253" s="98">
        <f t="shared" si="110"/>
        <v>0.59801718432280004</v>
      </c>
      <c r="AI253" s="90">
        <v>25</v>
      </c>
      <c r="AJ253" s="90">
        <v>0</v>
      </c>
      <c r="AK253" s="91">
        <f t="shared" si="91"/>
        <v>25</v>
      </c>
      <c r="AL253" s="92">
        <f t="shared" si="111"/>
        <v>3.4246575342465752E-2</v>
      </c>
      <c r="AM253" s="98">
        <f t="shared" si="112"/>
        <v>0.39540219995457621</v>
      </c>
      <c r="AN253" s="90">
        <v>0</v>
      </c>
      <c r="AO253" s="99" t="s">
        <v>7</v>
      </c>
      <c r="AP253" s="224" t="s">
        <v>7</v>
      </c>
      <c r="AQ253" s="15"/>
    </row>
    <row r="254" spans="1:43" x14ac:dyDescent="0.2">
      <c r="A254" s="199"/>
      <c r="B254" s="83">
        <v>5050810.01</v>
      </c>
      <c r="C254" s="84"/>
      <c r="D254" s="85"/>
      <c r="E254" s="86"/>
      <c r="F254" s="86"/>
      <c r="G254" s="87"/>
      <c r="H254" s="158">
        <v>245050810.00999999</v>
      </c>
      <c r="I254" s="88">
        <v>1.62</v>
      </c>
      <c r="J254" s="89">
        <f t="shared" si="85"/>
        <v>162</v>
      </c>
      <c r="K254" s="90">
        <v>4671</v>
      </c>
      <c r="L254" s="90">
        <v>4654</v>
      </c>
      <c r="M254" s="159">
        <v>4395</v>
      </c>
      <c r="N254" s="91">
        <f t="shared" si="113"/>
        <v>276</v>
      </c>
      <c r="O254" s="92">
        <f t="shared" si="114"/>
        <v>6.2798634812286688E-2</v>
      </c>
      <c r="P254" s="93">
        <v>2881.9</v>
      </c>
      <c r="Q254" s="94">
        <v>2070</v>
      </c>
      <c r="R254" s="161">
        <v>1884</v>
      </c>
      <c r="S254" s="86">
        <f t="shared" si="115"/>
        <v>186</v>
      </c>
      <c r="T254" s="188">
        <f t="shared" si="116"/>
        <v>9.8726114649681534E-2</v>
      </c>
      <c r="U254" s="90">
        <v>1948</v>
      </c>
      <c r="V254" s="159">
        <v>1793</v>
      </c>
      <c r="W254" s="91">
        <f t="shared" si="117"/>
        <v>155</v>
      </c>
      <c r="X254" s="92">
        <f t="shared" si="118"/>
        <v>8.6447295036252092E-2</v>
      </c>
      <c r="Y254" s="95">
        <f t="shared" si="89"/>
        <v>12.024691358024691</v>
      </c>
      <c r="Z254" s="96">
        <v>2350</v>
      </c>
      <c r="AA254" s="90">
        <v>1610</v>
      </c>
      <c r="AB254" s="90">
        <v>180</v>
      </c>
      <c r="AC254" s="91">
        <f t="shared" si="90"/>
        <v>1790</v>
      </c>
      <c r="AD254" s="92">
        <f t="shared" si="107"/>
        <v>0.76170212765957446</v>
      </c>
      <c r="AE254" s="97">
        <f t="shared" si="108"/>
        <v>1.0570666277067733</v>
      </c>
      <c r="AF254" s="90">
        <v>380</v>
      </c>
      <c r="AG254" s="92">
        <f t="shared" si="109"/>
        <v>0.16170212765957448</v>
      </c>
      <c r="AH254" s="98">
        <f t="shared" si="110"/>
        <v>0.88239344112311047</v>
      </c>
      <c r="AI254" s="90">
        <v>100</v>
      </c>
      <c r="AJ254" s="90">
        <v>45</v>
      </c>
      <c r="AK254" s="91">
        <f t="shared" si="91"/>
        <v>145</v>
      </c>
      <c r="AL254" s="92">
        <f t="shared" si="111"/>
        <v>6.1702127659574467E-2</v>
      </c>
      <c r="AM254" s="98">
        <f t="shared" si="112"/>
        <v>0.71239698493943648</v>
      </c>
      <c r="AN254" s="90">
        <v>40</v>
      </c>
      <c r="AO254" s="99" t="s">
        <v>7</v>
      </c>
      <c r="AP254" s="224" t="s">
        <v>7</v>
      </c>
      <c r="AQ254" s="15"/>
    </row>
    <row r="255" spans="1:43" x14ac:dyDescent="0.2">
      <c r="A255" s="199"/>
      <c r="B255" s="83">
        <v>5050810.0199999996</v>
      </c>
      <c r="C255" s="84"/>
      <c r="D255" s="85"/>
      <c r="E255" s="86"/>
      <c r="F255" s="86"/>
      <c r="G255" s="87"/>
      <c r="H255" s="158">
        <v>245050810.02000001</v>
      </c>
      <c r="I255" s="88">
        <v>1.02</v>
      </c>
      <c r="J255" s="89">
        <f t="shared" si="85"/>
        <v>102</v>
      </c>
      <c r="K255" s="90">
        <v>4837</v>
      </c>
      <c r="L255" s="90">
        <v>4573</v>
      </c>
      <c r="M255" s="159">
        <v>4371</v>
      </c>
      <c r="N255" s="91">
        <f t="shared" si="113"/>
        <v>466</v>
      </c>
      <c r="O255" s="92">
        <f t="shared" si="114"/>
        <v>0.10661175932280943</v>
      </c>
      <c r="P255" s="93">
        <v>4747.7</v>
      </c>
      <c r="Q255" s="94">
        <v>2204</v>
      </c>
      <c r="R255" s="161">
        <v>1900</v>
      </c>
      <c r="S255" s="86">
        <f t="shared" si="115"/>
        <v>304</v>
      </c>
      <c r="T255" s="188">
        <f t="shared" si="116"/>
        <v>0.16</v>
      </c>
      <c r="U255" s="90">
        <v>2064</v>
      </c>
      <c r="V255" s="159">
        <v>1815</v>
      </c>
      <c r="W255" s="91">
        <f t="shared" si="117"/>
        <v>249</v>
      </c>
      <c r="X255" s="92">
        <f t="shared" si="118"/>
        <v>0.13719008264462809</v>
      </c>
      <c r="Y255" s="95">
        <f t="shared" si="89"/>
        <v>20.235294117647058</v>
      </c>
      <c r="Z255" s="96">
        <v>2165</v>
      </c>
      <c r="AA255" s="90">
        <v>1455</v>
      </c>
      <c r="AB255" s="90">
        <v>175</v>
      </c>
      <c r="AC255" s="91">
        <f t="shared" si="90"/>
        <v>1630</v>
      </c>
      <c r="AD255" s="92">
        <f t="shared" si="107"/>
        <v>0.75288683602771367</v>
      </c>
      <c r="AE255" s="97">
        <f t="shared" si="108"/>
        <v>1.044833038933463</v>
      </c>
      <c r="AF255" s="90">
        <v>410</v>
      </c>
      <c r="AG255" s="92">
        <f t="shared" si="109"/>
        <v>0.18937644341801385</v>
      </c>
      <c r="AH255" s="98">
        <f t="shared" si="110"/>
        <v>1.0334096031628988</v>
      </c>
      <c r="AI255" s="90">
        <v>105</v>
      </c>
      <c r="AJ255" s="90">
        <v>20</v>
      </c>
      <c r="AK255" s="91">
        <f t="shared" si="91"/>
        <v>125</v>
      </c>
      <c r="AL255" s="92">
        <f t="shared" si="111"/>
        <v>5.7736720554272515E-2</v>
      </c>
      <c r="AM255" s="98">
        <f t="shared" si="112"/>
        <v>0.666613408699401</v>
      </c>
      <c r="AN255" s="90">
        <v>0</v>
      </c>
      <c r="AO255" s="99" t="s">
        <v>7</v>
      </c>
      <c r="AP255" s="224" t="s">
        <v>7</v>
      </c>
      <c r="AQ255" s="15"/>
    </row>
    <row r="256" spans="1:43" x14ac:dyDescent="0.2">
      <c r="A256" s="199"/>
      <c r="B256" s="83">
        <v>5050811.01</v>
      </c>
      <c r="C256" s="84"/>
      <c r="D256" s="85"/>
      <c r="E256" s="86"/>
      <c r="F256" s="86"/>
      <c r="G256" s="87"/>
      <c r="H256" s="158">
        <v>245050811.00999999</v>
      </c>
      <c r="I256" s="88">
        <v>1.8</v>
      </c>
      <c r="J256" s="89">
        <f t="shared" si="85"/>
        <v>180</v>
      </c>
      <c r="K256" s="90">
        <v>3885</v>
      </c>
      <c r="L256" s="90">
        <v>4072</v>
      </c>
      <c r="M256" s="159">
        <v>4087</v>
      </c>
      <c r="N256" s="91">
        <f t="shared" si="113"/>
        <v>-202</v>
      </c>
      <c r="O256" s="92">
        <f t="shared" si="114"/>
        <v>-4.9425006116956202E-2</v>
      </c>
      <c r="P256" s="93">
        <v>2160.5</v>
      </c>
      <c r="Q256" s="94">
        <v>1643</v>
      </c>
      <c r="R256" s="161">
        <v>1571</v>
      </c>
      <c r="S256" s="86">
        <f t="shared" si="115"/>
        <v>72</v>
      </c>
      <c r="T256" s="188">
        <f t="shared" si="116"/>
        <v>4.5830681094844047E-2</v>
      </c>
      <c r="U256" s="90">
        <v>1593</v>
      </c>
      <c r="V256" s="159">
        <v>1538</v>
      </c>
      <c r="W256" s="91">
        <f t="shared" si="117"/>
        <v>55</v>
      </c>
      <c r="X256" s="92">
        <f t="shared" si="118"/>
        <v>3.5760728218465543E-2</v>
      </c>
      <c r="Y256" s="95">
        <f t="shared" si="89"/>
        <v>8.85</v>
      </c>
      <c r="Z256" s="96">
        <v>1800</v>
      </c>
      <c r="AA256" s="90">
        <v>1255</v>
      </c>
      <c r="AB256" s="90">
        <v>150</v>
      </c>
      <c r="AC256" s="91">
        <f t="shared" si="90"/>
        <v>1405</v>
      </c>
      <c r="AD256" s="92">
        <f t="shared" si="107"/>
        <v>0.78055555555555556</v>
      </c>
      <c r="AE256" s="97">
        <f t="shared" si="108"/>
        <v>1.0832308311703411</v>
      </c>
      <c r="AF256" s="90">
        <v>255</v>
      </c>
      <c r="AG256" s="92">
        <f t="shared" si="109"/>
        <v>0.14166666666666666</v>
      </c>
      <c r="AH256" s="98">
        <f t="shared" si="110"/>
        <v>0.77306179765061966</v>
      </c>
      <c r="AI256" s="90">
        <v>80</v>
      </c>
      <c r="AJ256" s="90">
        <v>55</v>
      </c>
      <c r="AK256" s="91">
        <f t="shared" si="91"/>
        <v>135</v>
      </c>
      <c r="AL256" s="92">
        <f t="shared" si="111"/>
        <v>7.4999999999999997E-2</v>
      </c>
      <c r="AM256" s="98">
        <f t="shared" si="112"/>
        <v>0.86593081790052184</v>
      </c>
      <c r="AN256" s="90">
        <v>10</v>
      </c>
      <c r="AO256" s="99" t="s">
        <v>7</v>
      </c>
      <c r="AP256" s="224" t="s">
        <v>7</v>
      </c>
      <c r="AQ256" s="15"/>
    </row>
    <row r="257" spans="1:43" x14ac:dyDescent="0.2">
      <c r="A257" s="199"/>
      <c r="B257" s="83">
        <v>5050811.0199999996</v>
      </c>
      <c r="C257" s="84"/>
      <c r="D257" s="85"/>
      <c r="E257" s="86"/>
      <c r="F257" s="86"/>
      <c r="G257" s="87"/>
      <c r="H257" s="158">
        <v>245050811.02000001</v>
      </c>
      <c r="I257" s="88">
        <v>1.66</v>
      </c>
      <c r="J257" s="89">
        <f t="shared" si="85"/>
        <v>166</v>
      </c>
      <c r="K257" s="90">
        <v>5289</v>
      </c>
      <c r="L257" s="90">
        <v>4750</v>
      </c>
      <c r="M257" s="159">
        <v>4686</v>
      </c>
      <c r="N257" s="91">
        <f t="shared" si="113"/>
        <v>603</v>
      </c>
      <c r="O257" s="92">
        <f t="shared" si="114"/>
        <v>0.12868117797695264</v>
      </c>
      <c r="P257" s="93">
        <v>3194.2</v>
      </c>
      <c r="Q257" s="94">
        <v>2428</v>
      </c>
      <c r="R257" s="161">
        <v>1866</v>
      </c>
      <c r="S257" s="86">
        <f t="shared" si="115"/>
        <v>562</v>
      </c>
      <c r="T257" s="188">
        <f t="shared" si="116"/>
        <v>0.3011789924973205</v>
      </c>
      <c r="U257" s="90">
        <v>2354</v>
      </c>
      <c r="V257" s="159">
        <v>1809</v>
      </c>
      <c r="W257" s="91">
        <f t="shared" si="117"/>
        <v>545</v>
      </c>
      <c r="X257" s="92">
        <f t="shared" si="118"/>
        <v>0.30127142067440577</v>
      </c>
      <c r="Y257" s="95">
        <f t="shared" si="89"/>
        <v>14.180722891566266</v>
      </c>
      <c r="Z257" s="96">
        <v>2165</v>
      </c>
      <c r="AA257" s="90">
        <v>1500</v>
      </c>
      <c r="AB257" s="90">
        <v>145</v>
      </c>
      <c r="AC257" s="91">
        <f t="shared" si="90"/>
        <v>1645</v>
      </c>
      <c r="AD257" s="92">
        <f t="shared" si="107"/>
        <v>0.75981524249422627</v>
      </c>
      <c r="AE257" s="97">
        <f t="shared" si="108"/>
        <v>1.0544480668991081</v>
      </c>
      <c r="AF257" s="90">
        <v>310</v>
      </c>
      <c r="AG257" s="92">
        <f t="shared" si="109"/>
        <v>0.14318706697459585</v>
      </c>
      <c r="AH257" s="98">
        <f t="shared" si="110"/>
        <v>0.78135848044024059</v>
      </c>
      <c r="AI257" s="90">
        <v>175</v>
      </c>
      <c r="AJ257" s="90">
        <v>35</v>
      </c>
      <c r="AK257" s="91">
        <f t="shared" si="91"/>
        <v>210</v>
      </c>
      <c r="AL257" s="92">
        <f t="shared" si="111"/>
        <v>9.6997690531177835E-2</v>
      </c>
      <c r="AM257" s="98">
        <f t="shared" si="112"/>
        <v>1.1199105266149938</v>
      </c>
      <c r="AN257" s="90">
        <v>0</v>
      </c>
      <c r="AO257" s="99" t="s">
        <v>7</v>
      </c>
      <c r="AP257" s="224" t="s">
        <v>7</v>
      </c>
      <c r="AQ257" s="15"/>
    </row>
    <row r="258" spans="1:43" x14ac:dyDescent="0.2">
      <c r="A258" s="199"/>
      <c r="B258" s="83">
        <v>5050820</v>
      </c>
      <c r="C258" s="84"/>
      <c r="D258" s="85"/>
      <c r="E258" s="86"/>
      <c r="F258" s="86"/>
      <c r="G258" s="87"/>
      <c r="H258" s="158">
        <v>245050820</v>
      </c>
      <c r="I258" s="88">
        <v>3.7</v>
      </c>
      <c r="J258" s="89">
        <f t="shared" ref="J258:J279" si="119">I258*100</f>
        <v>370</v>
      </c>
      <c r="K258" s="90">
        <v>7638</v>
      </c>
      <c r="L258" s="90">
        <v>7524</v>
      </c>
      <c r="M258" s="159">
        <v>6630</v>
      </c>
      <c r="N258" s="91">
        <f t="shared" si="113"/>
        <v>1008</v>
      </c>
      <c r="O258" s="92">
        <f t="shared" si="114"/>
        <v>0.15203619909502261</v>
      </c>
      <c r="P258" s="93">
        <v>2063.9</v>
      </c>
      <c r="Q258" s="94">
        <v>2937</v>
      </c>
      <c r="R258" s="161">
        <v>2434</v>
      </c>
      <c r="S258" s="86">
        <f t="shared" si="115"/>
        <v>503</v>
      </c>
      <c r="T258" s="188">
        <f t="shared" si="116"/>
        <v>0.20665571076417419</v>
      </c>
      <c r="U258" s="90">
        <v>2866</v>
      </c>
      <c r="V258" s="159">
        <v>2378</v>
      </c>
      <c r="W258" s="91">
        <f t="shared" si="117"/>
        <v>488</v>
      </c>
      <c r="X258" s="92">
        <f t="shared" si="118"/>
        <v>0.20521446593776282</v>
      </c>
      <c r="Y258" s="95">
        <f t="shared" ref="Y258:Y279" si="120">U258/J258</f>
        <v>7.7459459459459463</v>
      </c>
      <c r="Z258" s="96">
        <v>3680</v>
      </c>
      <c r="AA258" s="90">
        <v>2510</v>
      </c>
      <c r="AB258" s="90">
        <v>245</v>
      </c>
      <c r="AC258" s="91">
        <f t="shared" ref="AC258:AC279" si="121">AA258+AB258</f>
        <v>2755</v>
      </c>
      <c r="AD258" s="92">
        <f t="shared" si="107"/>
        <v>0.74864130434782605</v>
      </c>
      <c r="AE258" s="97">
        <f t="shared" si="108"/>
        <v>1.0389412215251665</v>
      </c>
      <c r="AF258" s="90">
        <v>725</v>
      </c>
      <c r="AG258" s="92">
        <f t="shared" si="109"/>
        <v>0.19701086956521738</v>
      </c>
      <c r="AH258" s="98">
        <f t="shared" si="110"/>
        <v>1.0750699551726968</v>
      </c>
      <c r="AI258" s="90">
        <v>100</v>
      </c>
      <c r="AJ258" s="90">
        <v>75</v>
      </c>
      <c r="AK258" s="91">
        <f t="shared" ref="AK258:AK279" si="122">AI258+AJ258</f>
        <v>175</v>
      </c>
      <c r="AL258" s="92">
        <f t="shared" si="111"/>
        <v>4.755434782608696E-2</v>
      </c>
      <c r="AM258" s="98">
        <f t="shared" si="112"/>
        <v>0.54905033743692522</v>
      </c>
      <c r="AN258" s="90">
        <v>20</v>
      </c>
      <c r="AO258" s="99" t="s">
        <v>7</v>
      </c>
      <c r="AP258" s="224" t="s">
        <v>7</v>
      </c>
      <c r="AQ258" s="15"/>
    </row>
    <row r="259" spans="1:43" x14ac:dyDescent="0.2">
      <c r="A259" s="199"/>
      <c r="B259" s="83">
        <v>5050821.01</v>
      </c>
      <c r="C259" s="88">
        <v>5050821</v>
      </c>
      <c r="D259" s="257">
        <v>0.68061892599999996</v>
      </c>
      <c r="E259" s="161">
        <v>8192</v>
      </c>
      <c r="F259" s="161">
        <v>2851</v>
      </c>
      <c r="G259" s="160">
        <v>2761</v>
      </c>
      <c r="H259" s="158"/>
      <c r="I259" s="88">
        <v>5.85</v>
      </c>
      <c r="J259" s="89">
        <f t="shared" si="119"/>
        <v>585</v>
      </c>
      <c r="K259" s="90">
        <v>8474</v>
      </c>
      <c r="L259" s="90">
        <v>7171</v>
      </c>
      <c r="M259" s="159">
        <f>D259*E259</f>
        <v>5575.6302417919997</v>
      </c>
      <c r="N259" s="91">
        <f t="shared" si="113"/>
        <v>2898.3697582080003</v>
      </c>
      <c r="O259" s="92">
        <f t="shared" si="114"/>
        <v>0.51982818668342479</v>
      </c>
      <c r="P259" s="93">
        <v>1448.6</v>
      </c>
      <c r="Q259" s="94">
        <v>2870</v>
      </c>
      <c r="R259" s="161">
        <f>D259*F259</f>
        <v>1940.4445580259999</v>
      </c>
      <c r="S259" s="86">
        <f t="shared" si="115"/>
        <v>929.55544197400013</v>
      </c>
      <c r="T259" s="188">
        <f t="shared" si="116"/>
        <v>0.47904251535000314</v>
      </c>
      <c r="U259" s="90">
        <v>2808</v>
      </c>
      <c r="V259" s="159">
        <f>D259*G259</f>
        <v>1879.1888546859998</v>
      </c>
      <c r="W259" s="91">
        <f t="shared" si="117"/>
        <v>928.81114531400021</v>
      </c>
      <c r="X259" s="92">
        <f t="shared" si="118"/>
        <v>0.49426173585368488</v>
      </c>
      <c r="Y259" s="95">
        <f t="shared" si="120"/>
        <v>4.8</v>
      </c>
      <c r="Z259" s="96">
        <v>4050</v>
      </c>
      <c r="AA259" s="90">
        <v>2600</v>
      </c>
      <c r="AB259" s="90">
        <v>230</v>
      </c>
      <c r="AC259" s="91">
        <f t="shared" si="121"/>
        <v>2830</v>
      </c>
      <c r="AD259" s="92">
        <f t="shared" si="107"/>
        <v>0.6987654320987654</v>
      </c>
      <c r="AE259" s="97">
        <f t="shared" si="108"/>
        <v>0.96972503035573432</v>
      </c>
      <c r="AF259" s="90">
        <v>945</v>
      </c>
      <c r="AG259" s="92">
        <f t="shared" si="109"/>
        <v>0.23333333333333334</v>
      </c>
      <c r="AH259" s="98">
        <f t="shared" si="110"/>
        <v>1.2732782549539619</v>
      </c>
      <c r="AI259" s="90">
        <v>90</v>
      </c>
      <c r="AJ259" s="90">
        <v>145</v>
      </c>
      <c r="AK259" s="91">
        <f t="shared" si="122"/>
        <v>235</v>
      </c>
      <c r="AL259" s="92">
        <f t="shared" si="111"/>
        <v>5.802469135802469E-2</v>
      </c>
      <c r="AM259" s="98">
        <f t="shared" si="112"/>
        <v>0.66993824594772888</v>
      </c>
      <c r="AN259" s="90">
        <v>45</v>
      </c>
      <c r="AO259" s="99" t="s">
        <v>7</v>
      </c>
      <c r="AP259" s="224" t="s">
        <v>7</v>
      </c>
      <c r="AQ259" s="15" t="s">
        <v>63</v>
      </c>
    </row>
    <row r="260" spans="1:43" x14ac:dyDescent="0.2">
      <c r="A260" s="199"/>
      <c r="B260" s="83">
        <v>5050821.0199999996</v>
      </c>
      <c r="C260" s="88">
        <v>5050821</v>
      </c>
      <c r="D260" s="257">
        <v>0.31938107399999999</v>
      </c>
      <c r="E260" s="161">
        <v>8192</v>
      </c>
      <c r="F260" s="161">
        <v>2851</v>
      </c>
      <c r="G260" s="160">
        <v>2761</v>
      </c>
      <c r="H260" s="158"/>
      <c r="I260" s="88">
        <v>9.01</v>
      </c>
      <c r="J260" s="89">
        <f t="shared" si="119"/>
        <v>901</v>
      </c>
      <c r="K260" s="90">
        <v>4375</v>
      </c>
      <c r="L260" s="90">
        <v>3457</v>
      </c>
      <c r="M260" s="159">
        <f>D260*E260</f>
        <v>2616.3697582079999</v>
      </c>
      <c r="N260" s="91">
        <f t="shared" si="113"/>
        <v>1758.6302417920001</v>
      </c>
      <c r="O260" s="92">
        <f t="shared" si="114"/>
        <v>0.67216425976293137</v>
      </c>
      <c r="P260" s="93">
        <v>485.4</v>
      </c>
      <c r="Q260" s="94">
        <v>1813</v>
      </c>
      <c r="R260" s="161">
        <f>D260*F260</f>
        <v>910.55544197400002</v>
      </c>
      <c r="S260" s="86">
        <f t="shared" si="115"/>
        <v>902.44455802599998</v>
      </c>
      <c r="T260" s="188">
        <f t="shared" si="116"/>
        <v>0.99109237771352354</v>
      </c>
      <c r="U260" s="90">
        <v>1670</v>
      </c>
      <c r="V260" s="159">
        <f>D260*G260</f>
        <v>881.81114531399999</v>
      </c>
      <c r="W260" s="91">
        <f t="shared" si="117"/>
        <v>788.18885468600001</v>
      </c>
      <c r="X260" s="92">
        <f t="shared" si="118"/>
        <v>0.89382954487985922</v>
      </c>
      <c r="Y260" s="95">
        <f t="shared" si="120"/>
        <v>1.8534961154273031</v>
      </c>
      <c r="Z260" s="96">
        <v>2240</v>
      </c>
      <c r="AA260" s="90">
        <v>1620</v>
      </c>
      <c r="AB260" s="90">
        <v>170</v>
      </c>
      <c r="AC260" s="91">
        <f t="shared" si="121"/>
        <v>1790</v>
      </c>
      <c r="AD260" s="92">
        <f t="shared" si="107"/>
        <v>0.7991071428571429</v>
      </c>
      <c r="AE260" s="97">
        <f t="shared" si="108"/>
        <v>1.1089761496030881</v>
      </c>
      <c r="AF260" s="90">
        <v>385</v>
      </c>
      <c r="AG260" s="92">
        <f t="shared" si="109"/>
        <v>0.171875</v>
      </c>
      <c r="AH260" s="98">
        <f t="shared" si="110"/>
        <v>0.93790585744376653</v>
      </c>
      <c r="AI260" s="90">
        <v>25</v>
      </c>
      <c r="AJ260" s="90">
        <v>20</v>
      </c>
      <c r="AK260" s="91">
        <f t="shared" si="122"/>
        <v>45</v>
      </c>
      <c r="AL260" s="92">
        <f t="shared" si="111"/>
        <v>2.0089285714285716E-2</v>
      </c>
      <c r="AM260" s="98">
        <f t="shared" si="112"/>
        <v>0.23194575479478269</v>
      </c>
      <c r="AN260" s="90">
        <v>15</v>
      </c>
      <c r="AO260" s="99" t="s">
        <v>7</v>
      </c>
      <c r="AP260" s="224" t="s">
        <v>7</v>
      </c>
      <c r="AQ260" s="15" t="s">
        <v>63</v>
      </c>
    </row>
    <row r="261" spans="1:43" x14ac:dyDescent="0.2">
      <c r="B261" s="59">
        <v>5050822.0199999996</v>
      </c>
      <c r="H261" s="164">
        <v>245050822.02000001</v>
      </c>
      <c r="I261" s="60">
        <v>113.77</v>
      </c>
      <c r="J261" s="165">
        <f t="shared" si="119"/>
        <v>11377</v>
      </c>
      <c r="K261" s="61">
        <v>6909</v>
      </c>
      <c r="L261" s="61">
        <v>6977</v>
      </c>
      <c r="M261" s="166">
        <v>6703</v>
      </c>
      <c r="N261" s="18">
        <f t="shared" si="113"/>
        <v>206</v>
      </c>
      <c r="O261" s="20">
        <f t="shared" si="114"/>
        <v>3.0732507832313891E-2</v>
      </c>
      <c r="P261" s="62">
        <v>60.7</v>
      </c>
      <c r="Q261" s="63">
        <v>2898</v>
      </c>
      <c r="R261" s="174">
        <v>2824</v>
      </c>
      <c r="S261" s="19">
        <f t="shared" si="115"/>
        <v>74</v>
      </c>
      <c r="T261" s="191">
        <f t="shared" si="116"/>
        <v>2.6203966005665724E-2</v>
      </c>
      <c r="U261" s="61">
        <v>2610</v>
      </c>
      <c r="V261" s="166">
        <v>2483</v>
      </c>
      <c r="W261" s="18">
        <f t="shared" si="117"/>
        <v>127</v>
      </c>
      <c r="X261" s="20">
        <f t="shared" si="118"/>
        <v>5.1147805074506648E-2</v>
      </c>
      <c r="Y261" s="167">
        <f t="shared" si="120"/>
        <v>0.22941021358881955</v>
      </c>
      <c r="Z261" s="64">
        <v>3235</v>
      </c>
      <c r="AA261" s="61">
        <v>2695</v>
      </c>
      <c r="AB261" s="61">
        <v>180</v>
      </c>
      <c r="AC261" s="18">
        <f t="shared" si="121"/>
        <v>2875</v>
      </c>
      <c r="AD261" s="20">
        <f t="shared" si="107"/>
        <v>0.88871715610510049</v>
      </c>
      <c r="AE261" s="13">
        <f t="shared" si="108"/>
        <v>1.2333341513377405</v>
      </c>
      <c r="AF261" s="61">
        <v>140</v>
      </c>
      <c r="AG261" s="20">
        <f t="shared" si="109"/>
        <v>4.3276661514683151E-2</v>
      </c>
      <c r="AH261" s="14">
        <f t="shared" si="110"/>
        <v>0.23615670880135306</v>
      </c>
      <c r="AI261" s="61">
        <v>75</v>
      </c>
      <c r="AJ261" s="61">
        <v>95</v>
      </c>
      <c r="AK261" s="18">
        <f t="shared" si="122"/>
        <v>170</v>
      </c>
      <c r="AL261" s="20">
        <f t="shared" si="111"/>
        <v>5.2550231839258117E-2</v>
      </c>
      <c r="AM261" s="14">
        <f t="shared" si="112"/>
        <v>0.60673153649907774</v>
      </c>
      <c r="AN261" s="61">
        <v>55</v>
      </c>
      <c r="AO261" s="15" t="s">
        <v>3</v>
      </c>
      <c r="AP261" s="65" t="s">
        <v>3</v>
      </c>
      <c r="AQ261" s="15"/>
    </row>
    <row r="262" spans="1:43" x14ac:dyDescent="0.2">
      <c r="B262" s="59">
        <v>5050822.03</v>
      </c>
      <c r="H262" s="164">
        <v>245050822.03</v>
      </c>
      <c r="I262" s="60">
        <v>37.31</v>
      </c>
      <c r="J262" s="165">
        <f t="shared" si="119"/>
        <v>3731</v>
      </c>
      <c r="K262" s="61">
        <v>2656</v>
      </c>
      <c r="L262" s="61">
        <v>2193</v>
      </c>
      <c r="M262" s="166">
        <v>1968</v>
      </c>
      <c r="N262" s="18">
        <f t="shared" si="113"/>
        <v>688</v>
      </c>
      <c r="O262" s="20">
        <f t="shared" si="114"/>
        <v>0.34959349593495936</v>
      </c>
      <c r="P262" s="62">
        <v>71.2</v>
      </c>
      <c r="Q262" s="63">
        <v>998</v>
      </c>
      <c r="R262" s="174">
        <v>640</v>
      </c>
      <c r="S262" s="19">
        <f t="shared" si="115"/>
        <v>358</v>
      </c>
      <c r="T262" s="191">
        <f t="shared" si="116"/>
        <v>0.55937499999999996</v>
      </c>
      <c r="U262" s="61">
        <v>940</v>
      </c>
      <c r="V262" s="166">
        <v>630</v>
      </c>
      <c r="W262" s="18">
        <f t="shared" si="117"/>
        <v>310</v>
      </c>
      <c r="X262" s="20">
        <f t="shared" si="118"/>
        <v>0.49206349206349204</v>
      </c>
      <c r="Y262" s="167">
        <f t="shared" si="120"/>
        <v>0.25194317877244704</v>
      </c>
      <c r="Z262" s="64">
        <v>1345</v>
      </c>
      <c r="AA262" s="61">
        <v>1070</v>
      </c>
      <c r="AB262" s="61">
        <v>90</v>
      </c>
      <c r="AC262" s="18">
        <f t="shared" si="121"/>
        <v>1160</v>
      </c>
      <c r="AD262" s="20">
        <f t="shared" si="107"/>
        <v>0.86245353159851301</v>
      </c>
      <c r="AE262" s="13">
        <f t="shared" si="108"/>
        <v>1.1968863064645237</v>
      </c>
      <c r="AF262" s="61">
        <v>115</v>
      </c>
      <c r="AG262" s="20">
        <f t="shared" si="109"/>
        <v>8.5501858736059477E-2</v>
      </c>
      <c r="AH262" s="14">
        <f t="shared" si="110"/>
        <v>0.46657567494329988</v>
      </c>
      <c r="AI262" s="61">
        <v>10</v>
      </c>
      <c r="AJ262" s="61">
        <v>10</v>
      </c>
      <c r="AK262" s="18">
        <f t="shared" si="122"/>
        <v>20</v>
      </c>
      <c r="AL262" s="20">
        <f t="shared" si="111"/>
        <v>1.4869888475836431E-2</v>
      </c>
      <c r="AM262" s="14">
        <f t="shared" si="112"/>
        <v>0.17168392919960782</v>
      </c>
      <c r="AN262" s="61">
        <v>55</v>
      </c>
      <c r="AO262" s="15" t="s">
        <v>3</v>
      </c>
      <c r="AP262" s="65" t="s">
        <v>3</v>
      </c>
      <c r="AQ262" s="15"/>
    </row>
    <row r="263" spans="1:43" x14ac:dyDescent="0.2">
      <c r="A263" s="199" t="s">
        <v>77</v>
      </c>
      <c r="B263" s="83">
        <v>5050822.05</v>
      </c>
      <c r="C263" s="88">
        <v>5050822.04</v>
      </c>
      <c r="D263" s="257">
        <v>0.24036787500000001</v>
      </c>
      <c r="E263" s="161">
        <v>5716</v>
      </c>
      <c r="F263" s="161">
        <v>2139</v>
      </c>
      <c r="G263" s="160">
        <v>1999</v>
      </c>
      <c r="H263" s="158"/>
      <c r="I263" s="88">
        <v>11.17</v>
      </c>
      <c r="J263" s="89">
        <f t="shared" si="119"/>
        <v>1117</v>
      </c>
      <c r="K263" s="90">
        <v>8573</v>
      </c>
      <c r="L263" s="90">
        <v>5436</v>
      </c>
      <c r="M263" s="159">
        <f>D263*E263</f>
        <v>1373.9427735000002</v>
      </c>
      <c r="N263" s="91">
        <f t="shared" si="113"/>
        <v>7199.0572265000001</v>
      </c>
      <c r="O263" s="92">
        <f t="shared" si="114"/>
        <v>5.2397067515126743</v>
      </c>
      <c r="P263" s="93">
        <v>767.7</v>
      </c>
      <c r="Q263" s="94">
        <v>3723</v>
      </c>
      <c r="R263" s="161">
        <f>D263*F263</f>
        <v>514.14688462499998</v>
      </c>
      <c r="S263" s="86">
        <f t="shared" si="115"/>
        <v>3208.853115375</v>
      </c>
      <c r="T263" s="188">
        <f t="shared" si="116"/>
        <v>6.2411213824925156</v>
      </c>
      <c r="U263" s="90">
        <v>3470</v>
      </c>
      <c r="V263" s="159">
        <f>D263*G263</f>
        <v>480.49538212499999</v>
      </c>
      <c r="W263" s="91">
        <f t="shared" si="117"/>
        <v>2989.5046178749999</v>
      </c>
      <c r="X263" s="92">
        <f t="shared" si="118"/>
        <v>6.2217135254325626</v>
      </c>
      <c r="Y263" s="95">
        <f t="shared" si="120"/>
        <v>3.106535362578335</v>
      </c>
      <c r="Z263" s="96">
        <v>4670</v>
      </c>
      <c r="AA263" s="90">
        <v>3215</v>
      </c>
      <c r="AB263" s="90">
        <v>300</v>
      </c>
      <c r="AC263" s="91">
        <f t="shared" si="121"/>
        <v>3515</v>
      </c>
      <c r="AD263" s="92">
        <f t="shared" si="107"/>
        <v>0.75267665952890794</v>
      </c>
      <c r="AE263" s="97">
        <f t="shared" si="108"/>
        <v>1.0445413624962467</v>
      </c>
      <c r="AF263" s="90">
        <v>920</v>
      </c>
      <c r="AG263" s="92">
        <f t="shared" si="109"/>
        <v>0.19700214132762311</v>
      </c>
      <c r="AH263" s="98">
        <f t="shared" si="110"/>
        <v>1.0750223259935561</v>
      </c>
      <c r="AI263" s="90">
        <v>90</v>
      </c>
      <c r="AJ263" s="90">
        <v>125</v>
      </c>
      <c r="AK263" s="91">
        <f t="shared" si="122"/>
        <v>215</v>
      </c>
      <c r="AL263" s="92">
        <f t="shared" si="111"/>
        <v>4.6038543897216275E-2</v>
      </c>
      <c r="AM263" s="98">
        <f t="shared" si="112"/>
        <v>0.53154925295820765</v>
      </c>
      <c r="AN263" s="90">
        <v>30</v>
      </c>
      <c r="AO263" s="99" t="s">
        <v>7</v>
      </c>
      <c r="AP263" s="224" t="s">
        <v>7</v>
      </c>
      <c r="AQ263" s="15" t="s">
        <v>63</v>
      </c>
    </row>
    <row r="264" spans="1:43" x14ac:dyDescent="0.2">
      <c r="A264" s="199" t="s">
        <v>75</v>
      </c>
      <c r="B264" s="83">
        <v>5050822.0599999996</v>
      </c>
      <c r="C264" s="88">
        <v>5050822.04</v>
      </c>
      <c r="D264" s="257">
        <v>0.75963212499999999</v>
      </c>
      <c r="E264" s="161">
        <v>5716</v>
      </c>
      <c r="F264" s="161">
        <v>2139</v>
      </c>
      <c r="G264" s="160">
        <v>1999</v>
      </c>
      <c r="H264" s="158"/>
      <c r="I264" s="88">
        <v>14.57</v>
      </c>
      <c r="J264" s="89">
        <f t="shared" si="119"/>
        <v>1457</v>
      </c>
      <c r="K264" s="90">
        <v>12807</v>
      </c>
      <c r="L264" s="90">
        <v>9832</v>
      </c>
      <c r="M264" s="159">
        <f>D264*E264</f>
        <v>4342.0572265000001</v>
      </c>
      <c r="N264" s="91">
        <f t="shared" si="113"/>
        <v>8464.942773499999</v>
      </c>
      <c r="O264" s="92">
        <f t="shared" si="114"/>
        <v>1.949523539634076</v>
      </c>
      <c r="P264" s="93">
        <v>878.8</v>
      </c>
      <c r="Q264" s="94">
        <v>4886</v>
      </c>
      <c r="R264" s="161">
        <f>D264*F264</f>
        <v>1624.853115375</v>
      </c>
      <c r="S264" s="86">
        <f t="shared" si="115"/>
        <v>3261.146884625</v>
      </c>
      <c r="T264" s="188">
        <f t="shared" si="116"/>
        <v>2.0070410388279063</v>
      </c>
      <c r="U264" s="90">
        <v>4639</v>
      </c>
      <c r="V264" s="159">
        <f>D264*G264</f>
        <v>1518.5046178749999</v>
      </c>
      <c r="W264" s="91">
        <f t="shared" si="117"/>
        <v>3120.4953821250001</v>
      </c>
      <c r="X264" s="92">
        <f t="shared" si="118"/>
        <v>2.0549791850431323</v>
      </c>
      <c r="Y264" s="95">
        <f t="shared" si="120"/>
        <v>3.183939601921757</v>
      </c>
      <c r="Z264" s="96">
        <v>6785</v>
      </c>
      <c r="AA264" s="90">
        <v>4925</v>
      </c>
      <c r="AB264" s="90">
        <v>485</v>
      </c>
      <c r="AC264" s="91">
        <f t="shared" si="121"/>
        <v>5410</v>
      </c>
      <c r="AD264" s="92">
        <f t="shared" ref="AD264:AD279" si="123">AC264/Z264</f>
        <v>0.79734708916728081</v>
      </c>
      <c r="AE264" s="97">
        <f t="shared" ref="AE264:AE279" si="124">AD264/0.720581</f>
        <v>1.1065336015899403</v>
      </c>
      <c r="AF264" s="90">
        <v>1155</v>
      </c>
      <c r="AG264" s="92">
        <f t="shared" ref="AG264:AG279" si="125">AF264/Z264</f>
        <v>0.17022844509948415</v>
      </c>
      <c r="AH264" s="98">
        <f t="shared" ref="AH264:AH279" si="126">AG264/0.183254</f>
        <v>0.92892076079913211</v>
      </c>
      <c r="AI264" s="90">
        <v>85</v>
      </c>
      <c r="AJ264" s="90">
        <v>105</v>
      </c>
      <c r="AK264" s="91">
        <f t="shared" si="122"/>
        <v>190</v>
      </c>
      <c r="AL264" s="92">
        <f t="shared" ref="AL264:AL279" si="127">AK264/Z264</f>
        <v>2.8002947678703021E-2</v>
      </c>
      <c r="AM264" s="98">
        <f t="shared" ref="AM264:AM279" si="128">AL264/0.086612</f>
        <v>0.32331487182726437</v>
      </c>
      <c r="AN264" s="90">
        <v>30</v>
      </c>
      <c r="AO264" s="99" t="s">
        <v>7</v>
      </c>
      <c r="AP264" s="224" t="s">
        <v>7</v>
      </c>
      <c r="AQ264" s="15" t="s">
        <v>63</v>
      </c>
    </row>
    <row r="265" spans="1:43" x14ac:dyDescent="0.2">
      <c r="A265" s="199"/>
      <c r="B265" s="83">
        <v>5050840</v>
      </c>
      <c r="C265" s="84"/>
      <c r="D265" s="85"/>
      <c r="E265" s="86"/>
      <c r="F265" s="86"/>
      <c r="G265" s="87"/>
      <c r="H265" s="158">
        <v>245050840</v>
      </c>
      <c r="I265" s="88">
        <v>2.25</v>
      </c>
      <c r="J265" s="89">
        <f t="shared" si="119"/>
        <v>225</v>
      </c>
      <c r="K265" s="90">
        <v>5376</v>
      </c>
      <c r="L265" s="90">
        <v>5618</v>
      </c>
      <c r="M265" s="159">
        <v>5762</v>
      </c>
      <c r="N265" s="91">
        <f t="shared" si="113"/>
        <v>-386</v>
      </c>
      <c r="O265" s="92">
        <f t="shared" si="114"/>
        <v>-6.6990628254078449E-2</v>
      </c>
      <c r="P265" s="93">
        <v>2387.8000000000002</v>
      </c>
      <c r="Q265" s="94">
        <v>2595</v>
      </c>
      <c r="R265" s="161">
        <v>2495</v>
      </c>
      <c r="S265" s="86">
        <f t="shared" si="115"/>
        <v>100</v>
      </c>
      <c r="T265" s="188">
        <f t="shared" si="116"/>
        <v>4.0080160320641281E-2</v>
      </c>
      <c r="U265" s="90">
        <v>2509</v>
      </c>
      <c r="V265" s="159">
        <v>2447</v>
      </c>
      <c r="W265" s="91">
        <f t="shared" si="117"/>
        <v>62</v>
      </c>
      <c r="X265" s="92">
        <f t="shared" si="118"/>
        <v>2.5337147527584796E-2</v>
      </c>
      <c r="Y265" s="95">
        <f t="shared" si="120"/>
        <v>11.151111111111112</v>
      </c>
      <c r="Z265" s="96">
        <v>2470</v>
      </c>
      <c r="AA265" s="90">
        <v>1705</v>
      </c>
      <c r="AB265" s="90">
        <v>145</v>
      </c>
      <c r="AC265" s="91">
        <f t="shared" si="121"/>
        <v>1850</v>
      </c>
      <c r="AD265" s="92">
        <f t="shared" si="123"/>
        <v>0.74898785425101211</v>
      </c>
      <c r="AE265" s="97">
        <f t="shared" si="124"/>
        <v>1.0394221527503669</v>
      </c>
      <c r="AF265" s="90">
        <v>440</v>
      </c>
      <c r="AG265" s="92">
        <f t="shared" si="125"/>
        <v>0.17813765182186234</v>
      </c>
      <c r="AH265" s="98">
        <f t="shared" si="126"/>
        <v>0.97208056480001714</v>
      </c>
      <c r="AI265" s="90">
        <v>85</v>
      </c>
      <c r="AJ265" s="90">
        <v>60</v>
      </c>
      <c r="AK265" s="91">
        <f t="shared" si="122"/>
        <v>145</v>
      </c>
      <c r="AL265" s="92">
        <f t="shared" si="127"/>
        <v>5.8704453441295545E-2</v>
      </c>
      <c r="AM265" s="98">
        <f t="shared" si="128"/>
        <v>0.67778660510432209</v>
      </c>
      <c r="AN265" s="90">
        <v>30</v>
      </c>
      <c r="AO265" s="99" t="s">
        <v>7</v>
      </c>
      <c r="AP265" s="224" t="s">
        <v>7</v>
      </c>
      <c r="AQ265" s="15"/>
    </row>
    <row r="266" spans="1:43" x14ac:dyDescent="0.2">
      <c r="A266" s="199"/>
      <c r="B266" s="83">
        <v>5050841.03</v>
      </c>
      <c r="C266" s="84"/>
      <c r="D266" s="85"/>
      <c r="E266" s="86"/>
      <c r="F266" s="86"/>
      <c r="G266" s="87"/>
      <c r="H266" s="158">
        <v>245050841.03</v>
      </c>
      <c r="I266" s="88">
        <v>12.25</v>
      </c>
      <c r="J266" s="89">
        <f t="shared" si="119"/>
        <v>1225</v>
      </c>
      <c r="K266" s="90">
        <v>9282</v>
      </c>
      <c r="L266" s="90">
        <v>9104</v>
      </c>
      <c r="M266" s="159">
        <v>7042</v>
      </c>
      <c r="N266" s="91">
        <f t="shared" si="113"/>
        <v>2240</v>
      </c>
      <c r="O266" s="92">
        <f t="shared" si="114"/>
        <v>0.31809145129224653</v>
      </c>
      <c r="P266" s="93">
        <v>757.5</v>
      </c>
      <c r="Q266" s="94">
        <v>3436</v>
      </c>
      <c r="R266" s="161">
        <v>2505</v>
      </c>
      <c r="S266" s="86">
        <f t="shared" si="115"/>
        <v>931</v>
      </c>
      <c r="T266" s="188">
        <f t="shared" si="116"/>
        <v>0.3716566866267465</v>
      </c>
      <c r="U266" s="90">
        <v>3376</v>
      </c>
      <c r="V266" s="159">
        <v>2441</v>
      </c>
      <c r="W266" s="91">
        <f t="shared" si="117"/>
        <v>935</v>
      </c>
      <c r="X266" s="92">
        <f t="shared" si="118"/>
        <v>0.38303973781237199</v>
      </c>
      <c r="Y266" s="95">
        <f t="shared" si="120"/>
        <v>2.755918367346939</v>
      </c>
      <c r="Z266" s="96">
        <v>4810</v>
      </c>
      <c r="AA266" s="90">
        <v>3615</v>
      </c>
      <c r="AB266" s="90">
        <v>310</v>
      </c>
      <c r="AC266" s="91">
        <f t="shared" si="121"/>
        <v>3925</v>
      </c>
      <c r="AD266" s="92">
        <f t="shared" si="123"/>
        <v>0.81600831600831603</v>
      </c>
      <c r="AE266" s="97">
        <f t="shared" si="124"/>
        <v>1.1324310743806956</v>
      </c>
      <c r="AF266" s="90">
        <v>660</v>
      </c>
      <c r="AG266" s="92">
        <f t="shared" si="125"/>
        <v>0.13721413721413722</v>
      </c>
      <c r="AH266" s="98">
        <f t="shared" si="126"/>
        <v>0.74876475937298625</v>
      </c>
      <c r="AI266" s="90">
        <v>65</v>
      </c>
      <c r="AJ266" s="90">
        <v>110</v>
      </c>
      <c r="AK266" s="91">
        <f t="shared" si="122"/>
        <v>175</v>
      </c>
      <c r="AL266" s="92">
        <f t="shared" si="127"/>
        <v>3.6382536382536385E-2</v>
      </c>
      <c r="AM266" s="98">
        <f t="shared" si="128"/>
        <v>0.42006345982700305</v>
      </c>
      <c r="AN266" s="90">
        <v>50</v>
      </c>
      <c r="AO266" s="99" t="s">
        <v>7</v>
      </c>
      <c r="AP266" s="224" t="s">
        <v>7</v>
      </c>
      <c r="AQ266" s="15"/>
    </row>
    <row r="267" spans="1:43" x14ac:dyDescent="0.2">
      <c r="A267" s="199"/>
      <c r="B267" s="83">
        <v>5050841.04</v>
      </c>
      <c r="C267" s="84"/>
      <c r="D267" s="85"/>
      <c r="E267" s="86"/>
      <c r="F267" s="86"/>
      <c r="G267" s="87"/>
      <c r="H267" s="158">
        <v>245050841.03999999</v>
      </c>
      <c r="I267" s="88">
        <v>2.81</v>
      </c>
      <c r="J267" s="89">
        <f t="shared" si="119"/>
        <v>281</v>
      </c>
      <c r="K267" s="90">
        <v>6176</v>
      </c>
      <c r="L267" s="90">
        <v>6174</v>
      </c>
      <c r="M267" s="159">
        <v>5809</v>
      </c>
      <c r="N267" s="91">
        <f t="shared" si="113"/>
        <v>367</v>
      </c>
      <c r="O267" s="92">
        <f t="shared" si="114"/>
        <v>6.3177827509037707E-2</v>
      </c>
      <c r="P267" s="93">
        <v>2195.1999999999998</v>
      </c>
      <c r="Q267" s="94">
        <v>2200</v>
      </c>
      <c r="R267" s="161">
        <v>2008</v>
      </c>
      <c r="S267" s="86">
        <f t="shared" si="115"/>
        <v>192</v>
      </c>
      <c r="T267" s="188">
        <f t="shared" si="116"/>
        <v>9.5617529880478086E-2</v>
      </c>
      <c r="U267" s="90">
        <v>2176</v>
      </c>
      <c r="V267" s="159">
        <v>1967</v>
      </c>
      <c r="W267" s="91">
        <f t="shared" si="117"/>
        <v>209</v>
      </c>
      <c r="X267" s="92">
        <f t="shared" si="118"/>
        <v>0.10625317742755465</v>
      </c>
      <c r="Y267" s="95">
        <f t="shared" si="120"/>
        <v>7.7437722419928825</v>
      </c>
      <c r="Z267" s="96">
        <v>2700</v>
      </c>
      <c r="AA267" s="90">
        <v>2080</v>
      </c>
      <c r="AB267" s="90">
        <v>175</v>
      </c>
      <c r="AC267" s="91">
        <f t="shared" si="121"/>
        <v>2255</v>
      </c>
      <c r="AD267" s="92">
        <f t="shared" si="123"/>
        <v>0.83518518518518514</v>
      </c>
      <c r="AE267" s="97">
        <f t="shared" si="124"/>
        <v>1.159044139638965</v>
      </c>
      <c r="AF267" s="90">
        <v>345</v>
      </c>
      <c r="AG267" s="92">
        <f t="shared" si="125"/>
        <v>0.12777777777777777</v>
      </c>
      <c r="AH267" s="98">
        <f t="shared" si="126"/>
        <v>0.69727142533193143</v>
      </c>
      <c r="AI267" s="90">
        <v>15</v>
      </c>
      <c r="AJ267" s="90">
        <v>70</v>
      </c>
      <c r="AK267" s="91">
        <f t="shared" si="122"/>
        <v>85</v>
      </c>
      <c r="AL267" s="92">
        <f t="shared" si="127"/>
        <v>3.1481481481481478E-2</v>
      </c>
      <c r="AM267" s="98">
        <f t="shared" si="128"/>
        <v>0.36347713343972521</v>
      </c>
      <c r="AN267" s="90">
        <v>15</v>
      </c>
      <c r="AO267" s="99" t="s">
        <v>7</v>
      </c>
      <c r="AP267" s="224" t="s">
        <v>7</v>
      </c>
      <c r="AQ267" s="15"/>
    </row>
    <row r="268" spans="1:43" x14ac:dyDescent="0.2">
      <c r="B268" s="59">
        <v>5050841.0599999996</v>
      </c>
      <c r="C268" s="60">
        <v>5050841.0199999996</v>
      </c>
      <c r="D268" s="260">
        <v>0.27962687600000002</v>
      </c>
      <c r="E268" s="174">
        <v>7926</v>
      </c>
      <c r="F268" s="174">
        <v>2912</v>
      </c>
      <c r="G268" s="168">
        <v>2749</v>
      </c>
      <c r="H268" s="164"/>
      <c r="I268" s="60">
        <v>47.46</v>
      </c>
      <c r="J268" s="165">
        <f t="shared" si="119"/>
        <v>4746</v>
      </c>
      <c r="K268" s="61">
        <v>2794</v>
      </c>
      <c r="L268" s="61">
        <v>2549</v>
      </c>
      <c r="M268" s="166">
        <f>D268*E268</f>
        <v>2216.322619176</v>
      </c>
      <c r="N268" s="18">
        <f t="shared" si="113"/>
        <v>577.67738082400001</v>
      </c>
      <c r="O268" s="20">
        <f t="shared" si="114"/>
        <v>0.26064679204455032</v>
      </c>
      <c r="P268" s="62">
        <v>58.9</v>
      </c>
      <c r="Q268" s="63">
        <v>1161</v>
      </c>
      <c r="R268" s="174">
        <f>D268*F268</f>
        <v>814.27346291200001</v>
      </c>
      <c r="S268" s="19">
        <f t="shared" si="115"/>
        <v>346.72653708799999</v>
      </c>
      <c r="T268" s="191">
        <f t="shared" si="116"/>
        <v>0.42581092578903229</v>
      </c>
      <c r="U268" s="61">
        <v>1020</v>
      </c>
      <c r="V268" s="166">
        <f>D268*G268</f>
        <v>768.6942821240001</v>
      </c>
      <c r="W268" s="18">
        <f t="shared" si="117"/>
        <v>251.3057178759999</v>
      </c>
      <c r="X268" s="20">
        <f t="shared" si="118"/>
        <v>0.32692544190859629</v>
      </c>
      <c r="Y268" s="167">
        <f t="shared" si="120"/>
        <v>0.21491782553729458</v>
      </c>
      <c r="Z268" s="64">
        <v>1385</v>
      </c>
      <c r="AA268" s="61">
        <v>1210</v>
      </c>
      <c r="AB268" s="61">
        <v>70</v>
      </c>
      <c r="AC268" s="18">
        <f t="shared" si="121"/>
        <v>1280</v>
      </c>
      <c r="AD268" s="20">
        <f t="shared" si="123"/>
        <v>0.92418772563176899</v>
      </c>
      <c r="AE268" s="13">
        <f t="shared" si="124"/>
        <v>1.2825591094294311</v>
      </c>
      <c r="AF268" s="61">
        <v>70</v>
      </c>
      <c r="AG268" s="20">
        <f t="shared" si="125"/>
        <v>5.0541516245487361E-2</v>
      </c>
      <c r="AH268" s="14">
        <f t="shared" si="126"/>
        <v>0.27580034403334913</v>
      </c>
      <c r="AI268" s="61">
        <v>15</v>
      </c>
      <c r="AJ268" s="61">
        <v>15</v>
      </c>
      <c r="AK268" s="18">
        <f t="shared" si="122"/>
        <v>30</v>
      </c>
      <c r="AL268" s="20">
        <f t="shared" si="127"/>
        <v>2.1660649819494584E-2</v>
      </c>
      <c r="AM268" s="14">
        <f t="shared" si="128"/>
        <v>0.2500883228593565</v>
      </c>
      <c r="AN268" s="61">
        <v>0</v>
      </c>
      <c r="AO268" s="15" t="s">
        <v>3</v>
      </c>
      <c r="AP268" s="65" t="s">
        <v>3</v>
      </c>
      <c r="AQ268" s="15" t="s">
        <v>63</v>
      </c>
    </row>
    <row r="269" spans="1:43" x14ac:dyDescent="0.2">
      <c r="B269" s="59">
        <v>5050841.07</v>
      </c>
      <c r="C269" s="60">
        <v>5050841.0199999996</v>
      </c>
      <c r="D269" s="260">
        <v>0.71755515299999995</v>
      </c>
      <c r="E269" s="174">
        <v>7926</v>
      </c>
      <c r="F269" s="174">
        <v>2912</v>
      </c>
      <c r="G269" s="168">
        <v>2749</v>
      </c>
      <c r="H269" s="164"/>
      <c r="I269" s="60">
        <v>80.900000000000006</v>
      </c>
      <c r="J269" s="165">
        <f t="shared" si="119"/>
        <v>8090.0000000000009</v>
      </c>
      <c r="K269" s="61">
        <v>7905</v>
      </c>
      <c r="L269" s="61">
        <v>7339</v>
      </c>
      <c r="M269" s="166">
        <f>D269*E269</f>
        <v>5687.3421426779996</v>
      </c>
      <c r="N269" s="18">
        <f t="shared" si="113"/>
        <v>2217.6578573220004</v>
      </c>
      <c r="O269" s="20">
        <f t="shared" si="114"/>
        <v>0.38992868754644178</v>
      </c>
      <c r="P269" s="62">
        <v>97.7</v>
      </c>
      <c r="Q269" s="63">
        <v>2827</v>
      </c>
      <c r="R269" s="174">
        <f>D269*F269</f>
        <v>2089.5206055359999</v>
      </c>
      <c r="S269" s="19">
        <f t="shared" si="115"/>
        <v>737.47939446400005</v>
      </c>
      <c r="T269" s="191">
        <f t="shared" si="116"/>
        <v>0.3529419104602815</v>
      </c>
      <c r="U269" s="61">
        <v>2748</v>
      </c>
      <c r="V269" s="166">
        <f>D269*G269</f>
        <v>1972.5591155969998</v>
      </c>
      <c r="W269" s="18">
        <f t="shared" si="117"/>
        <v>775.44088440300015</v>
      </c>
      <c r="X269" s="20">
        <f t="shared" si="118"/>
        <v>0.39311414206631323</v>
      </c>
      <c r="Y269" s="167">
        <f t="shared" si="120"/>
        <v>0.33967861557478363</v>
      </c>
      <c r="Z269" s="64">
        <v>4140</v>
      </c>
      <c r="AA269" s="61">
        <v>3485</v>
      </c>
      <c r="AB269" s="61">
        <v>290</v>
      </c>
      <c r="AC269" s="18">
        <f t="shared" si="121"/>
        <v>3775</v>
      </c>
      <c r="AD269" s="20">
        <f t="shared" si="123"/>
        <v>0.91183574879227058</v>
      </c>
      <c r="AE269" s="13">
        <f t="shared" si="124"/>
        <v>1.2654174184335565</v>
      </c>
      <c r="AF269" s="61">
        <v>225</v>
      </c>
      <c r="AG269" s="20">
        <f t="shared" si="125"/>
        <v>5.434782608695652E-2</v>
      </c>
      <c r="AH269" s="14">
        <f t="shared" si="126"/>
        <v>0.29657102211660602</v>
      </c>
      <c r="AI269" s="61">
        <v>40</v>
      </c>
      <c r="AJ269" s="61">
        <v>50</v>
      </c>
      <c r="AK269" s="18">
        <f t="shared" si="122"/>
        <v>90</v>
      </c>
      <c r="AL269" s="20">
        <f t="shared" si="127"/>
        <v>2.1739130434782608E-2</v>
      </c>
      <c r="AM269" s="14">
        <f t="shared" si="128"/>
        <v>0.25099443997116577</v>
      </c>
      <c r="AN269" s="61">
        <v>45</v>
      </c>
      <c r="AO269" s="15" t="s">
        <v>3</v>
      </c>
      <c r="AP269" s="65" t="s">
        <v>3</v>
      </c>
      <c r="AQ269" s="15" t="s">
        <v>63</v>
      </c>
    </row>
    <row r="270" spans="1:43" x14ac:dyDescent="0.2">
      <c r="B270" s="59">
        <v>5050850</v>
      </c>
      <c r="H270" s="164">
        <v>245050850</v>
      </c>
      <c r="I270" s="60">
        <v>448.15</v>
      </c>
      <c r="J270" s="165">
        <f t="shared" si="119"/>
        <v>44815</v>
      </c>
      <c r="K270" s="61">
        <v>5850</v>
      </c>
      <c r="L270" s="61">
        <v>5681</v>
      </c>
      <c r="M270" s="166">
        <v>5238</v>
      </c>
      <c r="N270" s="18">
        <f t="shared" si="113"/>
        <v>612</v>
      </c>
      <c r="O270" s="20">
        <f t="shared" si="114"/>
        <v>0.11683848797250859</v>
      </c>
      <c r="P270" s="62">
        <v>13.1</v>
      </c>
      <c r="Q270" s="63">
        <v>2664</v>
      </c>
      <c r="R270" s="174">
        <v>2468</v>
      </c>
      <c r="S270" s="19">
        <f t="shared" si="115"/>
        <v>196</v>
      </c>
      <c r="T270" s="191">
        <f t="shared" si="116"/>
        <v>7.9416531604538085E-2</v>
      </c>
      <c r="U270" s="61">
        <v>2252</v>
      </c>
      <c r="V270" s="166">
        <v>2004</v>
      </c>
      <c r="W270" s="18">
        <f t="shared" si="117"/>
        <v>248</v>
      </c>
      <c r="X270" s="20">
        <f t="shared" si="118"/>
        <v>0.12375249500998003</v>
      </c>
      <c r="Y270" s="167">
        <f t="shared" si="120"/>
        <v>5.0251032020528844E-2</v>
      </c>
      <c r="Z270" s="64">
        <v>2750</v>
      </c>
      <c r="AA270" s="61">
        <v>2305</v>
      </c>
      <c r="AB270" s="61">
        <v>230</v>
      </c>
      <c r="AC270" s="18">
        <f t="shared" si="121"/>
        <v>2535</v>
      </c>
      <c r="AD270" s="20">
        <f t="shared" si="123"/>
        <v>0.92181818181818187</v>
      </c>
      <c r="AE270" s="13">
        <f t="shared" si="124"/>
        <v>1.2792707298946016</v>
      </c>
      <c r="AF270" s="61">
        <v>125</v>
      </c>
      <c r="AG270" s="20">
        <f t="shared" si="125"/>
        <v>4.5454545454545456E-2</v>
      </c>
      <c r="AH270" s="14">
        <f t="shared" si="126"/>
        <v>0.24804121849752506</v>
      </c>
      <c r="AI270" s="61">
        <v>75</v>
      </c>
      <c r="AJ270" s="61">
        <v>20</v>
      </c>
      <c r="AK270" s="18">
        <f t="shared" si="122"/>
        <v>95</v>
      </c>
      <c r="AL270" s="20">
        <f t="shared" si="127"/>
        <v>3.4545454545454546E-2</v>
      </c>
      <c r="AM270" s="14">
        <f t="shared" si="128"/>
        <v>0.39885298279054343</v>
      </c>
      <c r="AN270" s="61">
        <v>0</v>
      </c>
      <c r="AO270" s="15" t="s">
        <v>3</v>
      </c>
      <c r="AP270" s="65" t="s">
        <v>3</v>
      </c>
      <c r="AQ270" s="15"/>
    </row>
    <row r="271" spans="1:43" x14ac:dyDescent="0.2">
      <c r="B271" s="59">
        <v>5050900</v>
      </c>
      <c r="H271" s="164">
        <v>245050900</v>
      </c>
      <c r="I271" s="60">
        <v>181.14</v>
      </c>
      <c r="J271" s="165">
        <f t="shared" si="119"/>
        <v>18114</v>
      </c>
      <c r="K271" s="61">
        <v>505</v>
      </c>
      <c r="L271" s="61">
        <v>572</v>
      </c>
      <c r="M271" s="166">
        <v>604</v>
      </c>
      <c r="N271" s="18">
        <f t="shared" ref="N271:N272" si="129">K271-M271</f>
        <v>-99</v>
      </c>
      <c r="O271" s="20">
        <f t="shared" si="114"/>
        <v>-0.16390728476821192</v>
      </c>
      <c r="P271" s="62">
        <v>2.8</v>
      </c>
      <c r="Q271" s="63">
        <v>556</v>
      </c>
      <c r="R271" s="174">
        <v>489</v>
      </c>
      <c r="S271" s="19">
        <f t="shared" ref="S271:S272" si="130">Q271-R271</f>
        <v>67</v>
      </c>
      <c r="T271" s="191">
        <f t="shared" ref="T271:T272" si="131">S271/R271</f>
        <v>0.13701431492842536</v>
      </c>
      <c r="U271" s="61">
        <v>224</v>
      </c>
      <c r="V271" s="166">
        <v>255</v>
      </c>
      <c r="W271" s="18">
        <f t="shared" ref="W271:W272" si="132">U271-V271</f>
        <v>-31</v>
      </c>
      <c r="X271" s="20">
        <f t="shared" si="118"/>
        <v>-0.12156862745098039</v>
      </c>
      <c r="Y271" s="167">
        <f t="shared" si="120"/>
        <v>1.2366125648669537E-2</v>
      </c>
      <c r="Z271" s="64">
        <v>165</v>
      </c>
      <c r="AA271" s="61">
        <v>155</v>
      </c>
      <c r="AB271" s="61">
        <v>0</v>
      </c>
      <c r="AC271" s="18">
        <f t="shared" si="121"/>
        <v>155</v>
      </c>
      <c r="AD271" s="20">
        <f t="shared" si="123"/>
        <v>0.93939393939393945</v>
      </c>
      <c r="AE271" s="13">
        <f t="shared" si="124"/>
        <v>1.3036618220490679</v>
      </c>
      <c r="AF271" s="61">
        <v>10</v>
      </c>
      <c r="AG271" s="20">
        <f t="shared" si="125"/>
        <v>6.0606060606060608E-2</v>
      </c>
      <c r="AH271" s="14">
        <f t="shared" si="126"/>
        <v>0.33072162466336674</v>
      </c>
      <c r="AI271" s="61">
        <v>0</v>
      </c>
      <c r="AJ271" s="61">
        <v>0</v>
      </c>
      <c r="AK271" s="18">
        <f t="shared" si="122"/>
        <v>0</v>
      </c>
      <c r="AL271" s="20">
        <f t="shared" si="127"/>
        <v>0</v>
      </c>
      <c r="AM271" s="14">
        <f t="shared" si="128"/>
        <v>0</v>
      </c>
      <c r="AN271" s="61">
        <v>0</v>
      </c>
      <c r="AO271" s="15" t="s">
        <v>3</v>
      </c>
      <c r="AP271" s="65" t="s">
        <v>3</v>
      </c>
      <c r="AQ271" s="15"/>
    </row>
    <row r="272" spans="1:43" x14ac:dyDescent="0.2">
      <c r="B272" s="59">
        <v>5050901</v>
      </c>
      <c r="H272" s="164">
        <v>245050901</v>
      </c>
      <c r="I272" s="60">
        <v>218.25</v>
      </c>
      <c r="J272" s="165">
        <f t="shared" si="119"/>
        <v>21825</v>
      </c>
      <c r="K272" s="61">
        <v>5464</v>
      </c>
      <c r="L272" s="61">
        <v>5051</v>
      </c>
      <c r="M272" s="166">
        <v>4348</v>
      </c>
      <c r="N272" s="18">
        <f t="shared" si="129"/>
        <v>1116</v>
      </c>
      <c r="O272" s="20">
        <f t="shared" si="114"/>
        <v>0.25666973321067155</v>
      </c>
      <c r="P272" s="62">
        <v>25</v>
      </c>
      <c r="Q272" s="63">
        <v>2058</v>
      </c>
      <c r="R272" s="174">
        <v>1676</v>
      </c>
      <c r="S272" s="19">
        <f t="shared" si="130"/>
        <v>382</v>
      </c>
      <c r="T272" s="191">
        <f t="shared" si="131"/>
        <v>0.22792362768496421</v>
      </c>
      <c r="U272" s="61">
        <v>1960</v>
      </c>
      <c r="V272" s="166">
        <v>1493</v>
      </c>
      <c r="W272" s="18">
        <f t="shared" si="132"/>
        <v>467</v>
      </c>
      <c r="X272" s="20">
        <f t="shared" si="118"/>
        <v>0.31279303415941057</v>
      </c>
      <c r="Y272" s="167">
        <f t="shared" si="120"/>
        <v>8.9805269186712486E-2</v>
      </c>
      <c r="Z272" s="64">
        <v>2695</v>
      </c>
      <c r="AA272" s="61">
        <v>2295</v>
      </c>
      <c r="AB272" s="61">
        <v>150</v>
      </c>
      <c r="AC272" s="18">
        <f t="shared" si="121"/>
        <v>2445</v>
      </c>
      <c r="AD272" s="20">
        <f t="shared" si="123"/>
        <v>0.90723562152133586</v>
      </c>
      <c r="AE272" s="13">
        <f t="shared" si="124"/>
        <v>1.2590335042435699</v>
      </c>
      <c r="AF272" s="61">
        <v>195</v>
      </c>
      <c r="AG272" s="20">
        <f t="shared" si="125"/>
        <v>7.2356215213358069E-2</v>
      </c>
      <c r="AH272" s="14">
        <f t="shared" si="126"/>
        <v>0.39484112332259086</v>
      </c>
      <c r="AI272" s="61">
        <v>30</v>
      </c>
      <c r="AJ272" s="61">
        <v>15</v>
      </c>
      <c r="AK272" s="18">
        <f t="shared" si="122"/>
        <v>45</v>
      </c>
      <c r="AL272" s="20">
        <f t="shared" si="127"/>
        <v>1.6697588126159554E-2</v>
      </c>
      <c r="AM272" s="14">
        <f t="shared" si="128"/>
        <v>0.1927860819073518</v>
      </c>
      <c r="AN272" s="61">
        <v>15</v>
      </c>
      <c r="AO272" s="15" t="s">
        <v>3</v>
      </c>
      <c r="AP272" s="65" t="s">
        <v>3</v>
      </c>
      <c r="AQ272" s="15"/>
    </row>
    <row r="273" spans="1:43" x14ac:dyDescent="0.2">
      <c r="A273" s="196" t="s">
        <v>88</v>
      </c>
      <c r="B273" s="59">
        <v>5050902</v>
      </c>
      <c r="I273" s="60">
        <v>73.25</v>
      </c>
      <c r="J273" s="165">
        <f t="shared" si="119"/>
        <v>7325</v>
      </c>
      <c r="K273" s="61">
        <v>601</v>
      </c>
      <c r="L273" s="61">
        <v>572</v>
      </c>
      <c r="M273" s="172" t="s">
        <v>102</v>
      </c>
      <c r="P273" s="62">
        <v>8.1999999999999993</v>
      </c>
      <c r="Q273" s="63">
        <v>403</v>
      </c>
      <c r="R273" s="193" t="s">
        <v>102</v>
      </c>
      <c r="S273" s="19"/>
      <c r="T273" s="191"/>
      <c r="U273" s="61">
        <v>259</v>
      </c>
      <c r="V273" s="172" t="s">
        <v>102</v>
      </c>
      <c r="W273" s="19"/>
      <c r="X273" s="173"/>
      <c r="Y273" s="167">
        <f t="shared" si="120"/>
        <v>3.5358361774744031E-2</v>
      </c>
      <c r="Z273" s="64">
        <v>320</v>
      </c>
      <c r="AA273" s="61">
        <v>285</v>
      </c>
      <c r="AB273" s="61">
        <v>35</v>
      </c>
      <c r="AC273" s="18">
        <f t="shared" si="121"/>
        <v>320</v>
      </c>
      <c r="AD273" s="20">
        <f t="shared" si="123"/>
        <v>1</v>
      </c>
      <c r="AE273" s="13">
        <f t="shared" si="124"/>
        <v>1.3877690363748141</v>
      </c>
      <c r="AF273" s="61">
        <v>0</v>
      </c>
      <c r="AG273" s="20">
        <f t="shared" si="125"/>
        <v>0</v>
      </c>
      <c r="AH273" s="14">
        <f t="shared" si="126"/>
        <v>0</v>
      </c>
      <c r="AI273" s="61">
        <v>0</v>
      </c>
      <c r="AJ273" s="61">
        <v>0</v>
      </c>
      <c r="AK273" s="18">
        <f t="shared" si="122"/>
        <v>0</v>
      </c>
      <c r="AL273" s="20">
        <f t="shared" si="127"/>
        <v>0</v>
      </c>
      <c r="AM273" s="14">
        <f t="shared" si="128"/>
        <v>0</v>
      </c>
      <c r="AN273" s="61">
        <v>0</v>
      </c>
      <c r="AO273" s="15" t="s">
        <v>3</v>
      </c>
      <c r="AP273" s="195" t="s">
        <v>102</v>
      </c>
      <c r="AQ273" s="15" t="s">
        <v>64</v>
      </c>
    </row>
    <row r="274" spans="1:43" x14ac:dyDescent="0.2">
      <c r="A274" s="196" t="s">
        <v>87</v>
      </c>
      <c r="B274" s="59">
        <v>5050903</v>
      </c>
      <c r="I274" s="60">
        <v>225.42</v>
      </c>
      <c r="J274" s="165">
        <f t="shared" si="119"/>
        <v>22542</v>
      </c>
      <c r="K274" s="61">
        <v>865</v>
      </c>
      <c r="L274" s="61">
        <v>938</v>
      </c>
      <c r="M274" s="172" t="s">
        <v>102</v>
      </c>
      <c r="P274" s="62">
        <v>3.8</v>
      </c>
      <c r="Q274" s="63">
        <v>851</v>
      </c>
      <c r="R274" s="193" t="s">
        <v>102</v>
      </c>
      <c r="S274" s="19"/>
      <c r="T274" s="191"/>
      <c r="U274" s="61">
        <v>452</v>
      </c>
      <c r="V274" s="172" t="s">
        <v>102</v>
      </c>
      <c r="W274" s="19"/>
      <c r="X274" s="173"/>
      <c r="Y274" s="167">
        <f t="shared" si="120"/>
        <v>2.0051459497826281E-2</v>
      </c>
      <c r="Z274" s="64">
        <v>240</v>
      </c>
      <c r="AA274" s="61">
        <v>210</v>
      </c>
      <c r="AB274" s="61">
        <v>15</v>
      </c>
      <c r="AC274" s="18">
        <f t="shared" si="121"/>
        <v>225</v>
      </c>
      <c r="AD274" s="20">
        <f t="shared" si="123"/>
        <v>0.9375</v>
      </c>
      <c r="AE274" s="13">
        <f t="shared" si="124"/>
        <v>1.3010334716013883</v>
      </c>
      <c r="AF274" s="61">
        <v>0</v>
      </c>
      <c r="AG274" s="20">
        <f t="shared" si="125"/>
        <v>0</v>
      </c>
      <c r="AH274" s="14">
        <f t="shared" si="126"/>
        <v>0</v>
      </c>
      <c r="AI274" s="61">
        <v>10</v>
      </c>
      <c r="AJ274" s="61">
        <v>0</v>
      </c>
      <c r="AK274" s="18">
        <f t="shared" si="122"/>
        <v>10</v>
      </c>
      <c r="AL274" s="20">
        <f t="shared" si="127"/>
        <v>4.1666666666666664E-2</v>
      </c>
      <c r="AM274" s="14">
        <f t="shared" si="128"/>
        <v>0.48107267661140102</v>
      </c>
      <c r="AN274" s="61">
        <v>0</v>
      </c>
      <c r="AO274" s="15" t="s">
        <v>3</v>
      </c>
      <c r="AP274" s="195" t="s">
        <v>102</v>
      </c>
      <c r="AQ274" s="15" t="s">
        <v>64</v>
      </c>
    </row>
    <row r="275" spans="1:43" x14ac:dyDescent="0.2">
      <c r="A275" s="196" t="s">
        <v>86</v>
      </c>
      <c r="B275" s="59">
        <v>5050904</v>
      </c>
      <c r="I275" s="60">
        <v>129.30000000000001</v>
      </c>
      <c r="J275" s="165">
        <f t="shared" si="119"/>
        <v>12930.000000000002</v>
      </c>
      <c r="K275" s="61">
        <v>658</v>
      </c>
      <c r="L275" s="61">
        <v>677</v>
      </c>
      <c r="M275" s="172" t="s">
        <v>102</v>
      </c>
      <c r="P275" s="62">
        <v>5.0999999999999996</v>
      </c>
      <c r="Q275" s="63">
        <v>546</v>
      </c>
      <c r="R275" s="193" t="s">
        <v>102</v>
      </c>
      <c r="S275" s="19"/>
      <c r="T275" s="191"/>
      <c r="U275" s="61">
        <v>312</v>
      </c>
      <c r="V275" s="172" t="s">
        <v>102</v>
      </c>
      <c r="W275" s="19"/>
      <c r="X275" s="173"/>
      <c r="Y275" s="167">
        <f t="shared" si="120"/>
        <v>2.4129930394431551E-2</v>
      </c>
      <c r="Z275" s="64">
        <v>205</v>
      </c>
      <c r="AA275" s="61">
        <v>175</v>
      </c>
      <c r="AB275" s="61">
        <v>15</v>
      </c>
      <c r="AC275" s="18">
        <f t="shared" si="121"/>
        <v>190</v>
      </c>
      <c r="AD275" s="20">
        <f t="shared" si="123"/>
        <v>0.92682926829268297</v>
      </c>
      <c r="AE275" s="13">
        <f t="shared" si="124"/>
        <v>1.2862249605425107</v>
      </c>
      <c r="AF275" s="61">
        <v>0</v>
      </c>
      <c r="AG275" s="20">
        <f t="shared" si="125"/>
        <v>0</v>
      </c>
      <c r="AH275" s="14">
        <f t="shared" si="126"/>
        <v>0</v>
      </c>
      <c r="AI275" s="61">
        <v>0</v>
      </c>
      <c r="AJ275" s="61">
        <v>0</v>
      </c>
      <c r="AK275" s="18">
        <f t="shared" si="122"/>
        <v>0</v>
      </c>
      <c r="AL275" s="20">
        <f t="shared" si="127"/>
        <v>0</v>
      </c>
      <c r="AM275" s="14">
        <f t="shared" si="128"/>
        <v>0</v>
      </c>
      <c r="AN275" s="61">
        <v>0</v>
      </c>
      <c r="AO275" s="15" t="s">
        <v>3</v>
      </c>
      <c r="AP275" s="195" t="s">
        <v>102</v>
      </c>
      <c r="AQ275" s="15" t="s">
        <v>64</v>
      </c>
    </row>
    <row r="276" spans="1:43" x14ac:dyDescent="0.2">
      <c r="A276" s="196" t="s">
        <v>85</v>
      </c>
      <c r="B276" s="59">
        <v>5050905</v>
      </c>
      <c r="I276" s="60">
        <v>115.49</v>
      </c>
      <c r="J276" s="165">
        <f t="shared" si="119"/>
        <v>11549</v>
      </c>
      <c r="K276" s="61">
        <v>727</v>
      </c>
      <c r="L276" s="61">
        <v>757</v>
      </c>
      <c r="M276" s="172" t="s">
        <v>102</v>
      </c>
      <c r="P276" s="62">
        <v>6.3</v>
      </c>
      <c r="Q276" s="63">
        <v>473</v>
      </c>
      <c r="R276" s="193" t="s">
        <v>102</v>
      </c>
      <c r="S276" s="19"/>
      <c r="T276" s="191"/>
      <c r="U276" s="61">
        <v>328</v>
      </c>
      <c r="V276" s="172" t="s">
        <v>102</v>
      </c>
      <c r="W276" s="19"/>
      <c r="X276" s="173"/>
      <c r="Y276" s="167">
        <f t="shared" si="120"/>
        <v>2.8400727335700062E-2</v>
      </c>
      <c r="Z276" s="64">
        <v>285</v>
      </c>
      <c r="AA276" s="61">
        <v>240</v>
      </c>
      <c r="AB276" s="61">
        <v>10</v>
      </c>
      <c r="AC276" s="18">
        <f t="shared" si="121"/>
        <v>250</v>
      </c>
      <c r="AD276" s="20">
        <f t="shared" si="123"/>
        <v>0.8771929824561403</v>
      </c>
      <c r="AE276" s="13">
        <f t="shared" si="124"/>
        <v>1.217341259977907</v>
      </c>
      <c r="AF276" s="61">
        <v>20</v>
      </c>
      <c r="AG276" s="20">
        <f t="shared" si="125"/>
        <v>7.0175438596491224E-2</v>
      </c>
      <c r="AH276" s="14">
        <f t="shared" si="126"/>
        <v>0.38294082855758249</v>
      </c>
      <c r="AI276" s="61">
        <v>10</v>
      </c>
      <c r="AJ276" s="61">
        <v>0</v>
      </c>
      <c r="AK276" s="18">
        <f t="shared" si="122"/>
        <v>10</v>
      </c>
      <c r="AL276" s="20">
        <f t="shared" si="127"/>
        <v>3.5087719298245612E-2</v>
      </c>
      <c r="AM276" s="14">
        <f t="shared" si="128"/>
        <v>0.40511383293591668</v>
      </c>
      <c r="AN276" s="61">
        <v>0</v>
      </c>
      <c r="AO276" s="15" t="s">
        <v>3</v>
      </c>
      <c r="AP276" s="195" t="s">
        <v>102</v>
      </c>
      <c r="AQ276" s="15" t="s">
        <v>64</v>
      </c>
    </row>
    <row r="277" spans="1:43" x14ac:dyDescent="0.2">
      <c r="A277" s="199" t="s">
        <v>84</v>
      </c>
      <c r="B277" s="83">
        <v>5050906</v>
      </c>
      <c r="C277" s="84"/>
      <c r="D277" s="85"/>
      <c r="E277" s="86"/>
      <c r="F277" s="86"/>
      <c r="G277" s="87"/>
      <c r="H277" s="162"/>
      <c r="I277" s="88">
        <v>6.28</v>
      </c>
      <c r="J277" s="89">
        <f t="shared" si="119"/>
        <v>628</v>
      </c>
      <c r="K277" s="90">
        <v>2818</v>
      </c>
      <c r="L277" s="90">
        <v>2455</v>
      </c>
      <c r="M277" s="163" t="s">
        <v>102</v>
      </c>
      <c r="N277" s="86"/>
      <c r="O277" s="100"/>
      <c r="P277" s="93">
        <v>449</v>
      </c>
      <c r="Q277" s="94">
        <v>1308</v>
      </c>
      <c r="R277" s="194" t="s">
        <v>102</v>
      </c>
      <c r="S277" s="86"/>
      <c r="T277" s="188"/>
      <c r="U277" s="90">
        <v>1228</v>
      </c>
      <c r="V277" s="163" t="s">
        <v>102</v>
      </c>
      <c r="W277" s="86"/>
      <c r="X277" s="100"/>
      <c r="Y277" s="95">
        <f t="shared" si="120"/>
        <v>1.9554140127388535</v>
      </c>
      <c r="Z277" s="96">
        <v>1165</v>
      </c>
      <c r="AA277" s="90">
        <v>960</v>
      </c>
      <c r="AB277" s="90">
        <v>65</v>
      </c>
      <c r="AC277" s="91">
        <f t="shared" si="121"/>
        <v>1025</v>
      </c>
      <c r="AD277" s="92">
        <f t="shared" si="123"/>
        <v>0.87982832618025753</v>
      </c>
      <c r="AE277" s="97">
        <f t="shared" si="124"/>
        <v>1.2209985083984416</v>
      </c>
      <c r="AF277" s="90">
        <v>35</v>
      </c>
      <c r="AG277" s="92">
        <f t="shared" si="125"/>
        <v>3.0042918454935622E-2</v>
      </c>
      <c r="AH277" s="98">
        <f t="shared" si="126"/>
        <v>0.16394140621724831</v>
      </c>
      <c r="AI277" s="90">
        <v>80</v>
      </c>
      <c r="AJ277" s="90">
        <v>10</v>
      </c>
      <c r="AK277" s="91">
        <f t="shared" si="122"/>
        <v>90</v>
      </c>
      <c r="AL277" s="92">
        <f t="shared" si="127"/>
        <v>7.7253218884120178E-2</v>
      </c>
      <c r="AM277" s="98">
        <f t="shared" si="128"/>
        <v>0.89194590685032304</v>
      </c>
      <c r="AN277" s="90">
        <v>15</v>
      </c>
      <c r="AO277" s="99" t="s">
        <v>7</v>
      </c>
      <c r="AP277" s="195" t="s">
        <v>102</v>
      </c>
      <c r="AQ277" s="15" t="s">
        <v>64</v>
      </c>
    </row>
    <row r="278" spans="1:43" x14ac:dyDescent="0.2">
      <c r="A278" s="196" t="s">
        <v>83</v>
      </c>
      <c r="B278" s="59">
        <v>5050907</v>
      </c>
      <c r="I278" s="60">
        <v>60.7</v>
      </c>
      <c r="J278" s="165">
        <f t="shared" si="119"/>
        <v>6070</v>
      </c>
      <c r="K278" s="61">
        <v>415</v>
      </c>
      <c r="L278" s="61">
        <v>409</v>
      </c>
      <c r="M278" s="172" t="s">
        <v>102</v>
      </c>
      <c r="P278" s="62">
        <v>6.8</v>
      </c>
      <c r="Q278" s="63">
        <v>183</v>
      </c>
      <c r="R278" s="193" t="s">
        <v>102</v>
      </c>
      <c r="S278" s="19"/>
      <c r="T278" s="191"/>
      <c r="U278" s="61">
        <v>162</v>
      </c>
      <c r="V278" s="172" t="s">
        <v>102</v>
      </c>
      <c r="W278" s="19"/>
      <c r="X278" s="173"/>
      <c r="Y278" s="167">
        <f t="shared" si="120"/>
        <v>2.6688632619439868E-2</v>
      </c>
      <c r="Z278" s="64">
        <v>160</v>
      </c>
      <c r="AA278" s="61">
        <v>135</v>
      </c>
      <c r="AB278" s="61">
        <v>10</v>
      </c>
      <c r="AC278" s="18">
        <f t="shared" si="121"/>
        <v>145</v>
      </c>
      <c r="AD278" s="20">
        <f t="shared" si="123"/>
        <v>0.90625</v>
      </c>
      <c r="AE278" s="13">
        <f t="shared" si="124"/>
        <v>1.2576656892146754</v>
      </c>
      <c r="AF278" s="61">
        <v>20</v>
      </c>
      <c r="AG278" s="20">
        <f t="shared" si="125"/>
        <v>0.125</v>
      </c>
      <c r="AH278" s="14">
        <f t="shared" si="126"/>
        <v>0.68211335086819391</v>
      </c>
      <c r="AI278" s="61">
        <v>0</v>
      </c>
      <c r="AJ278" s="61">
        <v>0</v>
      </c>
      <c r="AK278" s="18">
        <f t="shared" si="122"/>
        <v>0</v>
      </c>
      <c r="AL278" s="20">
        <f t="shared" si="127"/>
        <v>0</v>
      </c>
      <c r="AM278" s="14">
        <f t="shared" si="128"/>
        <v>0</v>
      </c>
      <c r="AN278" s="61">
        <v>0</v>
      </c>
      <c r="AO278" s="15" t="s">
        <v>3</v>
      </c>
      <c r="AP278" s="195" t="s">
        <v>102</v>
      </c>
      <c r="AQ278" s="15" t="s">
        <v>64</v>
      </c>
    </row>
    <row r="279" spans="1:43" x14ac:dyDescent="0.2">
      <c r="A279" s="196" t="s">
        <v>82</v>
      </c>
      <c r="B279" s="59">
        <v>5050908</v>
      </c>
      <c r="I279" s="60">
        <v>57.45</v>
      </c>
      <c r="J279" s="165">
        <f t="shared" si="119"/>
        <v>5745</v>
      </c>
      <c r="K279" s="61">
        <v>856</v>
      </c>
      <c r="L279" s="61">
        <v>646</v>
      </c>
      <c r="M279" s="172" t="s">
        <v>102</v>
      </c>
      <c r="P279" s="62">
        <v>14.9</v>
      </c>
      <c r="Q279" s="63">
        <v>339</v>
      </c>
      <c r="R279" s="193" t="s">
        <v>102</v>
      </c>
      <c r="S279" s="19"/>
      <c r="T279" s="191"/>
      <c r="U279" s="61">
        <v>324</v>
      </c>
      <c r="V279" s="172" t="s">
        <v>102</v>
      </c>
      <c r="W279" s="19"/>
      <c r="X279" s="173"/>
      <c r="Y279" s="167">
        <f t="shared" si="120"/>
        <v>5.6396866840731072E-2</v>
      </c>
      <c r="Z279" s="64">
        <v>405</v>
      </c>
      <c r="AA279" s="61">
        <v>345</v>
      </c>
      <c r="AB279" s="61">
        <v>25</v>
      </c>
      <c r="AC279" s="18">
        <f t="shared" si="121"/>
        <v>370</v>
      </c>
      <c r="AD279" s="20">
        <f t="shared" si="123"/>
        <v>0.9135802469135802</v>
      </c>
      <c r="AE279" s="13">
        <f t="shared" si="124"/>
        <v>1.267838378910324</v>
      </c>
      <c r="AF279" s="61">
        <v>30</v>
      </c>
      <c r="AG279" s="20">
        <f t="shared" si="125"/>
        <v>7.407407407407407E-2</v>
      </c>
      <c r="AH279" s="14">
        <f t="shared" si="126"/>
        <v>0.40421531903300373</v>
      </c>
      <c r="AI279" s="61">
        <v>0</v>
      </c>
      <c r="AJ279" s="61">
        <v>0</v>
      </c>
      <c r="AK279" s="18">
        <f t="shared" si="122"/>
        <v>0</v>
      </c>
      <c r="AL279" s="20">
        <f t="shared" si="127"/>
        <v>0</v>
      </c>
      <c r="AM279" s="14">
        <f t="shared" si="128"/>
        <v>0</v>
      </c>
      <c r="AN279" s="61">
        <v>10</v>
      </c>
      <c r="AO279" s="15" t="s">
        <v>3</v>
      </c>
      <c r="AP279" s="195" t="s">
        <v>102</v>
      </c>
      <c r="AQ279" s="15" t="s">
        <v>64</v>
      </c>
    </row>
    <row r="292" spans="42:42" x14ac:dyDescent="0.2">
      <c r="AP292" s="231"/>
    </row>
    <row r="293" spans="42:42" x14ac:dyDescent="0.2">
      <c r="AP293" s="231"/>
    </row>
    <row r="294" spans="42:42" x14ac:dyDescent="0.2">
      <c r="AP294" s="231"/>
    </row>
    <row r="295" spans="42:42" x14ac:dyDescent="0.2">
      <c r="AP295" s="231"/>
    </row>
    <row r="296" spans="42:42" x14ac:dyDescent="0.2">
      <c r="AP296" s="231"/>
    </row>
    <row r="297" spans="42:42" x14ac:dyDescent="0.2">
      <c r="AP297" s="231"/>
    </row>
    <row r="298" spans="42:42" x14ac:dyDescent="0.2">
      <c r="AP298" s="231"/>
    </row>
  </sheetData>
  <sortState ref="A2:AS299">
    <sortCondition ref="B2:B299"/>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
  <sheetViews>
    <sheetView workbookViewId="0">
      <selection activeCell="A18" sqref="A18"/>
    </sheetView>
  </sheetViews>
  <sheetFormatPr defaultRowHeight="15" x14ac:dyDescent="0.2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style="25" bestFit="1" customWidth="1"/>
  </cols>
  <sheetData>
    <row r="1" spans="1:7" ht="15.75" x14ac:dyDescent="0.25">
      <c r="A1" s="23"/>
      <c r="B1" s="24" t="s">
        <v>3</v>
      </c>
      <c r="C1" s="276" t="s">
        <v>0</v>
      </c>
      <c r="D1" s="277"/>
      <c r="E1" s="278" t="s">
        <v>32</v>
      </c>
      <c r="F1" s="279"/>
    </row>
    <row r="2" spans="1:7" ht="30.75" thickBot="1" x14ac:dyDescent="0.3">
      <c r="A2" s="26"/>
      <c r="B2" s="27" t="s">
        <v>2</v>
      </c>
      <c r="C2" s="28" t="s">
        <v>16</v>
      </c>
      <c r="D2" s="29" t="s">
        <v>1</v>
      </c>
      <c r="E2" s="30" t="s">
        <v>16</v>
      </c>
      <c r="F2" s="31" t="s">
        <v>1</v>
      </c>
      <c r="G2" s="32"/>
    </row>
    <row r="3" spans="1:7" x14ac:dyDescent="0.25">
      <c r="A3" s="33" t="s">
        <v>33</v>
      </c>
      <c r="B3" s="34"/>
      <c r="C3" s="35">
        <v>8.6599999999999996E-2</v>
      </c>
      <c r="D3" s="36">
        <v>6.8900000000000003E-2</v>
      </c>
      <c r="E3" s="37">
        <v>0.18329999999999999</v>
      </c>
      <c r="F3" s="38">
        <v>0.16250000000000001</v>
      </c>
      <c r="G3" s="39"/>
    </row>
    <row r="4" spans="1:7" ht="17.25" x14ac:dyDescent="0.25">
      <c r="A4" s="40" t="s">
        <v>34</v>
      </c>
      <c r="B4" s="41" t="s">
        <v>35</v>
      </c>
      <c r="C4" s="42"/>
      <c r="D4" s="43"/>
      <c r="E4" s="44"/>
      <c r="F4" s="45"/>
      <c r="G4" s="46"/>
    </row>
    <row r="5" spans="1:7" ht="15.75" x14ac:dyDescent="0.25">
      <c r="A5" s="40" t="s">
        <v>36</v>
      </c>
      <c r="B5" s="47"/>
      <c r="C5" s="48">
        <f>C3*1.5</f>
        <v>0.12989999999999999</v>
      </c>
      <c r="D5" s="49">
        <f>D3*1.5</f>
        <v>0.10335</v>
      </c>
      <c r="E5" s="50"/>
      <c r="F5" s="51"/>
      <c r="G5" s="52"/>
    </row>
    <row r="6" spans="1:7" ht="16.5" thickBot="1" x14ac:dyDescent="0.3">
      <c r="A6" s="53" t="s">
        <v>37</v>
      </c>
      <c r="B6" s="54"/>
      <c r="C6" s="55"/>
      <c r="D6" s="56"/>
      <c r="E6" s="57">
        <f>E3*1.5</f>
        <v>0.27494999999999997</v>
      </c>
      <c r="F6" s="58">
        <f>F3*0.5</f>
        <v>8.1250000000000003E-2</v>
      </c>
      <c r="G6" s="39"/>
    </row>
    <row r="7" spans="1:7" x14ac:dyDescent="0.25">
      <c r="B7" s="25"/>
      <c r="C7" s="39"/>
      <c r="D7" s="39"/>
      <c r="E7" s="39"/>
      <c r="F7" s="39"/>
    </row>
    <row r="8" spans="1:7" x14ac:dyDescent="0.25">
      <c r="A8" s="1" t="s">
        <v>15</v>
      </c>
    </row>
    <row r="9" spans="1:7" s="2" customFormat="1" x14ac:dyDescent="0.25">
      <c r="G9" s="25"/>
    </row>
    <row r="10" spans="1:7" s="2" customFormat="1" x14ac:dyDescent="0.25">
      <c r="A10" s="293" t="s">
        <v>437</v>
      </c>
      <c r="G10" s="25"/>
    </row>
    <row r="11" spans="1:7" s="2" customFormat="1" x14ac:dyDescent="0.25">
      <c r="A11" s="306" t="s">
        <v>438</v>
      </c>
      <c r="G11" s="25"/>
    </row>
    <row r="12" spans="1:7" s="2" customFormat="1" x14ac:dyDescent="0.25">
      <c r="A12" s="306" t="s">
        <v>439</v>
      </c>
      <c r="G12" s="25"/>
    </row>
    <row r="13" spans="1:7" s="2" customFormat="1" x14ac:dyDescent="0.25">
      <c r="A13" s="307" t="s">
        <v>440</v>
      </c>
      <c r="G13" s="25"/>
    </row>
    <row r="14" spans="1:7" s="2" customFormat="1" x14ac:dyDescent="0.25">
      <c r="A14" s="306" t="s">
        <v>441</v>
      </c>
      <c r="G14" s="25"/>
    </row>
  </sheetData>
  <mergeCells count="2">
    <mergeCell ref="C1:D1"/>
    <mergeCell ref="E1:F1"/>
  </mergeCells>
  <hyperlinks>
    <hyperlink ref="A13" r:id="rId1" display="“T9” updates this method to calculate floors using total raw count sums to arrive at CMA thresholds. This method matches that used by Statistics Canada. " xr:uid="{839A1F92-4CD8-42EE-957F-DFDDB6E0A594}"/>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6"/>
  <sheetViews>
    <sheetView tabSelected="1" workbookViewId="0">
      <selection activeCell="J10" sqref="J10"/>
    </sheetView>
  </sheetViews>
  <sheetFormatPr defaultRowHeight="15" x14ac:dyDescent="0.25"/>
  <cols>
    <col min="1" max="1" width="12.7109375" customWidth="1"/>
    <col min="2" max="8" width="10.7109375" customWidth="1"/>
    <col min="9" max="9" width="11" customWidth="1"/>
  </cols>
  <sheetData>
    <row r="1" spans="1:17" ht="67.5" customHeight="1" thickBot="1" x14ac:dyDescent="0.3">
      <c r="B1" s="280" t="s">
        <v>104</v>
      </c>
      <c r="C1" s="281"/>
      <c r="D1" s="291" t="s">
        <v>46</v>
      </c>
      <c r="E1" s="292"/>
      <c r="F1" s="153"/>
      <c r="G1" s="153"/>
      <c r="H1" s="153"/>
      <c r="J1" s="282" t="s">
        <v>442</v>
      </c>
      <c r="K1" s="283"/>
      <c r="L1" s="283"/>
      <c r="M1" s="283"/>
      <c r="N1" s="283"/>
      <c r="O1" s="283"/>
      <c r="P1" s="283"/>
      <c r="Q1" s="284"/>
    </row>
    <row r="2" spans="1:17" ht="51.75" thickBot="1" x14ac:dyDescent="0.3">
      <c r="A2" s="208" t="s">
        <v>103</v>
      </c>
      <c r="B2" s="118" t="s">
        <v>38</v>
      </c>
      <c r="C2" s="119" t="s">
        <v>39</v>
      </c>
      <c r="D2" s="118" t="s">
        <v>40</v>
      </c>
      <c r="E2" s="119" t="s">
        <v>41</v>
      </c>
      <c r="F2" s="118" t="s">
        <v>42</v>
      </c>
      <c r="G2" s="119" t="s">
        <v>44</v>
      </c>
      <c r="H2" s="120" t="s">
        <v>45</v>
      </c>
      <c r="J2" s="285"/>
      <c r="K2" s="286"/>
      <c r="L2" s="286"/>
      <c r="M2" s="286"/>
      <c r="N2" s="286"/>
      <c r="O2" s="286"/>
      <c r="P2" s="286"/>
      <c r="Q2" s="287"/>
    </row>
    <row r="3" spans="1:17" x14ac:dyDescent="0.25">
      <c r="A3" s="121" t="s">
        <v>5</v>
      </c>
      <c r="B3" s="122">
        <v>188445</v>
      </c>
      <c r="C3" s="123">
        <f>B3/B8</f>
        <v>0.16668448420218424</v>
      </c>
      <c r="D3" s="122">
        <v>198731</v>
      </c>
      <c r="E3" s="124">
        <f>D3/D8</f>
        <v>0.15012354743942172</v>
      </c>
      <c r="F3" s="125">
        <f t="shared" ref="F3:F8" si="0">D3-B3</f>
        <v>10286</v>
      </c>
      <c r="G3" s="124">
        <f t="shared" ref="G3:G8" si="1">F3/B3</f>
        <v>5.4583565496563985E-2</v>
      </c>
      <c r="H3" s="126">
        <f>F3/F8</f>
        <v>5.3230836019181105E-2</v>
      </c>
      <c r="J3" s="288"/>
      <c r="K3" s="289"/>
      <c r="L3" s="289"/>
      <c r="M3" s="289"/>
      <c r="N3" s="289"/>
      <c r="O3" s="289"/>
      <c r="P3" s="289"/>
      <c r="Q3" s="290"/>
    </row>
    <row r="4" spans="1:17" x14ac:dyDescent="0.25">
      <c r="A4" s="128" t="s">
        <v>6</v>
      </c>
      <c r="B4" s="129">
        <v>123777</v>
      </c>
      <c r="C4" s="130">
        <f>B4/B8</f>
        <v>0.10948396296581897</v>
      </c>
      <c r="D4" s="129">
        <v>123897</v>
      </c>
      <c r="E4" s="131">
        <f>D4/D8</f>
        <v>9.3593134222149696E-2</v>
      </c>
      <c r="F4" s="132">
        <f>D4-B4</f>
        <v>120</v>
      </c>
      <c r="G4" s="131">
        <f>F4/B4</f>
        <v>9.6948544559974793E-4</v>
      </c>
      <c r="H4" s="133">
        <f>F4/F8</f>
        <v>6.210091699690582E-4</v>
      </c>
    </row>
    <row r="5" spans="1:17" x14ac:dyDescent="0.25">
      <c r="A5" s="134" t="s">
        <v>7</v>
      </c>
      <c r="B5" s="135">
        <v>677143.98909990897</v>
      </c>
      <c r="C5" s="136">
        <f>B5/B8</f>
        <v>0.59895139989773027</v>
      </c>
      <c r="D5" s="135">
        <v>820355</v>
      </c>
      <c r="E5" s="137">
        <f>D5/D8</f>
        <v>0.61970504229167467</v>
      </c>
      <c r="F5" s="138">
        <f t="shared" si="0"/>
        <v>143211.01090009103</v>
      </c>
      <c r="G5" s="137">
        <f t="shared" si="1"/>
        <v>0.21149270052659511</v>
      </c>
      <c r="H5" s="139">
        <f>F5/F8</f>
        <v>0.74112792507912728</v>
      </c>
      <c r="J5" s="127"/>
      <c r="K5" s="127"/>
    </row>
    <row r="6" spans="1:17" x14ac:dyDescent="0.25">
      <c r="A6" s="140" t="s">
        <v>3</v>
      </c>
      <c r="B6" s="141">
        <v>141183.149303524</v>
      </c>
      <c r="C6" s="142">
        <f>B6/B8</f>
        <v>0.12488015293426656</v>
      </c>
      <c r="D6" s="141">
        <v>180800</v>
      </c>
      <c r="E6" s="143">
        <f>D6/D8</f>
        <v>0.13657827604675388</v>
      </c>
      <c r="F6" s="144">
        <f t="shared" si="0"/>
        <v>39616.850696476002</v>
      </c>
      <c r="G6" s="143">
        <f t="shared" si="1"/>
        <v>0.28060608430900857</v>
      </c>
      <c r="H6" s="145">
        <f>F6/F8</f>
        <v>0.20502022973172224</v>
      </c>
      <c r="J6" s="127"/>
      <c r="K6" s="127"/>
    </row>
    <row r="7" spans="1:17" ht="15.75" thickBot="1" x14ac:dyDescent="0.3">
      <c r="A7" s="209" t="s">
        <v>105</v>
      </c>
      <c r="B7" s="210"/>
      <c r="C7" s="211"/>
      <c r="D7" s="210"/>
      <c r="E7" s="212"/>
      <c r="F7" s="213"/>
      <c r="G7" s="212"/>
      <c r="H7" s="214"/>
    </row>
    <row r="8" spans="1:17" ht="15.75" thickBot="1" x14ac:dyDescent="0.3">
      <c r="A8" s="146" t="s">
        <v>8</v>
      </c>
      <c r="B8" s="147">
        <f>SUM(B3:B6)</f>
        <v>1130549.1384034329</v>
      </c>
      <c r="C8" s="148"/>
      <c r="D8" s="147">
        <f>SUM(D3:D6)</f>
        <v>1323783</v>
      </c>
      <c r="E8" s="149"/>
      <c r="F8" s="150">
        <f t="shared" si="0"/>
        <v>193233.86159656709</v>
      </c>
      <c r="G8" s="151">
        <f t="shared" si="1"/>
        <v>0.17092035634068317</v>
      </c>
      <c r="H8" s="152"/>
      <c r="I8" s="154"/>
    </row>
    <row r="9" spans="1:17" ht="15.75" thickBot="1" x14ac:dyDescent="0.3">
      <c r="A9" s="201"/>
      <c r="B9" s="202"/>
      <c r="C9" s="203"/>
      <c r="D9" s="202"/>
      <c r="E9" s="204"/>
      <c r="F9" s="205"/>
      <c r="G9" s="206"/>
      <c r="H9" s="207"/>
    </row>
    <row r="10" spans="1:17" ht="51.75" thickBot="1" x14ac:dyDescent="0.3">
      <c r="A10" s="208" t="s">
        <v>103</v>
      </c>
      <c r="B10" s="118" t="s">
        <v>47</v>
      </c>
      <c r="C10" s="119" t="s">
        <v>48</v>
      </c>
      <c r="D10" s="118" t="s">
        <v>49</v>
      </c>
      <c r="E10" s="119" t="s">
        <v>50</v>
      </c>
      <c r="F10" s="118" t="s">
        <v>51</v>
      </c>
      <c r="G10" s="119" t="s">
        <v>52</v>
      </c>
      <c r="H10" s="120" t="s">
        <v>53</v>
      </c>
    </row>
    <row r="11" spans="1:17" x14ac:dyDescent="0.25">
      <c r="A11" s="121" t="s">
        <v>5</v>
      </c>
      <c r="B11" s="122">
        <v>104934</v>
      </c>
      <c r="C11" s="123">
        <f>B11/B16</f>
        <v>0.21944776578732655</v>
      </c>
      <c r="D11" s="122">
        <v>115042</v>
      </c>
      <c r="E11" s="124">
        <f>D11/D16</f>
        <v>0.20142310372479191</v>
      </c>
      <c r="F11" s="125">
        <f t="shared" ref="F11:F16" si="2">D11-B11</f>
        <v>10108</v>
      </c>
      <c r="G11" s="124">
        <f t="shared" ref="G11:G16" si="3">F11/B11</f>
        <v>9.6327215201936461E-2</v>
      </c>
      <c r="H11" s="126">
        <f>F11/F16</f>
        <v>0.10871975443535571</v>
      </c>
      <c r="J11" s="127"/>
      <c r="K11" s="127"/>
    </row>
    <row r="12" spans="1:17" x14ac:dyDescent="0.25">
      <c r="A12" s="128" t="s">
        <v>6</v>
      </c>
      <c r="B12" s="129">
        <v>58064</v>
      </c>
      <c r="C12" s="130">
        <f>B12/B16</f>
        <v>0.12142885120814349</v>
      </c>
      <c r="D12" s="129">
        <v>59102</v>
      </c>
      <c r="E12" s="131">
        <f>D12/D16</f>
        <v>0.10347967069715974</v>
      </c>
      <c r="F12" s="132">
        <f>D12-B12</f>
        <v>1038</v>
      </c>
      <c r="G12" s="131">
        <f>F12/B12</f>
        <v>1.787682557178286E-2</v>
      </c>
      <c r="H12" s="133">
        <f>F12/F16</f>
        <v>1.116453354807076E-2</v>
      </c>
    </row>
    <row r="13" spans="1:17" x14ac:dyDescent="0.25">
      <c r="A13" s="134" t="s">
        <v>7</v>
      </c>
      <c r="B13" s="135">
        <v>259181.52771153898</v>
      </c>
      <c r="C13" s="136">
        <f>B13/B16</f>
        <v>0.54202457916064661</v>
      </c>
      <c r="D13" s="135">
        <v>322452</v>
      </c>
      <c r="E13" s="137">
        <f>D13/D16</f>
        <v>0.56457017995398728</v>
      </c>
      <c r="F13" s="138">
        <f t="shared" si="2"/>
        <v>63270.472288461024</v>
      </c>
      <c r="G13" s="137">
        <f t="shared" si="3"/>
        <v>0.24411644165813817</v>
      </c>
      <c r="H13" s="139">
        <f>F13/F16</f>
        <v>0.68052534727052449</v>
      </c>
      <c r="J13" s="127"/>
      <c r="K13" s="127"/>
    </row>
    <row r="14" spans="1:17" x14ac:dyDescent="0.25">
      <c r="A14" s="140" t="s">
        <v>3</v>
      </c>
      <c r="B14" s="141">
        <v>55993.48819282301</v>
      </c>
      <c r="C14" s="142">
        <f>B14/B16</f>
        <v>0.11709880384388338</v>
      </c>
      <c r="D14" s="141">
        <v>74550</v>
      </c>
      <c r="E14" s="143">
        <f>D14/D16</f>
        <v>0.13052704562406109</v>
      </c>
      <c r="F14" s="144">
        <f t="shared" si="2"/>
        <v>18556.51180717699</v>
      </c>
      <c r="G14" s="143">
        <f t="shared" si="3"/>
        <v>0.33140481877597117</v>
      </c>
      <c r="H14" s="145">
        <f>F14/F16</f>
        <v>0.1995903647460488</v>
      </c>
      <c r="J14" s="127"/>
      <c r="K14" s="127"/>
    </row>
    <row r="15" spans="1:17" ht="15.75" thickBot="1" x14ac:dyDescent="0.3">
      <c r="A15" s="209" t="s">
        <v>105</v>
      </c>
      <c r="B15" s="210"/>
      <c r="C15" s="211"/>
      <c r="D15" s="210"/>
      <c r="E15" s="212"/>
      <c r="F15" s="213"/>
      <c r="G15" s="212"/>
      <c r="H15" s="214"/>
      <c r="I15" s="154"/>
    </row>
    <row r="16" spans="1:17" ht="15.75" thickBot="1" x14ac:dyDescent="0.3">
      <c r="A16" s="146" t="s">
        <v>8</v>
      </c>
      <c r="B16" s="147">
        <f>SUM(B11:B14)</f>
        <v>478173.01590436196</v>
      </c>
      <c r="C16" s="148"/>
      <c r="D16" s="147">
        <f>SUM(D11:D14)</f>
        <v>571146</v>
      </c>
      <c r="E16" s="149"/>
      <c r="F16" s="150">
        <f t="shared" si="2"/>
        <v>92972.984095638036</v>
      </c>
      <c r="G16" s="151">
        <f t="shared" si="3"/>
        <v>0.19443377397572201</v>
      </c>
      <c r="H16" s="152"/>
    </row>
    <row r="17" spans="1:11" ht="15.75" thickBot="1" x14ac:dyDescent="0.3">
      <c r="A17" s="201"/>
      <c r="B17" s="202"/>
      <c r="C17" s="203"/>
      <c r="D17" s="202"/>
      <c r="E17" s="204"/>
      <c r="F17" s="205"/>
      <c r="G17" s="206"/>
      <c r="H17" s="207"/>
    </row>
    <row r="18" spans="1:11" ht="64.5" thickBot="1" x14ac:dyDescent="0.3">
      <c r="A18" s="208" t="s">
        <v>103</v>
      </c>
      <c r="B18" s="118" t="s">
        <v>54</v>
      </c>
      <c r="C18" s="119" t="s">
        <v>55</v>
      </c>
      <c r="D18" s="118" t="s">
        <v>56</v>
      </c>
      <c r="E18" s="119" t="s">
        <v>57</v>
      </c>
      <c r="F18" s="118" t="s">
        <v>58</v>
      </c>
      <c r="G18" s="119" t="s">
        <v>59</v>
      </c>
      <c r="H18" s="120" t="s">
        <v>60</v>
      </c>
    </row>
    <row r="19" spans="1:11" x14ac:dyDescent="0.25">
      <c r="A19" s="121" t="s">
        <v>5</v>
      </c>
      <c r="B19" s="122">
        <v>94599</v>
      </c>
      <c r="C19" s="123">
        <f>B19/B24</f>
        <v>0.21058789328006458</v>
      </c>
      <c r="D19" s="122">
        <v>101612</v>
      </c>
      <c r="E19" s="124">
        <f>D19/D24</f>
        <v>0.18975198833237783</v>
      </c>
      <c r="F19" s="125">
        <f t="shared" ref="F19:F24" si="4">D19-B19</f>
        <v>7013</v>
      </c>
      <c r="G19" s="124">
        <f t="shared" ref="G19:G24" si="5">F19/B19</f>
        <v>7.4133976046258418E-2</v>
      </c>
      <c r="H19" s="126">
        <f>F19/F24</f>
        <v>8.1277029183836141E-2</v>
      </c>
      <c r="J19" s="127"/>
      <c r="K19" s="127"/>
    </row>
    <row r="20" spans="1:11" x14ac:dyDescent="0.25">
      <c r="A20" s="128" t="s">
        <v>6</v>
      </c>
      <c r="B20" s="129">
        <v>54100</v>
      </c>
      <c r="C20" s="130">
        <f>B20/B24</f>
        <v>0.12043261584637779</v>
      </c>
      <c r="D20" s="129">
        <v>55075</v>
      </c>
      <c r="E20" s="131">
        <f>D20/D24</f>
        <v>0.10284799784873548</v>
      </c>
      <c r="F20" s="132">
        <f>D20-B20</f>
        <v>975</v>
      </c>
      <c r="G20" s="131">
        <f>F20/B20</f>
        <v>1.8022181146025877E-2</v>
      </c>
      <c r="H20" s="133">
        <f>F20/F24</f>
        <v>1.12997438263568E-2</v>
      </c>
    </row>
    <row r="21" spans="1:11" x14ac:dyDescent="0.25">
      <c r="A21" s="134" t="s">
        <v>7</v>
      </c>
      <c r="B21" s="135">
        <v>250505.86538243006</v>
      </c>
      <c r="C21" s="136">
        <f>B21/B24</f>
        <v>0.55765391225261796</v>
      </c>
      <c r="D21" s="135">
        <v>311409</v>
      </c>
      <c r="E21" s="137">
        <f>D21/D24</f>
        <v>0.58153049772268484</v>
      </c>
      <c r="F21" s="138">
        <f t="shared" si="4"/>
        <v>60903.134617569944</v>
      </c>
      <c r="G21" s="137">
        <f t="shared" si="5"/>
        <v>0.2431205933026491</v>
      </c>
      <c r="H21" s="139">
        <f>F21/F24</f>
        <v>0.70583571220580832</v>
      </c>
      <c r="J21" s="127"/>
      <c r="K21" s="127"/>
    </row>
    <row r="22" spans="1:11" x14ac:dyDescent="0.25">
      <c r="A22" s="140" t="s">
        <v>3</v>
      </c>
      <c r="B22" s="141">
        <v>50008.992672511005</v>
      </c>
      <c r="C22" s="142">
        <f>B22/B24</f>
        <v>0.11132557862093974</v>
      </c>
      <c r="D22" s="141">
        <v>67403</v>
      </c>
      <c r="E22" s="143">
        <f>D22/D24</f>
        <v>0.12586951609620187</v>
      </c>
      <c r="F22" s="144">
        <f t="shared" si="4"/>
        <v>17394.007327488995</v>
      </c>
      <c r="G22" s="143">
        <f t="shared" si="5"/>
        <v>0.3478175903561071</v>
      </c>
      <c r="H22" s="145">
        <f>F22/F24</f>
        <v>0.20158751478399867</v>
      </c>
      <c r="J22" s="127"/>
      <c r="K22" s="127"/>
    </row>
    <row r="23" spans="1:11" ht="15.75" thickBot="1" x14ac:dyDescent="0.3">
      <c r="A23" s="209" t="s">
        <v>105</v>
      </c>
      <c r="B23" s="210"/>
      <c r="C23" s="211"/>
      <c r="D23" s="210"/>
      <c r="E23" s="212"/>
      <c r="F23" s="213"/>
      <c r="G23" s="212"/>
      <c r="H23" s="214"/>
    </row>
    <row r="24" spans="1:11" ht="15.75" thickBot="1" x14ac:dyDescent="0.3">
      <c r="A24" s="146" t="s">
        <v>8</v>
      </c>
      <c r="B24" s="147">
        <f>SUM(B19:B22)</f>
        <v>449213.85805494105</v>
      </c>
      <c r="C24" s="148"/>
      <c r="D24" s="147">
        <f>SUM(D19:D22)</f>
        <v>535499</v>
      </c>
      <c r="E24" s="149"/>
      <c r="F24" s="150">
        <f t="shared" si="4"/>
        <v>86285.141945058946</v>
      </c>
      <c r="G24" s="151">
        <f t="shared" si="5"/>
        <v>0.19208032076006401</v>
      </c>
      <c r="H24" s="152"/>
    </row>
    <row r="25" spans="1:11" x14ac:dyDescent="0.25">
      <c r="B25" s="154"/>
      <c r="C25" s="2"/>
      <c r="D25" s="2"/>
      <c r="E25" s="2"/>
      <c r="F25" s="2"/>
      <c r="G25" s="2"/>
    </row>
    <row r="26" spans="1:11" x14ac:dyDescent="0.25">
      <c r="B26" s="154"/>
      <c r="C26" s="2"/>
      <c r="D26" s="2"/>
      <c r="E26" s="2"/>
      <c r="F26" s="2"/>
      <c r="G26" s="2"/>
    </row>
  </sheetData>
  <mergeCells count="3">
    <mergeCell ref="B1:C1"/>
    <mergeCell ref="D1:E1"/>
    <mergeCell ref="J1:Q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vt:lpstr>
      <vt:lpstr>2006 Original</vt:lpstr>
      <vt:lpstr>2016 Original</vt:lpstr>
      <vt:lpstr>2016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Emily Goldney and Lyra Hindrichs;Edited by Chris Willms</dc:creator>
  <cp:lastModifiedBy>User</cp:lastModifiedBy>
  <cp:lastPrinted>2018-07-12T20:07:21Z</cp:lastPrinted>
  <dcterms:created xsi:type="dcterms:W3CDTF">2018-05-09T18:33:31Z</dcterms:created>
  <dcterms:modified xsi:type="dcterms:W3CDTF">2018-08-03T01:54:18Z</dcterms:modified>
</cp:coreProperties>
</file>