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8AC90D23-7242-4DA7-B947-028256C850A1}" xr6:coauthVersionLast="34" xr6:coauthVersionMax="34" xr10:uidLastSave="{00000000-0000-0000-0000-000000000000}"/>
  <bookViews>
    <workbookView xWindow="0" yWindow="465" windowWidth="25605" windowHeight="14220"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2" i="3" s="1"/>
  <c r="B24" i="3"/>
  <c r="C22" i="3" s="1"/>
  <c r="F22" i="3"/>
  <c r="F21" i="3"/>
  <c r="G21" i="3" s="1"/>
  <c r="F20" i="3"/>
  <c r="F19" i="3"/>
  <c r="G19" i="3" s="1"/>
  <c r="D16" i="3"/>
  <c r="E12" i="3" s="1"/>
  <c r="B16" i="3"/>
  <c r="C14" i="3" s="1"/>
  <c r="F14" i="3"/>
  <c r="G14" i="3" s="1"/>
  <c r="F13" i="3"/>
  <c r="F12" i="3"/>
  <c r="G12" i="3" s="1"/>
  <c r="C12" i="3"/>
  <c r="F11" i="3"/>
  <c r="D8" i="3"/>
  <c r="E5" i="3" s="1"/>
  <c r="B8" i="3"/>
  <c r="C4" i="3" s="1"/>
  <c r="F6" i="3"/>
  <c r="G6" i="3" s="1"/>
  <c r="E6" i="3"/>
  <c r="F5" i="3"/>
  <c r="C5" i="3"/>
  <c r="F4" i="3"/>
  <c r="G4" i="3" s="1"/>
  <c r="F3" i="3"/>
  <c r="C13" i="3" l="1"/>
  <c r="C11" i="3"/>
  <c r="C21" i="3"/>
  <c r="C19" i="3"/>
  <c r="E19" i="3"/>
  <c r="E21" i="3"/>
  <c r="E11" i="3"/>
  <c r="E13" i="3"/>
  <c r="C6" i="3"/>
  <c r="C3" i="3"/>
  <c r="E3" i="3"/>
  <c r="F8" i="3"/>
  <c r="G8" i="3" s="1"/>
  <c r="E4" i="3"/>
  <c r="G3" i="3"/>
  <c r="G5" i="3"/>
  <c r="F16" i="3"/>
  <c r="H11" i="3" s="1"/>
  <c r="G20" i="3"/>
  <c r="G22" i="3"/>
  <c r="G13" i="3"/>
  <c r="E14" i="3"/>
  <c r="C20" i="3"/>
  <c r="F24" i="3"/>
  <c r="H20" i="3" s="1"/>
  <c r="G11" i="3"/>
  <c r="E20" i="3"/>
  <c r="H3" i="3" l="1"/>
  <c r="H4" i="3"/>
  <c r="H22" i="3"/>
  <c r="H6" i="3"/>
  <c r="H5" i="3"/>
  <c r="G24" i="3"/>
  <c r="H19" i="3"/>
  <c r="H21" i="3"/>
  <c r="G16" i="3"/>
  <c r="H14" i="3"/>
  <c r="H12" i="3"/>
  <c r="H13" i="3"/>
  <c r="V146" i="1" l="1"/>
  <c r="R146" i="1"/>
  <c r="M146" i="1"/>
  <c r="V85" i="1"/>
  <c r="R85" i="1"/>
  <c r="M85" i="1"/>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8" i="1"/>
  <c r="AL58" i="1" s="1"/>
  <c r="AM58"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4" i="1"/>
  <c r="AL84" i="1" s="1"/>
  <c r="AM84" i="1" s="1"/>
  <c r="AK85" i="1"/>
  <c r="AL85" i="1" s="1"/>
  <c r="AM85" i="1" s="1"/>
  <c r="AK86" i="1"/>
  <c r="AL86" i="1" s="1"/>
  <c r="AM86" i="1" s="1"/>
  <c r="AK87" i="1"/>
  <c r="AL87" i="1" s="1"/>
  <c r="AM87" i="1" s="1"/>
  <c r="AK88" i="1"/>
  <c r="AL88" i="1" s="1"/>
  <c r="AM88" i="1" s="1"/>
  <c r="AK89" i="1"/>
  <c r="AL89" i="1" s="1"/>
  <c r="AM89" i="1" s="1"/>
  <c r="AK90" i="1"/>
  <c r="AL90" i="1" s="1"/>
  <c r="AM90" i="1" s="1"/>
  <c r="AK91" i="1"/>
  <c r="AL91" i="1" s="1"/>
  <c r="AM91" i="1" s="1"/>
  <c r="AK92" i="1"/>
  <c r="AL92" i="1" s="1"/>
  <c r="AM92" i="1" s="1"/>
  <c r="AK93" i="1"/>
  <c r="AL93" i="1" s="1"/>
  <c r="AM93" i="1" s="1"/>
  <c r="AK94" i="1"/>
  <c r="AL94" i="1" s="1"/>
  <c r="AM94" i="1" s="1"/>
  <c r="AK95" i="1"/>
  <c r="AL95" i="1" s="1"/>
  <c r="AM95" i="1" s="1"/>
  <c r="AK96" i="1"/>
  <c r="AL96" i="1" s="1"/>
  <c r="AM96" i="1" s="1"/>
  <c r="AK97" i="1"/>
  <c r="AL97" i="1" s="1"/>
  <c r="AM97" i="1" s="1"/>
  <c r="AK98" i="1"/>
  <c r="AL98" i="1" s="1"/>
  <c r="AM98" i="1" s="1"/>
  <c r="AK99" i="1"/>
  <c r="AL99" i="1" s="1"/>
  <c r="AM99" i="1" s="1"/>
  <c r="AK100" i="1"/>
  <c r="AL100" i="1" s="1"/>
  <c r="AM100" i="1" s="1"/>
  <c r="AK101" i="1"/>
  <c r="AL101" i="1" s="1"/>
  <c r="AM101" i="1" s="1"/>
  <c r="AK102" i="1"/>
  <c r="AL102" i="1" s="1"/>
  <c r="AM102" i="1" s="1"/>
  <c r="AK103" i="1"/>
  <c r="AL103" i="1" s="1"/>
  <c r="AM103" i="1" s="1"/>
  <c r="AK104" i="1"/>
  <c r="AL104" i="1" s="1"/>
  <c r="AM104" i="1" s="1"/>
  <c r="AK105" i="1"/>
  <c r="AL105" i="1" s="1"/>
  <c r="AM105" i="1" s="1"/>
  <c r="AK106" i="1"/>
  <c r="AL106" i="1" s="1"/>
  <c r="AM106" i="1" s="1"/>
  <c r="AK107" i="1"/>
  <c r="AL107" i="1" s="1"/>
  <c r="AM107" i="1" s="1"/>
  <c r="AK108" i="1"/>
  <c r="AL108" i="1" s="1"/>
  <c r="AM108" i="1" s="1"/>
  <c r="AK109" i="1"/>
  <c r="AL109" i="1" s="1"/>
  <c r="AM109" i="1" s="1"/>
  <c r="AK110" i="1"/>
  <c r="AL110" i="1" s="1"/>
  <c r="AM110" i="1" s="1"/>
  <c r="AK111" i="1"/>
  <c r="AL111" i="1" s="1"/>
  <c r="AM111" i="1" s="1"/>
  <c r="AK112" i="1"/>
  <c r="AL112" i="1" s="1"/>
  <c r="AM112" i="1" s="1"/>
  <c r="AK113" i="1"/>
  <c r="AL113" i="1" s="1"/>
  <c r="AM113" i="1" s="1"/>
  <c r="AK114" i="1"/>
  <c r="AL114" i="1" s="1"/>
  <c r="AM114" i="1" s="1"/>
  <c r="AK115" i="1"/>
  <c r="AL115" i="1" s="1"/>
  <c r="AM115" i="1" s="1"/>
  <c r="AK116" i="1"/>
  <c r="AL116" i="1" s="1"/>
  <c r="AM116" i="1" s="1"/>
  <c r="AK117" i="1"/>
  <c r="AL117" i="1" s="1"/>
  <c r="AM117" i="1" s="1"/>
  <c r="AK118" i="1"/>
  <c r="AL118" i="1" s="1"/>
  <c r="AM118" i="1" s="1"/>
  <c r="AK119" i="1"/>
  <c r="AL119" i="1" s="1"/>
  <c r="AM119" i="1" s="1"/>
  <c r="AK120" i="1"/>
  <c r="AL120" i="1" s="1"/>
  <c r="AM120" i="1" s="1"/>
  <c r="AK121" i="1"/>
  <c r="AL121" i="1" s="1"/>
  <c r="AM121" i="1" s="1"/>
  <c r="AK122" i="1"/>
  <c r="AL122" i="1" s="1"/>
  <c r="AM122" i="1" s="1"/>
  <c r="AK123" i="1"/>
  <c r="AL123" i="1" s="1"/>
  <c r="AM123" i="1" s="1"/>
  <c r="AK124" i="1"/>
  <c r="AL124" i="1" s="1"/>
  <c r="AM124" i="1" s="1"/>
  <c r="AK125" i="1"/>
  <c r="AL125" i="1" s="1"/>
  <c r="AM125" i="1" s="1"/>
  <c r="AK126" i="1"/>
  <c r="AL126" i="1" s="1"/>
  <c r="AM126" i="1" s="1"/>
  <c r="AK127" i="1"/>
  <c r="AL127" i="1" s="1"/>
  <c r="AM127" i="1" s="1"/>
  <c r="AK128" i="1"/>
  <c r="AL128" i="1" s="1"/>
  <c r="AM128" i="1" s="1"/>
  <c r="AK129" i="1"/>
  <c r="AL129" i="1" s="1"/>
  <c r="AM129" i="1" s="1"/>
  <c r="AK130" i="1"/>
  <c r="AL130" i="1" s="1"/>
  <c r="AM130" i="1" s="1"/>
  <c r="AK131" i="1"/>
  <c r="AL131" i="1" s="1"/>
  <c r="AM131" i="1" s="1"/>
  <c r="AK132" i="1"/>
  <c r="AL132" i="1" s="1"/>
  <c r="AM132" i="1" s="1"/>
  <c r="AK133" i="1"/>
  <c r="AL133" i="1" s="1"/>
  <c r="AM133" i="1" s="1"/>
  <c r="AK134" i="1"/>
  <c r="AL134" i="1" s="1"/>
  <c r="AM134" i="1" s="1"/>
  <c r="AK135" i="1"/>
  <c r="AL135" i="1" s="1"/>
  <c r="AM135" i="1" s="1"/>
  <c r="AK136" i="1"/>
  <c r="AL136" i="1" s="1"/>
  <c r="AM136" i="1" s="1"/>
  <c r="AK137" i="1"/>
  <c r="AL137" i="1" s="1"/>
  <c r="AM137" i="1" s="1"/>
  <c r="AK138" i="1"/>
  <c r="AL138" i="1" s="1"/>
  <c r="AM138" i="1" s="1"/>
  <c r="AK139" i="1"/>
  <c r="AL139" i="1" s="1"/>
  <c r="AM139" i="1" s="1"/>
  <c r="AK140" i="1"/>
  <c r="AL140" i="1" s="1"/>
  <c r="AM140" i="1" s="1"/>
  <c r="AK141" i="1"/>
  <c r="AL141" i="1" s="1"/>
  <c r="AM141" i="1" s="1"/>
  <c r="AK142" i="1"/>
  <c r="AL142" i="1" s="1"/>
  <c r="AM142" i="1" s="1"/>
  <c r="AK143" i="1"/>
  <c r="AL143" i="1" s="1"/>
  <c r="AM143" i="1" s="1"/>
  <c r="AK144" i="1"/>
  <c r="AL144" i="1" s="1"/>
  <c r="AM144" i="1" s="1"/>
  <c r="AK145" i="1"/>
  <c r="AL145" i="1" s="1"/>
  <c r="AM145" i="1" s="1"/>
  <c r="AK146" i="1"/>
  <c r="AL146" i="1" s="1"/>
  <c r="AM146" i="1" s="1"/>
  <c r="AK147" i="1"/>
  <c r="AL147" i="1" s="1"/>
  <c r="AM147" i="1" s="1"/>
  <c r="AK148" i="1"/>
  <c r="AL148" i="1" s="1"/>
  <c r="AM148" i="1" s="1"/>
  <c r="AK149" i="1"/>
  <c r="AL149" i="1" s="1"/>
  <c r="AM149" i="1" s="1"/>
  <c r="AK150" i="1"/>
  <c r="AL150" i="1" s="1"/>
  <c r="AM150" i="1" s="1"/>
  <c r="AK151" i="1"/>
  <c r="AL151" i="1" s="1"/>
  <c r="AM151" i="1" s="1"/>
  <c r="AK152" i="1"/>
  <c r="AL152" i="1" s="1"/>
  <c r="AM152" i="1" s="1"/>
  <c r="AK153" i="1"/>
  <c r="AL153" i="1" s="1"/>
  <c r="AM153" i="1" s="1"/>
  <c r="AK154" i="1"/>
  <c r="AL154" i="1" s="1"/>
  <c r="AM154" i="1" s="1"/>
  <c r="AK155" i="1"/>
  <c r="AL155" i="1" s="1"/>
  <c r="AM155" i="1" s="1"/>
  <c r="AK156" i="1"/>
  <c r="AL156" i="1" s="1"/>
  <c r="AM156" i="1" s="1"/>
  <c r="AK157" i="1"/>
  <c r="AL157" i="1" s="1"/>
  <c r="AM157" i="1" s="1"/>
  <c r="AK158" i="1"/>
  <c r="AL158" i="1" s="1"/>
  <c r="AM158" i="1" s="1"/>
  <c r="AK159" i="1"/>
  <c r="AL159" i="1" s="1"/>
  <c r="AM159" i="1" s="1"/>
  <c r="AK160" i="1"/>
  <c r="AL160" i="1" s="1"/>
  <c r="AM160" i="1" s="1"/>
  <c r="AK161" i="1"/>
  <c r="AL161" i="1" s="1"/>
  <c r="AM161" i="1" s="1"/>
  <c r="AK162" i="1"/>
  <c r="AL162" i="1" s="1"/>
  <c r="AM162" i="1" s="1"/>
  <c r="AK163" i="1"/>
  <c r="AL163" i="1" s="1"/>
  <c r="AM163" i="1" s="1"/>
  <c r="AK164" i="1"/>
  <c r="AL164" i="1" s="1"/>
  <c r="AM164" i="1" s="1"/>
  <c r="AK165" i="1"/>
  <c r="AL165" i="1" s="1"/>
  <c r="AM165" i="1" s="1"/>
  <c r="AK166" i="1"/>
  <c r="AL166" i="1" s="1"/>
  <c r="AM166" i="1" s="1"/>
  <c r="AK167" i="1"/>
  <c r="AL167" i="1" s="1"/>
  <c r="AM167" i="1" s="1"/>
  <c r="AK168" i="1"/>
  <c r="AL168" i="1" s="1"/>
  <c r="AM168" i="1" s="1"/>
  <c r="AK169" i="1"/>
  <c r="AL169" i="1" s="1"/>
  <c r="AM169" i="1" s="1"/>
  <c r="AK170" i="1"/>
  <c r="AL170" i="1" s="1"/>
  <c r="AM170" i="1" s="1"/>
  <c r="AK171" i="1"/>
  <c r="AL171" i="1" s="1"/>
  <c r="AM171" i="1" s="1"/>
  <c r="AK172" i="1"/>
  <c r="AL172" i="1" s="1"/>
  <c r="AM172" i="1" s="1"/>
  <c r="AK173" i="1"/>
  <c r="AL173" i="1" s="1"/>
  <c r="AM173" i="1" s="1"/>
  <c r="AK174" i="1"/>
  <c r="AL174" i="1" s="1"/>
  <c r="AM174" i="1" s="1"/>
  <c r="AK175" i="1"/>
  <c r="AL175" i="1" s="1"/>
  <c r="AM175" i="1" s="1"/>
  <c r="AK176" i="1"/>
  <c r="AL176" i="1" s="1"/>
  <c r="AM176" i="1" s="1"/>
  <c r="AK177" i="1"/>
  <c r="AL177" i="1" s="1"/>
  <c r="AM177" i="1" s="1"/>
  <c r="AK178" i="1"/>
  <c r="AL178" i="1" s="1"/>
  <c r="AM178" i="1" s="1"/>
  <c r="AK179" i="1"/>
  <c r="AL179" i="1" s="1"/>
  <c r="AM179" i="1" s="1"/>
  <c r="AK180" i="1"/>
  <c r="AL180" i="1" s="1"/>
  <c r="AM180" i="1" s="1"/>
  <c r="AK181" i="1"/>
  <c r="AL181" i="1" s="1"/>
  <c r="AM181" i="1" s="1"/>
  <c r="AK182" i="1"/>
  <c r="AL182" i="1" s="1"/>
  <c r="AM182" i="1" s="1"/>
  <c r="AK183" i="1"/>
  <c r="AL183" i="1" s="1"/>
  <c r="AM183"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G81" i="1"/>
  <c r="AH81" i="1" s="1"/>
  <c r="AG82" i="1"/>
  <c r="AH82" i="1" s="1"/>
  <c r="AG83" i="1"/>
  <c r="AH83" i="1" s="1"/>
  <c r="AG84" i="1"/>
  <c r="AH84" i="1" s="1"/>
  <c r="AG85" i="1"/>
  <c r="AH85" i="1" s="1"/>
  <c r="AG86" i="1"/>
  <c r="AH86" i="1" s="1"/>
  <c r="AG87" i="1"/>
  <c r="AH87" i="1" s="1"/>
  <c r="AG88" i="1"/>
  <c r="AH88" i="1" s="1"/>
  <c r="AG89" i="1"/>
  <c r="AH89" i="1" s="1"/>
  <c r="AG90" i="1"/>
  <c r="AH90" i="1" s="1"/>
  <c r="AG91" i="1"/>
  <c r="AH91" i="1" s="1"/>
  <c r="AG92" i="1"/>
  <c r="AH92" i="1" s="1"/>
  <c r="AG93" i="1"/>
  <c r="AH93" i="1" s="1"/>
  <c r="AG94" i="1"/>
  <c r="AH94" i="1" s="1"/>
  <c r="AG95" i="1"/>
  <c r="AH95" i="1" s="1"/>
  <c r="AG96" i="1"/>
  <c r="AH96" i="1" s="1"/>
  <c r="AG97" i="1"/>
  <c r="AH97" i="1" s="1"/>
  <c r="AG98" i="1"/>
  <c r="AH98" i="1" s="1"/>
  <c r="AG99" i="1"/>
  <c r="AH99" i="1" s="1"/>
  <c r="AG100" i="1"/>
  <c r="AH100" i="1" s="1"/>
  <c r="AG101" i="1"/>
  <c r="AH101" i="1" s="1"/>
  <c r="AG102" i="1"/>
  <c r="AH102" i="1" s="1"/>
  <c r="AG103" i="1"/>
  <c r="AH103" i="1" s="1"/>
  <c r="AG104" i="1"/>
  <c r="AH104" i="1" s="1"/>
  <c r="AG105" i="1"/>
  <c r="AH105" i="1" s="1"/>
  <c r="AG106" i="1"/>
  <c r="AH106" i="1" s="1"/>
  <c r="AG107" i="1"/>
  <c r="AH107" i="1" s="1"/>
  <c r="AG108" i="1"/>
  <c r="AH108" i="1" s="1"/>
  <c r="AG109" i="1"/>
  <c r="AH109" i="1" s="1"/>
  <c r="AG110" i="1"/>
  <c r="AH110" i="1" s="1"/>
  <c r="AG111" i="1"/>
  <c r="AH111" i="1" s="1"/>
  <c r="AG112" i="1"/>
  <c r="AH112" i="1" s="1"/>
  <c r="AG113" i="1"/>
  <c r="AH113" i="1" s="1"/>
  <c r="AG114" i="1"/>
  <c r="AH114" i="1" s="1"/>
  <c r="AG115" i="1"/>
  <c r="AH115" i="1" s="1"/>
  <c r="AG116" i="1"/>
  <c r="AH116" i="1" s="1"/>
  <c r="AG117" i="1"/>
  <c r="AH117" i="1" s="1"/>
  <c r="AG118" i="1"/>
  <c r="AH118" i="1" s="1"/>
  <c r="AG119" i="1"/>
  <c r="AH119" i="1" s="1"/>
  <c r="AG120" i="1"/>
  <c r="AH120" i="1" s="1"/>
  <c r="AG121" i="1"/>
  <c r="AH121" i="1" s="1"/>
  <c r="AG122" i="1"/>
  <c r="AH122" i="1" s="1"/>
  <c r="AG123" i="1"/>
  <c r="AH123" i="1" s="1"/>
  <c r="AG124" i="1"/>
  <c r="AH124" i="1" s="1"/>
  <c r="AG125" i="1"/>
  <c r="AH125" i="1" s="1"/>
  <c r="AG126" i="1"/>
  <c r="AH126" i="1" s="1"/>
  <c r="AG127" i="1"/>
  <c r="AH127" i="1" s="1"/>
  <c r="AG128" i="1"/>
  <c r="AH128" i="1" s="1"/>
  <c r="AG129" i="1"/>
  <c r="AH129" i="1" s="1"/>
  <c r="AG130" i="1"/>
  <c r="AH130" i="1" s="1"/>
  <c r="AG131" i="1"/>
  <c r="AH131" i="1" s="1"/>
  <c r="AG132" i="1"/>
  <c r="AH132" i="1" s="1"/>
  <c r="AG133" i="1"/>
  <c r="AH133" i="1" s="1"/>
  <c r="AG134" i="1"/>
  <c r="AH134" i="1" s="1"/>
  <c r="AG135" i="1"/>
  <c r="AH135" i="1" s="1"/>
  <c r="AG136" i="1"/>
  <c r="AH136" i="1" s="1"/>
  <c r="AG137" i="1"/>
  <c r="AH137" i="1" s="1"/>
  <c r="AG138" i="1"/>
  <c r="AH138" i="1" s="1"/>
  <c r="AG139" i="1"/>
  <c r="AH139" i="1" s="1"/>
  <c r="AG140" i="1"/>
  <c r="AH140" i="1" s="1"/>
  <c r="AG141" i="1"/>
  <c r="AH141" i="1" s="1"/>
  <c r="AG142" i="1"/>
  <c r="AH142" i="1" s="1"/>
  <c r="AG143" i="1"/>
  <c r="AH143" i="1" s="1"/>
  <c r="AG144" i="1"/>
  <c r="AH144" i="1" s="1"/>
  <c r="AG145" i="1"/>
  <c r="AH145" i="1" s="1"/>
  <c r="AG146" i="1"/>
  <c r="AH146" i="1" s="1"/>
  <c r="AG147" i="1"/>
  <c r="AH147" i="1" s="1"/>
  <c r="AG148" i="1"/>
  <c r="AH148" i="1" s="1"/>
  <c r="AG149" i="1"/>
  <c r="AH149" i="1" s="1"/>
  <c r="AG150" i="1"/>
  <c r="AH150" i="1" s="1"/>
  <c r="AG151" i="1"/>
  <c r="AH151" i="1" s="1"/>
  <c r="AG152" i="1"/>
  <c r="AH152" i="1" s="1"/>
  <c r="AG153" i="1"/>
  <c r="AH153" i="1" s="1"/>
  <c r="AG154" i="1"/>
  <c r="AH154" i="1" s="1"/>
  <c r="AG155" i="1"/>
  <c r="AH155" i="1" s="1"/>
  <c r="AG156" i="1"/>
  <c r="AH156" i="1" s="1"/>
  <c r="AG157" i="1"/>
  <c r="AH157" i="1" s="1"/>
  <c r="AG158" i="1"/>
  <c r="AH158" i="1" s="1"/>
  <c r="AG159" i="1"/>
  <c r="AH159" i="1" s="1"/>
  <c r="AG160" i="1"/>
  <c r="AH160" i="1" s="1"/>
  <c r="AG161" i="1"/>
  <c r="AH161" i="1" s="1"/>
  <c r="AG162" i="1"/>
  <c r="AH162" i="1" s="1"/>
  <c r="AG163" i="1"/>
  <c r="AH163" i="1" s="1"/>
  <c r="AG164" i="1"/>
  <c r="AH164" i="1" s="1"/>
  <c r="AG165" i="1"/>
  <c r="AH165" i="1" s="1"/>
  <c r="AG166" i="1"/>
  <c r="AH166" i="1" s="1"/>
  <c r="AG167" i="1"/>
  <c r="AH167" i="1" s="1"/>
  <c r="AG168" i="1"/>
  <c r="AH168" i="1" s="1"/>
  <c r="AG169" i="1"/>
  <c r="AH169" i="1" s="1"/>
  <c r="AG170" i="1"/>
  <c r="AH170" i="1" s="1"/>
  <c r="AG171" i="1"/>
  <c r="AH171" i="1" s="1"/>
  <c r="AG172" i="1"/>
  <c r="AH172" i="1" s="1"/>
  <c r="AG173" i="1"/>
  <c r="AH173" i="1" s="1"/>
  <c r="AG174" i="1"/>
  <c r="AH174" i="1" s="1"/>
  <c r="AG175" i="1"/>
  <c r="AH175" i="1" s="1"/>
  <c r="AG176" i="1"/>
  <c r="AH176" i="1" s="1"/>
  <c r="AG177" i="1"/>
  <c r="AH177" i="1" s="1"/>
  <c r="AG178" i="1"/>
  <c r="AH178" i="1" s="1"/>
  <c r="AG179" i="1"/>
  <c r="AH179" i="1" s="1"/>
  <c r="AG180" i="1"/>
  <c r="AH180" i="1" s="1"/>
  <c r="AG181" i="1"/>
  <c r="AH181" i="1" s="1"/>
  <c r="AG182" i="1"/>
  <c r="AH182" i="1" s="1"/>
  <c r="AG183" i="1"/>
  <c r="AH183"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8" i="1"/>
  <c r="AD58" i="1" s="1"/>
  <c r="AE58"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4" i="1"/>
  <c r="AD84" i="1" s="1"/>
  <c r="AE84" i="1" s="1"/>
  <c r="AC85" i="1"/>
  <c r="AD85" i="1" s="1"/>
  <c r="AE85" i="1" s="1"/>
  <c r="AC86" i="1"/>
  <c r="AD86" i="1" s="1"/>
  <c r="AE86" i="1" s="1"/>
  <c r="AC87" i="1"/>
  <c r="AD87" i="1" s="1"/>
  <c r="AE87" i="1" s="1"/>
  <c r="AC88" i="1"/>
  <c r="AD88" i="1" s="1"/>
  <c r="AE88" i="1" s="1"/>
  <c r="AC89" i="1"/>
  <c r="AD89" i="1" s="1"/>
  <c r="AE89" i="1" s="1"/>
  <c r="AC90" i="1"/>
  <c r="AD90" i="1" s="1"/>
  <c r="AE90" i="1" s="1"/>
  <c r="AC91" i="1"/>
  <c r="AD91" i="1" s="1"/>
  <c r="AE91" i="1" s="1"/>
  <c r="AC92" i="1"/>
  <c r="AD92" i="1" s="1"/>
  <c r="AE92" i="1" s="1"/>
  <c r="AC93" i="1"/>
  <c r="AD93" i="1" s="1"/>
  <c r="AE93" i="1" s="1"/>
  <c r="AC94" i="1"/>
  <c r="AD94" i="1" s="1"/>
  <c r="AE94" i="1" s="1"/>
  <c r="AC95" i="1"/>
  <c r="AD95" i="1" s="1"/>
  <c r="AE95" i="1" s="1"/>
  <c r="AC96" i="1"/>
  <c r="AD96" i="1" s="1"/>
  <c r="AE96" i="1" s="1"/>
  <c r="AC97" i="1"/>
  <c r="AD97" i="1" s="1"/>
  <c r="AE97" i="1" s="1"/>
  <c r="AC98" i="1"/>
  <c r="AD98" i="1" s="1"/>
  <c r="AE98" i="1" s="1"/>
  <c r="AC99" i="1"/>
  <c r="AD99" i="1" s="1"/>
  <c r="AE99" i="1" s="1"/>
  <c r="AC100" i="1"/>
  <c r="AD100" i="1" s="1"/>
  <c r="AE100" i="1" s="1"/>
  <c r="AC101" i="1"/>
  <c r="AD101" i="1" s="1"/>
  <c r="AE101" i="1" s="1"/>
  <c r="AC102" i="1"/>
  <c r="AD102" i="1" s="1"/>
  <c r="AE102" i="1" s="1"/>
  <c r="AC103" i="1"/>
  <c r="AD103" i="1" s="1"/>
  <c r="AE103" i="1" s="1"/>
  <c r="AC104" i="1"/>
  <c r="AD104" i="1" s="1"/>
  <c r="AE104" i="1" s="1"/>
  <c r="AC105" i="1"/>
  <c r="AD105" i="1" s="1"/>
  <c r="AE105" i="1" s="1"/>
  <c r="AC106" i="1"/>
  <c r="AD106" i="1" s="1"/>
  <c r="AE106" i="1" s="1"/>
  <c r="AC107" i="1"/>
  <c r="AD107" i="1" s="1"/>
  <c r="AE107" i="1" s="1"/>
  <c r="AC108" i="1"/>
  <c r="AD108" i="1" s="1"/>
  <c r="AE108" i="1" s="1"/>
  <c r="AC109" i="1"/>
  <c r="AD109" i="1" s="1"/>
  <c r="AE109" i="1" s="1"/>
  <c r="AC110" i="1"/>
  <c r="AD110" i="1" s="1"/>
  <c r="AE110" i="1" s="1"/>
  <c r="AC111" i="1"/>
  <c r="AD111" i="1" s="1"/>
  <c r="AE111" i="1" s="1"/>
  <c r="AC112" i="1"/>
  <c r="AD112" i="1" s="1"/>
  <c r="AE112" i="1" s="1"/>
  <c r="AC113" i="1"/>
  <c r="AD113" i="1" s="1"/>
  <c r="AE113" i="1" s="1"/>
  <c r="AC114" i="1"/>
  <c r="AD114" i="1" s="1"/>
  <c r="AE114" i="1" s="1"/>
  <c r="AC115" i="1"/>
  <c r="AD115" i="1" s="1"/>
  <c r="AE115" i="1" s="1"/>
  <c r="AC116" i="1"/>
  <c r="AD116" i="1" s="1"/>
  <c r="AE116" i="1" s="1"/>
  <c r="AC117" i="1"/>
  <c r="AD117" i="1" s="1"/>
  <c r="AE117" i="1" s="1"/>
  <c r="AC118" i="1"/>
  <c r="AD118" i="1" s="1"/>
  <c r="AE118" i="1" s="1"/>
  <c r="AC119" i="1"/>
  <c r="AD119" i="1" s="1"/>
  <c r="AE119" i="1" s="1"/>
  <c r="AC120" i="1"/>
  <c r="AD120" i="1" s="1"/>
  <c r="AE120" i="1" s="1"/>
  <c r="AC121" i="1"/>
  <c r="AD121" i="1" s="1"/>
  <c r="AE121" i="1" s="1"/>
  <c r="AC122" i="1"/>
  <c r="AD122" i="1" s="1"/>
  <c r="AE122" i="1" s="1"/>
  <c r="AC123" i="1"/>
  <c r="AD123" i="1" s="1"/>
  <c r="AE123" i="1" s="1"/>
  <c r="AC124" i="1"/>
  <c r="AD124" i="1" s="1"/>
  <c r="AE124" i="1" s="1"/>
  <c r="AC125" i="1"/>
  <c r="AD125" i="1" s="1"/>
  <c r="AE125" i="1" s="1"/>
  <c r="AC126" i="1"/>
  <c r="AD126" i="1" s="1"/>
  <c r="AE126" i="1" s="1"/>
  <c r="AC127" i="1"/>
  <c r="AD127" i="1" s="1"/>
  <c r="AE127" i="1" s="1"/>
  <c r="AC128" i="1"/>
  <c r="AD128" i="1" s="1"/>
  <c r="AE128" i="1" s="1"/>
  <c r="AC129" i="1"/>
  <c r="AD129" i="1" s="1"/>
  <c r="AE129" i="1" s="1"/>
  <c r="AC130" i="1"/>
  <c r="AD130" i="1" s="1"/>
  <c r="AE130" i="1" s="1"/>
  <c r="AC131" i="1"/>
  <c r="AD131" i="1" s="1"/>
  <c r="AE131" i="1" s="1"/>
  <c r="AC132" i="1"/>
  <c r="AD132" i="1" s="1"/>
  <c r="AE132" i="1" s="1"/>
  <c r="AC133" i="1"/>
  <c r="AD133" i="1" s="1"/>
  <c r="AE133" i="1" s="1"/>
  <c r="AC134" i="1"/>
  <c r="AD134" i="1" s="1"/>
  <c r="AE134" i="1" s="1"/>
  <c r="AC135" i="1"/>
  <c r="AD135" i="1" s="1"/>
  <c r="AE135" i="1" s="1"/>
  <c r="AC136" i="1"/>
  <c r="AD136" i="1" s="1"/>
  <c r="AE136" i="1" s="1"/>
  <c r="AC137" i="1"/>
  <c r="AD137" i="1" s="1"/>
  <c r="AE137" i="1" s="1"/>
  <c r="AC138" i="1"/>
  <c r="AD138" i="1" s="1"/>
  <c r="AE138" i="1" s="1"/>
  <c r="AC139" i="1"/>
  <c r="AD139" i="1" s="1"/>
  <c r="AE139" i="1" s="1"/>
  <c r="AC140" i="1"/>
  <c r="AD140" i="1" s="1"/>
  <c r="AE140" i="1" s="1"/>
  <c r="AC141" i="1"/>
  <c r="AD141" i="1" s="1"/>
  <c r="AE141" i="1" s="1"/>
  <c r="AC142" i="1"/>
  <c r="AD142" i="1" s="1"/>
  <c r="AE142" i="1" s="1"/>
  <c r="AC143" i="1"/>
  <c r="AD143" i="1" s="1"/>
  <c r="AE143" i="1" s="1"/>
  <c r="AC144" i="1"/>
  <c r="AD144" i="1" s="1"/>
  <c r="AE144" i="1" s="1"/>
  <c r="AC145" i="1"/>
  <c r="AD145" i="1" s="1"/>
  <c r="AE145" i="1" s="1"/>
  <c r="AC146" i="1"/>
  <c r="AD146" i="1" s="1"/>
  <c r="AE146" i="1" s="1"/>
  <c r="AC147" i="1"/>
  <c r="AD147" i="1" s="1"/>
  <c r="AE147" i="1" s="1"/>
  <c r="AC148" i="1"/>
  <c r="AD148" i="1" s="1"/>
  <c r="AE148" i="1" s="1"/>
  <c r="AC149" i="1"/>
  <c r="AD149" i="1" s="1"/>
  <c r="AE149" i="1" s="1"/>
  <c r="AC150" i="1"/>
  <c r="AD150" i="1" s="1"/>
  <c r="AE150" i="1" s="1"/>
  <c r="AC151" i="1"/>
  <c r="AD151" i="1" s="1"/>
  <c r="AE151" i="1" s="1"/>
  <c r="AC152" i="1"/>
  <c r="AD152" i="1" s="1"/>
  <c r="AE152" i="1" s="1"/>
  <c r="AC153" i="1"/>
  <c r="AD153" i="1" s="1"/>
  <c r="AE153" i="1" s="1"/>
  <c r="AC154" i="1"/>
  <c r="AD154" i="1" s="1"/>
  <c r="AE154" i="1" s="1"/>
  <c r="AC155" i="1"/>
  <c r="AD155" i="1" s="1"/>
  <c r="AE155" i="1" s="1"/>
  <c r="AC156" i="1"/>
  <c r="AD156" i="1" s="1"/>
  <c r="AE156" i="1" s="1"/>
  <c r="AC157" i="1"/>
  <c r="AD157" i="1" s="1"/>
  <c r="AE157" i="1" s="1"/>
  <c r="AC158" i="1"/>
  <c r="AD158" i="1" s="1"/>
  <c r="AE158" i="1" s="1"/>
  <c r="AC159" i="1"/>
  <c r="AD159" i="1" s="1"/>
  <c r="AE159" i="1" s="1"/>
  <c r="AC160" i="1"/>
  <c r="AD160" i="1" s="1"/>
  <c r="AE160" i="1" s="1"/>
  <c r="AC161" i="1"/>
  <c r="AD161" i="1" s="1"/>
  <c r="AE161" i="1" s="1"/>
  <c r="AC162" i="1"/>
  <c r="AD162" i="1" s="1"/>
  <c r="AE162" i="1" s="1"/>
  <c r="AC163" i="1"/>
  <c r="AD163" i="1" s="1"/>
  <c r="AE163" i="1" s="1"/>
  <c r="AC164" i="1"/>
  <c r="AD164" i="1" s="1"/>
  <c r="AE164" i="1" s="1"/>
  <c r="AC165" i="1"/>
  <c r="AD165" i="1" s="1"/>
  <c r="AE165" i="1" s="1"/>
  <c r="AC166" i="1"/>
  <c r="AD166" i="1" s="1"/>
  <c r="AE166" i="1" s="1"/>
  <c r="AC167" i="1"/>
  <c r="AD167" i="1" s="1"/>
  <c r="AE167" i="1" s="1"/>
  <c r="AC168" i="1"/>
  <c r="AD168" i="1" s="1"/>
  <c r="AE168" i="1" s="1"/>
  <c r="AC169" i="1"/>
  <c r="AD169" i="1" s="1"/>
  <c r="AE169" i="1" s="1"/>
  <c r="AC170" i="1"/>
  <c r="AD170" i="1" s="1"/>
  <c r="AE170" i="1" s="1"/>
  <c r="AC171" i="1"/>
  <c r="AD171" i="1" s="1"/>
  <c r="AE171" i="1" s="1"/>
  <c r="AC172" i="1"/>
  <c r="AD172" i="1" s="1"/>
  <c r="AE172" i="1" s="1"/>
  <c r="AC173" i="1"/>
  <c r="AD173" i="1" s="1"/>
  <c r="AE173" i="1" s="1"/>
  <c r="AC174" i="1"/>
  <c r="AD174" i="1" s="1"/>
  <c r="AE174" i="1" s="1"/>
  <c r="AC175" i="1"/>
  <c r="AD175" i="1" s="1"/>
  <c r="AE175" i="1" s="1"/>
  <c r="AC176" i="1"/>
  <c r="AD176" i="1" s="1"/>
  <c r="AE176" i="1" s="1"/>
  <c r="AC177" i="1"/>
  <c r="AD177" i="1" s="1"/>
  <c r="AE177" i="1" s="1"/>
  <c r="AC178" i="1"/>
  <c r="AD178" i="1" s="1"/>
  <c r="AE178" i="1" s="1"/>
  <c r="AC179" i="1"/>
  <c r="AD179" i="1" s="1"/>
  <c r="AE179" i="1" s="1"/>
  <c r="AC180" i="1"/>
  <c r="AD180" i="1" s="1"/>
  <c r="AE180" i="1" s="1"/>
  <c r="AC181" i="1"/>
  <c r="AD181" i="1" s="1"/>
  <c r="AE181" i="1" s="1"/>
  <c r="AC182" i="1"/>
  <c r="AD182" i="1" s="1"/>
  <c r="AE182" i="1" s="1"/>
  <c r="AC183" i="1"/>
  <c r="AD183" i="1" s="1"/>
  <c r="AE183" i="1" s="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9" i="1"/>
  <c r="X50" i="1"/>
  <c r="X51" i="1"/>
  <c r="X52" i="1"/>
  <c r="X53" i="1"/>
  <c r="X54" i="1"/>
  <c r="X57" i="1"/>
  <c r="X58" i="1"/>
  <c r="X59" i="1"/>
  <c r="X60" i="1"/>
  <c r="X61" i="1"/>
  <c r="X62" i="1"/>
  <c r="X63" i="1"/>
  <c r="X64" i="1"/>
  <c r="X65" i="1"/>
  <c r="X66" i="1"/>
  <c r="X67" i="1"/>
  <c r="X68" i="1"/>
  <c r="X69" i="1"/>
  <c r="X72" i="1"/>
  <c r="X73" i="1"/>
  <c r="X74" i="1"/>
  <c r="X75" i="1"/>
  <c r="X76" i="1"/>
  <c r="X77" i="1"/>
  <c r="X78" i="1"/>
  <c r="X79" i="1"/>
  <c r="X80" i="1"/>
  <c r="X81" i="1"/>
  <c r="X82" i="1"/>
  <c r="X83" i="1"/>
  <c r="X86" i="1"/>
  <c r="X87" i="1"/>
  <c r="X88" i="1"/>
  <c r="X89" i="1"/>
  <c r="X90" i="1"/>
  <c r="X91" i="1"/>
  <c r="X92" i="1"/>
  <c r="X93" i="1"/>
  <c r="X94" i="1"/>
  <c r="X95" i="1"/>
  <c r="X96" i="1"/>
  <c r="X97" i="1"/>
  <c r="X98" i="1"/>
  <c r="X99" i="1"/>
  <c r="X100" i="1"/>
  <c r="X101" i="1"/>
  <c r="X102" i="1"/>
  <c r="X103" i="1"/>
  <c r="X104" i="1"/>
  <c r="X107" i="1"/>
  <c r="X108" i="1"/>
  <c r="X109" i="1"/>
  <c r="X110" i="1"/>
  <c r="X111" i="1"/>
  <c r="X112" i="1"/>
  <c r="X113" i="1"/>
  <c r="X114" i="1"/>
  <c r="X115" i="1"/>
  <c r="X116" i="1"/>
  <c r="X117"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7" i="1"/>
  <c r="X148" i="1"/>
  <c r="X149" i="1"/>
  <c r="X150" i="1"/>
  <c r="X151" i="1"/>
  <c r="X152" i="1"/>
  <c r="X153" i="1"/>
  <c r="X154" i="1"/>
  <c r="X155" i="1"/>
  <c r="X156" i="1"/>
  <c r="X157" i="1"/>
  <c r="X160" i="1"/>
  <c r="X161" i="1"/>
  <c r="X162" i="1"/>
  <c r="X163" i="1"/>
  <c r="X164" i="1"/>
  <c r="X165" i="1"/>
  <c r="X168" i="1"/>
  <c r="X169" i="1"/>
  <c r="X174" i="1"/>
  <c r="X175" i="1"/>
  <c r="X176" i="1"/>
  <c r="X177" i="1"/>
  <c r="X181"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9" i="1"/>
  <c r="W50" i="1"/>
  <c r="W51" i="1"/>
  <c r="W52" i="1"/>
  <c r="W53" i="1"/>
  <c r="W54" i="1"/>
  <c r="W57" i="1"/>
  <c r="W58" i="1"/>
  <c r="W59" i="1"/>
  <c r="W60" i="1"/>
  <c r="W61" i="1"/>
  <c r="W62" i="1"/>
  <c r="W63" i="1"/>
  <c r="W64" i="1"/>
  <c r="W65" i="1"/>
  <c r="W66" i="1"/>
  <c r="W67" i="1"/>
  <c r="W68" i="1"/>
  <c r="W69" i="1"/>
  <c r="W72" i="1"/>
  <c r="W73" i="1"/>
  <c r="W74" i="1"/>
  <c r="W75" i="1"/>
  <c r="W76" i="1"/>
  <c r="W77" i="1"/>
  <c r="W78" i="1"/>
  <c r="W79" i="1"/>
  <c r="W80" i="1"/>
  <c r="W81" i="1"/>
  <c r="W82" i="1"/>
  <c r="W83" i="1"/>
  <c r="W86" i="1"/>
  <c r="W87" i="1"/>
  <c r="W88" i="1"/>
  <c r="W89" i="1"/>
  <c r="W90" i="1"/>
  <c r="W91" i="1"/>
  <c r="W92" i="1"/>
  <c r="W93" i="1"/>
  <c r="W94" i="1"/>
  <c r="W95" i="1"/>
  <c r="W96" i="1"/>
  <c r="W97" i="1"/>
  <c r="W98" i="1"/>
  <c r="W99" i="1"/>
  <c r="W100" i="1"/>
  <c r="W101" i="1"/>
  <c r="W102" i="1"/>
  <c r="W103" i="1"/>
  <c r="W104" i="1"/>
  <c r="W107" i="1"/>
  <c r="W108" i="1"/>
  <c r="W109" i="1"/>
  <c r="W110" i="1"/>
  <c r="W111" i="1"/>
  <c r="W112" i="1"/>
  <c r="W113" i="1"/>
  <c r="W114" i="1"/>
  <c r="W115" i="1"/>
  <c r="W116" i="1"/>
  <c r="W117"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7" i="1"/>
  <c r="W148" i="1"/>
  <c r="W149" i="1"/>
  <c r="W150" i="1"/>
  <c r="W151" i="1"/>
  <c r="W152" i="1"/>
  <c r="W153" i="1"/>
  <c r="W154" i="1"/>
  <c r="W155" i="1"/>
  <c r="W156" i="1"/>
  <c r="W157" i="1"/>
  <c r="W160" i="1"/>
  <c r="W161" i="1"/>
  <c r="W162" i="1"/>
  <c r="W163" i="1"/>
  <c r="W164" i="1"/>
  <c r="W165" i="1"/>
  <c r="W168" i="1"/>
  <c r="W169" i="1"/>
  <c r="W174" i="1"/>
  <c r="W175" i="1"/>
  <c r="W176" i="1"/>
  <c r="W177" i="1"/>
  <c r="W181"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9" i="1"/>
  <c r="T49" i="1" s="1"/>
  <c r="S50" i="1"/>
  <c r="T50" i="1" s="1"/>
  <c r="S51" i="1"/>
  <c r="T51" i="1" s="1"/>
  <c r="S52" i="1"/>
  <c r="T52" i="1" s="1"/>
  <c r="S53" i="1"/>
  <c r="T53" i="1" s="1"/>
  <c r="S54" i="1"/>
  <c r="T54"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T101" i="1" s="1"/>
  <c r="S102" i="1"/>
  <c r="T102" i="1" s="1"/>
  <c r="S103" i="1"/>
  <c r="T103" i="1" s="1"/>
  <c r="S104" i="1"/>
  <c r="T104" i="1" s="1"/>
  <c r="S107" i="1"/>
  <c r="T107" i="1" s="1"/>
  <c r="S108" i="1"/>
  <c r="T108" i="1" s="1"/>
  <c r="S109" i="1"/>
  <c r="T109" i="1" s="1"/>
  <c r="S110" i="1"/>
  <c r="T110" i="1" s="1"/>
  <c r="S111" i="1"/>
  <c r="T111" i="1" s="1"/>
  <c r="S112" i="1"/>
  <c r="T112" i="1" s="1"/>
  <c r="S113" i="1"/>
  <c r="T113" i="1" s="1"/>
  <c r="S114" i="1"/>
  <c r="T114" i="1" s="1"/>
  <c r="S115" i="1"/>
  <c r="T115" i="1" s="1"/>
  <c r="S116" i="1"/>
  <c r="T116" i="1" s="1"/>
  <c r="S117" i="1"/>
  <c r="T117" i="1" s="1"/>
  <c r="S120" i="1"/>
  <c r="T120" i="1" s="1"/>
  <c r="S121" i="1"/>
  <c r="T121" i="1" s="1"/>
  <c r="S122" i="1"/>
  <c r="T122" i="1" s="1"/>
  <c r="S123" i="1"/>
  <c r="T123" i="1" s="1"/>
  <c r="S124" i="1"/>
  <c r="T124" i="1" s="1"/>
  <c r="S125" i="1"/>
  <c r="T125" i="1" s="1"/>
  <c r="S126" i="1"/>
  <c r="T126" i="1" s="1"/>
  <c r="S127" i="1"/>
  <c r="T127" i="1" s="1"/>
  <c r="S128" i="1"/>
  <c r="T128" i="1" s="1"/>
  <c r="S129" i="1"/>
  <c r="T129" i="1" s="1"/>
  <c r="S130" i="1"/>
  <c r="T130" i="1" s="1"/>
  <c r="S131" i="1"/>
  <c r="T131" i="1" s="1"/>
  <c r="S132" i="1"/>
  <c r="T132" i="1" s="1"/>
  <c r="S133" i="1"/>
  <c r="T133" i="1" s="1"/>
  <c r="S134" i="1"/>
  <c r="T134" i="1" s="1"/>
  <c r="S135" i="1"/>
  <c r="T135" i="1" s="1"/>
  <c r="S136" i="1"/>
  <c r="T136" i="1" s="1"/>
  <c r="S137" i="1"/>
  <c r="T137" i="1" s="1"/>
  <c r="S138" i="1"/>
  <c r="T138" i="1" s="1"/>
  <c r="S139" i="1"/>
  <c r="T139" i="1" s="1"/>
  <c r="S140" i="1"/>
  <c r="T140" i="1" s="1"/>
  <c r="S141" i="1"/>
  <c r="T141" i="1" s="1"/>
  <c r="S142" i="1"/>
  <c r="T142" i="1" s="1"/>
  <c r="S143" i="1"/>
  <c r="T143" i="1" s="1"/>
  <c r="S144" i="1"/>
  <c r="T144" i="1" s="1"/>
  <c r="S147" i="1"/>
  <c r="T147" i="1" s="1"/>
  <c r="S148" i="1"/>
  <c r="T148" i="1" s="1"/>
  <c r="S149" i="1"/>
  <c r="T149" i="1" s="1"/>
  <c r="S150" i="1"/>
  <c r="T150" i="1" s="1"/>
  <c r="S151" i="1"/>
  <c r="T151" i="1" s="1"/>
  <c r="S152" i="1"/>
  <c r="T152" i="1" s="1"/>
  <c r="S153" i="1"/>
  <c r="T153" i="1" s="1"/>
  <c r="S154" i="1"/>
  <c r="T154" i="1" s="1"/>
  <c r="S155" i="1"/>
  <c r="T155" i="1" s="1"/>
  <c r="S156" i="1"/>
  <c r="T156" i="1" s="1"/>
  <c r="S157" i="1"/>
  <c r="T157" i="1" s="1"/>
  <c r="S160" i="1"/>
  <c r="T160" i="1" s="1"/>
  <c r="S161" i="1"/>
  <c r="T161" i="1" s="1"/>
  <c r="S162" i="1"/>
  <c r="T162" i="1" s="1"/>
  <c r="S163" i="1"/>
  <c r="T163" i="1" s="1"/>
  <c r="S164" i="1"/>
  <c r="T164" i="1" s="1"/>
  <c r="S165" i="1"/>
  <c r="T165" i="1" s="1"/>
  <c r="S168" i="1"/>
  <c r="T168" i="1" s="1"/>
  <c r="S169" i="1"/>
  <c r="T169" i="1" s="1"/>
  <c r="S174" i="1"/>
  <c r="T174" i="1" s="1"/>
  <c r="S175" i="1"/>
  <c r="T175" i="1" s="1"/>
  <c r="S176" i="1"/>
  <c r="T176" i="1" s="1"/>
  <c r="S177" i="1"/>
  <c r="T177" i="1" s="1"/>
  <c r="S181" i="1"/>
  <c r="T181"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9" i="1"/>
  <c r="O50" i="1"/>
  <c r="O51" i="1"/>
  <c r="O52" i="1"/>
  <c r="O53" i="1"/>
  <c r="O54" i="1"/>
  <c r="O57" i="1"/>
  <c r="O58" i="1"/>
  <c r="O59" i="1"/>
  <c r="O60" i="1"/>
  <c r="O61" i="1"/>
  <c r="O62" i="1"/>
  <c r="O63" i="1"/>
  <c r="O64" i="1"/>
  <c r="O65" i="1"/>
  <c r="O66" i="1"/>
  <c r="O67" i="1"/>
  <c r="O68" i="1"/>
  <c r="O69" i="1"/>
  <c r="O72" i="1"/>
  <c r="O73" i="1"/>
  <c r="O74" i="1"/>
  <c r="O75" i="1"/>
  <c r="O76" i="1"/>
  <c r="O77" i="1"/>
  <c r="O78" i="1"/>
  <c r="O79" i="1"/>
  <c r="O80" i="1"/>
  <c r="O81" i="1"/>
  <c r="O82" i="1"/>
  <c r="O83" i="1"/>
  <c r="O86" i="1"/>
  <c r="O87" i="1"/>
  <c r="O88" i="1"/>
  <c r="O89" i="1"/>
  <c r="O90" i="1"/>
  <c r="O91" i="1"/>
  <c r="O92" i="1"/>
  <c r="O93" i="1"/>
  <c r="O94" i="1"/>
  <c r="O95" i="1"/>
  <c r="O96" i="1"/>
  <c r="O97" i="1"/>
  <c r="O98" i="1"/>
  <c r="O99" i="1"/>
  <c r="O100" i="1"/>
  <c r="O101" i="1"/>
  <c r="O102" i="1"/>
  <c r="O103" i="1"/>
  <c r="O104" i="1"/>
  <c r="O107" i="1"/>
  <c r="O108" i="1"/>
  <c r="O109" i="1"/>
  <c r="O110" i="1"/>
  <c r="O111" i="1"/>
  <c r="O112" i="1"/>
  <c r="O113" i="1"/>
  <c r="O114" i="1"/>
  <c r="O115" i="1"/>
  <c r="O116" i="1"/>
  <c r="O117"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7" i="1"/>
  <c r="O148" i="1"/>
  <c r="O149" i="1"/>
  <c r="O150" i="1"/>
  <c r="O151" i="1"/>
  <c r="O152" i="1"/>
  <c r="O153" i="1"/>
  <c r="O154" i="1"/>
  <c r="O155" i="1"/>
  <c r="O156" i="1"/>
  <c r="O157" i="1"/>
  <c r="O160" i="1"/>
  <c r="O161" i="1"/>
  <c r="O162" i="1"/>
  <c r="O163" i="1"/>
  <c r="O164" i="1"/>
  <c r="O165" i="1"/>
  <c r="O168" i="1"/>
  <c r="O169" i="1"/>
  <c r="O174" i="1"/>
  <c r="O175" i="1"/>
  <c r="O176" i="1"/>
  <c r="O177" i="1"/>
  <c r="O181"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9" i="1"/>
  <c r="N50" i="1"/>
  <c r="N51" i="1"/>
  <c r="N52" i="1"/>
  <c r="N53" i="1"/>
  <c r="N54" i="1"/>
  <c r="N57" i="1"/>
  <c r="N58" i="1"/>
  <c r="N59" i="1"/>
  <c r="N60" i="1"/>
  <c r="N61" i="1"/>
  <c r="N62" i="1"/>
  <c r="N63" i="1"/>
  <c r="N64" i="1"/>
  <c r="N65" i="1"/>
  <c r="N66" i="1"/>
  <c r="N67" i="1"/>
  <c r="N68" i="1"/>
  <c r="N69" i="1"/>
  <c r="N72" i="1"/>
  <c r="N73" i="1"/>
  <c r="N74" i="1"/>
  <c r="N75" i="1"/>
  <c r="N76" i="1"/>
  <c r="N77" i="1"/>
  <c r="N78" i="1"/>
  <c r="N79" i="1"/>
  <c r="N80" i="1"/>
  <c r="N81" i="1"/>
  <c r="N82" i="1"/>
  <c r="N83" i="1"/>
  <c r="N86" i="1"/>
  <c r="N87" i="1"/>
  <c r="N88" i="1"/>
  <c r="N89" i="1"/>
  <c r="N90" i="1"/>
  <c r="N91" i="1"/>
  <c r="N92" i="1"/>
  <c r="N93" i="1"/>
  <c r="N94" i="1"/>
  <c r="N95" i="1"/>
  <c r="N96" i="1"/>
  <c r="N97" i="1"/>
  <c r="N98" i="1"/>
  <c r="N99" i="1"/>
  <c r="N100" i="1"/>
  <c r="N101" i="1"/>
  <c r="N102" i="1"/>
  <c r="N103" i="1"/>
  <c r="N104" i="1"/>
  <c r="N107" i="1"/>
  <c r="N108" i="1"/>
  <c r="N109" i="1"/>
  <c r="N110" i="1"/>
  <c r="N111" i="1"/>
  <c r="N112" i="1"/>
  <c r="N113" i="1"/>
  <c r="N114" i="1"/>
  <c r="N115" i="1"/>
  <c r="N116" i="1"/>
  <c r="N117"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7" i="1"/>
  <c r="N148" i="1"/>
  <c r="N149" i="1"/>
  <c r="N150" i="1"/>
  <c r="N151" i="1"/>
  <c r="N152" i="1"/>
  <c r="N153" i="1"/>
  <c r="N154" i="1"/>
  <c r="N155" i="1"/>
  <c r="N156" i="1"/>
  <c r="N157" i="1"/>
  <c r="N160" i="1"/>
  <c r="N161" i="1"/>
  <c r="N162" i="1"/>
  <c r="N163" i="1"/>
  <c r="N164" i="1"/>
  <c r="N165" i="1"/>
  <c r="N168" i="1"/>
  <c r="N169" i="1"/>
  <c r="N174" i="1"/>
  <c r="N175" i="1"/>
  <c r="N176" i="1"/>
  <c r="N177" i="1"/>
  <c r="N181"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Y58" i="1" s="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J87" i="1"/>
  <c r="Y87" i="1" s="1"/>
  <c r="J88" i="1"/>
  <c r="Y88" i="1" s="1"/>
  <c r="J89" i="1"/>
  <c r="Y89" i="1" s="1"/>
  <c r="J90" i="1"/>
  <c r="Y90" i="1" s="1"/>
  <c r="J91" i="1"/>
  <c r="Y91" i="1" s="1"/>
  <c r="J92" i="1"/>
  <c r="Y92" i="1" s="1"/>
  <c r="J93" i="1"/>
  <c r="Y93" i="1" s="1"/>
  <c r="J94" i="1"/>
  <c r="Y94" i="1" s="1"/>
  <c r="J95" i="1"/>
  <c r="Y95" i="1" s="1"/>
  <c r="J96" i="1"/>
  <c r="Y96" i="1" s="1"/>
  <c r="J97" i="1"/>
  <c r="Y97" i="1" s="1"/>
  <c r="J98" i="1"/>
  <c r="Y98" i="1" s="1"/>
  <c r="J99" i="1"/>
  <c r="Y99" i="1" s="1"/>
  <c r="J100" i="1"/>
  <c r="Y100" i="1" s="1"/>
  <c r="J101" i="1"/>
  <c r="Y101" i="1" s="1"/>
  <c r="J102" i="1"/>
  <c r="Y102" i="1" s="1"/>
  <c r="J103" i="1"/>
  <c r="Y103" i="1" s="1"/>
  <c r="J104" i="1"/>
  <c r="Y104" i="1" s="1"/>
  <c r="J105" i="1"/>
  <c r="Y105" i="1" s="1"/>
  <c r="J106" i="1"/>
  <c r="Y106" i="1" s="1"/>
  <c r="J107" i="1"/>
  <c r="Y107" i="1" s="1"/>
  <c r="J108" i="1"/>
  <c r="Y108" i="1" s="1"/>
  <c r="J109" i="1"/>
  <c r="Y109" i="1" s="1"/>
  <c r="J110" i="1"/>
  <c r="Y110" i="1" s="1"/>
  <c r="J111" i="1"/>
  <c r="Y111" i="1" s="1"/>
  <c r="J112" i="1"/>
  <c r="Y112" i="1" s="1"/>
  <c r="J113" i="1"/>
  <c r="Y113" i="1" s="1"/>
  <c r="J114" i="1"/>
  <c r="Y114" i="1" s="1"/>
  <c r="J115" i="1"/>
  <c r="Y115" i="1" s="1"/>
  <c r="J116" i="1"/>
  <c r="Y116" i="1" s="1"/>
  <c r="J117" i="1"/>
  <c r="Y117" i="1" s="1"/>
  <c r="J118" i="1"/>
  <c r="Y118" i="1" s="1"/>
  <c r="J119" i="1"/>
  <c r="Y119" i="1" s="1"/>
  <c r="J120" i="1"/>
  <c r="Y120" i="1" s="1"/>
  <c r="J121" i="1"/>
  <c r="Y121" i="1" s="1"/>
  <c r="J122" i="1"/>
  <c r="Y122" i="1" s="1"/>
  <c r="J123" i="1"/>
  <c r="Y123" i="1" s="1"/>
  <c r="J124" i="1"/>
  <c r="Y124" i="1" s="1"/>
  <c r="J125" i="1"/>
  <c r="Y125" i="1" s="1"/>
  <c r="J126" i="1"/>
  <c r="Y126" i="1" s="1"/>
  <c r="J127" i="1"/>
  <c r="Y127" i="1" s="1"/>
  <c r="J128" i="1"/>
  <c r="Y128" i="1" s="1"/>
  <c r="J129" i="1"/>
  <c r="Y129" i="1" s="1"/>
  <c r="J130" i="1"/>
  <c r="Y130" i="1" s="1"/>
  <c r="J131" i="1"/>
  <c r="Y131" i="1" s="1"/>
  <c r="J132" i="1"/>
  <c r="Y132" i="1" s="1"/>
  <c r="J133" i="1"/>
  <c r="Y133" i="1" s="1"/>
  <c r="J134" i="1"/>
  <c r="Y134" i="1" s="1"/>
  <c r="J135" i="1"/>
  <c r="Y135" i="1" s="1"/>
  <c r="J136" i="1"/>
  <c r="Y136" i="1" s="1"/>
  <c r="J137" i="1"/>
  <c r="Y137" i="1" s="1"/>
  <c r="J138" i="1"/>
  <c r="Y138" i="1" s="1"/>
  <c r="J139" i="1"/>
  <c r="Y139" i="1" s="1"/>
  <c r="J140" i="1"/>
  <c r="Y140" i="1" s="1"/>
  <c r="J141" i="1"/>
  <c r="Y141" i="1" s="1"/>
  <c r="J142" i="1"/>
  <c r="Y142" i="1" s="1"/>
  <c r="J143" i="1"/>
  <c r="Y143" i="1" s="1"/>
  <c r="J144" i="1"/>
  <c r="Y144" i="1" s="1"/>
  <c r="J145" i="1"/>
  <c r="Y145" i="1" s="1"/>
  <c r="J146" i="1"/>
  <c r="Y146" i="1" s="1"/>
  <c r="J147" i="1"/>
  <c r="Y147" i="1" s="1"/>
  <c r="J148" i="1"/>
  <c r="Y148" i="1" s="1"/>
  <c r="J149" i="1"/>
  <c r="Y149" i="1" s="1"/>
  <c r="J150" i="1"/>
  <c r="Y150" i="1" s="1"/>
  <c r="J151" i="1"/>
  <c r="Y151" i="1" s="1"/>
  <c r="J152" i="1"/>
  <c r="Y152" i="1" s="1"/>
  <c r="J153" i="1"/>
  <c r="Y153" i="1" s="1"/>
  <c r="J154" i="1"/>
  <c r="Y154" i="1" s="1"/>
  <c r="J155" i="1"/>
  <c r="Y155" i="1" s="1"/>
  <c r="J156" i="1"/>
  <c r="Y156" i="1" s="1"/>
  <c r="J157" i="1"/>
  <c r="Y157" i="1" s="1"/>
  <c r="J158" i="1"/>
  <c r="Y158" i="1" s="1"/>
  <c r="J159" i="1"/>
  <c r="Y159" i="1" s="1"/>
  <c r="J160" i="1"/>
  <c r="Y160" i="1" s="1"/>
  <c r="J161" i="1"/>
  <c r="Y161" i="1" s="1"/>
  <c r="J162" i="1"/>
  <c r="Y162" i="1" s="1"/>
  <c r="J163" i="1"/>
  <c r="Y163" i="1" s="1"/>
  <c r="J164" i="1"/>
  <c r="Y164" i="1" s="1"/>
  <c r="J165" i="1"/>
  <c r="Y165" i="1" s="1"/>
  <c r="J166" i="1"/>
  <c r="Y166" i="1" s="1"/>
  <c r="J167" i="1"/>
  <c r="Y167" i="1" s="1"/>
  <c r="J168" i="1"/>
  <c r="Y168" i="1" s="1"/>
  <c r="J169" i="1"/>
  <c r="Y169" i="1" s="1"/>
  <c r="J170" i="1"/>
  <c r="Y170" i="1" s="1"/>
  <c r="J171" i="1"/>
  <c r="Y171" i="1" s="1"/>
  <c r="J172" i="1"/>
  <c r="Y172" i="1" s="1"/>
  <c r="J173" i="1"/>
  <c r="Y173" i="1" s="1"/>
  <c r="J174" i="1"/>
  <c r="Y174" i="1" s="1"/>
  <c r="J175" i="1"/>
  <c r="Y175" i="1" s="1"/>
  <c r="J176" i="1"/>
  <c r="Y176" i="1" s="1"/>
  <c r="J177" i="1"/>
  <c r="Y177" i="1" s="1"/>
  <c r="J178" i="1"/>
  <c r="Y178" i="1" s="1"/>
  <c r="J179" i="1"/>
  <c r="Y179" i="1" s="1"/>
  <c r="J180" i="1"/>
  <c r="Y180" i="1" s="1"/>
  <c r="J181" i="1"/>
  <c r="J182" i="1"/>
  <c r="J183" i="1"/>
  <c r="W146" i="1"/>
  <c r="X85" i="1"/>
  <c r="S146" i="1"/>
  <c r="T146" i="1" s="1"/>
  <c r="S85" i="1"/>
  <c r="T85" i="1" s="1"/>
  <c r="N146" i="1"/>
  <c r="O85" i="1"/>
  <c r="V48" i="1"/>
  <c r="W48" i="1" s="1"/>
  <c r="V173" i="1"/>
  <c r="X173" i="1" s="1"/>
  <c r="V180" i="1"/>
  <c r="X180" i="1" s="1"/>
  <c r="V118" i="1"/>
  <c r="V178" i="1"/>
  <c r="V145" i="1"/>
  <c r="W145" i="1" s="1"/>
  <c r="V166" i="1"/>
  <c r="V159" i="1"/>
  <c r="X159" i="1" s="1"/>
  <c r="V179" i="1"/>
  <c r="X179" i="1" s="1"/>
  <c r="V70" i="1"/>
  <c r="V106" i="1"/>
  <c r="W106" i="1" s="1"/>
  <c r="V56" i="1"/>
  <c r="W56" i="1" s="1"/>
  <c r="V170" i="1"/>
  <c r="W170" i="1" s="1"/>
  <c r="V171" i="1"/>
  <c r="X171" i="1" s="1"/>
  <c r="V55" i="1"/>
  <c r="X55" i="1" s="1"/>
  <c r="V105" i="1"/>
  <c r="W105" i="1" s="1"/>
  <c r="V71" i="1"/>
  <c r="X71" i="1" s="1"/>
  <c r="V158" i="1"/>
  <c r="V167" i="1"/>
  <c r="X167" i="1" s="1"/>
  <c r="V119" i="1"/>
  <c r="V172" i="1"/>
  <c r="X172" i="1" s="1"/>
  <c r="V47" i="1"/>
  <c r="V84" i="1"/>
  <c r="X84" i="1" s="1"/>
  <c r="R48" i="1"/>
  <c r="S48" i="1" s="1"/>
  <c r="T48" i="1" s="1"/>
  <c r="R173" i="1"/>
  <c r="S173" i="1" s="1"/>
  <c r="T173" i="1" s="1"/>
  <c r="R180" i="1"/>
  <c r="S180" i="1" s="1"/>
  <c r="T180" i="1" s="1"/>
  <c r="R118" i="1"/>
  <c r="S118" i="1" s="1"/>
  <c r="T118" i="1" s="1"/>
  <c r="R178" i="1"/>
  <c r="S178" i="1" s="1"/>
  <c r="T178" i="1" s="1"/>
  <c r="R145" i="1"/>
  <c r="S145" i="1" s="1"/>
  <c r="T145" i="1" s="1"/>
  <c r="R166" i="1"/>
  <c r="S166" i="1" s="1"/>
  <c r="T166" i="1" s="1"/>
  <c r="R159" i="1"/>
  <c r="S159" i="1" s="1"/>
  <c r="T159" i="1" s="1"/>
  <c r="R179" i="1"/>
  <c r="S179" i="1" s="1"/>
  <c r="T179" i="1" s="1"/>
  <c r="R70" i="1"/>
  <c r="S70" i="1" s="1"/>
  <c r="T70" i="1" s="1"/>
  <c r="R106" i="1"/>
  <c r="S106" i="1" s="1"/>
  <c r="T106" i="1" s="1"/>
  <c r="R56" i="1"/>
  <c r="S56" i="1" s="1"/>
  <c r="T56" i="1" s="1"/>
  <c r="R170" i="1"/>
  <c r="S170" i="1" s="1"/>
  <c r="T170" i="1" s="1"/>
  <c r="R171" i="1"/>
  <c r="S171" i="1" s="1"/>
  <c r="T171" i="1" s="1"/>
  <c r="R55" i="1"/>
  <c r="S55" i="1" s="1"/>
  <c r="T55" i="1" s="1"/>
  <c r="R105" i="1"/>
  <c r="S105" i="1" s="1"/>
  <c r="T105" i="1" s="1"/>
  <c r="R71" i="1"/>
  <c r="S71" i="1" s="1"/>
  <c r="T71" i="1" s="1"/>
  <c r="R158" i="1"/>
  <c r="S158" i="1" s="1"/>
  <c r="T158" i="1" s="1"/>
  <c r="R167" i="1"/>
  <c r="S167" i="1" s="1"/>
  <c r="T167" i="1" s="1"/>
  <c r="R119" i="1"/>
  <c r="S119" i="1" s="1"/>
  <c r="T119" i="1" s="1"/>
  <c r="R172" i="1"/>
  <c r="S172" i="1" s="1"/>
  <c r="T172" i="1" s="1"/>
  <c r="R47" i="1"/>
  <c r="S47" i="1" s="1"/>
  <c r="T47" i="1" s="1"/>
  <c r="R84" i="1"/>
  <c r="S84" i="1" s="1"/>
  <c r="T84" i="1" s="1"/>
  <c r="M48" i="1"/>
  <c r="O48" i="1" s="1"/>
  <c r="M173" i="1"/>
  <c r="O173" i="1" s="1"/>
  <c r="M180" i="1"/>
  <c r="M118" i="1"/>
  <c r="N118" i="1" s="1"/>
  <c r="M178" i="1"/>
  <c r="N178" i="1" s="1"/>
  <c r="M145" i="1"/>
  <c r="O145" i="1" s="1"/>
  <c r="M166" i="1"/>
  <c r="M159" i="1"/>
  <c r="O159" i="1" s="1"/>
  <c r="M179" i="1"/>
  <c r="O179" i="1" s="1"/>
  <c r="M70" i="1"/>
  <c r="N70" i="1" s="1"/>
  <c r="M106" i="1"/>
  <c r="N106" i="1" s="1"/>
  <c r="M56" i="1"/>
  <c r="O56" i="1" s="1"/>
  <c r="M170" i="1"/>
  <c r="N170" i="1" s="1"/>
  <c r="M171" i="1"/>
  <c r="N171" i="1" s="1"/>
  <c r="M55" i="1"/>
  <c r="N55" i="1" s="1"/>
  <c r="M105" i="1"/>
  <c r="O105" i="1" s="1"/>
  <c r="M71" i="1"/>
  <c r="N71" i="1" s="1"/>
  <c r="M158" i="1"/>
  <c r="N158" i="1" s="1"/>
  <c r="M167" i="1"/>
  <c r="O167" i="1" s="1"/>
  <c r="M119" i="1"/>
  <c r="O119" i="1" s="1"/>
  <c r="M172" i="1"/>
  <c r="O172" i="1" s="1"/>
  <c r="M47" i="1"/>
  <c r="M84" i="1"/>
  <c r="O84" i="1" s="1"/>
  <c r="O170" i="1" l="1"/>
  <c r="O178" i="1"/>
  <c r="X170" i="1"/>
  <c r="O171" i="1"/>
  <c r="O71" i="1"/>
  <c r="O70" i="1"/>
  <c r="N56" i="1"/>
  <c r="W159" i="1"/>
  <c r="N172" i="1"/>
  <c r="N179" i="1"/>
  <c r="N173" i="1"/>
  <c r="N48" i="1"/>
  <c r="N180" i="1"/>
  <c r="O180" i="1"/>
  <c r="N47" i="1"/>
  <c r="O47" i="1"/>
  <c r="W119" i="1"/>
  <c r="X119" i="1"/>
  <c r="W71" i="1"/>
  <c r="O106" i="1"/>
  <c r="O166" i="1"/>
  <c r="N166" i="1"/>
  <c r="N85" i="1"/>
  <c r="N119" i="1"/>
  <c r="O158" i="1"/>
  <c r="W173" i="1"/>
  <c r="O146" i="1"/>
  <c r="W84" i="1"/>
  <c r="O55" i="1"/>
  <c r="W172" i="1"/>
  <c r="W167" i="1"/>
  <c r="X146" i="1"/>
  <c r="X105" i="1"/>
  <c r="N105" i="1"/>
  <c r="X106" i="1"/>
  <c r="N84" i="1"/>
  <c r="X166" i="1"/>
  <c r="W166" i="1"/>
  <c r="N167" i="1"/>
  <c r="N159" i="1"/>
  <c r="W55" i="1"/>
  <c r="X145" i="1"/>
  <c r="W47" i="1"/>
  <c r="X47" i="1"/>
  <c r="X178" i="1"/>
  <c r="W178" i="1"/>
  <c r="N145" i="1"/>
  <c r="W180" i="1"/>
  <c r="W171" i="1"/>
  <c r="W85" i="1"/>
  <c r="X48" i="1"/>
  <c r="X118" i="1"/>
  <c r="W118" i="1"/>
  <c r="X158" i="1"/>
  <c r="W158" i="1"/>
  <c r="X70" i="1"/>
  <c r="W70" i="1"/>
  <c r="O118" i="1"/>
  <c r="W179" i="1"/>
  <c r="X56" i="1"/>
  <c r="F6" i="2"/>
  <c r="E6" i="2"/>
  <c r="D5" i="2"/>
  <c r="C5" i="2"/>
  <c r="S2" i="1" l="1"/>
  <c r="T2" i="1" s="1"/>
  <c r="X2" i="1" l="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<sst xmlns="http://schemas.openxmlformats.org/spreadsheetml/2006/main" count="1256" uniqueCount="342">
  <si>
    <t>Active Transportation</t>
  </si>
  <si>
    <t>Density</t>
  </si>
  <si>
    <t>Exurban</t>
  </si>
  <si>
    <t>2006 Population</t>
  </si>
  <si>
    <t>Active Core</t>
  </si>
  <si>
    <t>Transit Suburb</t>
  </si>
  <si>
    <t>Auto Suburb</t>
  </si>
  <si>
    <t>Total</t>
  </si>
  <si>
    <t>notes</t>
  </si>
  <si>
    <t>Driver</t>
  </si>
  <si>
    <t>Passenger</t>
  </si>
  <si>
    <t>Walk</t>
  </si>
  <si>
    <t>Bike</t>
  </si>
  <si>
    <t>Other</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</si>
  <si>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</si>
  <si>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</si>
  <si>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</si>
  <si>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</si>
  <si>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</si>
  <si>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</si>
  <si>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</si>
  <si>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</si>
  <si>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</si>
  <si>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</si>
  <si>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</si>
  <si>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</si>
  <si>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</si>
  <si>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</si>
  <si>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</si>
  <si>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</si>
  <si>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</si>
  <si>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</si>
  <si>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</si>
  <si>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</si>
  <si>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</si>
  <si>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</si>
  <si>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</si>
  <si>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</si>
  <si>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</si>
  <si>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</si>
  <si>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</si>
  <si>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CMA Total</t>
  </si>
  <si>
    <t>National Average for CMAs</t>
  </si>
  <si>
    <t>*National Floor must be at least 50% higher than the national average for CMAs for active cores, and must exceed 50% of national average for CMAs for transit suburbs (see Notes 2 &amp; 3 in Gordon &amp; Janzen [2013])</t>
  </si>
  <si>
    <t>% Population Growth
2006-2016</t>
  </si>
  <si>
    <t>% of Total Population Growth
2006-2016</t>
  </si>
  <si>
    <t>&lt;-- Moving Backward</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</si>
  <si>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</si>
  <si>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</si>
  <si>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</si>
  <si>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</si>
  <si>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</si>
  <si>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</si>
  <si>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</si>
  <si>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</si>
  <si>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</si>
  <si>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</si>
  <si>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</si>
  <si>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</si>
  <si>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</si>
  <si>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</si>
  <si>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split</t>
  </si>
  <si>
    <t>n/a</t>
  </si>
  <si>
    <t>Notre-Dame-de-Pitie</t>
  </si>
  <si>
    <t>Montcalm</t>
  </si>
  <si>
    <t>Place-Duclos</t>
  </si>
  <si>
    <t>Les Rivieres</t>
  </si>
  <si>
    <t>Neufchatel Est-Lebourgneuf</t>
  </si>
  <si>
    <t xml:space="preserve">Neufchatel </t>
  </si>
  <si>
    <t>Stoneham-et-Tewkesbury &amp; Lac-Delage</t>
  </si>
  <si>
    <t>Charlesbourg</t>
  </si>
  <si>
    <t>Saint-Emile</t>
  </si>
  <si>
    <t>Saint-Bonaventure &amp; Charlesbourg_Ouest</t>
  </si>
  <si>
    <t>Vanier</t>
  </si>
  <si>
    <t>Bourg-Royal</t>
  </si>
  <si>
    <t>Beauport</t>
  </si>
  <si>
    <t>Quartier 5-2</t>
  </si>
  <si>
    <t>Bresolettes</t>
  </si>
  <si>
    <t>Sainte-Brigitte-de-Laval</t>
  </si>
  <si>
    <t>Sainte-Catherine-de-la-Jacques-Cartier</t>
  </si>
  <si>
    <t>Les Chutes-de-la-Chaudiere-Est</t>
  </si>
  <si>
    <t>Le Petit-Saint-Jean</t>
  </si>
  <si>
    <t>Neuville</t>
  </si>
  <si>
    <t>Saint=Antoine-de-Tilly &amp; La Plaine &amp; Le Bois-Clair  &amp; Le Haut-de-la-Paroisse</t>
  </si>
  <si>
    <t>Neighbourhood</t>
  </si>
  <si>
    <t>new CT</t>
  </si>
  <si>
    <t>41.05 ignored</t>
  </si>
  <si>
    <t>Québec</t>
  </si>
  <si>
    <t>2016 CTDataMaker using new 2016 Classifications</t>
  </si>
  <si>
    <t>Unclassified</t>
  </si>
  <si>
    <t>244210001.01</t>
  </si>
  <si>
    <t>CMA</t>
  </si>
  <si>
    <t>244210001.02</t>
  </si>
  <si>
    <t>244210002.00</t>
  </si>
  <si>
    <t>244210003.00</t>
  </si>
  <si>
    <t>244210004.00</t>
  </si>
  <si>
    <t>244210005.00</t>
  </si>
  <si>
    <t>244210006.00</t>
  </si>
  <si>
    <t>244210007.00</t>
  </si>
  <si>
    <t>244210008.00</t>
  </si>
  <si>
    <t>244210009.00</t>
  </si>
  <si>
    <t>244210010.00</t>
  </si>
  <si>
    <t>244210011.00</t>
  </si>
  <si>
    <t>244210012.00</t>
  </si>
  <si>
    <t>244210013.00</t>
  </si>
  <si>
    <t>244210014.00</t>
  </si>
  <si>
    <t>244210015.00</t>
  </si>
  <si>
    <t>244210016.00</t>
  </si>
  <si>
    <t>244210017.00</t>
  </si>
  <si>
    <t>244210018.00</t>
  </si>
  <si>
    <t>244210019.00</t>
  </si>
  <si>
    <t>244210020.00</t>
  </si>
  <si>
    <t>244210021.00</t>
  </si>
  <si>
    <t>244210022.00</t>
  </si>
  <si>
    <t>244210023.00</t>
  </si>
  <si>
    <t>244210024.00</t>
  </si>
  <si>
    <t>244210025.00</t>
  </si>
  <si>
    <t>244210027.00</t>
  </si>
  <si>
    <t>244210028.00</t>
  </si>
  <si>
    <t>244210029.00</t>
  </si>
  <si>
    <t>244210030.00</t>
  </si>
  <si>
    <t>244210031.00</t>
  </si>
  <si>
    <t>244210035.00</t>
  </si>
  <si>
    <t>244210036.00</t>
  </si>
  <si>
    <t>244210037.00</t>
  </si>
  <si>
    <t>244210038.02</t>
  </si>
  <si>
    <t>244210101.00</t>
  </si>
  <si>
    <t>244210102.00</t>
  </si>
  <si>
    <t>244210103.00</t>
  </si>
  <si>
    <t>244210110.00</t>
  </si>
  <si>
    <t>244210111.00</t>
  </si>
  <si>
    <t>244210114.00</t>
  </si>
  <si>
    <t>244210115.00</t>
  </si>
  <si>
    <t>244210116.00</t>
  </si>
  <si>
    <t>244210117.00</t>
  </si>
  <si>
    <t>244210260.01</t>
  </si>
  <si>
    <t>244210260.02</t>
  </si>
  <si>
    <t>244210272.00</t>
  </si>
  <si>
    <t>244210810.00</t>
  </si>
  <si>
    <t>244210812.00</t>
  </si>
  <si>
    <t>244210032.00</t>
  </si>
  <si>
    <t>244210039.01</t>
  </si>
  <si>
    <t>244210040.02</t>
  </si>
  <si>
    <t>244210041.01</t>
  </si>
  <si>
    <t>244210041.02</t>
  </si>
  <si>
    <t>244210041.04</t>
  </si>
  <si>
    <t>244210041.05</t>
  </si>
  <si>
    <t>244210041.06</t>
  </si>
  <si>
    <t>244210041.07</t>
  </si>
  <si>
    <t>244210100.00</t>
  </si>
  <si>
    <t>244210113.02</t>
  </si>
  <si>
    <t>244210119.03</t>
  </si>
  <si>
    <t>244210119.04</t>
  </si>
  <si>
    <t>244210120.02</t>
  </si>
  <si>
    <t>244210120.03</t>
  </si>
  <si>
    <t>244210140.01</t>
  </si>
  <si>
    <t>244210140.02</t>
  </si>
  <si>
    <t>244210140.03</t>
  </si>
  <si>
    <t>244210160.02</t>
  </si>
  <si>
    <t>244210160.03</t>
  </si>
  <si>
    <t>244210170.03</t>
  </si>
  <si>
    <t>244210170.04</t>
  </si>
  <si>
    <t>244210170.05</t>
  </si>
  <si>
    <t>244210170.06</t>
  </si>
  <si>
    <t>244210210.01</t>
  </si>
  <si>
    <t>244210210.02</t>
  </si>
  <si>
    <t>244210220.01</t>
  </si>
  <si>
    <t>244210220.02</t>
  </si>
  <si>
    <t>244210230.01</t>
  </si>
  <si>
    <t>244210230.02</t>
  </si>
  <si>
    <t>244210240.01</t>
  </si>
  <si>
    <t>244210240.02</t>
  </si>
  <si>
    <t>244210260.03</t>
  </si>
  <si>
    <t>244210271.01</t>
  </si>
  <si>
    <t>244210273.01</t>
  </si>
  <si>
    <t>244210273.03</t>
  </si>
  <si>
    <t>244210290.01</t>
  </si>
  <si>
    <t>244210290.02</t>
  </si>
  <si>
    <t>244210300.00</t>
  </si>
  <si>
    <t>244210311.01</t>
  </si>
  <si>
    <t>244210320.01</t>
  </si>
  <si>
    <t>244210320.02</t>
  </si>
  <si>
    <t>244210320.03</t>
  </si>
  <si>
    <t>244210320.04</t>
  </si>
  <si>
    <t>244210320.07</t>
  </si>
  <si>
    <t>244210320.08</t>
  </si>
  <si>
    <t>244210330.00</t>
  </si>
  <si>
    <t>244210340.01</t>
  </si>
  <si>
    <t>244210340.02</t>
  </si>
  <si>
    <t>244210340.03</t>
  </si>
  <si>
    <t>244210360.01</t>
  </si>
  <si>
    <t>244210360.02</t>
  </si>
  <si>
    <t>244210500.00</t>
  </si>
  <si>
    <t>244210600.01</t>
  </si>
  <si>
    <t>244210600.04</t>
  </si>
  <si>
    <t>244210800.01</t>
  </si>
  <si>
    <t>244210800.02</t>
  </si>
  <si>
    <t>244210801.00</t>
  </si>
  <si>
    <t>244210802.00</t>
  </si>
  <si>
    <t>244210811.00</t>
  </si>
  <si>
    <t>244210820.01</t>
  </si>
  <si>
    <t>244210820.02</t>
  </si>
  <si>
    <t>244210830.01</t>
  </si>
  <si>
    <t>244210830.02</t>
  </si>
  <si>
    <t>244210835.01</t>
  </si>
  <si>
    <t>244210835.04</t>
  </si>
  <si>
    <t>244210835.05</t>
  </si>
  <si>
    <t>244210840.01</t>
  </si>
  <si>
    <t>244210840.02</t>
  </si>
  <si>
    <t>244210845.01</t>
  </si>
  <si>
    <t>244210846.02</t>
  </si>
  <si>
    <t>244210846.04</t>
  </si>
  <si>
    <t>244210850.01</t>
  </si>
  <si>
    <t>244210041.03</t>
  </si>
  <si>
    <t>244210119.02</t>
  </si>
  <si>
    <t>244210170.07</t>
  </si>
  <si>
    <t>244210200.00</t>
  </si>
  <si>
    <t>244210320.05</t>
  </si>
  <si>
    <t>244210370.00</t>
  </si>
  <si>
    <t>244210510.00</t>
  </si>
  <si>
    <t>244210520.00</t>
  </si>
  <si>
    <t>244210530.00</t>
  </si>
  <si>
    <t>244210540.00</t>
  </si>
  <si>
    <t>244210600.03</t>
  </si>
  <si>
    <t>244210605.00</t>
  </si>
  <si>
    <t>244210610.00</t>
  </si>
  <si>
    <t>244210700.00</t>
  </si>
  <si>
    <t>244210825.00</t>
  </si>
  <si>
    <t>244210835.03</t>
  </si>
  <si>
    <t>244210845.02</t>
  </si>
  <si>
    <t>244210846.03</t>
  </si>
  <si>
    <t>244210850.02</t>
  </si>
  <si>
    <t>244210900.00</t>
  </si>
  <si>
    <t>244210026.00</t>
  </si>
  <si>
    <t>244210033.01</t>
  </si>
  <si>
    <t>244210033.02</t>
  </si>
  <si>
    <t>244210034.00</t>
  </si>
  <si>
    <t>244210038.01</t>
  </si>
  <si>
    <t>244210039.02</t>
  </si>
  <si>
    <t>244210040.01</t>
  </si>
  <si>
    <t>244210112.01</t>
  </si>
  <si>
    <t>244210112.02</t>
  </si>
  <si>
    <t>244210113.01</t>
  </si>
  <si>
    <t>244210118.00</t>
  </si>
  <si>
    <t>244210120.01</t>
  </si>
  <si>
    <t>244210160.01</t>
  </si>
  <si>
    <t>244210270.01</t>
  </si>
  <si>
    <t>244210270.02</t>
  </si>
  <si>
    <t>244210271.02</t>
  </si>
  <si>
    <t>244210273.02</t>
  </si>
  <si>
    <t>244210273.04</t>
  </si>
  <si>
    <t>244210280.01</t>
  </si>
  <si>
    <t>244210280.02</t>
  </si>
  <si>
    <t>244210280.03</t>
  </si>
  <si>
    <t>244210310.00</t>
  </si>
  <si>
    <t>244210311.02</t>
  </si>
  <si>
    <t>244210190.00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</si>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</sst>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0"/>
      <color theme="1"/>
      <name val="Calibri"/>
      <family val="2"/>
    </font>
    <font>
      <sz val="10"/>
      <color rgb="FF006100"/>
      <name val="Calibri"/>
      <family val="2"/>
      <scheme val="minor"/>
    </font>
    <font>
      <sz val="10"/>
      <name val="MS Sans Serif"/>
    </font>
    <font>
      <sz val="11"/>
      <color indexed="8"/>
      <name val="Calibri"/>
      <family val="2"/>
    </font>
    <font>
      <sz val="10"/>
      <color theme="0"/>
      <name val="Calibri"/>
      <family val="2"/>
      <scheme val="minor"/>
    </font>
    <font>
      <sz val="8"/>
      <color theme="1"/>
      <name val="Calibri"/>
      <family val="2"/>
      <scheme val="minor"/>
    </font>
    <font>
      <b/>
      <sz val="12"/>
      <color theme="1"/>
      <name val="Calibri"/>
      <family val="2"/>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theme="1"/>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ck">
        <color auto="1"/>
      </right>
      <top/>
      <bottom/>
      <diagonal/>
    </border>
    <border>
      <left style="thick">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7" fillId="0" borderId="0"/>
    <xf numFmtId="0" fontId="28" fillId="8" borderId="8" applyNumberFormat="0" applyFont="0" applyAlignment="0" applyProtection="0"/>
    <xf numFmtId="0" fontId="32" fillId="0" borderId="0" applyNumberFormat="0" applyFill="0" applyBorder="0" applyAlignment="0" applyProtection="0"/>
  </cellStyleXfs>
  <cellXfs count="282">
    <xf numFmtId="0" fontId="0" fillId="0" borderId="0" xfId="0"/>
    <xf numFmtId="0" fontId="16" fillId="0" borderId="0" xfId="0" applyFont="1"/>
    <xf numFmtId="0" fontId="0" fillId="0" borderId="0" xfId="0" applyFill="1"/>
    <xf numFmtId="2" fontId="0" fillId="0" borderId="0" xfId="0" applyNumberFormat="1"/>
    <xf numFmtId="0" fontId="20" fillId="0" borderId="23" xfId="0" applyFont="1" applyFill="1" applyBorder="1" applyAlignment="1">
      <alignment horizontal="center" vertical="center" wrapText="1"/>
    </xf>
    <xf numFmtId="3" fontId="20" fillId="0" borderId="25" xfId="0" applyNumberFormat="1" applyFont="1" applyFill="1" applyBorder="1" applyAlignment="1">
      <alignment horizontal="center" vertical="center" wrapText="1"/>
    </xf>
    <xf numFmtId="3" fontId="20"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6" xfId="0" applyFont="1" applyFill="1" applyBorder="1" applyAlignment="1">
      <alignment horizontal="center" vertical="center" wrapText="1"/>
    </xf>
    <xf numFmtId="3" fontId="20" fillId="0" borderId="27" xfId="0" applyNumberFormat="1" applyFont="1" applyFill="1" applyBorder="1" applyAlignment="1">
      <alignment horizontal="center" vertical="center" wrapText="1"/>
    </xf>
    <xf numFmtId="2" fontId="20" fillId="0" borderId="28" xfId="0" applyNumberFormat="1" applyFont="1" applyFill="1" applyBorder="1" applyAlignment="1">
      <alignment horizontal="center" vertical="center" wrapText="1"/>
    </xf>
    <xf numFmtId="164" fontId="23" fillId="0" borderId="22" xfId="7" applyNumberFormat="1" applyFont="1" applyFill="1" applyBorder="1" applyAlignment="1">
      <alignment horizontal="center"/>
    </xf>
    <xf numFmtId="2" fontId="23" fillId="0" borderId="11" xfId="1" applyNumberFormat="1" applyFont="1" applyFill="1" applyBorder="1" applyAlignment="1">
      <alignment horizontal="center"/>
    </xf>
    <xf numFmtId="2" fontId="23" fillId="0" borderId="11" xfId="7"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Alignment="1">
      <alignment horizontal="center"/>
    </xf>
    <xf numFmtId="0" fontId="22" fillId="0" borderId="22" xfId="0" applyFont="1" applyFill="1" applyBorder="1" applyAlignment="1">
      <alignment horizontal="center"/>
    </xf>
    <xf numFmtId="3" fontId="21" fillId="0" borderId="29" xfId="0" applyNumberFormat="1" applyFont="1" applyFill="1" applyBorder="1" applyAlignment="1">
      <alignment horizontal="center" vertical="center" wrapText="1"/>
    </xf>
    <xf numFmtId="3" fontId="23" fillId="0" borderId="15" xfId="7" applyNumberFormat="1" applyFont="1" applyFill="1" applyBorder="1" applyAlignment="1">
      <alignment horizontal="center"/>
    </xf>
    <xf numFmtId="3" fontId="23" fillId="0" borderId="0" xfId="7" applyNumberFormat="1" applyFont="1" applyFill="1" applyBorder="1" applyAlignment="1">
      <alignment horizontal="center"/>
    </xf>
    <xf numFmtId="3" fontId="22" fillId="0" borderId="0" xfId="0" applyNumberFormat="1" applyFont="1" applyFill="1" applyBorder="1" applyAlignment="1">
      <alignment horizontal="center"/>
    </xf>
    <xf numFmtId="165" fontId="23" fillId="0" borderId="0" xfId="1" applyNumberFormat="1" applyFont="1" applyFill="1" applyBorder="1" applyAlignment="1">
      <alignment horizontal="center"/>
    </xf>
    <xf numFmtId="165" fontId="22" fillId="0" borderId="0" xfId="1" applyNumberFormat="1" applyFont="1" applyFill="1" applyBorder="1" applyAlignment="1">
      <alignment horizontal="center"/>
    </xf>
    <xf numFmtId="167" fontId="22" fillId="0" borderId="0" xfId="0"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25" fillId="0" borderId="0" xfId="0" applyFont="1"/>
    <xf numFmtId="4" fontId="22" fillId="0" borderId="16" xfId="0" applyNumberFormat="1" applyFont="1" applyFill="1" applyBorder="1" applyAlignment="1">
      <alignment horizontal="center"/>
    </xf>
    <xf numFmtId="3" fontId="22" fillId="0" borderId="0" xfId="0" applyNumberFormat="1" applyFont="1" applyFill="1" applyAlignment="1">
      <alignment horizontal="center"/>
    </xf>
    <xf numFmtId="0" fontId="22" fillId="0" borderId="0" xfId="0" applyFont="1" applyFill="1" applyAlignment="1">
      <alignment horizontal="center"/>
    </xf>
    <xf numFmtId="3" fontId="22" fillId="0" borderId="16" xfId="0" applyNumberFormat="1" applyFont="1" applyFill="1" applyBorder="1" applyAlignment="1">
      <alignment horizontal="center"/>
    </xf>
    <xf numFmtId="3" fontId="22" fillId="0" borderId="11" xfId="0" applyNumberFormat="1" applyFont="1" applyFill="1" applyBorder="1" applyAlignment="1">
      <alignment horizontal="center"/>
    </xf>
    <xf numFmtId="0" fontId="16" fillId="0" borderId="34" xfId="0" applyFont="1" applyFill="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2" fillId="34" borderId="42" xfId="0" applyFont="1" applyFill="1" applyBorder="1"/>
    <xf numFmtId="166" fontId="22" fillId="34" borderId="43" xfId="44" applyNumberFormat="1" applyFont="1" applyFill="1" applyBorder="1" applyAlignment="1">
      <alignment horizontal="center"/>
    </xf>
    <xf numFmtId="165" fontId="22" fillId="34" borderId="44" xfId="0" applyNumberFormat="1" applyFont="1" applyFill="1" applyBorder="1" applyAlignment="1">
      <alignment horizontal="center"/>
    </xf>
    <xf numFmtId="165" fontId="22" fillId="34" borderId="44" xfId="1" applyNumberFormat="1" applyFont="1" applyFill="1" applyBorder="1" applyAlignment="1">
      <alignment horizontal="center"/>
    </xf>
    <xf numFmtId="166" fontId="22" fillId="34" borderId="43" xfId="0" applyNumberFormat="1" applyFont="1" applyFill="1" applyBorder="1" applyAlignment="1">
      <alignment horizontal="center"/>
    </xf>
    <xf numFmtId="165" fontId="22" fillId="34" borderId="45" xfId="1" applyNumberFormat="1" applyFont="1" applyFill="1" applyBorder="1" applyAlignment="1">
      <alignment horizontal="center"/>
    </xf>
    <xf numFmtId="0" fontId="22" fillId="35" borderId="46" xfId="0" applyFont="1" applyFill="1" applyBorder="1"/>
    <xf numFmtId="166" fontId="22" fillId="35" borderId="47" xfId="44" applyNumberFormat="1" applyFont="1" applyFill="1" applyBorder="1" applyAlignment="1">
      <alignment horizontal="center"/>
    </xf>
    <xf numFmtId="165" fontId="22" fillId="35" borderId="48" xfId="0" applyNumberFormat="1" applyFont="1" applyFill="1" applyBorder="1" applyAlignment="1">
      <alignment horizontal="center"/>
    </xf>
    <xf numFmtId="165" fontId="22" fillId="35" borderId="48" xfId="1" applyNumberFormat="1" applyFont="1" applyFill="1" applyBorder="1" applyAlignment="1">
      <alignment horizontal="center"/>
    </xf>
    <xf numFmtId="166" fontId="22" fillId="35" borderId="47" xfId="0" applyNumberFormat="1" applyFont="1" applyFill="1" applyBorder="1" applyAlignment="1">
      <alignment horizontal="center"/>
    </xf>
    <xf numFmtId="165" fontId="22" fillId="35" borderId="49" xfId="1" applyNumberFormat="1" applyFont="1" applyFill="1" applyBorder="1" applyAlignment="1">
      <alignment horizontal="center"/>
    </xf>
    <xf numFmtId="0" fontId="22" fillId="36" borderId="46" xfId="0" applyFont="1" applyFill="1" applyBorder="1"/>
    <xf numFmtId="166" fontId="22" fillId="36" borderId="47" xfId="44" applyNumberFormat="1" applyFont="1" applyFill="1" applyBorder="1" applyAlignment="1">
      <alignment horizontal="center"/>
    </xf>
    <xf numFmtId="165" fontId="22" fillId="36" borderId="48" xfId="0" applyNumberFormat="1" applyFont="1" applyFill="1" applyBorder="1" applyAlignment="1">
      <alignment horizontal="center"/>
    </xf>
    <xf numFmtId="165" fontId="22" fillId="36" borderId="48" xfId="1" applyNumberFormat="1" applyFont="1" applyFill="1" applyBorder="1" applyAlignment="1">
      <alignment horizontal="center"/>
    </xf>
    <xf numFmtId="166" fontId="22" fillId="36" borderId="47" xfId="0" applyNumberFormat="1" applyFont="1" applyFill="1" applyBorder="1" applyAlignment="1">
      <alignment horizontal="center"/>
    </xf>
    <xf numFmtId="165" fontId="22" fillId="36" borderId="49" xfId="1" applyNumberFormat="1" applyFont="1" applyFill="1" applyBorder="1" applyAlignment="1">
      <alignment horizontal="center"/>
    </xf>
    <xf numFmtId="0" fontId="22" fillId="0" borderId="50" xfId="0" applyFont="1" applyBorder="1"/>
    <xf numFmtId="166" fontId="22" fillId="0" borderId="51" xfId="44" applyNumberFormat="1" applyFont="1" applyBorder="1" applyAlignment="1">
      <alignment horizontal="center"/>
    </xf>
    <xf numFmtId="165" fontId="22" fillId="0" borderId="52" xfId="0" applyNumberFormat="1" applyFont="1" applyBorder="1" applyAlignment="1">
      <alignment horizontal="center"/>
    </xf>
    <xf numFmtId="165" fontId="22" fillId="0" borderId="52" xfId="1" applyNumberFormat="1" applyFont="1" applyBorder="1" applyAlignment="1">
      <alignment horizontal="center"/>
    </xf>
    <xf numFmtId="166" fontId="22" fillId="0" borderId="51" xfId="0" applyNumberFormat="1" applyFont="1" applyBorder="1" applyAlignment="1">
      <alignment horizontal="center"/>
    </xf>
    <xf numFmtId="165" fontId="22" fillId="0" borderId="53" xfId="1" applyNumberFormat="1" applyFont="1" applyBorder="1" applyAlignment="1">
      <alignment horizontal="center"/>
    </xf>
    <xf numFmtId="0" fontId="20" fillId="0" borderId="38" xfId="0" applyFont="1" applyBorder="1"/>
    <xf numFmtId="166" fontId="20" fillId="0" borderId="39" xfId="44" applyNumberFormat="1" applyFont="1" applyBorder="1" applyAlignment="1">
      <alignment horizontal="center"/>
    </xf>
    <xf numFmtId="10" fontId="22" fillId="0" borderId="40" xfId="0" applyNumberFormat="1" applyFont="1" applyBorder="1" applyAlignment="1">
      <alignment horizontal="center"/>
    </xf>
    <xf numFmtId="0" fontId="20" fillId="0" borderId="40" xfId="0" applyFont="1" applyBorder="1" applyAlignment="1">
      <alignment horizontal="center"/>
    </xf>
    <xf numFmtId="166" fontId="20" fillId="0" borderId="39" xfId="0" applyNumberFormat="1" applyFont="1" applyBorder="1" applyAlignment="1">
      <alignment horizontal="center"/>
    </xf>
    <xf numFmtId="165" fontId="20" fillId="0" borderId="40" xfId="1" applyNumberFormat="1" applyFont="1" applyBorder="1" applyAlignment="1">
      <alignment horizontal="center"/>
    </xf>
    <xf numFmtId="165" fontId="20" fillId="0" borderId="41" xfId="0" applyNumberFormat="1" applyFont="1" applyBorder="1" applyAlignment="1">
      <alignment horizontal="center"/>
    </xf>
    <xf numFmtId="0" fontId="22" fillId="0" borderId="0" xfId="0" applyFont="1" applyFill="1"/>
    <xf numFmtId="0" fontId="22" fillId="34" borderId="0" xfId="0" applyFont="1" applyFill="1" applyAlignment="1">
      <alignment horizontal="center"/>
    </xf>
    <xf numFmtId="0" fontId="22" fillId="36" borderId="0" xfId="0" applyFont="1" applyFill="1" applyAlignment="1">
      <alignment horizontal="center"/>
    </xf>
    <xf numFmtId="0" fontId="22" fillId="35" borderId="0" xfId="0" applyFont="1" applyFill="1" applyAlignment="1">
      <alignment horizontal="center"/>
    </xf>
    <xf numFmtId="2" fontId="22" fillId="0" borderId="0" xfId="0" applyNumberFormat="1" applyFont="1" applyFill="1" applyBorder="1" applyAlignment="1">
      <alignment horizontal="center"/>
    </xf>
    <xf numFmtId="0" fontId="22" fillId="36" borderId="14" xfId="0" applyFont="1" applyFill="1" applyBorder="1" applyAlignment="1">
      <alignment horizontal="center"/>
    </xf>
    <xf numFmtId="0" fontId="22" fillId="34" borderId="14" xfId="0" applyFont="1" applyFill="1" applyBorder="1" applyAlignment="1">
      <alignment horizontal="center"/>
    </xf>
    <xf numFmtId="167"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4" fontId="22" fillId="34" borderId="16" xfId="0" applyNumberFormat="1" applyFont="1" applyFill="1" applyBorder="1" applyAlignment="1">
      <alignment horizontal="center"/>
    </xf>
    <xf numFmtId="3" fontId="23" fillId="34" borderId="15" xfId="7" applyNumberFormat="1" applyFont="1" applyFill="1" applyBorder="1" applyAlignment="1">
      <alignment horizontal="center"/>
    </xf>
    <xf numFmtId="3" fontId="22" fillId="34" borderId="0" xfId="0" applyNumberFormat="1" applyFont="1" applyFill="1" applyAlignment="1">
      <alignment horizontal="center"/>
    </xf>
    <xf numFmtId="3" fontId="19" fillId="34" borderId="0" xfId="0" quotePrefix="1" applyNumberFormat="1" applyFont="1" applyFill="1" applyAlignment="1">
      <alignment horizontal="center"/>
    </xf>
    <xf numFmtId="3" fontId="23" fillId="34" borderId="0" xfId="7" applyNumberFormat="1" applyFont="1" applyFill="1" applyBorder="1" applyAlignment="1">
      <alignment horizontal="center"/>
    </xf>
    <xf numFmtId="165" fontId="23" fillId="34" borderId="0" xfId="1" applyNumberFormat="1" applyFont="1" applyFill="1" applyBorder="1" applyAlignment="1">
      <alignment horizontal="center"/>
    </xf>
    <xf numFmtId="3" fontId="22" fillId="34" borderId="16" xfId="0" applyNumberFormat="1" applyFont="1" applyFill="1" applyBorder="1" applyAlignment="1">
      <alignment horizontal="center"/>
    </xf>
    <xf numFmtId="164" fontId="23" fillId="34" borderId="22" xfId="7" applyNumberFormat="1" applyFont="1" applyFill="1" applyBorder="1" applyAlignment="1">
      <alignment horizontal="center"/>
    </xf>
    <xf numFmtId="3" fontId="22" fillId="34" borderId="11" xfId="0" applyNumberFormat="1" applyFont="1" applyFill="1" applyBorder="1" applyAlignment="1">
      <alignment horizontal="center"/>
    </xf>
    <xf numFmtId="2" fontId="23" fillId="34" borderId="11" xfId="1" applyNumberFormat="1" applyFont="1" applyFill="1" applyBorder="1" applyAlignment="1">
      <alignment horizontal="center"/>
    </xf>
    <xf numFmtId="2" fontId="23" fillId="34" borderId="11" xfId="7" applyNumberFormat="1" applyFont="1" applyFill="1" applyBorder="1" applyAlignment="1">
      <alignment horizontal="center"/>
    </xf>
    <xf numFmtId="2" fontId="22" fillId="34" borderId="0" xfId="0" applyNumberFormat="1" applyFont="1" applyFill="1" applyBorder="1" applyAlignment="1">
      <alignment horizontal="center"/>
    </xf>
    <xf numFmtId="167" fontId="22" fillId="36" borderId="0" xfId="0" applyNumberFormat="1" applyFont="1" applyFill="1" applyBorder="1" applyAlignment="1">
      <alignment horizontal="center"/>
    </xf>
    <xf numFmtId="3" fontId="22" fillId="36" borderId="0" xfId="0" applyNumberFormat="1" applyFont="1" applyFill="1" applyBorder="1" applyAlignment="1">
      <alignment horizontal="center"/>
    </xf>
    <xf numFmtId="4" fontId="22" fillId="36" borderId="16" xfId="0" applyNumberFormat="1" applyFont="1" applyFill="1" applyBorder="1" applyAlignment="1">
      <alignment horizontal="center"/>
    </xf>
    <xf numFmtId="3" fontId="23" fillId="36" borderId="15" xfId="7" applyNumberFormat="1" applyFont="1" applyFill="1" applyBorder="1" applyAlignment="1">
      <alignment horizontal="center"/>
    </xf>
    <xf numFmtId="3" fontId="22" fillId="36" borderId="0" xfId="0" applyNumberFormat="1" applyFont="1" applyFill="1" applyAlignment="1">
      <alignment horizontal="center"/>
    </xf>
    <xf numFmtId="3" fontId="19" fillId="36" borderId="0" xfId="0" quotePrefix="1" applyNumberFormat="1" applyFont="1" applyFill="1" applyAlignment="1">
      <alignment horizontal="center"/>
    </xf>
    <xf numFmtId="3" fontId="23" fillId="36" borderId="0" xfId="7" applyNumberFormat="1" applyFont="1" applyFill="1" applyBorder="1" applyAlignment="1">
      <alignment horizontal="center"/>
    </xf>
    <xf numFmtId="165" fontId="23" fillId="36" borderId="0" xfId="1" applyNumberFormat="1" applyFont="1" applyFill="1" applyBorder="1" applyAlignment="1">
      <alignment horizontal="center"/>
    </xf>
    <xf numFmtId="3" fontId="22" fillId="36" borderId="16" xfId="0" applyNumberFormat="1" applyFont="1" applyFill="1" applyBorder="1" applyAlignment="1">
      <alignment horizontal="center"/>
    </xf>
    <xf numFmtId="164" fontId="23" fillId="36" borderId="22" xfId="7" applyNumberFormat="1" applyFont="1" applyFill="1" applyBorder="1" applyAlignment="1">
      <alignment horizontal="center"/>
    </xf>
    <xf numFmtId="3" fontId="22" fillId="36" borderId="11" xfId="0" applyNumberFormat="1" applyFont="1" applyFill="1" applyBorder="1" applyAlignment="1">
      <alignment horizontal="center"/>
    </xf>
    <xf numFmtId="2" fontId="23" fillId="36" borderId="11" xfId="1" applyNumberFormat="1" applyFont="1" applyFill="1" applyBorder="1" applyAlignment="1">
      <alignment horizontal="center"/>
    </xf>
    <xf numFmtId="2" fontId="23" fillId="36" borderId="11" xfId="7" applyNumberFormat="1" applyFont="1" applyFill="1" applyBorder="1" applyAlignment="1">
      <alignment horizontal="center"/>
    </xf>
    <xf numFmtId="2" fontId="22" fillId="36" borderId="0" xfId="0" applyNumberFormat="1" applyFont="1" applyFill="1" applyBorder="1" applyAlignment="1">
      <alignment horizontal="center"/>
    </xf>
    <xf numFmtId="0" fontId="22" fillId="35" borderId="14" xfId="0" applyFont="1" applyFill="1" applyBorder="1" applyAlignment="1">
      <alignment horizontal="center"/>
    </xf>
    <xf numFmtId="167" fontId="22" fillId="35" borderId="0" xfId="0" applyNumberFormat="1" applyFont="1" applyFill="1" applyBorder="1" applyAlignment="1">
      <alignment horizontal="center"/>
    </xf>
    <xf numFmtId="3" fontId="22" fillId="35" borderId="0" xfId="0" applyNumberFormat="1" applyFont="1" applyFill="1" applyBorder="1" applyAlignment="1">
      <alignment horizontal="center"/>
    </xf>
    <xf numFmtId="4" fontId="22" fillId="35" borderId="16" xfId="0" applyNumberFormat="1" applyFont="1" applyFill="1" applyBorder="1" applyAlignment="1">
      <alignment horizontal="center"/>
    </xf>
    <xf numFmtId="3" fontId="23" fillId="35" borderId="15" xfId="7" applyNumberFormat="1" applyFont="1" applyFill="1" applyBorder="1" applyAlignment="1">
      <alignment horizontal="center"/>
    </xf>
    <xf numFmtId="3" fontId="22" fillId="35" borderId="0" xfId="0" applyNumberFormat="1" applyFont="1" applyFill="1" applyAlignment="1">
      <alignment horizontal="center"/>
    </xf>
    <xf numFmtId="3" fontId="19" fillId="35" borderId="0" xfId="0" quotePrefix="1" applyNumberFormat="1" applyFont="1" applyFill="1" applyAlignment="1">
      <alignment horizontal="center"/>
    </xf>
    <xf numFmtId="3" fontId="23" fillId="35" borderId="0" xfId="7" applyNumberFormat="1" applyFont="1" applyFill="1" applyBorder="1" applyAlignment="1">
      <alignment horizontal="center"/>
    </xf>
    <xf numFmtId="165" fontId="23" fillId="35" borderId="0" xfId="1" applyNumberFormat="1" applyFont="1" applyFill="1" applyBorder="1" applyAlignment="1">
      <alignment horizontal="center"/>
    </xf>
    <xf numFmtId="3" fontId="22" fillId="35" borderId="16" xfId="0" applyNumberFormat="1" applyFont="1" applyFill="1" applyBorder="1" applyAlignment="1">
      <alignment horizontal="center"/>
    </xf>
    <xf numFmtId="164" fontId="23" fillId="35" borderId="22" xfId="7" applyNumberFormat="1" applyFont="1" applyFill="1" applyBorder="1" applyAlignment="1">
      <alignment horizontal="center"/>
    </xf>
    <xf numFmtId="3" fontId="22" fillId="35" borderId="11" xfId="0" applyNumberFormat="1" applyFont="1" applyFill="1" applyBorder="1" applyAlignment="1">
      <alignment horizontal="center"/>
    </xf>
    <xf numFmtId="2" fontId="23" fillId="35" borderId="11" xfId="1" applyNumberFormat="1" applyFont="1" applyFill="1" applyBorder="1" applyAlignment="1">
      <alignment horizontal="center"/>
    </xf>
    <xf numFmtId="2" fontId="23" fillId="35" borderId="11" xfId="7" applyNumberFormat="1" applyFont="1" applyFill="1" applyBorder="1" applyAlignment="1">
      <alignment horizontal="center"/>
    </xf>
    <xf numFmtId="2" fontId="22" fillId="35" borderId="0" xfId="0"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0" fillId="0" borderId="0" xfId="0" applyNumberFormat="1"/>
    <xf numFmtId="2" fontId="20" fillId="0" borderId="23" xfId="0" applyNumberFormat="1" applyFont="1" applyFill="1" applyBorder="1" applyAlignment="1">
      <alignment horizontal="center" vertical="center" wrapText="1"/>
    </xf>
    <xf numFmtId="0" fontId="22" fillId="34" borderId="0" xfId="0" applyFont="1" applyFill="1" applyBorder="1" applyAlignment="1">
      <alignment horizontal="left"/>
    </xf>
    <xf numFmtId="0" fontId="22" fillId="36" borderId="0" xfId="0" applyFont="1" applyFill="1" applyBorder="1" applyAlignment="1">
      <alignment horizontal="left"/>
    </xf>
    <xf numFmtId="0" fontId="22" fillId="0" borderId="0" xfId="0" applyFont="1" applyFill="1" applyBorder="1" applyAlignment="1">
      <alignment horizontal="left"/>
    </xf>
    <xf numFmtId="0" fontId="22" fillId="35" borderId="0" xfId="0" applyFont="1" applyFill="1" applyBorder="1" applyAlignment="1">
      <alignment horizontal="left"/>
    </xf>
    <xf numFmtId="2" fontId="22" fillId="34" borderId="14" xfId="0" applyNumberFormat="1" applyFont="1" applyFill="1" applyBorder="1" applyAlignment="1">
      <alignment horizontal="center"/>
    </xf>
    <xf numFmtId="2" fontId="22" fillId="36" borderId="14" xfId="0" applyNumberFormat="1" applyFont="1" applyFill="1" applyBorder="1" applyAlignment="1">
      <alignment horizontal="center"/>
    </xf>
    <xf numFmtId="2" fontId="22" fillId="0" borderId="14" xfId="0" applyNumberFormat="1" applyFont="1" applyFill="1" applyBorder="1" applyAlignment="1">
      <alignment horizontal="center"/>
    </xf>
    <xf numFmtId="2" fontId="22" fillId="35" borderId="14" xfId="0"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19" fillId="35" borderId="0" xfId="0" quotePrefix="1" applyNumberFormat="1" applyFont="1" applyFill="1" applyBorder="1" applyAlignment="1">
      <alignment horizontal="center"/>
    </xf>
    <xf numFmtId="2" fontId="19" fillId="34" borderId="14" xfId="0" quotePrefix="1" applyNumberFormat="1" applyFont="1" applyFill="1" applyBorder="1" applyAlignment="1">
      <alignment horizontal="center"/>
    </xf>
    <xf numFmtId="2" fontId="19" fillId="36" borderId="14" xfId="0" quotePrefix="1" applyNumberFormat="1" applyFont="1" applyFill="1" applyBorder="1" applyAlignment="1">
      <alignment horizontal="center"/>
    </xf>
    <xf numFmtId="2" fontId="19" fillId="35" borderId="14" xfId="0" quotePrefix="1" applyNumberFormat="1" applyFont="1" applyFill="1" applyBorder="1" applyAlignment="1">
      <alignment horizontal="center"/>
    </xf>
    <xf numFmtId="165" fontId="22" fillId="34" borderId="0" xfId="1" applyNumberFormat="1" applyFont="1" applyFill="1" applyBorder="1" applyAlignment="1">
      <alignment horizontal="center"/>
    </xf>
    <xf numFmtId="165" fontId="22" fillId="36" borderId="0" xfId="1" applyNumberFormat="1" applyFont="1" applyFill="1" applyBorder="1" applyAlignment="1">
      <alignment horizontal="center"/>
    </xf>
    <xf numFmtId="165" fontId="22" fillId="35" borderId="0" xfId="1" applyNumberFormat="1" applyFont="1" applyFill="1" applyBorder="1" applyAlignment="1">
      <alignment horizontal="center"/>
    </xf>
    <xf numFmtId="0" fontId="22" fillId="0" borderId="14" xfId="0" applyFont="1" applyFill="1" applyBorder="1" applyAlignment="1">
      <alignment horizontal="left"/>
    </xf>
    <xf numFmtId="49" fontId="23" fillId="0" borderId="0" xfId="0" applyNumberFormat="1" applyFont="1" applyFill="1"/>
    <xf numFmtId="2" fontId="22" fillId="0" borderId="14" xfId="0" applyNumberFormat="1" applyFont="1" applyFill="1" applyBorder="1"/>
    <xf numFmtId="3" fontId="23" fillId="0" borderId="15" xfId="0" applyNumberFormat="1" applyFont="1" applyFill="1" applyBorder="1" applyAlignment="1">
      <alignment horizontal="center"/>
    </xf>
    <xf numFmtId="1" fontId="22" fillId="0" borderId="0" xfId="0"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165" fontId="20" fillId="0" borderId="0" xfId="1" applyNumberFormat="1" applyFont="1" applyFill="1" applyBorder="1" applyAlignment="1">
      <alignment horizontal="center"/>
    </xf>
    <xf numFmtId="3" fontId="22" fillId="0" borderId="0" xfId="0" applyNumberFormat="1" applyFont="1" applyFill="1" applyBorder="1"/>
    <xf numFmtId="165" fontId="22" fillId="0" borderId="0" xfId="1" applyNumberFormat="1" applyFont="1" applyFill="1" applyBorder="1"/>
    <xf numFmtId="0" fontId="22" fillId="0" borderId="22" xfId="0" applyFont="1" applyFill="1" applyBorder="1"/>
    <xf numFmtId="3" fontId="20" fillId="0" borderId="11" xfId="0" applyNumberFormat="1" applyFont="1" applyFill="1" applyBorder="1" applyAlignment="1">
      <alignment horizontal="center"/>
    </xf>
    <xf numFmtId="0" fontId="22" fillId="0" borderId="11" xfId="0" applyFont="1" applyFill="1" applyBorder="1" applyAlignment="1">
      <alignment horizontal="center"/>
    </xf>
    <xf numFmtId="3" fontId="22" fillId="0" borderId="10" xfId="0" applyNumberFormat="1" applyFont="1" applyFill="1" applyBorder="1" applyAlignment="1">
      <alignment horizontal="center"/>
    </xf>
    <xf numFmtId="0" fontId="29" fillId="37" borderId="14" xfId="0" applyFont="1" applyFill="1" applyBorder="1" applyAlignment="1">
      <alignment horizontal="center"/>
    </xf>
    <xf numFmtId="0" fontId="26" fillId="0" borderId="0" xfId="7" applyFont="1" applyFill="1"/>
    <xf numFmtId="0" fontId="21" fillId="38" borderId="0" xfId="0" applyFont="1" applyFill="1" applyBorder="1" applyAlignment="1">
      <alignment horizontal="left" vertical="center" wrapText="1"/>
    </xf>
    <xf numFmtId="2" fontId="23" fillId="38" borderId="14" xfId="7" applyNumberFormat="1" applyFont="1" applyFill="1" applyBorder="1" applyAlignment="1">
      <alignment horizontal="center"/>
    </xf>
    <xf numFmtId="2" fontId="23" fillId="38" borderId="0" xfId="7" applyNumberFormat="1" applyFont="1" applyFill="1" applyBorder="1" applyAlignment="1">
      <alignment horizontal="center"/>
    </xf>
    <xf numFmtId="167" fontId="23" fillId="38" borderId="0" xfId="7" applyNumberFormat="1" applyFont="1" applyFill="1" applyBorder="1" applyAlignment="1">
      <alignment horizontal="center"/>
    </xf>
    <xf numFmtId="3" fontId="23" fillId="38" borderId="0" xfId="7" applyNumberFormat="1" applyFont="1" applyFill="1" applyBorder="1" applyAlignment="1">
      <alignment horizontal="center"/>
    </xf>
    <xf numFmtId="2" fontId="23" fillId="38" borderId="14" xfId="7" quotePrefix="1" applyNumberFormat="1" applyFont="1" applyFill="1" applyBorder="1" applyAlignment="1">
      <alignment horizontal="center" wrapText="1"/>
    </xf>
    <xf numFmtId="4" fontId="23" fillId="38" borderId="16" xfId="7" applyNumberFormat="1" applyFont="1" applyFill="1" applyBorder="1" applyAlignment="1">
      <alignment horizontal="center"/>
    </xf>
    <xf numFmtId="3" fontId="23" fillId="38" borderId="15" xfId="7" applyNumberFormat="1" applyFont="1" applyFill="1" applyBorder="1" applyAlignment="1">
      <alignment horizontal="center"/>
    </xf>
    <xf numFmtId="3" fontId="23" fillId="38" borderId="0" xfId="7" applyNumberFormat="1" applyFont="1" applyFill="1" applyAlignment="1">
      <alignment horizontal="center"/>
    </xf>
    <xf numFmtId="3" fontId="23" fillId="38" borderId="0" xfId="7" quotePrefix="1" applyNumberFormat="1" applyFont="1" applyFill="1" applyAlignment="1">
      <alignment horizontal="center" wrapText="1"/>
    </xf>
    <xf numFmtId="165" fontId="23" fillId="38" borderId="0" xfId="7" applyNumberFormat="1" applyFont="1" applyFill="1" applyBorder="1" applyAlignment="1">
      <alignment horizontal="center"/>
    </xf>
    <xf numFmtId="0" fontId="23" fillId="38" borderId="0" xfId="7" applyFont="1" applyFill="1" applyAlignment="1">
      <alignment horizontal="center"/>
    </xf>
    <xf numFmtId="3" fontId="23" fillId="38" borderId="16" xfId="7" applyNumberFormat="1" applyFont="1" applyFill="1" applyBorder="1" applyAlignment="1">
      <alignment horizontal="center"/>
    </xf>
    <xf numFmtId="3" fontId="23" fillId="38" borderId="0" xfId="7" quotePrefix="1" applyNumberFormat="1" applyFont="1" applyFill="1" applyBorder="1" applyAlignment="1">
      <alignment horizontal="center" wrapText="1"/>
    </xf>
    <xf numFmtId="164" fontId="23" fillId="38" borderId="22" xfId="7" applyNumberFormat="1" applyFont="1" applyFill="1" applyBorder="1" applyAlignment="1">
      <alignment horizontal="center"/>
    </xf>
    <xf numFmtId="3" fontId="23" fillId="38" borderId="11" xfId="7" applyNumberFormat="1" applyFont="1" applyFill="1" applyBorder="1" applyAlignment="1">
      <alignment horizontal="center"/>
    </xf>
    <xf numFmtId="2" fontId="23" fillId="38" borderId="11" xfId="7" applyNumberFormat="1" applyFont="1" applyFill="1" applyBorder="1" applyAlignment="1">
      <alignment horizontal="center"/>
    </xf>
    <xf numFmtId="9" fontId="23" fillId="38" borderId="14" xfId="7" applyNumberFormat="1" applyFont="1" applyFill="1" applyBorder="1" applyAlignment="1">
      <alignment horizontal="center"/>
    </xf>
    <xf numFmtId="2" fontId="19" fillId="0" borderId="14" xfId="0" quotePrefix="1" applyNumberFormat="1" applyFont="1" applyFill="1" applyBorder="1" applyAlignment="1">
      <alignment horizontal="center"/>
    </xf>
    <xf numFmtId="3" fontId="19" fillId="0" borderId="0" xfId="0" quotePrefix="1" applyNumberFormat="1" applyFont="1" applyFill="1" applyAlignment="1">
      <alignment horizontal="center"/>
    </xf>
    <xf numFmtId="3" fontId="19" fillId="0" borderId="0" xfId="0" quotePrefix="1" applyNumberFormat="1" applyFont="1" applyFill="1" applyBorder="1" applyAlignment="1">
      <alignment horizontal="center"/>
    </xf>
    <xf numFmtId="165" fontId="23" fillId="0" borderId="14" xfId="7" applyNumberFormat="1" applyFont="1" applyFill="1" applyBorder="1" applyAlignment="1">
      <alignment horizontal="left"/>
    </xf>
    <xf numFmtId="2" fontId="25" fillId="0" borderId="14" xfId="0" applyNumberFormat="1" applyFont="1" applyFill="1" applyBorder="1" applyAlignment="1">
      <alignment horizontal="center"/>
    </xf>
    <xf numFmtId="3" fontId="25" fillId="0" borderId="0" xfId="0" applyNumberFormat="1" applyFont="1" applyFill="1" applyAlignment="1">
      <alignment horizontal="center"/>
    </xf>
    <xf numFmtId="3" fontId="25" fillId="0" borderId="0" xfId="0" applyNumberFormat="1" applyFont="1" applyFill="1" applyBorder="1" applyAlignment="1">
      <alignment horizontal="center"/>
    </xf>
    <xf numFmtId="2" fontId="25" fillId="0" borderId="14" xfId="0" applyNumberFormat="1" applyFont="1" applyFill="1" applyBorder="1"/>
    <xf numFmtId="3" fontId="25" fillId="0" borderId="0" xfId="0" applyNumberFormat="1" applyFont="1" applyFill="1"/>
    <xf numFmtId="3" fontId="25" fillId="0" borderId="0" xfId="0" applyNumberFormat="1" applyFont="1" applyFill="1" applyBorder="1"/>
    <xf numFmtId="0" fontId="20" fillId="37" borderId="38" xfId="0" applyFont="1" applyFill="1" applyBorder="1"/>
    <xf numFmtId="166" fontId="20" fillId="37" borderId="55" xfId="44" applyNumberFormat="1" applyFont="1" applyFill="1" applyBorder="1" applyAlignment="1">
      <alignment horizontal="center"/>
    </xf>
    <xf numFmtId="10" fontId="22" fillId="37" borderId="55" xfId="0" applyNumberFormat="1" applyFont="1" applyFill="1" applyBorder="1" applyAlignment="1">
      <alignment horizontal="center"/>
    </xf>
    <xf numFmtId="0" fontId="20" fillId="37" borderId="55" xfId="0" applyFont="1" applyFill="1" applyBorder="1" applyAlignment="1">
      <alignment horizontal="center"/>
    </xf>
    <xf numFmtId="166" fontId="20" fillId="37" borderId="55" xfId="0" applyNumberFormat="1" applyFont="1" applyFill="1" applyBorder="1" applyAlignment="1">
      <alignment horizontal="center"/>
    </xf>
    <xf numFmtId="165" fontId="20" fillId="37" borderId="55" xfId="1" applyNumberFormat="1" applyFont="1" applyFill="1" applyBorder="1" applyAlignment="1">
      <alignment horizontal="center"/>
    </xf>
    <xf numFmtId="165" fontId="20" fillId="37" borderId="54" xfId="0" applyNumberFormat="1" applyFont="1" applyFill="1" applyBorder="1" applyAlignment="1">
      <alignment horizontal="center"/>
    </xf>
    <xf numFmtId="0" fontId="31" fillId="0" borderId="41" xfId="0" applyFont="1" applyFill="1" applyBorder="1" applyAlignment="1">
      <alignment vertical="center" wrapText="1"/>
    </xf>
    <xf numFmtId="0" fontId="22" fillId="39" borderId="56" xfId="0" applyFont="1" applyFill="1" applyBorder="1"/>
    <xf numFmtId="166" fontId="22" fillId="39" borderId="63" xfId="44"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10" fontId="25" fillId="0" borderId="0" xfId="0" applyNumberFormat="1" applyFont="1"/>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25" fillId="0" borderId="0" xfId="0" applyFont="1" applyAlignment="1">
      <alignment horizontal="center"/>
    </xf>
    <xf numFmtId="0" fontId="22" fillId="0" borderId="66" xfId="0" applyFont="1" applyFill="1" applyBorder="1"/>
    <xf numFmtId="0" fontId="25" fillId="34" borderId="0" xfId="0" applyFont="1" applyFill="1"/>
    <xf numFmtId="10" fontId="25" fillId="34" borderId="0" xfId="0" applyNumberFormat="1" applyFont="1" applyFill="1"/>
    <xf numFmtId="0" fontId="25" fillId="34" borderId="0" xfId="0" applyFont="1" applyFill="1" applyAlignment="1">
      <alignment horizontal="center"/>
    </xf>
    <xf numFmtId="0" fontId="25" fillId="36" borderId="0" xfId="0" applyFont="1" applyFill="1"/>
    <xf numFmtId="10" fontId="25" fillId="36" borderId="0" xfId="0" applyNumberFormat="1" applyFont="1" applyFill="1"/>
    <xf numFmtId="0" fontId="25" fillId="36" borderId="0" xfId="0" applyFont="1" applyFill="1" applyAlignment="1">
      <alignment horizontal="center"/>
    </xf>
    <xf numFmtId="0" fontId="25" fillId="35" borderId="0" xfId="0" applyFont="1" applyFill="1"/>
    <xf numFmtId="10" fontId="25" fillId="35" borderId="0" xfId="0" applyNumberFormat="1" applyFont="1" applyFill="1"/>
    <xf numFmtId="0" fontId="25" fillId="35" borderId="0" xfId="0" applyFont="1" applyFill="1" applyAlignment="1">
      <alignment horizontal="center"/>
    </xf>
    <xf numFmtId="0" fontId="25" fillId="39" borderId="0" xfId="0" applyFont="1" applyFill="1"/>
    <xf numFmtId="10" fontId="25" fillId="39" borderId="0" xfId="0" applyNumberFormat="1" applyFont="1" applyFill="1"/>
    <xf numFmtId="0" fontId="25" fillId="39"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40" borderId="38" xfId="0" applyFont="1" applyFill="1" applyBorder="1" applyAlignment="1">
      <alignment horizontal="center" vertical="center" wrapText="1"/>
    </xf>
    <xf numFmtId="0" fontId="30" fillId="39" borderId="57" xfId="0" applyFont="1" applyFill="1" applyBorder="1" applyAlignment="1">
      <alignment horizontal="left" vertical="center" wrapText="1"/>
    </xf>
    <xf numFmtId="0" fontId="30" fillId="39" borderId="58" xfId="0" applyFont="1" applyFill="1" applyBorder="1" applyAlignment="1">
      <alignment horizontal="left" vertical="center" wrapText="1"/>
    </xf>
    <xf numFmtId="0" fontId="30" fillId="39" borderId="59" xfId="0" applyFont="1" applyFill="1" applyBorder="1" applyAlignment="1">
      <alignment horizontal="left" vertical="center" wrapText="1"/>
    </xf>
    <xf numFmtId="0" fontId="30" fillId="39" borderId="10" xfId="0" applyFont="1" applyFill="1" applyBorder="1" applyAlignment="1">
      <alignment horizontal="left" vertical="center" wrapText="1"/>
    </xf>
    <xf numFmtId="0" fontId="30" fillId="39" borderId="0" xfId="0" applyFont="1" applyFill="1" applyBorder="1" applyAlignment="1">
      <alignment horizontal="left" vertical="center" wrapText="1"/>
    </xf>
    <xf numFmtId="0" fontId="30" fillId="39" borderId="11" xfId="0" applyFont="1" applyFill="1" applyBorder="1" applyAlignment="1">
      <alignment horizontal="left" vertical="center" wrapText="1"/>
    </xf>
    <xf numFmtId="0" fontId="30" fillId="39" borderId="60" xfId="0" applyFont="1" applyFill="1" applyBorder="1" applyAlignment="1">
      <alignment horizontal="left" vertical="center" wrapText="1"/>
    </xf>
    <xf numFmtId="0" fontId="30" fillId="39" borderId="61" xfId="0" applyFont="1" applyFill="1" applyBorder="1" applyAlignment="1">
      <alignment horizontal="left" vertical="center" wrapText="1"/>
    </xf>
    <xf numFmtId="0" fontId="30" fillId="39" borderId="62" xfId="0" applyFont="1" applyFill="1" applyBorder="1" applyAlignment="1">
      <alignment horizontal="left" vertical="center" wrapText="1"/>
    </xf>
    <xf numFmtId="0" fontId="20" fillId="40" borderId="55" xfId="0" applyFont="1" applyFill="1" applyBorder="1" applyAlignment="1">
      <alignment horizontal="center"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33" fillId="37" borderId="0" xfId="0" applyFont="1" applyFill="1"/>
    <xf numFmtId="0" fontId="22" fillId="37" borderId="0" xfId="0" applyFont="1" applyFill="1"/>
    <xf numFmtId="0" fontId="22" fillId="0" borderId="0" xfId="0" applyFont="1"/>
    <xf numFmtId="0" fontId="23" fillId="0" borderId="0" xfId="47" applyFont="1"/>
    <xf numFmtId="0" fontId="22" fillId="0" borderId="0" xfId="0" applyFont="1" applyAlignment="1">
      <alignment vertical="center"/>
    </xf>
    <xf numFmtId="0" fontId="35" fillId="0" borderId="0" xfId="0" applyFont="1" applyAlignment="1">
      <alignment vertical="center"/>
    </xf>
    <xf numFmtId="0" fontId="34" fillId="0" borderId="0" xfId="0" applyFont="1"/>
    <xf numFmtId="0" fontId="35" fillId="0" borderId="0" xfId="0" applyFont="1" applyAlignment="1">
      <alignment horizontal="center" vertical="center"/>
    </xf>
    <xf numFmtId="0" fontId="22" fillId="0" borderId="0" xfId="0" applyFont="1" applyAlignment="1">
      <alignment horizontal="right"/>
    </xf>
    <xf numFmtId="0" fontId="20" fillId="0" borderId="23" xfId="0" applyFont="1" applyFill="1" applyBorder="1" applyAlignment="1">
      <alignment vertical="center" wrapText="1"/>
    </xf>
    <xf numFmtId="4" fontId="20" fillId="0" borderId="28" xfId="0" applyNumberFormat="1" applyFont="1" applyFill="1" applyBorder="1" applyAlignment="1">
      <alignment horizontal="center" vertical="center" wrapText="1"/>
    </xf>
    <xf numFmtId="1" fontId="20" fillId="0" borderId="25" xfId="0" applyNumberFormat="1" applyFont="1" applyFill="1" applyBorder="1" applyAlignment="1">
      <alignment horizontal="center" vertical="center" wrapText="1"/>
    </xf>
    <xf numFmtId="1" fontId="20" fillId="0" borderId="28"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5" xfId="0" applyFont="1" applyFill="1" applyBorder="1" applyAlignment="1">
      <alignment vertical="center" wrapText="1"/>
    </xf>
    <xf numFmtId="49" fontId="22" fillId="0" borderId="0" xfId="0" applyNumberFormat="1" applyFont="1" applyAlignment="1">
      <alignment vertical="center"/>
    </xf>
    <xf numFmtId="49" fontId="23" fillId="0" borderId="0" xfId="47" applyNumberFormat="1" applyFont="1"/>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entaire 2" xfId="46" xr:uid="{00000000-0005-0000-0000-000031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rmal 3" xfId="45" xr:uid="{00000000-0005-0000-0000-000032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D3885-FB9B-41EC-B0F7-40CDCC5448B0}">
  <dimension ref="A1:R46"/>
  <sheetViews>
    <sheetView workbookViewId="0">
      <selection activeCell="B29" sqref="B29"/>
    </sheetView>
  </sheetViews>
  <sheetFormatPr defaultColWidth="12.5703125" defaultRowHeight="12.75" x14ac:dyDescent="0.2"/>
  <cols>
    <col min="1" max="1" width="15.5703125" style="267" customWidth="1"/>
    <col min="2" max="2" width="20.28515625" style="267" customWidth="1"/>
    <col min="3" max="16384" width="12.5703125" style="267"/>
  </cols>
  <sheetData>
    <row r="1" spans="1:18" x14ac:dyDescent="0.2">
      <c r="A1" s="265" t="s">
        <v>272</v>
      </c>
      <c r="B1" s="266"/>
    </row>
    <row r="2" spans="1:18" x14ac:dyDescent="0.2">
      <c r="A2" s="268" t="s">
        <v>273</v>
      </c>
    </row>
    <row r="3" spans="1:18" x14ac:dyDescent="0.2">
      <c r="A3" s="267" t="s">
        <v>274</v>
      </c>
    </row>
    <row r="4" spans="1:18" x14ac:dyDescent="0.2">
      <c r="A4" s="267" t="s">
        <v>275</v>
      </c>
    </row>
    <row r="5" spans="1:18" x14ac:dyDescent="0.2">
      <c r="A5" s="267" t="s">
        <v>276</v>
      </c>
    </row>
    <row r="8" spans="1:18" x14ac:dyDescent="0.2">
      <c r="A8" s="265" t="s">
        <v>277</v>
      </c>
      <c r="B8" s="266"/>
    </row>
    <row r="9" spans="1:18" x14ac:dyDescent="0.2">
      <c r="A9" s="269" t="s">
        <v>278</v>
      </c>
      <c r="B9" s="270"/>
      <c r="C9" s="270"/>
      <c r="D9" s="270"/>
      <c r="E9" s="270"/>
      <c r="F9" s="270"/>
      <c r="G9" s="270"/>
      <c r="H9" s="270"/>
      <c r="I9" s="270"/>
      <c r="J9" s="270"/>
    </row>
    <row r="10" spans="1:18" x14ac:dyDescent="0.2">
      <c r="A10" s="269" t="s">
        <v>279</v>
      </c>
      <c r="B10" s="270"/>
      <c r="C10" s="270"/>
      <c r="D10" s="270"/>
      <c r="E10" s="270"/>
      <c r="F10" s="270"/>
      <c r="G10" s="270"/>
      <c r="H10" s="270"/>
      <c r="I10" s="270"/>
      <c r="J10" s="270"/>
      <c r="K10" s="270"/>
      <c r="L10" s="270"/>
      <c r="M10" s="270"/>
    </row>
    <row r="11" spans="1:18" x14ac:dyDescent="0.2">
      <c r="A11" s="269" t="s">
        <v>280</v>
      </c>
      <c r="B11" s="270"/>
      <c r="C11" s="270"/>
      <c r="D11" s="270"/>
      <c r="E11" s="270"/>
      <c r="F11" s="270"/>
      <c r="G11" s="270"/>
      <c r="H11" s="270"/>
      <c r="I11" s="270"/>
      <c r="J11" s="270"/>
      <c r="K11" s="270"/>
      <c r="L11" s="270"/>
      <c r="M11" s="270"/>
      <c r="N11" s="270"/>
      <c r="O11" s="270"/>
      <c r="P11" s="270"/>
      <c r="Q11" s="270"/>
      <c r="R11" s="270"/>
    </row>
    <row r="12" spans="1:18" x14ac:dyDescent="0.2">
      <c r="A12" s="269" t="s">
        <v>281</v>
      </c>
      <c r="B12" s="270"/>
      <c r="C12" s="270"/>
      <c r="D12" s="270"/>
      <c r="E12" s="270"/>
      <c r="F12" s="270"/>
      <c r="G12" s="270"/>
      <c r="H12" s="270"/>
      <c r="I12" s="270"/>
      <c r="J12" s="270"/>
      <c r="K12" s="270"/>
      <c r="L12" s="270"/>
      <c r="M12" s="270"/>
      <c r="N12" s="270"/>
      <c r="O12" s="270"/>
      <c r="P12" s="270"/>
      <c r="Q12" s="270"/>
    </row>
    <row r="13" spans="1:18" x14ac:dyDescent="0.2">
      <c r="A13" s="271" t="s">
        <v>282</v>
      </c>
      <c r="B13" s="272"/>
      <c r="C13" s="272"/>
      <c r="D13" s="272"/>
      <c r="E13" s="272"/>
      <c r="F13" s="272"/>
      <c r="G13" s="272"/>
      <c r="H13" s="272"/>
      <c r="I13" s="272"/>
      <c r="J13" s="272"/>
      <c r="K13" s="272"/>
      <c r="L13" s="272"/>
      <c r="M13" s="272"/>
      <c r="N13" s="272"/>
      <c r="O13" s="272"/>
      <c r="P13" s="272"/>
      <c r="Q13" s="272"/>
      <c r="R13" s="272"/>
    </row>
    <row r="15" spans="1:18" x14ac:dyDescent="0.2">
      <c r="E15" s="267" t="s">
        <v>283</v>
      </c>
    </row>
    <row r="16" spans="1:18" x14ac:dyDescent="0.2">
      <c r="A16" s="265" t="s">
        <v>284</v>
      </c>
      <c r="B16" s="266"/>
    </row>
    <row r="17" spans="1:2" x14ac:dyDescent="0.2">
      <c r="A17" s="267" t="s">
        <v>285</v>
      </c>
      <c r="B17" s="267" t="s">
        <v>286</v>
      </c>
    </row>
    <row r="19" spans="1:2" x14ac:dyDescent="0.2">
      <c r="A19" s="267" t="s">
        <v>287</v>
      </c>
      <c r="B19" s="268" t="s">
        <v>288</v>
      </c>
    </row>
    <row r="21" spans="1:2" x14ac:dyDescent="0.2">
      <c r="A21" s="267" t="s">
        <v>289</v>
      </c>
      <c r="B21" s="267" t="s">
        <v>290</v>
      </c>
    </row>
    <row r="22" spans="1:2" x14ac:dyDescent="0.2">
      <c r="B22" s="267" t="s">
        <v>291</v>
      </c>
    </row>
    <row r="23" spans="1:2" x14ac:dyDescent="0.2">
      <c r="B23" s="267" t="s">
        <v>292</v>
      </c>
    </row>
    <row r="25" spans="1:2" x14ac:dyDescent="0.2">
      <c r="A25" s="267" t="s">
        <v>293</v>
      </c>
      <c r="B25" s="267" t="s">
        <v>294</v>
      </c>
    </row>
    <row r="27" spans="1:2" x14ac:dyDescent="0.2">
      <c r="A27" s="267" t="s">
        <v>295</v>
      </c>
      <c r="B27" s="267" t="s">
        <v>296</v>
      </c>
    </row>
    <row r="30" spans="1:2" x14ac:dyDescent="0.2">
      <c r="A30" s="265" t="s">
        <v>297</v>
      </c>
      <c r="B30" s="266"/>
    </row>
    <row r="31" spans="1:2" x14ac:dyDescent="0.2">
      <c r="A31" s="267" t="s">
        <v>298</v>
      </c>
    </row>
    <row r="32" spans="1:2" x14ac:dyDescent="0.2">
      <c r="A32" s="268" t="s">
        <v>299</v>
      </c>
    </row>
    <row r="46" spans="1:1" x14ac:dyDescent="0.2">
      <c r="A46" s="273"/>
    </row>
  </sheetData>
  <hyperlinks>
    <hyperlink ref="B19" r:id="rId1" xr:uid="{F97D6FE1-9CC6-4E1E-AD25-0501645C1FF0}"/>
    <hyperlink ref="A2" r:id="rId2" xr:uid="{5724D8A8-6658-4060-881C-915676FC3458}"/>
    <hyperlink ref="A32" r:id="rId3" xr:uid="{28AED801-3ACE-4235-97ED-A685A2829F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7"/>
  <sheetViews>
    <sheetView topLeftCell="A135" workbookViewId="0">
      <selection activeCell="V2" sqref="V2:V167"/>
    </sheetView>
  </sheetViews>
  <sheetFormatPr defaultColWidth="9.140625" defaultRowHeight="12.75" x14ac:dyDescent="0.2"/>
  <cols>
    <col min="1" max="1" width="12.42578125" style="59" bestFit="1" customWidth="1"/>
    <col min="2" max="21" width="9.140625" style="59"/>
    <col min="22" max="22" width="12.5703125" style="234" bestFit="1" customWidth="1"/>
    <col min="23" max="16384" width="9.140625" style="59"/>
  </cols>
  <sheetData>
    <row r="1" spans="1:22" s="235" customFormat="1" ht="115.5" thickBot="1" x14ac:dyDescent="0.25">
      <c r="A1" s="228" t="s">
        <v>15</v>
      </c>
      <c r="B1" s="229" t="s">
        <v>257</v>
      </c>
      <c r="C1" s="229" t="s">
        <v>258</v>
      </c>
      <c r="D1" s="230" t="s">
        <v>18</v>
      </c>
      <c r="E1" s="228" t="s">
        <v>3</v>
      </c>
      <c r="F1" s="228" t="s">
        <v>16</v>
      </c>
      <c r="G1" s="228" t="s">
        <v>17</v>
      </c>
      <c r="H1" s="228" t="s">
        <v>19</v>
      </c>
      <c r="I1" s="231" t="s">
        <v>20</v>
      </c>
      <c r="J1" s="230" t="s">
        <v>259</v>
      </c>
      <c r="K1" s="228" t="s">
        <v>260</v>
      </c>
      <c r="L1" s="228" t="s">
        <v>261</v>
      </c>
      <c r="M1" s="228" t="s">
        <v>262</v>
      </c>
      <c r="N1" s="232" t="s">
        <v>263</v>
      </c>
      <c r="O1" s="228" t="s">
        <v>264</v>
      </c>
      <c r="P1" s="228" t="s">
        <v>265</v>
      </c>
      <c r="Q1" s="228" t="s">
        <v>266</v>
      </c>
      <c r="R1" s="232" t="s">
        <v>267</v>
      </c>
      <c r="S1" s="228" t="s">
        <v>268</v>
      </c>
      <c r="T1" s="228" t="s">
        <v>269</v>
      </c>
      <c r="U1" s="231" t="s">
        <v>270</v>
      </c>
      <c r="V1" s="233" t="s">
        <v>271</v>
      </c>
    </row>
    <row r="2" spans="1:22" ht="13.5" thickTop="1" x14ac:dyDescent="0.2">
      <c r="A2" s="236" t="s">
        <v>90</v>
      </c>
      <c r="B2" s="236" t="s">
        <v>91</v>
      </c>
      <c r="C2" s="236" t="s">
        <v>87</v>
      </c>
      <c r="D2" s="236">
        <v>1.0287999725341797</v>
      </c>
      <c r="E2" s="236">
        <v>4269</v>
      </c>
      <c r="F2" s="236">
        <v>2728</v>
      </c>
      <c r="G2" s="236">
        <v>2555</v>
      </c>
      <c r="H2" s="236">
        <v>4149.4946675440078</v>
      </c>
      <c r="I2" s="236">
        <v>2651.6330412415209</v>
      </c>
      <c r="J2" s="236">
        <v>1525</v>
      </c>
      <c r="K2" s="236">
        <v>705</v>
      </c>
      <c r="L2" s="236">
        <v>45</v>
      </c>
      <c r="M2" s="236">
        <v>485</v>
      </c>
      <c r="N2" s="237">
        <v>0.31803278688524589</v>
      </c>
      <c r="O2" s="236">
        <v>230</v>
      </c>
      <c r="P2" s="236">
        <v>45</v>
      </c>
      <c r="Q2" s="236">
        <v>275</v>
      </c>
      <c r="R2" s="237">
        <v>0.18032786885245902</v>
      </c>
      <c r="S2" s="236">
        <v>10</v>
      </c>
      <c r="T2" s="236">
        <v>10</v>
      </c>
      <c r="U2" s="236">
        <v>0</v>
      </c>
      <c r="V2" s="238" t="s">
        <v>4</v>
      </c>
    </row>
    <row r="3" spans="1:22" x14ac:dyDescent="0.2">
      <c r="A3" s="236" t="s">
        <v>92</v>
      </c>
      <c r="B3" s="236" t="s">
        <v>91</v>
      </c>
      <c r="C3" s="236" t="s">
        <v>87</v>
      </c>
      <c r="D3" s="236">
        <v>0.60139999389648435</v>
      </c>
      <c r="E3" s="236">
        <v>3754</v>
      </c>
      <c r="F3" s="236">
        <v>1824</v>
      </c>
      <c r="G3" s="236">
        <v>1734</v>
      </c>
      <c r="H3" s="236">
        <v>6242.1018259041675</v>
      </c>
      <c r="I3" s="236">
        <v>3032.9232100290892</v>
      </c>
      <c r="J3" s="236">
        <v>1870</v>
      </c>
      <c r="K3" s="236">
        <v>925</v>
      </c>
      <c r="L3" s="236">
        <v>105</v>
      </c>
      <c r="M3" s="236">
        <v>380</v>
      </c>
      <c r="N3" s="237">
        <v>0.20320855614973263</v>
      </c>
      <c r="O3" s="236">
        <v>340</v>
      </c>
      <c r="P3" s="236">
        <v>85</v>
      </c>
      <c r="Q3" s="236">
        <v>425</v>
      </c>
      <c r="R3" s="237">
        <v>0.22727272727272727</v>
      </c>
      <c r="S3" s="236">
        <v>0</v>
      </c>
      <c r="T3" s="236">
        <v>10</v>
      </c>
      <c r="U3" s="236">
        <v>25</v>
      </c>
      <c r="V3" s="238" t="s">
        <v>4</v>
      </c>
    </row>
    <row r="4" spans="1:22" x14ac:dyDescent="0.2">
      <c r="A4" s="236" t="s">
        <v>93</v>
      </c>
      <c r="B4" s="236" t="s">
        <v>91</v>
      </c>
      <c r="C4" s="236" t="s">
        <v>87</v>
      </c>
      <c r="D4" s="236">
        <v>1.2776000213623047</v>
      </c>
      <c r="E4" s="236">
        <v>2193</v>
      </c>
      <c r="F4" s="236">
        <v>1176</v>
      </c>
      <c r="G4" s="236">
        <v>1135</v>
      </c>
      <c r="H4" s="236">
        <v>1716.4996582119688</v>
      </c>
      <c r="I4" s="236">
        <v>920.47587690710225</v>
      </c>
      <c r="J4" s="236">
        <v>850</v>
      </c>
      <c r="K4" s="236">
        <v>545</v>
      </c>
      <c r="L4" s="236">
        <v>95</v>
      </c>
      <c r="M4" s="236">
        <v>55</v>
      </c>
      <c r="N4" s="237">
        <v>6.4705882352941183E-2</v>
      </c>
      <c r="O4" s="236">
        <v>140</v>
      </c>
      <c r="P4" s="236">
        <v>10</v>
      </c>
      <c r="Q4" s="236">
        <v>150</v>
      </c>
      <c r="R4" s="237">
        <v>0.17647058823529413</v>
      </c>
      <c r="S4" s="236">
        <v>0</v>
      </c>
      <c r="T4" s="236">
        <v>0</v>
      </c>
      <c r="U4" s="236">
        <v>0</v>
      </c>
      <c r="V4" s="238" t="s">
        <v>4</v>
      </c>
    </row>
    <row r="5" spans="1:22" x14ac:dyDescent="0.2">
      <c r="A5" s="236" t="s">
        <v>94</v>
      </c>
      <c r="B5" s="236" t="s">
        <v>91</v>
      </c>
      <c r="C5" s="236" t="s">
        <v>87</v>
      </c>
      <c r="D5" s="236">
        <v>0.96550003051757816</v>
      </c>
      <c r="E5" s="236">
        <v>6946</v>
      </c>
      <c r="F5" s="236">
        <v>4400</v>
      </c>
      <c r="G5" s="236">
        <v>4072</v>
      </c>
      <c r="H5" s="236">
        <v>7194.1996690320557</v>
      </c>
      <c r="I5" s="236">
        <v>4557.2240921020793</v>
      </c>
      <c r="J5" s="236">
        <v>3250</v>
      </c>
      <c r="K5" s="236">
        <v>1645</v>
      </c>
      <c r="L5" s="236">
        <v>105</v>
      </c>
      <c r="M5" s="236">
        <v>695</v>
      </c>
      <c r="N5" s="237">
        <v>0.21384615384615385</v>
      </c>
      <c r="O5" s="236">
        <v>705</v>
      </c>
      <c r="P5" s="236">
        <v>80</v>
      </c>
      <c r="Q5" s="236">
        <v>785</v>
      </c>
      <c r="R5" s="237">
        <v>0.24153846153846154</v>
      </c>
      <c r="S5" s="236">
        <v>0</v>
      </c>
      <c r="T5" s="236">
        <v>0</v>
      </c>
      <c r="U5" s="236">
        <v>10</v>
      </c>
      <c r="V5" s="238" t="s">
        <v>4</v>
      </c>
    </row>
    <row r="6" spans="1:22" x14ac:dyDescent="0.2">
      <c r="A6" s="236" t="s">
        <v>95</v>
      </c>
      <c r="B6" s="236" t="s">
        <v>91</v>
      </c>
      <c r="C6" s="236" t="s">
        <v>87</v>
      </c>
      <c r="D6" s="236">
        <v>0.56849998474121088</v>
      </c>
      <c r="E6" s="236">
        <v>642</v>
      </c>
      <c r="F6" s="236">
        <v>393</v>
      </c>
      <c r="G6" s="236">
        <v>379</v>
      </c>
      <c r="H6" s="236">
        <v>1129.2876292551659</v>
      </c>
      <c r="I6" s="236">
        <v>691.29289454405011</v>
      </c>
      <c r="J6" s="236">
        <v>375</v>
      </c>
      <c r="K6" s="236">
        <v>250</v>
      </c>
      <c r="L6" s="236">
        <v>20</v>
      </c>
      <c r="M6" s="236">
        <v>55</v>
      </c>
      <c r="N6" s="237">
        <v>0.14666666666666667</v>
      </c>
      <c r="O6" s="236">
        <v>30</v>
      </c>
      <c r="P6" s="236">
        <v>20</v>
      </c>
      <c r="Q6" s="236">
        <v>50</v>
      </c>
      <c r="R6" s="237">
        <v>0.13333333333333333</v>
      </c>
      <c r="S6" s="236">
        <v>0</v>
      </c>
      <c r="T6" s="236">
        <v>0</v>
      </c>
      <c r="U6" s="236">
        <v>0</v>
      </c>
      <c r="V6" s="238" t="s">
        <v>4</v>
      </c>
    </row>
    <row r="7" spans="1:22" x14ac:dyDescent="0.2">
      <c r="A7" s="236" t="s">
        <v>96</v>
      </c>
      <c r="B7" s="236" t="s">
        <v>91</v>
      </c>
      <c r="C7" s="236" t="s">
        <v>87</v>
      </c>
      <c r="D7" s="236">
        <v>0.68769996643066411</v>
      </c>
      <c r="E7" s="236">
        <v>3585</v>
      </c>
      <c r="F7" s="236">
        <v>2222</v>
      </c>
      <c r="G7" s="236">
        <v>2081</v>
      </c>
      <c r="H7" s="236">
        <v>5213.029191504912</v>
      </c>
      <c r="I7" s="236">
        <v>3231.060212977382</v>
      </c>
      <c r="J7" s="236">
        <v>1810</v>
      </c>
      <c r="K7" s="236">
        <v>800</v>
      </c>
      <c r="L7" s="236">
        <v>30</v>
      </c>
      <c r="M7" s="236">
        <v>285</v>
      </c>
      <c r="N7" s="237">
        <v>0.15745856353591159</v>
      </c>
      <c r="O7" s="236">
        <v>625</v>
      </c>
      <c r="P7" s="236">
        <v>70</v>
      </c>
      <c r="Q7" s="236">
        <v>695</v>
      </c>
      <c r="R7" s="237">
        <v>0.38397790055248621</v>
      </c>
      <c r="S7" s="236">
        <v>0</v>
      </c>
      <c r="T7" s="236">
        <v>0</v>
      </c>
      <c r="U7" s="236">
        <v>0</v>
      </c>
      <c r="V7" s="238" t="s">
        <v>4</v>
      </c>
    </row>
    <row r="8" spans="1:22" x14ac:dyDescent="0.2">
      <c r="A8" s="236" t="s">
        <v>97</v>
      </c>
      <c r="B8" s="236" t="s">
        <v>91</v>
      </c>
      <c r="C8" s="236" t="s">
        <v>87</v>
      </c>
      <c r="D8" s="236">
        <v>0.42930000305175781</v>
      </c>
      <c r="E8" s="236">
        <v>5000</v>
      </c>
      <c r="F8" s="236">
        <v>2944</v>
      </c>
      <c r="G8" s="236">
        <v>2820</v>
      </c>
      <c r="H8" s="236">
        <v>11646.866909985052</v>
      </c>
      <c r="I8" s="236">
        <v>6857.6752365991988</v>
      </c>
      <c r="J8" s="236">
        <v>2380</v>
      </c>
      <c r="K8" s="236">
        <v>835</v>
      </c>
      <c r="L8" s="236">
        <v>80</v>
      </c>
      <c r="M8" s="236">
        <v>500</v>
      </c>
      <c r="N8" s="237">
        <v>0.21008403361344538</v>
      </c>
      <c r="O8" s="236">
        <v>905</v>
      </c>
      <c r="P8" s="236">
        <v>50</v>
      </c>
      <c r="Q8" s="236">
        <v>955</v>
      </c>
      <c r="R8" s="237">
        <v>0.40126050420168069</v>
      </c>
      <c r="S8" s="236">
        <v>15</v>
      </c>
      <c r="T8" s="236">
        <v>0</v>
      </c>
      <c r="U8" s="236">
        <v>0</v>
      </c>
      <c r="V8" s="238" t="s">
        <v>4</v>
      </c>
    </row>
    <row r="9" spans="1:22" x14ac:dyDescent="0.2">
      <c r="A9" s="236" t="s">
        <v>98</v>
      </c>
      <c r="B9" s="236" t="s">
        <v>91</v>
      </c>
      <c r="C9" s="236" t="s">
        <v>87</v>
      </c>
      <c r="D9" s="236">
        <v>0.33669998168945314</v>
      </c>
      <c r="E9" s="236">
        <v>2272</v>
      </c>
      <c r="F9" s="236">
        <v>1406</v>
      </c>
      <c r="G9" s="236">
        <v>1335</v>
      </c>
      <c r="H9" s="236">
        <v>6747.8471148107237</v>
      </c>
      <c r="I9" s="236">
        <v>4175.8244029154394</v>
      </c>
      <c r="J9" s="236">
        <v>990</v>
      </c>
      <c r="K9" s="236">
        <v>425</v>
      </c>
      <c r="L9" s="236">
        <v>90</v>
      </c>
      <c r="M9" s="236">
        <v>175</v>
      </c>
      <c r="N9" s="237">
        <v>0.17676767676767677</v>
      </c>
      <c r="O9" s="236">
        <v>240</v>
      </c>
      <c r="P9" s="236">
        <v>60</v>
      </c>
      <c r="Q9" s="236">
        <v>300</v>
      </c>
      <c r="R9" s="237">
        <v>0.30303030303030304</v>
      </c>
      <c r="S9" s="236">
        <v>0</v>
      </c>
      <c r="T9" s="236">
        <v>0</v>
      </c>
      <c r="U9" s="236">
        <v>0</v>
      </c>
      <c r="V9" s="238" t="s">
        <v>4</v>
      </c>
    </row>
    <row r="10" spans="1:22" x14ac:dyDescent="0.2">
      <c r="A10" s="236" t="s">
        <v>99</v>
      </c>
      <c r="B10" s="236" t="s">
        <v>91</v>
      </c>
      <c r="C10" s="236" t="s">
        <v>87</v>
      </c>
      <c r="D10" s="236">
        <v>0.22889999389648438</v>
      </c>
      <c r="E10" s="236">
        <v>1539</v>
      </c>
      <c r="F10" s="236">
        <v>910</v>
      </c>
      <c r="G10" s="236">
        <v>867</v>
      </c>
      <c r="H10" s="236">
        <v>6723.4602054903644</v>
      </c>
      <c r="I10" s="236">
        <v>3975.5352742015798</v>
      </c>
      <c r="J10" s="236">
        <v>730</v>
      </c>
      <c r="K10" s="236">
        <v>380</v>
      </c>
      <c r="L10" s="236">
        <v>45</v>
      </c>
      <c r="M10" s="236">
        <v>140</v>
      </c>
      <c r="N10" s="237">
        <v>0.19178082191780821</v>
      </c>
      <c r="O10" s="236">
        <v>120</v>
      </c>
      <c r="P10" s="236">
        <v>35</v>
      </c>
      <c r="Q10" s="236">
        <v>155</v>
      </c>
      <c r="R10" s="237">
        <v>0.21232876712328766</v>
      </c>
      <c r="S10" s="236">
        <v>0</v>
      </c>
      <c r="T10" s="236">
        <v>0</v>
      </c>
      <c r="U10" s="236">
        <v>0</v>
      </c>
      <c r="V10" s="238" t="s">
        <v>4</v>
      </c>
    </row>
    <row r="11" spans="1:22" x14ac:dyDescent="0.2">
      <c r="A11" s="236" t="s">
        <v>100</v>
      </c>
      <c r="B11" s="236" t="s">
        <v>91</v>
      </c>
      <c r="C11" s="236" t="s">
        <v>87</v>
      </c>
      <c r="D11" s="236">
        <v>0.41950000762939454</v>
      </c>
      <c r="E11" s="236">
        <v>2077</v>
      </c>
      <c r="F11" s="236">
        <v>1224</v>
      </c>
      <c r="G11" s="236">
        <v>1172</v>
      </c>
      <c r="H11" s="236">
        <v>4951.1322103119401</v>
      </c>
      <c r="I11" s="236">
        <v>2917.7591841222024</v>
      </c>
      <c r="J11" s="236">
        <v>940</v>
      </c>
      <c r="K11" s="236">
        <v>435</v>
      </c>
      <c r="L11" s="236">
        <v>45</v>
      </c>
      <c r="M11" s="236">
        <v>195</v>
      </c>
      <c r="N11" s="237">
        <v>0.20744680851063829</v>
      </c>
      <c r="O11" s="236">
        <v>205</v>
      </c>
      <c r="P11" s="236">
        <v>45</v>
      </c>
      <c r="Q11" s="236">
        <v>250</v>
      </c>
      <c r="R11" s="237">
        <v>0.26595744680851063</v>
      </c>
      <c r="S11" s="236">
        <v>0</v>
      </c>
      <c r="T11" s="236">
        <v>0</v>
      </c>
      <c r="U11" s="236">
        <v>10</v>
      </c>
      <c r="V11" s="238" t="s">
        <v>4</v>
      </c>
    </row>
    <row r="12" spans="1:22" x14ac:dyDescent="0.2">
      <c r="A12" s="236" t="s">
        <v>101</v>
      </c>
      <c r="B12" s="236" t="s">
        <v>91</v>
      </c>
      <c r="C12" s="236" t="s">
        <v>87</v>
      </c>
      <c r="D12" s="236">
        <v>0.26610000610351564</v>
      </c>
      <c r="E12" s="236">
        <v>2661</v>
      </c>
      <c r="F12" s="236">
        <v>1472</v>
      </c>
      <c r="G12" s="236">
        <v>1422</v>
      </c>
      <c r="H12" s="236">
        <v>9999.9997706307586</v>
      </c>
      <c r="I12" s="236">
        <v>5531.7548524496342</v>
      </c>
      <c r="J12" s="236">
        <v>1100</v>
      </c>
      <c r="K12" s="236">
        <v>535</v>
      </c>
      <c r="L12" s="236">
        <v>55</v>
      </c>
      <c r="M12" s="236">
        <v>175</v>
      </c>
      <c r="N12" s="237">
        <v>0.15909090909090909</v>
      </c>
      <c r="O12" s="236">
        <v>260</v>
      </c>
      <c r="P12" s="236">
        <v>60</v>
      </c>
      <c r="Q12" s="236">
        <v>320</v>
      </c>
      <c r="R12" s="237">
        <v>0.29090909090909089</v>
      </c>
      <c r="S12" s="236">
        <v>10</v>
      </c>
      <c r="T12" s="236">
        <v>0</v>
      </c>
      <c r="U12" s="236">
        <v>0</v>
      </c>
      <c r="V12" s="238" t="s">
        <v>4</v>
      </c>
    </row>
    <row r="13" spans="1:22" x14ac:dyDescent="0.2">
      <c r="A13" s="236" t="s">
        <v>102</v>
      </c>
      <c r="B13" s="236" t="s">
        <v>91</v>
      </c>
      <c r="C13" s="236" t="s">
        <v>87</v>
      </c>
      <c r="D13" s="236">
        <v>0.13069999694824219</v>
      </c>
      <c r="E13" s="236">
        <v>1690</v>
      </c>
      <c r="F13" s="236">
        <v>1086</v>
      </c>
      <c r="G13" s="236">
        <v>1010</v>
      </c>
      <c r="H13" s="236">
        <v>12930.375206276767</v>
      </c>
      <c r="I13" s="236">
        <v>8309.1050142109871</v>
      </c>
      <c r="J13" s="236">
        <v>815</v>
      </c>
      <c r="K13" s="236">
        <v>350</v>
      </c>
      <c r="L13" s="236">
        <v>30</v>
      </c>
      <c r="M13" s="236">
        <v>175</v>
      </c>
      <c r="N13" s="237">
        <v>0.21472392638036811</v>
      </c>
      <c r="O13" s="236">
        <v>205</v>
      </c>
      <c r="P13" s="236">
        <v>45</v>
      </c>
      <c r="Q13" s="236">
        <v>250</v>
      </c>
      <c r="R13" s="237">
        <v>0.30674846625766872</v>
      </c>
      <c r="S13" s="236">
        <v>0</v>
      </c>
      <c r="T13" s="236">
        <v>0</v>
      </c>
      <c r="U13" s="236">
        <v>0</v>
      </c>
      <c r="V13" s="238" t="s">
        <v>4</v>
      </c>
    </row>
    <row r="14" spans="1:22" x14ac:dyDescent="0.2">
      <c r="A14" s="236" t="s">
        <v>103</v>
      </c>
      <c r="B14" s="236" t="s">
        <v>91</v>
      </c>
      <c r="C14" s="236" t="s">
        <v>87</v>
      </c>
      <c r="D14" s="236">
        <v>0.22750000000000001</v>
      </c>
      <c r="E14" s="236">
        <v>2559</v>
      </c>
      <c r="F14" s="236">
        <v>1454</v>
      </c>
      <c r="G14" s="236">
        <v>1373</v>
      </c>
      <c r="H14" s="236">
        <v>11248.351648351649</v>
      </c>
      <c r="I14" s="236">
        <v>6391.2087912087909</v>
      </c>
      <c r="J14" s="236">
        <v>1020</v>
      </c>
      <c r="K14" s="236">
        <v>455</v>
      </c>
      <c r="L14" s="236">
        <v>40</v>
      </c>
      <c r="M14" s="236">
        <v>185</v>
      </c>
      <c r="N14" s="237">
        <v>0.18137254901960784</v>
      </c>
      <c r="O14" s="236">
        <v>280</v>
      </c>
      <c r="P14" s="236">
        <v>35</v>
      </c>
      <c r="Q14" s="236">
        <v>315</v>
      </c>
      <c r="R14" s="237">
        <v>0.30882352941176472</v>
      </c>
      <c r="S14" s="236">
        <v>0</v>
      </c>
      <c r="T14" s="236">
        <v>25</v>
      </c>
      <c r="U14" s="236">
        <v>0</v>
      </c>
      <c r="V14" s="238" t="s">
        <v>4</v>
      </c>
    </row>
    <row r="15" spans="1:22" x14ac:dyDescent="0.2">
      <c r="A15" s="236" t="s">
        <v>104</v>
      </c>
      <c r="B15" s="236" t="s">
        <v>91</v>
      </c>
      <c r="C15" s="236" t="s">
        <v>87</v>
      </c>
      <c r="D15" s="236">
        <v>0.12989999771118163</v>
      </c>
      <c r="E15" s="236">
        <v>1414</v>
      </c>
      <c r="F15" s="236">
        <v>853</v>
      </c>
      <c r="G15" s="236">
        <v>815</v>
      </c>
      <c r="H15" s="236">
        <v>10885.296573629459</v>
      </c>
      <c r="I15" s="236">
        <v>6566.5898000749139</v>
      </c>
      <c r="J15" s="236">
        <v>705</v>
      </c>
      <c r="K15" s="236">
        <v>325</v>
      </c>
      <c r="L15" s="236">
        <v>25</v>
      </c>
      <c r="M15" s="236">
        <v>125</v>
      </c>
      <c r="N15" s="237">
        <v>0.1773049645390071</v>
      </c>
      <c r="O15" s="236">
        <v>195</v>
      </c>
      <c r="P15" s="236">
        <v>25</v>
      </c>
      <c r="Q15" s="236">
        <v>220</v>
      </c>
      <c r="R15" s="237">
        <v>0.31205673758865249</v>
      </c>
      <c r="S15" s="236">
        <v>10</v>
      </c>
      <c r="T15" s="236">
        <v>10</v>
      </c>
      <c r="U15" s="236">
        <v>0</v>
      </c>
      <c r="V15" s="238" t="s">
        <v>4</v>
      </c>
    </row>
    <row r="16" spans="1:22" x14ac:dyDescent="0.2">
      <c r="A16" s="236" t="s">
        <v>105</v>
      </c>
      <c r="B16" s="236" t="s">
        <v>91</v>
      </c>
      <c r="C16" s="236" t="s">
        <v>87</v>
      </c>
      <c r="D16" s="236">
        <v>0.11989999771118164</v>
      </c>
      <c r="E16" s="236">
        <v>2090</v>
      </c>
      <c r="F16" s="236">
        <v>1490</v>
      </c>
      <c r="G16" s="236">
        <v>1376</v>
      </c>
      <c r="H16" s="236">
        <v>17431.192993301374</v>
      </c>
      <c r="I16" s="236">
        <v>12427.022755989974</v>
      </c>
      <c r="J16" s="236">
        <v>1205</v>
      </c>
      <c r="K16" s="236">
        <v>400</v>
      </c>
      <c r="L16" s="236">
        <v>40</v>
      </c>
      <c r="M16" s="236">
        <v>215</v>
      </c>
      <c r="N16" s="237">
        <v>0.17842323651452283</v>
      </c>
      <c r="O16" s="236">
        <v>510</v>
      </c>
      <c r="P16" s="236">
        <v>30</v>
      </c>
      <c r="Q16" s="236">
        <v>540</v>
      </c>
      <c r="R16" s="237">
        <v>0.44813278008298757</v>
      </c>
      <c r="S16" s="236">
        <v>0</v>
      </c>
      <c r="T16" s="236">
        <v>0</v>
      </c>
      <c r="U16" s="236">
        <v>0</v>
      </c>
      <c r="V16" s="238" t="s">
        <v>4</v>
      </c>
    </row>
    <row r="17" spans="1:22" x14ac:dyDescent="0.2">
      <c r="A17" s="236" t="s">
        <v>106</v>
      </c>
      <c r="B17" s="236" t="s">
        <v>91</v>
      </c>
      <c r="C17" s="236" t="s">
        <v>87</v>
      </c>
      <c r="D17" s="236">
        <v>1.0963999938964843</v>
      </c>
      <c r="E17" s="236">
        <v>3882</v>
      </c>
      <c r="F17" s="236">
        <v>2684</v>
      </c>
      <c r="G17" s="236">
        <v>2500</v>
      </c>
      <c r="H17" s="236">
        <v>3540.6786041687224</v>
      </c>
      <c r="I17" s="236">
        <v>2448.0116881990857</v>
      </c>
      <c r="J17" s="236">
        <v>1490</v>
      </c>
      <c r="K17" s="236">
        <v>515</v>
      </c>
      <c r="L17" s="236">
        <v>20</v>
      </c>
      <c r="M17" s="236">
        <v>220</v>
      </c>
      <c r="N17" s="237">
        <v>0.1476510067114094</v>
      </c>
      <c r="O17" s="236">
        <v>690</v>
      </c>
      <c r="P17" s="236">
        <v>20</v>
      </c>
      <c r="Q17" s="236">
        <v>710</v>
      </c>
      <c r="R17" s="237">
        <v>0.47651006711409394</v>
      </c>
      <c r="S17" s="236">
        <v>0</v>
      </c>
      <c r="T17" s="236">
        <v>10</v>
      </c>
      <c r="U17" s="236">
        <v>20</v>
      </c>
      <c r="V17" s="238" t="s">
        <v>4</v>
      </c>
    </row>
    <row r="18" spans="1:22" x14ac:dyDescent="0.2">
      <c r="A18" s="236" t="s">
        <v>107</v>
      </c>
      <c r="B18" s="236" t="s">
        <v>91</v>
      </c>
      <c r="C18" s="236" t="s">
        <v>87</v>
      </c>
      <c r="D18" s="236">
        <v>0.68180000305175781</v>
      </c>
      <c r="E18" s="236">
        <v>2864</v>
      </c>
      <c r="F18" s="236">
        <v>2067</v>
      </c>
      <c r="G18" s="236">
        <v>1710</v>
      </c>
      <c r="H18" s="236">
        <v>4200.645331740463</v>
      </c>
      <c r="I18" s="236">
        <v>3031.6808312526318</v>
      </c>
      <c r="J18" s="236">
        <v>1570</v>
      </c>
      <c r="K18" s="236">
        <v>395</v>
      </c>
      <c r="L18" s="236">
        <v>30</v>
      </c>
      <c r="M18" s="236">
        <v>275</v>
      </c>
      <c r="N18" s="237">
        <v>0.1751592356687898</v>
      </c>
      <c r="O18" s="236">
        <v>775</v>
      </c>
      <c r="P18" s="236">
        <v>80</v>
      </c>
      <c r="Q18" s="236">
        <v>855</v>
      </c>
      <c r="R18" s="237">
        <v>0.54458598726114649</v>
      </c>
      <c r="S18" s="236">
        <v>0</v>
      </c>
      <c r="T18" s="236">
        <v>10</v>
      </c>
      <c r="U18" s="236">
        <v>0</v>
      </c>
      <c r="V18" s="238" t="s">
        <v>4</v>
      </c>
    </row>
    <row r="19" spans="1:22" x14ac:dyDescent="0.2">
      <c r="A19" s="236" t="s">
        <v>108</v>
      </c>
      <c r="B19" s="236" t="s">
        <v>91</v>
      </c>
      <c r="C19" s="236" t="s">
        <v>87</v>
      </c>
      <c r="D19" s="236">
        <v>8.600000381469726E-2</v>
      </c>
      <c r="E19" s="236">
        <v>225</v>
      </c>
      <c r="F19" s="236">
        <v>61</v>
      </c>
      <c r="G19" s="236">
        <v>44</v>
      </c>
      <c r="H19" s="236">
        <v>2616.2789537173007</v>
      </c>
      <c r="I19" s="236">
        <v>709.30229411891264</v>
      </c>
      <c r="J19" s="236">
        <v>30</v>
      </c>
      <c r="K19" s="236">
        <v>10</v>
      </c>
      <c r="L19" s="236">
        <v>0</v>
      </c>
      <c r="M19" s="236">
        <v>10</v>
      </c>
      <c r="N19" s="237">
        <v>0.33333333333333331</v>
      </c>
      <c r="O19" s="236">
        <v>10</v>
      </c>
      <c r="P19" s="236">
        <v>0</v>
      </c>
      <c r="Q19" s="236">
        <v>10</v>
      </c>
      <c r="R19" s="237">
        <v>0.33333333333333331</v>
      </c>
      <c r="S19" s="236">
        <v>0</v>
      </c>
      <c r="T19" s="236">
        <v>0</v>
      </c>
      <c r="U19" s="236">
        <v>0</v>
      </c>
      <c r="V19" s="238" t="s">
        <v>4</v>
      </c>
    </row>
    <row r="20" spans="1:22" x14ac:dyDescent="0.2">
      <c r="A20" s="236" t="s">
        <v>109</v>
      </c>
      <c r="B20" s="236" t="s">
        <v>91</v>
      </c>
      <c r="C20" s="236" t="s">
        <v>87</v>
      </c>
      <c r="D20" s="236">
        <v>0.12890000343322755</v>
      </c>
      <c r="E20" s="236">
        <v>1181</v>
      </c>
      <c r="F20" s="236">
        <v>797</v>
      </c>
      <c r="G20" s="236">
        <v>733</v>
      </c>
      <c r="H20" s="236">
        <v>9162.1409506926702</v>
      </c>
      <c r="I20" s="236">
        <v>6183.0875001710911</v>
      </c>
      <c r="J20" s="236">
        <v>815</v>
      </c>
      <c r="K20" s="236">
        <v>225</v>
      </c>
      <c r="L20" s="236">
        <v>10</v>
      </c>
      <c r="M20" s="236">
        <v>110</v>
      </c>
      <c r="N20" s="237">
        <v>0.13496932515337423</v>
      </c>
      <c r="O20" s="236">
        <v>435</v>
      </c>
      <c r="P20" s="236">
        <v>30</v>
      </c>
      <c r="Q20" s="236">
        <v>465</v>
      </c>
      <c r="R20" s="237">
        <v>0.57055214723926384</v>
      </c>
      <c r="S20" s="236">
        <v>0</v>
      </c>
      <c r="T20" s="236">
        <v>10</v>
      </c>
      <c r="U20" s="236">
        <v>0</v>
      </c>
      <c r="V20" s="238" t="s">
        <v>4</v>
      </c>
    </row>
    <row r="21" spans="1:22" x14ac:dyDescent="0.2">
      <c r="A21" s="236" t="s">
        <v>110</v>
      </c>
      <c r="B21" s="236" t="s">
        <v>91</v>
      </c>
      <c r="C21" s="236" t="s">
        <v>87</v>
      </c>
      <c r="D21" s="236">
        <v>0.15619999885559083</v>
      </c>
      <c r="E21" s="236">
        <v>2811</v>
      </c>
      <c r="F21" s="236">
        <v>1847</v>
      </c>
      <c r="G21" s="236">
        <v>1752</v>
      </c>
      <c r="H21" s="236">
        <v>17996.158902656654</v>
      </c>
      <c r="I21" s="236">
        <v>11824.58395347095</v>
      </c>
      <c r="J21" s="236">
        <v>1665</v>
      </c>
      <c r="K21" s="236">
        <v>360</v>
      </c>
      <c r="L21" s="236">
        <v>40</v>
      </c>
      <c r="M21" s="236">
        <v>430</v>
      </c>
      <c r="N21" s="237">
        <v>0.25825825825825827</v>
      </c>
      <c r="O21" s="236">
        <v>750</v>
      </c>
      <c r="P21" s="236">
        <v>65</v>
      </c>
      <c r="Q21" s="236">
        <v>815</v>
      </c>
      <c r="R21" s="237">
        <v>0.4894894894894895</v>
      </c>
      <c r="S21" s="236">
        <v>0</v>
      </c>
      <c r="T21" s="236">
        <v>0</v>
      </c>
      <c r="U21" s="236">
        <v>20</v>
      </c>
      <c r="V21" s="238" t="s">
        <v>4</v>
      </c>
    </row>
    <row r="22" spans="1:22" x14ac:dyDescent="0.2">
      <c r="A22" s="236" t="s">
        <v>111</v>
      </c>
      <c r="B22" s="236" t="s">
        <v>91</v>
      </c>
      <c r="C22" s="236" t="s">
        <v>87</v>
      </c>
      <c r="D22" s="236">
        <v>0.26690000534057617</v>
      </c>
      <c r="E22" s="236">
        <v>2931</v>
      </c>
      <c r="F22" s="236">
        <v>2012</v>
      </c>
      <c r="G22" s="236">
        <v>1849</v>
      </c>
      <c r="H22" s="236">
        <v>10981.640844330126</v>
      </c>
      <c r="I22" s="236">
        <v>7538.4037457496461</v>
      </c>
      <c r="J22" s="236">
        <v>1445</v>
      </c>
      <c r="K22" s="236">
        <v>405</v>
      </c>
      <c r="L22" s="236">
        <v>25</v>
      </c>
      <c r="M22" s="236">
        <v>395</v>
      </c>
      <c r="N22" s="237">
        <v>0.27335640138408307</v>
      </c>
      <c r="O22" s="236">
        <v>560</v>
      </c>
      <c r="P22" s="236">
        <v>40</v>
      </c>
      <c r="Q22" s="236">
        <v>600</v>
      </c>
      <c r="R22" s="237">
        <v>0.41522491349480967</v>
      </c>
      <c r="S22" s="236">
        <v>0</v>
      </c>
      <c r="T22" s="236">
        <v>0</v>
      </c>
      <c r="U22" s="236">
        <v>10</v>
      </c>
      <c r="V22" s="238" t="s">
        <v>4</v>
      </c>
    </row>
    <row r="23" spans="1:22" x14ac:dyDescent="0.2">
      <c r="A23" s="236" t="s">
        <v>112</v>
      </c>
      <c r="B23" s="236" t="s">
        <v>91</v>
      </c>
      <c r="C23" s="236" t="s">
        <v>87</v>
      </c>
      <c r="D23" s="236">
        <v>0.44990001678466796</v>
      </c>
      <c r="E23" s="236">
        <v>1822</v>
      </c>
      <c r="F23" s="236">
        <v>1185</v>
      </c>
      <c r="G23" s="236">
        <v>1118</v>
      </c>
      <c r="H23" s="236">
        <v>4049.7886908771761</v>
      </c>
      <c r="I23" s="236">
        <v>2633.9185503235203</v>
      </c>
      <c r="J23" s="236">
        <v>895</v>
      </c>
      <c r="K23" s="236">
        <v>315</v>
      </c>
      <c r="L23" s="236">
        <v>15</v>
      </c>
      <c r="M23" s="236">
        <v>230</v>
      </c>
      <c r="N23" s="237">
        <v>0.25698324022346369</v>
      </c>
      <c r="O23" s="236">
        <v>290</v>
      </c>
      <c r="P23" s="236">
        <v>35</v>
      </c>
      <c r="Q23" s="236">
        <v>325</v>
      </c>
      <c r="R23" s="237">
        <v>0.36312849162011174</v>
      </c>
      <c r="S23" s="236">
        <v>0</v>
      </c>
      <c r="T23" s="236">
        <v>10</v>
      </c>
      <c r="U23" s="236">
        <v>0</v>
      </c>
      <c r="V23" s="238" t="s">
        <v>4</v>
      </c>
    </row>
    <row r="24" spans="1:22" x14ac:dyDescent="0.2">
      <c r="A24" s="236" t="s">
        <v>113</v>
      </c>
      <c r="B24" s="236" t="s">
        <v>91</v>
      </c>
      <c r="C24" s="236" t="s">
        <v>87</v>
      </c>
      <c r="D24" s="236">
        <v>0.33520000457763671</v>
      </c>
      <c r="E24" s="236">
        <v>2430</v>
      </c>
      <c r="F24" s="236">
        <v>1630</v>
      </c>
      <c r="G24" s="236">
        <v>1552</v>
      </c>
      <c r="H24" s="236">
        <v>7249.4032422877854</v>
      </c>
      <c r="I24" s="236">
        <v>4862.7684300119708</v>
      </c>
      <c r="J24" s="236">
        <v>1020</v>
      </c>
      <c r="K24" s="236">
        <v>350</v>
      </c>
      <c r="L24" s="236">
        <v>35</v>
      </c>
      <c r="M24" s="236">
        <v>180</v>
      </c>
      <c r="N24" s="237">
        <v>0.17647058823529413</v>
      </c>
      <c r="O24" s="236">
        <v>415</v>
      </c>
      <c r="P24" s="236">
        <v>30</v>
      </c>
      <c r="Q24" s="236">
        <v>445</v>
      </c>
      <c r="R24" s="237">
        <v>0.43627450980392157</v>
      </c>
      <c r="S24" s="236">
        <v>0</v>
      </c>
      <c r="T24" s="236">
        <v>0</v>
      </c>
      <c r="U24" s="236">
        <v>10</v>
      </c>
      <c r="V24" s="238" t="s">
        <v>4</v>
      </c>
    </row>
    <row r="25" spans="1:22" x14ac:dyDescent="0.2">
      <c r="A25" s="236" t="s">
        <v>114</v>
      </c>
      <c r="B25" s="236" t="s">
        <v>91</v>
      </c>
      <c r="C25" s="236" t="s">
        <v>87</v>
      </c>
      <c r="D25" s="236">
        <v>0.13590000152587892</v>
      </c>
      <c r="E25" s="236">
        <v>517</v>
      </c>
      <c r="F25" s="236">
        <v>322</v>
      </c>
      <c r="G25" s="236">
        <v>311</v>
      </c>
      <c r="H25" s="236">
        <v>3804.2678012888005</v>
      </c>
      <c r="I25" s="236">
        <v>2369.3892302030827</v>
      </c>
      <c r="J25" s="236">
        <v>250</v>
      </c>
      <c r="K25" s="236">
        <v>120</v>
      </c>
      <c r="L25" s="236">
        <v>10</v>
      </c>
      <c r="M25" s="236">
        <v>40</v>
      </c>
      <c r="N25" s="237">
        <v>0.16</v>
      </c>
      <c r="O25" s="236">
        <v>80</v>
      </c>
      <c r="P25" s="236">
        <v>0</v>
      </c>
      <c r="Q25" s="236">
        <v>80</v>
      </c>
      <c r="R25" s="237">
        <v>0.32</v>
      </c>
      <c r="S25" s="236">
        <v>0</v>
      </c>
      <c r="T25" s="236">
        <v>0</v>
      </c>
      <c r="U25" s="236">
        <v>0</v>
      </c>
      <c r="V25" s="238" t="s">
        <v>4</v>
      </c>
    </row>
    <row r="26" spans="1:22" x14ac:dyDescent="0.2">
      <c r="A26" s="236" t="s">
        <v>115</v>
      </c>
      <c r="B26" s="236" t="s">
        <v>91</v>
      </c>
      <c r="C26" s="236" t="s">
        <v>87</v>
      </c>
      <c r="D26" s="236">
        <v>0.26909999847412108</v>
      </c>
      <c r="E26" s="236">
        <v>896</v>
      </c>
      <c r="F26" s="236">
        <v>685</v>
      </c>
      <c r="G26" s="236">
        <v>601</v>
      </c>
      <c r="H26" s="236">
        <v>3329.6172615406645</v>
      </c>
      <c r="I26" s="236">
        <v>2545.5221251733874</v>
      </c>
      <c r="J26" s="236">
        <v>595</v>
      </c>
      <c r="K26" s="236">
        <v>175</v>
      </c>
      <c r="L26" s="236">
        <v>20</v>
      </c>
      <c r="M26" s="236">
        <v>80</v>
      </c>
      <c r="N26" s="237">
        <v>0.13445378151260504</v>
      </c>
      <c r="O26" s="236">
        <v>310</v>
      </c>
      <c r="P26" s="236">
        <v>0</v>
      </c>
      <c r="Q26" s="236">
        <v>310</v>
      </c>
      <c r="R26" s="237">
        <v>0.52100840336134457</v>
      </c>
      <c r="S26" s="236">
        <v>0</v>
      </c>
      <c r="T26" s="236">
        <v>0</v>
      </c>
      <c r="U26" s="236">
        <v>10</v>
      </c>
      <c r="V26" s="238" t="s">
        <v>4</v>
      </c>
    </row>
    <row r="27" spans="1:22" x14ac:dyDescent="0.2">
      <c r="A27" s="236" t="s">
        <v>116</v>
      </c>
      <c r="B27" s="236" t="s">
        <v>91</v>
      </c>
      <c r="C27" s="236" t="s">
        <v>87</v>
      </c>
      <c r="D27" s="236">
        <v>0.73400001525878911</v>
      </c>
      <c r="E27" s="236">
        <v>876</v>
      </c>
      <c r="F27" s="236">
        <v>653</v>
      </c>
      <c r="G27" s="236">
        <v>552</v>
      </c>
      <c r="H27" s="236">
        <v>1193.4604656529134</v>
      </c>
      <c r="I27" s="236">
        <v>889.64575807232018</v>
      </c>
      <c r="J27" s="236">
        <v>530</v>
      </c>
      <c r="K27" s="236">
        <v>200</v>
      </c>
      <c r="L27" s="236">
        <v>15</v>
      </c>
      <c r="M27" s="236">
        <v>85</v>
      </c>
      <c r="N27" s="237">
        <v>0.16037735849056603</v>
      </c>
      <c r="O27" s="236">
        <v>215</v>
      </c>
      <c r="P27" s="236">
        <v>15</v>
      </c>
      <c r="Q27" s="236">
        <v>230</v>
      </c>
      <c r="R27" s="237">
        <v>0.43396226415094341</v>
      </c>
      <c r="S27" s="236">
        <v>0</v>
      </c>
      <c r="T27" s="236">
        <v>0</v>
      </c>
      <c r="U27" s="236">
        <v>0</v>
      </c>
      <c r="V27" s="238" t="s">
        <v>4</v>
      </c>
    </row>
    <row r="28" spans="1:22" x14ac:dyDescent="0.2">
      <c r="A28" s="242" t="s">
        <v>233</v>
      </c>
      <c r="B28" s="242" t="s">
        <v>91</v>
      </c>
      <c r="C28" s="242" t="s">
        <v>87</v>
      </c>
      <c r="D28" s="242">
        <v>1.4921000671386719</v>
      </c>
      <c r="E28" s="242">
        <v>4807</v>
      </c>
      <c r="F28" s="242">
        <v>2731</v>
      </c>
      <c r="G28" s="242">
        <v>2611</v>
      </c>
      <c r="H28" s="242">
        <v>3221.6337937831149</v>
      </c>
      <c r="I28" s="242">
        <v>1830.3061973833339</v>
      </c>
      <c r="J28" s="242">
        <v>2075</v>
      </c>
      <c r="K28" s="242">
        <v>1290</v>
      </c>
      <c r="L28" s="242">
        <v>105</v>
      </c>
      <c r="M28" s="242">
        <v>470</v>
      </c>
      <c r="N28" s="243">
        <v>0.22650602409638554</v>
      </c>
      <c r="O28" s="242">
        <v>165</v>
      </c>
      <c r="P28" s="242">
        <v>25</v>
      </c>
      <c r="Q28" s="242">
        <v>190</v>
      </c>
      <c r="R28" s="243">
        <v>9.1566265060240959E-2</v>
      </c>
      <c r="S28" s="242">
        <v>0</v>
      </c>
      <c r="T28" s="242">
        <v>0</v>
      </c>
      <c r="U28" s="242">
        <v>20</v>
      </c>
      <c r="V28" s="244" t="s">
        <v>5</v>
      </c>
    </row>
    <row r="29" spans="1:22" x14ac:dyDescent="0.2">
      <c r="A29" s="236" t="s">
        <v>117</v>
      </c>
      <c r="B29" s="236" t="s">
        <v>91</v>
      </c>
      <c r="C29" s="236" t="s">
        <v>87</v>
      </c>
      <c r="D29" s="236">
        <v>0.42299999237060548</v>
      </c>
      <c r="E29" s="236">
        <v>2009</v>
      </c>
      <c r="F29" s="236">
        <v>1048</v>
      </c>
      <c r="G29" s="236">
        <v>1014</v>
      </c>
      <c r="H29" s="236">
        <v>4749.409069113748</v>
      </c>
      <c r="I29" s="236">
        <v>2477.5414158443045</v>
      </c>
      <c r="J29" s="236">
        <v>1060</v>
      </c>
      <c r="K29" s="236">
        <v>500</v>
      </c>
      <c r="L29" s="236">
        <v>40</v>
      </c>
      <c r="M29" s="236">
        <v>210</v>
      </c>
      <c r="N29" s="237">
        <v>0.19811320754716982</v>
      </c>
      <c r="O29" s="236">
        <v>265</v>
      </c>
      <c r="P29" s="236">
        <v>40</v>
      </c>
      <c r="Q29" s="236">
        <v>305</v>
      </c>
      <c r="R29" s="237">
        <v>0.28773584905660377</v>
      </c>
      <c r="S29" s="236">
        <v>0</v>
      </c>
      <c r="T29" s="236">
        <v>0</v>
      </c>
      <c r="U29" s="236">
        <v>0</v>
      </c>
      <c r="V29" s="238" t="s">
        <v>4</v>
      </c>
    </row>
    <row r="30" spans="1:22" x14ac:dyDescent="0.2">
      <c r="A30" s="236" t="s">
        <v>118</v>
      </c>
      <c r="B30" s="236" t="s">
        <v>91</v>
      </c>
      <c r="C30" s="236" t="s">
        <v>87</v>
      </c>
      <c r="D30" s="236">
        <v>1.7407000732421876</v>
      </c>
      <c r="E30" s="236">
        <v>1775</v>
      </c>
      <c r="F30" s="236">
        <v>1054</v>
      </c>
      <c r="G30" s="236">
        <v>1003</v>
      </c>
      <c r="H30" s="236">
        <v>1019.7046735879813</v>
      </c>
      <c r="I30" s="236">
        <v>605.50350758407455</v>
      </c>
      <c r="J30" s="236">
        <v>830</v>
      </c>
      <c r="K30" s="236">
        <v>355</v>
      </c>
      <c r="L30" s="236">
        <v>75</v>
      </c>
      <c r="M30" s="236">
        <v>175</v>
      </c>
      <c r="N30" s="237">
        <v>0.21084337349397592</v>
      </c>
      <c r="O30" s="236">
        <v>210</v>
      </c>
      <c r="P30" s="236">
        <v>10</v>
      </c>
      <c r="Q30" s="236">
        <v>220</v>
      </c>
      <c r="R30" s="237">
        <v>0.26506024096385544</v>
      </c>
      <c r="S30" s="236">
        <v>0</v>
      </c>
      <c r="T30" s="236">
        <v>0</v>
      </c>
      <c r="U30" s="236">
        <v>0</v>
      </c>
      <c r="V30" s="238" t="s">
        <v>4</v>
      </c>
    </row>
    <row r="31" spans="1:22" x14ac:dyDescent="0.2">
      <c r="A31" s="236" t="s">
        <v>119</v>
      </c>
      <c r="B31" s="236" t="s">
        <v>91</v>
      </c>
      <c r="C31" s="236" t="s">
        <v>87</v>
      </c>
      <c r="D31" s="236">
        <v>0.30840000152587893</v>
      </c>
      <c r="E31" s="236">
        <v>2298</v>
      </c>
      <c r="F31" s="236">
        <v>1352</v>
      </c>
      <c r="G31" s="236">
        <v>1312</v>
      </c>
      <c r="H31" s="236">
        <v>7451.3618308369778</v>
      </c>
      <c r="I31" s="236">
        <v>4383.9169692304586</v>
      </c>
      <c r="J31" s="236">
        <v>1015</v>
      </c>
      <c r="K31" s="236">
        <v>495</v>
      </c>
      <c r="L31" s="236">
        <v>70</v>
      </c>
      <c r="M31" s="236">
        <v>200</v>
      </c>
      <c r="N31" s="237">
        <v>0.19704433497536947</v>
      </c>
      <c r="O31" s="236">
        <v>185</v>
      </c>
      <c r="P31" s="236">
        <v>50</v>
      </c>
      <c r="Q31" s="236">
        <v>235</v>
      </c>
      <c r="R31" s="237">
        <v>0.23152709359605911</v>
      </c>
      <c r="S31" s="236">
        <v>10</v>
      </c>
      <c r="T31" s="236">
        <v>0</v>
      </c>
      <c r="U31" s="236">
        <v>0</v>
      </c>
      <c r="V31" s="238" t="s">
        <v>4</v>
      </c>
    </row>
    <row r="32" spans="1:22" x14ac:dyDescent="0.2">
      <c r="A32" s="236" t="s">
        <v>120</v>
      </c>
      <c r="B32" s="236" t="s">
        <v>91</v>
      </c>
      <c r="C32" s="236" t="s">
        <v>87</v>
      </c>
      <c r="D32" s="236">
        <v>0.36680000305175781</v>
      </c>
      <c r="E32" s="236">
        <v>3440</v>
      </c>
      <c r="F32" s="236">
        <v>1996</v>
      </c>
      <c r="G32" s="236">
        <v>1909</v>
      </c>
      <c r="H32" s="236">
        <v>9378.4077736624076</v>
      </c>
      <c r="I32" s="236">
        <v>5441.6575337878385</v>
      </c>
      <c r="J32" s="236">
        <v>1720</v>
      </c>
      <c r="K32" s="236">
        <v>805</v>
      </c>
      <c r="L32" s="236">
        <v>65</v>
      </c>
      <c r="M32" s="236">
        <v>505</v>
      </c>
      <c r="N32" s="237">
        <v>0.29360465116279072</v>
      </c>
      <c r="O32" s="236">
        <v>255</v>
      </c>
      <c r="P32" s="236">
        <v>80</v>
      </c>
      <c r="Q32" s="236">
        <v>335</v>
      </c>
      <c r="R32" s="237">
        <v>0.19476744186046513</v>
      </c>
      <c r="S32" s="236">
        <v>0</v>
      </c>
      <c r="T32" s="236">
        <v>0</v>
      </c>
      <c r="U32" s="236">
        <v>10</v>
      </c>
      <c r="V32" s="238" t="s">
        <v>4</v>
      </c>
    </row>
    <row r="33" spans="1:22" x14ac:dyDescent="0.2">
      <c r="A33" s="236" t="s">
        <v>121</v>
      </c>
      <c r="B33" s="236" t="s">
        <v>91</v>
      </c>
      <c r="C33" s="236" t="s">
        <v>87</v>
      </c>
      <c r="D33" s="236">
        <v>0.46790000915527341</v>
      </c>
      <c r="E33" s="236">
        <v>2574</v>
      </c>
      <c r="F33" s="236">
        <v>1489</v>
      </c>
      <c r="G33" s="236">
        <v>1428</v>
      </c>
      <c r="H33" s="236">
        <v>5501.1753572028974</v>
      </c>
      <c r="I33" s="236">
        <v>3182.3038488248303</v>
      </c>
      <c r="J33" s="236">
        <v>1060</v>
      </c>
      <c r="K33" s="236">
        <v>650</v>
      </c>
      <c r="L33" s="236">
        <v>50</v>
      </c>
      <c r="M33" s="236">
        <v>170</v>
      </c>
      <c r="N33" s="237">
        <v>0.16037735849056603</v>
      </c>
      <c r="O33" s="236">
        <v>150</v>
      </c>
      <c r="P33" s="236">
        <v>20</v>
      </c>
      <c r="Q33" s="236">
        <v>170</v>
      </c>
      <c r="R33" s="237">
        <v>0.16037735849056603</v>
      </c>
      <c r="S33" s="236">
        <v>0</v>
      </c>
      <c r="T33" s="236">
        <v>10</v>
      </c>
      <c r="U33" s="236">
        <v>15</v>
      </c>
      <c r="V33" s="238" t="s">
        <v>4</v>
      </c>
    </row>
    <row r="34" spans="1:22" x14ac:dyDescent="0.2">
      <c r="A34" s="239" t="s">
        <v>140</v>
      </c>
      <c r="B34" s="239" t="s">
        <v>91</v>
      </c>
      <c r="C34" s="239" t="s">
        <v>87</v>
      </c>
      <c r="D34" s="239">
        <v>1.7532000732421875</v>
      </c>
      <c r="E34" s="239">
        <v>1635</v>
      </c>
      <c r="F34" s="239">
        <v>785</v>
      </c>
      <c r="G34" s="239">
        <v>728</v>
      </c>
      <c r="H34" s="239">
        <v>932.58038540712562</v>
      </c>
      <c r="I34" s="239">
        <v>447.75266210678507</v>
      </c>
      <c r="J34" s="239">
        <v>665</v>
      </c>
      <c r="K34" s="239">
        <v>490</v>
      </c>
      <c r="L34" s="239">
        <v>40</v>
      </c>
      <c r="M34" s="239">
        <v>60</v>
      </c>
      <c r="N34" s="240">
        <v>9.0225563909774431E-2</v>
      </c>
      <c r="O34" s="239">
        <v>70</v>
      </c>
      <c r="P34" s="239">
        <v>0</v>
      </c>
      <c r="Q34" s="239">
        <v>70</v>
      </c>
      <c r="R34" s="240">
        <v>0.10526315789473684</v>
      </c>
      <c r="S34" s="239">
        <v>0</v>
      </c>
      <c r="T34" s="239">
        <v>0</v>
      </c>
      <c r="U34" s="239">
        <v>0</v>
      </c>
      <c r="V34" s="241" t="s">
        <v>6</v>
      </c>
    </row>
    <row r="35" spans="1:22" x14ac:dyDescent="0.2">
      <c r="A35" s="242" t="s">
        <v>234</v>
      </c>
      <c r="B35" s="242" t="s">
        <v>91</v>
      </c>
      <c r="C35" s="242" t="s">
        <v>87</v>
      </c>
      <c r="D35" s="242">
        <v>0.85669998168945316</v>
      </c>
      <c r="E35" s="242">
        <v>3534</v>
      </c>
      <c r="F35" s="242">
        <v>2132</v>
      </c>
      <c r="G35" s="242">
        <v>2052</v>
      </c>
      <c r="H35" s="242">
        <v>4125.1314060154218</v>
      </c>
      <c r="I35" s="242">
        <v>2488.6191730687265</v>
      </c>
      <c r="J35" s="242">
        <v>1585</v>
      </c>
      <c r="K35" s="242">
        <v>875</v>
      </c>
      <c r="L35" s="242">
        <v>120</v>
      </c>
      <c r="M35" s="242">
        <v>415</v>
      </c>
      <c r="N35" s="243">
        <v>0.26182965299684541</v>
      </c>
      <c r="O35" s="242">
        <v>100</v>
      </c>
      <c r="P35" s="242">
        <v>40</v>
      </c>
      <c r="Q35" s="242">
        <v>140</v>
      </c>
      <c r="R35" s="243">
        <v>8.8328075709779186E-2</v>
      </c>
      <c r="S35" s="242">
        <v>15</v>
      </c>
      <c r="T35" s="242">
        <v>10</v>
      </c>
      <c r="U35" s="242">
        <v>0</v>
      </c>
      <c r="V35" s="244" t="s">
        <v>5</v>
      </c>
    </row>
    <row r="36" spans="1:22" x14ac:dyDescent="0.2">
      <c r="A36" s="242" t="s">
        <v>235</v>
      </c>
      <c r="B36" s="242" t="s">
        <v>91</v>
      </c>
      <c r="C36" s="242" t="s">
        <v>87</v>
      </c>
      <c r="D36" s="242">
        <v>0.50880001068115233</v>
      </c>
      <c r="E36" s="242">
        <v>3452</v>
      </c>
      <c r="F36" s="242">
        <v>1947</v>
      </c>
      <c r="G36" s="242">
        <v>1888</v>
      </c>
      <c r="H36" s="242">
        <v>6784.5910525407817</v>
      </c>
      <c r="I36" s="242">
        <v>3826.6508630639923</v>
      </c>
      <c r="J36" s="242">
        <v>1745</v>
      </c>
      <c r="K36" s="242">
        <v>1110</v>
      </c>
      <c r="L36" s="242">
        <v>125</v>
      </c>
      <c r="M36" s="242">
        <v>360</v>
      </c>
      <c r="N36" s="243">
        <v>0.20630372492836677</v>
      </c>
      <c r="O36" s="242">
        <v>90</v>
      </c>
      <c r="P36" s="242">
        <v>40</v>
      </c>
      <c r="Q36" s="242">
        <v>130</v>
      </c>
      <c r="R36" s="243">
        <v>7.4498567335243557E-2</v>
      </c>
      <c r="S36" s="242">
        <v>0</v>
      </c>
      <c r="T36" s="242">
        <v>10</v>
      </c>
      <c r="U36" s="242">
        <v>10</v>
      </c>
      <c r="V36" s="244" t="s">
        <v>5</v>
      </c>
    </row>
    <row r="37" spans="1:22" x14ac:dyDescent="0.2">
      <c r="A37" s="242" t="s">
        <v>236</v>
      </c>
      <c r="B37" s="242" t="s">
        <v>91</v>
      </c>
      <c r="C37" s="242" t="s">
        <v>87</v>
      </c>
      <c r="D37" s="242">
        <v>0.60970001220703129</v>
      </c>
      <c r="E37" s="242">
        <v>4544</v>
      </c>
      <c r="F37" s="242">
        <v>2663</v>
      </c>
      <c r="G37" s="242">
        <v>2532</v>
      </c>
      <c r="H37" s="242">
        <v>7452.845512584684</v>
      </c>
      <c r="I37" s="242">
        <v>4367.7217429606098</v>
      </c>
      <c r="J37" s="242">
        <v>2055</v>
      </c>
      <c r="K37" s="242">
        <v>1105</v>
      </c>
      <c r="L37" s="242">
        <v>70</v>
      </c>
      <c r="M37" s="242">
        <v>615</v>
      </c>
      <c r="N37" s="243">
        <v>0.29927007299270075</v>
      </c>
      <c r="O37" s="242">
        <v>165</v>
      </c>
      <c r="P37" s="242">
        <v>75</v>
      </c>
      <c r="Q37" s="242">
        <v>240</v>
      </c>
      <c r="R37" s="243">
        <v>0.11678832116788321</v>
      </c>
      <c r="S37" s="242">
        <v>10</v>
      </c>
      <c r="T37" s="242">
        <v>0</v>
      </c>
      <c r="U37" s="242">
        <v>10</v>
      </c>
      <c r="V37" s="244" t="s">
        <v>5</v>
      </c>
    </row>
    <row r="38" spans="1:22" x14ac:dyDescent="0.2">
      <c r="A38" s="236" t="s">
        <v>122</v>
      </c>
      <c r="B38" s="236" t="s">
        <v>91</v>
      </c>
      <c r="C38" s="236" t="s">
        <v>87</v>
      </c>
      <c r="D38" s="236">
        <v>0.33250000000000002</v>
      </c>
      <c r="E38" s="236">
        <v>2183</v>
      </c>
      <c r="F38" s="236">
        <v>1295</v>
      </c>
      <c r="G38" s="236">
        <v>1235</v>
      </c>
      <c r="H38" s="236">
        <v>6565.4135338345859</v>
      </c>
      <c r="I38" s="236">
        <v>3894.7368421052629</v>
      </c>
      <c r="J38" s="236">
        <v>1015</v>
      </c>
      <c r="K38" s="236">
        <v>500</v>
      </c>
      <c r="L38" s="236">
        <v>35</v>
      </c>
      <c r="M38" s="236">
        <v>265</v>
      </c>
      <c r="N38" s="237">
        <v>0.26108374384236455</v>
      </c>
      <c r="O38" s="236">
        <v>145</v>
      </c>
      <c r="P38" s="236">
        <v>60</v>
      </c>
      <c r="Q38" s="236">
        <v>205</v>
      </c>
      <c r="R38" s="237">
        <v>0.2019704433497537</v>
      </c>
      <c r="S38" s="236">
        <v>10</v>
      </c>
      <c r="T38" s="236">
        <v>0</v>
      </c>
      <c r="U38" s="236">
        <v>0</v>
      </c>
      <c r="V38" s="238" t="s">
        <v>4</v>
      </c>
    </row>
    <row r="39" spans="1:22" x14ac:dyDescent="0.2">
      <c r="A39" s="236" t="s">
        <v>123</v>
      </c>
      <c r="B39" s="236" t="s">
        <v>91</v>
      </c>
      <c r="C39" s="236" t="s">
        <v>87</v>
      </c>
      <c r="D39" s="236">
        <v>0.77430000305175783</v>
      </c>
      <c r="E39" s="236">
        <v>4954</v>
      </c>
      <c r="F39" s="236">
        <v>2879</v>
      </c>
      <c r="G39" s="236">
        <v>2726</v>
      </c>
      <c r="H39" s="236">
        <v>6398.0369113712268</v>
      </c>
      <c r="I39" s="236">
        <v>3718.1970665800891</v>
      </c>
      <c r="J39" s="236">
        <v>2735</v>
      </c>
      <c r="K39" s="236">
        <v>1370</v>
      </c>
      <c r="L39" s="236">
        <v>135</v>
      </c>
      <c r="M39" s="236">
        <v>730</v>
      </c>
      <c r="N39" s="237">
        <v>0.26691042047531993</v>
      </c>
      <c r="O39" s="236">
        <v>360</v>
      </c>
      <c r="P39" s="236">
        <v>120</v>
      </c>
      <c r="Q39" s="236">
        <v>480</v>
      </c>
      <c r="R39" s="237">
        <v>0.17550274223034734</v>
      </c>
      <c r="S39" s="236">
        <v>0</v>
      </c>
      <c r="T39" s="236">
        <v>10</v>
      </c>
      <c r="U39" s="236">
        <v>0</v>
      </c>
      <c r="V39" s="238" t="s">
        <v>4</v>
      </c>
    </row>
    <row r="40" spans="1:22" x14ac:dyDescent="0.2">
      <c r="A40" s="236" t="s">
        <v>124</v>
      </c>
      <c r="B40" s="236" t="s">
        <v>91</v>
      </c>
      <c r="C40" s="236" t="s">
        <v>87</v>
      </c>
      <c r="D40" s="236">
        <v>0.70209999084472652</v>
      </c>
      <c r="E40" s="236">
        <v>3836</v>
      </c>
      <c r="F40" s="236">
        <v>2249</v>
      </c>
      <c r="G40" s="236">
        <v>2140</v>
      </c>
      <c r="H40" s="236">
        <v>5463.6092437271573</v>
      </c>
      <c r="I40" s="236">
        <v>3203.2474424250199</v>
      </c>
      <c r="J40" s="236">
        <v>1675</v>
      </c>
      <c r="K40" s="236">
        <v>840</v>
      </c>
      <c r="L40" s="236">
        <v>90</v>
      </c>
      <c r="M40" s="236">
        <v>385</v>
      </c>
      <c r="N40" s="237">
        <v>0.2298507462686567</v>
      </c>
      <c r="O40" s="236">
        <v>300</v>
      </c>
      <c r="P40" s="236">
        <v>50</v>
      </c>
      <c r="Q40" s="236">
        <v>350</v>
      </c>
      <c r="R40" s="237">
        <v>0.20895522388059701</v>
      </c>
      <c r="S40" s="236">
        <v>0</v>
      </c>
      <c r="T40" s="236">
        <v>0</v>
      </c>
      <c r="U40" s="236">
        <v>10</v>
      </c>
      <c r="V40" s="238" t="s">
        <v>4</v>
      </c>
    </row>
    <row r="41" spans="1:22" x14ac:dyDescent="0.2">
      <c r="A41" s="242" t="s">
        <v>237</v>
      </c>
      <c r="B41" s="242" t="s">
        <v>91</v>
      </c>
      <c r="C41" s="242" t="s">
        <v>87</v>
      </c>
      <c r="D41" s="242">
        <v>0.42389999389648436</v>
      </c>
      <c r="E41" s="242">
        <v>3172</v>
      </c>
      <c r="F41" s="242">
        <v>1486</v>
      </c>
      <c r="G41" s="242">
        <v>1447</v>
      </c>
      <c r="H41" s="242">
        <v>7482.8970173908447</v>
      </c>
      <c r="I41" s="242">
        <v>3505.5438107953328</v>
      </c>
      <c r="J41" s="242">
        <v>1260</v>
      </c>
      <c r="K41" s="242">
        <v>805</v>
      </c>
      <c r="L41" s="242">
        <v>80</v>
      </c>
      <c r="M41" s="242">
        <v>250</v>
      </c>
      <c r="N41" s="243">
        <v>0.1984126984126984</v>
      </c>
      <c r="O41" s="242">
        <v>105</v>
      </c>
      <c r="P41" s="242">
        <v>10</v>
      </c>
      <c r="Q41" s="242">
        <v>115</v>
      </c>
      <c r="R41" s="243">
        <v>9.1269841269841265E-2</v>
      </c>
      <c r="S41" s="242">
        <v>0</v>
      </c>
      <c r="T41" s="242">
        <v>0</v>
      </c>
      <c r="U41" s="242">
        <v>10</v>
      </c>
      <c r="V41" s="244" t="s">
        <v>5</v>
      </c>
    </row>
    <row r="42" spans="1:22" x14ac:dyDescent="0.2">
      <c r="A42" s="236" t="s">
        <v>125</v>
      </c>
      <c r="B42" s="236" t="s">
        <v>91</v>
      </c>
      <c r="C42" s="236" t="s">
        <v>87</v>
      </c>
      <c r="D42" s="236">
        <v>0.46430000305175784</v>
      </c>
      <c r="E42" s="236">
        <v>2665</v>
      </c>
      <c r="F42" s="236">
        <v>1485</v>
      </c>
      <c r="G42" s="236">
        <v>1413</v>
      </c>
      <c r="H42" s="236">
        <v>5739.8233523227418</v>
      </c>
      <c r="I42" s="236">
        <v>3198.3631062661434</v>
      </c>
      <c r="J42" s="236">
        <v>1250</v>
      </c>
      <c r="K42" s="236">
        <v>760</v>
      </c>
      <c r="L42" s="236">
        <v>40</v>
      </c>
      <c r="M42" s="236">
        <v>235</v>
      </c>
      <c r="N42" s="237">
        <v>0.188</v>
      </c>
      <c r="O42" s="236">
        <v>170</v>
      </c>
      <c r="P42" s="236">
        <v>35</v>
      </c>
      <c r="Q42" s="236">
        <v>205</v>
      </c>
      <c r="R42" s="237">
        <v>0.16400000000000001</v>
      </c>
      <c r="S42" s="236">
        <v>0</v>
      </c>
      <c r="T42" s="236">
        <v>0</v>
      </c>
      <c r="U42" s="236">
        <v>10</v>
      </c>
      <c r="V42" s="238" t="s">
        <v>4</v>
      </c>
    </row>
    <row r="43" spans="1:22" x14ac:dyDescent="0.2">
      <c r="A43" s="239" t="s">
        <v>141</v>
      </c>
      <c r="B43" s="239" t="s">
        <v>91</v>
      </c>
      <c r="C43" s="239" t="s">
        <v>87</v>
      </c>
      <c r="D43" s="239">
        <v>6.0965997314453126</v>
      </c>
      <c r="E43" s="239">
        <v>6567</v>
      </c>
      <c r="F43" s="239">
        <v>2836</v>
      </c>
      <c r="G43" s="239">
        <v>2783</v>
      </c>
      <c r="H43" s="239">
        <v>1077.1578075116915</v>
      </c>
      <c r="I43" s="239">
        <v>465.17733243538254</v>
      </c>
      <c r="J43" s="239">
        <v>3545</v>
      </c>
      <c r="K43" s="239">
        <v>2680</v>
      </c>
      <c r="L43" s="239">
        <v>190</v>
      </c>
      <c r="M43" s="239">
        <v>435</v>
      </c>
      <c r="N43" s="240">
        <v>0.1227080394922426</v>
      </c>
      <c r="O43" s="239">
        <v>145</v>
      </c>
      <c r="P43" s="239">
        <v>35</v>
      </c>
      <c r="Q43" s="239">
        <v>180</v>
      </c>
      <c r="R43" s="240">
        <v>5.0775740479548657E-2</v>
      </c>
      <c r="S43" s="239">
        <v>10</v>
      </c>
      <c r="T43" s="239">
        <v>0</v>
      </c>
      <c r="U43" s="239">
        <v>45</v>
      </c>
      <c r="V43" s="241" t="s">
        <v>6</v>
      </c>
    </row>
    <row r="44" spans="1:22" x14ac:dyDescent="0.2">
      <c r="A44" s="242" t="s">
        <v>238</v>
      </c>
      <c r="B44" s="242" t="s">
        <v>91</v>
      </c>
      <c r="C44" s="242" t="s">
        <v>87</v>
      </c>
      <c r="D44" s="242">
        <v>1.2978999328613281</v>
      </c>
      <c r="E44" s="242">
        <v>4698</v>
      </c>
      <c r="F44" s="242">
        <v>2360</v>
      </c>
      <c r="G44" s="242">
        <v>2271</v>
      </c>
      <c r="H44" s="242">
        <v>3619.6935380394611</v>
      </c>
      <c r="I44" s="242">
        <v>1818.3219986745698</v>
      </c>
      <c r="J44" s="242">
        <v>2525</v>
      </c>
      <c r="K44" s="242">
        <v>1860</v>
      </c>
      <c r="L44" s="242">
        <v>100</v>
      </c>
      <c r="M44" s="242">
        <v>390</v>
      </c>
      <c r="N44" s="243">
        <v>0.15445544554455445</v>
      </c>
      <c r="O44" s="242">
        <v>150</v>
      </c>
      <c r="P44" s="242">
        <v>25</v>
      </c>
      <c r="Q44" s="242">
        <v>175</v>
      </c>
      <c r="R44" s="243">
        <v>6.9306930693069313E-2</v>
      </c>
      <c r="S44" s="242">
        <v>0</v>
      </c>
      <c r="T44" s="242">
        <v>0</v>
      </c>
      <c r="U44" s="242">
        <v>0</v>
      </c>
      <c r="V44" s="244" t="s">
        <v>5</v>
      </c>
    </row>
    <row r="45" spans="1:22" x14ac:dyDescent="0.2">
      <c r="A45" s="242" t="s">
        <v>239</v>
      </c>
      <c r="B45" s="242" t="s">
        <v>91</v>
      </c>
      <c r="C45" s="242" t="s">
        <v>87</v>
      </c>
      <c r="D45" s="242">
        <v>2.2403999328613282</v>
      </c>
      <c r="E45" s="242">
        <v>4328</v>
      </c>
      <c r="F45" s="242">
        <v>1835</v>
      </c>
      <c r="G45" s="242">
        <v>1819</v>
      </c>
      <c r="H45" s="242">
        <v>1931.7979511240621</v>
      </c>
      <c r="I45" s="242">
        <v>819.05019415726747</v>
      </c>
      <c r="J45" s="242">
        <v>1945</v>
      </c>
      <c r="K45" s="242">
        <v>1425</v>
      </c>
      <c r="L45" s="242">
        <v>160</v>
      </c>
      <c r="M45" s="242">
        <v>270</v>
      </c>
      <c r="N45" s="243">
        <v>0.13881748071979436</v>
      </c>
      <c r="O45" s="242">
        <v>60</v>
      </c>
      <c r="P45" s="242">
        <v>25</v>
      </c>
      <c r="Q45" s="242">
        <v>85</v>
      </c>
      <c r="R45" s="243">
        <v>4.3701799485861184E-2</v>
      </c>
      <c r="S45" s="242">
        <v>0</v>
      </c>
      <c r="T45" s="242">
        <v>0</v>
      </c>
      <c r="U45" s="242">
        <v>0</v>
      </c>
      <c r="V45" s="244" t="s">
        <v>5</v>
      </c>
    </row>
    <row r="46" spans="1:22" x14ac:dyDescent="0.2">
      <c r="A46" s="239" t="s">
        <v>142</v>
      </c>
      <c r="B46" s="239" t="s">
        <v>91</v>
      </c>
      <c r="C46" s="239" t="s">
        <v>87</v>
      </c>
      <c r="D46" s="239">
        <v>5.4242999267578123</v>
      </c>
      <c r="E46" s="239">
        <v>7944</v>
      </c>
      <c r="F46" s="239">
        <v>3799</v>
      </c>
      <c r="G46" s="239">
        <v>3639</v>
      </c>
      <c r="H46" s="239">
        <v>1464.5207874315038</v>
      </c>
      <c r="I46" s="239">
        <v>700.3668770710326</v>
      </c>
      <c r="J46" s="239">
        <v>4515</v>
      </c>
      <c r="K46" s="239">
        <v>3450</v>
      </c>
      <c r="L46" s="239">
        <v>355</v>
      </c>
      <c r="M46" s="239">
        <v>475</v>
      </c>
      <c r="N46" s="240">
        <v>0.10520487264673312</v>
      </c>
      <c r="O46" s="239">
        <v>160</v>
      </c>
      <c r="P46" s="239">
        <v>40</v>
      </c>
      <c r="Q46" s="239">
        <v>200</v>
      </c>
      <c r="R46" s="240">
        <v>4.4296788482834998E-2</v>
      </c>
      <c r="S46" s="239">
        <v>15</v>
      </c>
      <c r="T46" s="239">
        <v>0</v>
      </c>
      <c r="U46" s="239">
        <v>25</v>
      </c>
      <c r="V46" s="241" t="s">
        <v>6</v>
      </c>
    </row>
    <row r="47" spans="1:22" x14ac:dyDescent="0.2">
      <c r="A47" s="239" t="s">
        <v>143</v>
      </c>
      <c r="B47" s="239" t="s">
        <v>91</v>
      </c>
      <c r="C47" s="239" t="s">
        <v>87</v>
      </c>
      <c r="D47" s="239">
        <v>4.637099914550781</v>
      </c>
      <c r="E47" s="239">
        <v>5007</v>
      </c>
      <c r="F47" s="239">
        <v>2235</v>
      </c>
      <c r="G47" s="239">
        <v>2197</v>
      </c>
      <c r="H47" s="239">
        <v>1079.769703535718</v>
      </c>
      <c r="I47" s="239">
        <v>481.98228228526659</v>
      </c>
      <c r="J47" s="239">
        <v>2575</v>
      </c>
      <c r="K47" s="239">
        <v>1980</v>
      </c>
      <c r="L47" s="239">
        <v>160</v>
      </c>
      <c r="M47" s="239">
        <v>235</v>
      </c>
      <c r="N47" s="240">
        <v>9.1262135922330095E-2</v>
      </c>
      <c r="O47" s="239">
        <v>180</v>
      </c>
      <c r="P47" s="239">
        <v>15</v>
      </c>
      <c r="Q47" s="239">
        <v>195</v>
      </c>
      <c r="R47" s="240">
        <v>7.5728155339805828E-2</v>
      </c>
      <c r="S47" s="239">
        <v>0</v>
      </c>
      <c r="T47" s="239">
        <v>0</v>
      </c>
      <c r="U47" s="239">
        <v>10</v>
      </c>
      <c r="V47" s="241" t="s">
        <v>6</v>
      </c>
    </row>
    <row r="48" spans="1:22" x14ac:dyDescent="0.2">
      <c r="A48" s="239" t="s">
        <v>144</v>
      </c>
      <c r="B48" s="239" t="s">
        <v>91</v>
      </c>
      <c r="C48" s="239" t="s">
        <v>87</v>
      </c>
      <c r="D48" s="239">
        <v>4.0820001220703128</v>
      </c>
      <c r="E48" s="239">
        <v>4490</v>
      </c>
      <c r="F48" s="239">
        <v>1868</v>
      </c>
      <c r="G48" s="239">
        <v>1842</v>
      </c>
      <c r="H48" s="239">
        <v>1099.9509715160805</v>
      </c>
      <c r="I48" s="239">
        <v>457.61880062183485</v>
      </c>
      <c r="J48" s="239">
        <v>2730</v>
      </c>
      <c r="K48" s="239">
        <v>2270</v>
      </c>
      <c r="L48" s="239">
        <v>155</v>
      </c>
      <c r="M48" s="239">
        <v>195</v>
      </c>
      <c r="N48" s="240">
        <v>7.1428571428571425E-2</v>
      </c>
      <c r="O48" s="239">
        <v>70</v>
      </c>
      <c r="P48" s="239">
        <v>25</v>
      </c>
      <c r="Q48" s="239">
        <v>95</v>
      </c>
      <c r="R48" s="240">
        <v>3.47985347985348E-2</v>
      </c>
      <c r="S48" s="239">
        <v>0</v>
      </c>
      <c r="T48" s="239">
        <v>0</v>
      </c>
      <c r="U48" s="239">
        <v>0</v>
      </c>
      <c r="V48" s="241" t="s">
        <v>6</v>
      </c>
    </row>
    <row r="49" spans="1:22" x14ac:dyDescent="0.2">
      <c r="A49" s="59" t="s">
        <v>213</v>
      </c>
      <c r="B49" s="59" t="s">
        <v>91</v>
      </c>
      <c r="C49" s="59" t="s">
        <v>87</v>
      </c>
      <c r="D49" s="59">
        <v>13.844100341796874</v>
      </c>
      <c r="E49" s="59">
        <v>1054</v>
      </c>
      <c r="F49" s="59">
        <v>442</v>
      </c>
      <c r="G49" s="59">
        <v>415</v>
      </c>
      <c r="H49" s="59">
        <v>76.133513480674296</v>
      </c>
      <c r="I49" s="59">
        <v>31.926957266089222</v>
      </c>
      <c r="J49" s="59">
        <v>560</v>
      </c>
      <c r="K49" s="59">
        <v>500</v>
      </c>
      <c r="L49" s="59">
        <v>20</v>
      </c>
      <c r="M49" s="59">
        <v>20</v>
      </c>
      <c r="N49" s="227">
        <v>3.5714285714285712E-2</v>
      </c>
      <c r="O49" s="59">
        <v>25</v>
      </c>
      <c r="P49" s="59">
        <v>0</v>
      </c>
      <c r="Q49" s="59">
        <v>25</v>
      </c>
      <c r="R49" s="227">
        <v>4.4642857142857144E-2</v>
      </c>
      <c r="S49" s="59">
        <v>0</v>
      </c>
      <c r="T49" s="59">
        <v>0</v>
      </c>
      <c r="U49" s="59">
        <v>0</v>
      </c>
      <c r="V49" s="234" t="s">
        <v>2</v>
      </c>
    </row>
    <row r="50" spans="1:22" x14ac:dyDescent="0.2">
      <c r="A50" s="239" t="s">
        <v>145</v>
      </c>
      <c r="B50" s="239" t="s">
        <v>91</v>
      </c>
      <c r="C50" s="239" t="s">
        <v>87</v>
      </c>
      <c r="D50" s="239">
        <v>7.8672998046874998</v>
      </c>
      <c r="E50" s="239">
        <v>6411</v>
      </c>
      <c r="F50" s="239">
        <v>2619</v>
      </c>
      <c r="G50" s="239">
        <v>2588</v>
      </c>
      <c r="H50" s="239">
        <v>814.89204163545332</v>
      </c>
      <c r="I50" s="239">
        <v>332.89693605416505</v>
      </c>
      <c r="J50" s="239">
        <v>3380</v>
      </c>
      <c r="K50" s="239">
        <v>2670</v>
      </c>
      <c r="L50" s="239">
        <v>235</v>
      </c>
      <c r="M50" s="239">
        <v>305</v>
      </c>
      <c r="N50" s="240">
        <v>9.0236686390532547E-2</v>
      </c>
      <c r="O50" s="239">
        <v>115</v>
      </c>
      <c r="P50" s="239">
        <v>40</v>
      </c>
      <c r="Q50" s="239">
        <v>155</v>
      </c>
      <c r="R50" s="240">
        <v>4.5857988165680472E-2</v>
      </c>
      <c r="S50" s="239">
        <v>10</v>
      </c>
      <c r="T50" s="239">
        <v>0</v>
      </c>
      <c r="U50" s="239">
        <v>0</v>
      </c>
      <c r="V50" s="241" t="s">
        <v>6</v>
      </c>
    </row>
    <row r="51" spans="1:22" x14ac:dyDescent="0.2">
      <c r="A51" s="239" t="s">
        <v>146</v>
      </c>
      <c r="B51" s="239" t="s">
        <v>91</v>
      </c>
      <c r="C51" s="239" t="s">
        <v>87</v>
      </c>
      <c r="D51" s="239">
        <v>3.1169000244140626</v>
      </c>
      <c r="E51" s="239">
        <v>5254</v>
      </c>
      <c r="F51" s="239">
        <v>2097</v>
      </c>
      <c r="G51" s="239">
        <v>2070</v>
      </c>
      <c r="H51" s="239">
        <v>1685.6491895301278</v>
      </c>
      <c r="I51" s="239">
        <v>672.78385048433154</v>
      </c>
      <c r="J51" s="239">
        <v>2705</v>
      </c>
      <c r="K51" s="239">
        <v>2235</v>
      </c>
      <c r="L51" s="239">
        <v>155</v>
      </c>
      <c r="M51" s="239">
        <v>215</v>
      </c>
      <c r="N51" s="240">
        <v>7.9482439926062853E-2</v>
      </c>
      <c r="O51" s="239">
        <v>55</v>
      </c>
      <c r="P51" s="239">
        <v>15</v>
      </c>
      <c r="Q51" s="239">
        <v>70</v>
      </c>
      <c r="R51" s="240">
        <v>2.5878003696857672E-2</v>
      </c>
      <c r="S51" s="239">
        <v>30</v>
      </c>
      <c r="T51" s="239">
        <v>0</v>
      </c>
      <c r="U51" s="239">
        <v>0</v>
      </c>
      <c r="V51" s="241" t="s">
        <v>6</v>
      </c>
    </row>
    <row r="52" spans="1:22" x14ac:dyDescent="0.2">
      <c r="A52" s="239" t="s">
        <v>147</v>
      </c>
      <c r="B52" s="239" t="s">
        <v>91</v>
      </c>
      <c r="C52" s="239" t="s">
        <v>87</v>
      </c>
      <c r="D52" s="239">
        <v>2.6623001098632813</v>
      </c>
      <c r="E52" s="239">
        <v>3653</v>
      </c>
      <c r="F52" s="239">
        <v>1314</v>
      </c>
      <c r="G52" s="239">
        <v>1302</v>
      </c>
      <c r="H52" s="239">
        <v>1372.1217929062079</v>
      </c>
      <c r="I52" s="239">
        <v>493.55818118772441</v>
      </c>
      <c r="J52" s="239">
        <v>1965</v>
      </c>
      <c r="K52" s="239">
        <v>1670</v>
      </c>
      <c r="L52" s="239">
        <v>120</v>
      </c>
      <c r="M52" s="239">
        <v>145</v>
      </c>
      <c r="N52" s="240">
        <v>7.3791348600508899E-2</v>
      </c>
      <c r="O52" s="239">
        <v>10</v>
      </c>
      <c r="P52" s="239">
        <v>15</v>
      </c>
      <c r="Q52" s="239">
        <v>25</v>
      </c>
      <c r="R52" s="240">
        <v>1.2722646310432569E-2</v>
      </c>
      <c r="S52" s="239">
        <v>0</v>
      </c>
      <c r="T52" s="239">
        <v>0</v>
      </c>
      <c r="U52" s="239">
        <v>10</v>
      </c>
      <c r="V52" s="241" t="s">
        <v>6</v>
      </c>
    </row>
    <row r="53" spans="1:22" x14ac:dyDescent="0.2">
      <c r="A53" s="239" t="s">
        <v>148</v>
      </c>
      <c r="B53" s="239" t="s">
        <v>91</v>
      </c>
      <c r="C53" s="239" t="s">
        <v>87</v>
      </c>
      <c r="D53" s="239">
        <v>1.5158000183105469</v>
      </c>
      <c r="E53" s="239">
        <v>3073</v>
      </c>
      <c r="F53" s="239">
        <v>1348</v>
      </c>
      <c r="G53" s="239">
        <v>1301</v>
      </c>
      <c r="H53" s="239">
        <v>2027.31228584167</v>
      </c>
      <c r="I53" s="239">
        <v>889.29936912286723</v>
      </c>
      <c r="J53" s="239">
        <v>1510</v>
      </c>
      <c r="K53" s="239">
        <v>1200</v>
      </c>
      <c r="L53" s="239">
        <v>90</v>
      </c>
      <c r="M53" s="239">
        <v>135</v>
      </c>
      <c r="N53" s="240">
        <v>8.9403973509933773E-2</v>
      </c>
      <c r="O53" s="239">
        <v>55</v>
      </c>
      <c r="P53" s="239">
        <v>20</v>
      </c>
      <c r="Q53" s="239">
        <v>75</v>
      </c>
      <c r="R53" s="240">
        <v>4.9668874172185427E-2</v>
      </c>
      <c r="S53" s="239">
        <v>0</v>
      </c>
      <c r="T53" s="239">
        <v>0</v>
      </c>
      <c r="U53" s="239">
        <v>0</v>
      </c>
      <c r="V53" s="241" t="s">
        <v>6</v>
      </c>
    </row>
    <row r="54" spans="1:22" x14ac:dyDescent="0.2">
      <c r="A54" s="239" t="s">
        <v>149</v>
      </c>
      <c r="B54" s="239" t="s">
        <v>91</v>
      </c>
      <c r="C54" s="239" t="s">
        <v>87</v>
      </c>
      <c r="D54" s="239">
        <v>2.3047999572753906</v>
      </c>
      <c r="E54" s="239">
        <v>1831</v>
      </c>
      <c r="F54" s="239">
        <v>886</v>
      </c>
      <c r="G54" s="239">
        <v>846</v>
      </c>
      <c r="H54" s="239">
        <v>794.42903242870102</v>
      </c>
      <c r="I54" s="239">
        <v>384.41514076014698</v>
      </c>
      <c r="J54" s="239">
        <v>895</v>
      </c>
      <c r="K54" s="239">
        <v>700</v>
      </c>
      <c r="L54" s="239">
        <v>45</v>
      </c>
      <c r="M54" s="239">
        <v>75</v>
      </c>
      <c r="N54" s="240">
        <v>8.3798882681564241E-2</v>
      </c>
      <c r="O54" s="239">
        <v>70</v>
      </c>
      <c r="P54" s="239">
        <v>10</v>
      </c>
      <c r="Q54" s="239">
        <v>80</v>
      </c>
      <c r="R54" s="240">
        <v>8.9385474860335198E-2</v>
      </c>
      <c r="S54" s="239">
        <v>0</v>
      </c>
      <c r="T54" s="239">
        <v>0</v>
      </c>
      <c r="U54" s="239">
        <v>0</v>
      </c>
      <c r="V54" s="241" t="s">
        <v>6</v>
      </c>
    </row>
    <row r="55" spans="1:22" x14ac:dyDescent="0.2">
      <c r="A55" s="236" t="s">
        <v>126</v>
      </c>
      <c r="B55" s="236" t="s">
        <v>91</v>
      </c>
      <c r="C55" s="236" t="s">
        <v>87</v>
      </c>
      <c r="D55" s="236">
        <v>2.4932000732421873</v>
      </c>
      <c r="E55" s="236">
        <v>4995</v>
      </c>
      <c r="F55" s="236">
        <v>1709</v>
      </c>
      <c r="G55" s="236">
        <v>1651</v>
      </c>
      <c r="H55" s="236">
        <v>2003.4493234650206</v>
      </c>
      <c r="I55" s="236">
        <v>685.4644432035476</v>
      </c>
      <c r="J55" s="236">
        <v>2220</v>
      </c>
      <c r="K55" s="236">
        <v>1545</v>
      </c>
      <c r="L55" s="236">
        <v>80</v>
      </c>
      <c r="M55" s="236">
        <v>255</v>
      </c>
      <c r="N55" s="237">
        <v>0.11486486486486487</v>
      </c>
      <c r="O55" s="236">
        <v>225</v>
      </c>
      <c r="P55" s="236">
        <v>80</v>
      </c>
      <c r="Q55" s="236">
        <v>305</v>
      </c>
      <c r="R55" s="237">
        <v>0.1373873873873874</v>
      </c>
      <c r="S55" s="236">
        <v>0</v>
      </c>
      <c r="T55" s="236">
        <v>10</v>
      </c>
      <c r="U55" s="236">
        <v>20</v>
      </c>
      <c r="V55" s="238" t="s">
        <v>4</v>
      </c>
    </row>
    <row r="56" spans="1:22" x14ac:dyDescent="0.2">
      <c r="A56" s="236" t="s">
        <v>127</v>
      </c>
      <c r="B56" s="236" t="s">
        <v>91</v>
      </c>
      <c r="C56" s="236" t="s">
        <v>87</v>
      </c>
      <c r="D56" s="236">
        <v>0.40810001373291016</v>
      </c>
      <c r="E56" s="236">
        <v>1762</v>
      </c>
      <c r="F56" s="236">
        <v>887</v>
      </c>
      <c r="G56" s="236">
        <v>830</v>
      </c>
      <c r="H56" s="236">
        <v>4317.5690779397491</v>
      </c>
      <c r="I56" s="236">
        <v>2173.486817328353</v>
      </c>
      <c r="J56" s="236">
        <v>825</v>
      </c>
      <c r="K56" s="236">
        <v>490</v>
      </c>
      <c r="L56" s="236">
        <v>10</v>
      </c>
      <c r="M56" s="236">
        <v>155</v>
      </c>
      <c r="N56" s="237">
        <v>0.18787878787878787</v>
      </c>
      <c r="O56" s="236">
        <v>125</v>
      </c>
      <c r="P56" s="236">
        <v>40</v>
      </c>
      <c r="Q56" s="236">
        <v>165</v>
      </c>
      <c r="R56" s="237">
        <v>0.2</v>
      </c>
      <c r="S56" s="236">
        <v>0</v>
      </c>
      <c r="T56" s="236">
        <v>0</v>
      </c>
      <c r="U56" s="236">
        <v>0</v>
      </c>
      <c r="V56" s="238" t="s">
        <v>4</v>
      </c>
    </row>
    <row r="57" spans="1:22" x14ac:dyDescent="0.2">
      <c r="A57" s="236" t="s">
        <v>128</v>
      </c>
      <c r="B57" s="236" t="s">
        <v>91</v>
      </c>
      <c r="C57" s="236" t="s">
        <v>87</v>
      </c>
      <c r="D57" s="236">
        <v>1.4952999877929687</v>
      </c>
      <c r="E57" s="236">
        <v>3215</v>
      </c>
      <c r="F57" s="236">
        <v>1374</v>
      </c>
      <c r="G57" s="236">
        <v>1307</v>
      </c>
      <c r="H57" s="236">
        <v>2150.0702375750516</v>
      </c>
      <c r="I57" s="236">
        <v>918.87916218604073</v>
      </c>
      <c r="J57" s="236">
        <v>1160</v>
      </c>
      <c r="K57" s="236">
        <v>730</v>
      </c>
      <c r="L57" s="236">
        <v>45</v>
      </c>
      <c r="M57" s="236">
        <v>150</v>
      </c>
      <c r="N57" s="237">
        <v>0.12931034482758622</v>
      </c>
      <c r="O57" s="236">
        <v>175</v>
      </c>
      <c r="P57" s="236">
        <v>40</v>
      </c>
      <c r="Q57" s="236">
        <v>215</v>
      </c>
      <c r="R57" s="237">
        <v>0.18534482758620691</v>
      </c>
      <c r="S57" s="236">
        <v>0</v>
      </c>
      <c r="T57" s="236">
        <v>10</v>
      </c>
      <c r="U57" s="236">
        <v>15</v>
      </c>
      <c r="V57" s="238" t="s">
        <v>4</v>
      </c>
    </row>
    <row r="58" spans="1:22" x14ac:dyDescent="0.2">
      <c r="A58" s="236" t="s">
        <v>129</v>
      </c>
      <c r="B58" s="236" t="s">
        <v>91</v>
      </c>
      <c r="C58" s="236" t="s">
        <v>87</v>
      </c>
      <c r="D58" s="236">
        <v>1.6811000061035157</v>
      </c>
      <c r="E58" s="236">
        <v>4078</v>
      </c>
      <c r="F58" s="236">
        <v>1646</v>
      </c>
      <c r="G58" s="236">
        <v>1591</v>
      </c>
      <c r="H58" s="236">
        <v>2425.7926269669483</v>
      </c>
      <c r="I58" s="236">
        <v>979.12081019803747</v>
      </c>
      <c r="J58" s="236">
        <v>1760</v>
      </c>
      <c r="K58" s="236">
        <v>1075</v>
      </c>
      <c r="L58" s="236">
        <v>90</v>
      </c>
      <c r="M58" s="236">
        <v>240</v>
      </c>
      <c r="N58" s="237">
        <v>0.13636363636363635</v>
      </c>
      <c r="O58" s="236">
        <v>265</v>
      </c>
      <c r="P58" s="236">
        <v>85</v>
      </c>
      <c r="Q58" s="236">
        <v>350</v>
      </c>
      <c r="R58" s="237">
        <v>0.19886363636363635</v>
      </c>
      <c r="S58" s="236">
        <v>0</v>
      </c>
      <c r="T58" s="236">
        <v>0</v>
      </c>
      <c r="U58" s="236">
        <v>0</v>
      </c>
      <c r="V58" s="238" t="s">
        <v>4</v>
      </c>
    </row>
    <row r="59" spans="1:22" x14ac:dyDescent="0.2">
      <c r="A59" s="236" t="s">
        <v>130</v>
      </c>
      <c r="B59" s="236" t="s">
        <v>91</v>
      </c>
      <c r="C59" s="236" t="s">
        <v>87</v>
      </c>
      <c r="D59" s="236">
        <v>2.2475999450683593</v>
      </c>
      <c r="E59" s="236">
        <v>4596</v>
      </c>
      <c r="F59" s="236">
        <v>2205</v>
      </c>
      <c r="G59" s="236">
        <v>2121</v>
      </c>
      <c r="H59" s="236">
        <v>2044.8478876698921</v>
      </c>
      <c r="I59" s="236">
        <v>981.04647352308791</v>
      </c>
      <c r="J59" s="236">
        <v>2105</v>
      </c>
      <c r="K59" s="236">
        <v>1475</v>
      </c>
      <c r="L59" s="236">
        <v>75</v>
      </c>
      <c r="M59" s="236">
        <v>260</v>
      </c>
      <c r="N59" s="237">
        <v>0.12351543942992874</v>
      </c>
      <c r="O59" s="236">
        <v>200</v>
      </c>
      <c r="P59" s="236">
        <v>75</v>
      </c>
      <c r="Q59" s="236">
        <v>275</v>
      </c>
      <c r="R59" s="237">
        <v>0.13064133016627077</v>
      </c>
      <c r="S59" s="236">
        <v>0</v>
      </c>
      <c r="T59" s="236">
        <v>0</v>
      </c>
      <c r="U59" s="236">
        <v>15</v>
      </c>
      <c r="V59" s="238" t="s">
        <v>4</v>
      </c>
    </row>
    <row r="60" spans="1:22" x14ac:dyDescent="0.2">
      <c r="A60" s="242" t="s">
        <v>240</v>
      </c>
      <c r="B60" s="242" t="s">
        <v>91</v>
      </c>
      <c r="C60" s="242" t="s">
        <v>87</v>
      </c>
      <c r="D60" s="242">
        <v>2.9580999755859376</v>
      </c>
      <c r="E60" s="242">
        <v>4622</v>
      </c>
      <c r="F60" s="242">
        <v>2409</v>
      </c>
      <c r="G60" s="242">
        <v>2290</v>
      </c>
      <c r="H60" s="242">
        <v>1562.4894486821659</v>
      </c>
      <c r="I60" s="242">
        <v>814.37409819890468</v>
      </c>
      <c r="J60" s="242">
        <v>2305</v>
      </c>
      <c r="K60" s="242">
        <v>1615</v>
      </c>
      <c r="L60" s="242">
        <v>90</v>
      </c>
      <c r="M60" s="242">
        <v>420</v>
      </c>
      <c r="N60" s="243">
        <v>0.1822125813449024</v>
      </c>
      <c r="O60" s="242">
        <v>105</v>
      </c>
      <c r="P60" s="242">
        <v>35</v>
      </c>
      <c r="Q60" s="242">
        <v>140</v>
      </c>
      <c r="R60" s="243">
        <v>6.0737527114967459E-2</v>
      </c>
      <c r="S60" s="242">
        <v>0</v>
      </c>
      <c r="T60" s="242">
        <v>10</v>
      </c>
      <c r="U60" s="242">
        <v>25</v>
      </c>
      <c r="V60" s="244" t="s">
        <v>5</v>
      </c>
    </row>
    <row r="61" spans="1:22" x14ac:dyDescent="0.2">
      <c r="A61" s="242" t="s">
        <v>241</v>
      </c>
      <c r="B61" s="242" t="s">
        <v>91</v>
      </c>
      <c r="C61" s="242" t="s">
        <v>87</v>
      </c>
      <c r="D61" s="242">
        <v>0.69919998168945308</v>
      </c>
      <c r="E61" s="242">
        <v>3914</v>
      </c>
      <c r="F61" s="242">
        <v>2218</v>
      </c>
      <c r="G61" s="242">
        <v>2124</v>
      </c>
      <c r="H61" s="242">
        <v>5597.8262335515728</v>
      </c>
      <c r="I61" s="242">
        <v>3172.1968794116988</v>
      </c>
      <c r="J61" s="242">
        <v>2065</v>
      </c>
      <c r="K61" s="242">
        <v>1175</v>
      </c>
      <c r="L61" s="242">
        <v>90</v>
      </c>
      <c r="M61" s="242">
        <v>550</v>
      </c>
      <c r="N61" s="243">
        <v>0.26634382566585957</v>
      </c>
      <c r="O61" s="242">
        <v>180</v>
      </c>
      <c r="P61" s="242">
        <v>50</v>
      </c>
      <c r="Q61" s="242">
        <v>230</v>
      </c>
      <c r="R61" s="243">
        <v>0.11138014527845036</v>
      </c>
      <c r="S61" s="242">
        <v>0</v>
      </c>
      <c r="T61" s="242">
        <v>10</v>
      </c>
      <c r="U61" s="242">
        <v>0</v>
      </c>
      <c r="V61" s="244" t="s">
        <v>5</v>
      </c>
    </row>
    <row r="62" spans="1:22" x14ac:dyDescent="0.2">
      <c r="A62" s="242" t="s">
        <v>242</v>
      </c>
      <c r="B62" s="242" t="s">
        <v>91</v>
      </c>
      <c r="C62" s="242" t="s">
        <v>87</v>
      </c>
      <c r="D62" s="242">
        <v>1.6433000183105468</v>
      </c>
      <c r="E62" s="242">
        <v>6799</v>
      </c>
      <c r="F62" s="242">
        <v>4217</v>
      </c>
      <c r="G62" s="242">
        <v>3916</v>
      </c>
      <c r="H62" s="242">
        <v>4137.4063921632242</v>
      </c>
      <c r="I62" s="242">
        <v>2566.1777843436266</v>
      </c>
      <c r="J62" s="242">
        <v>2775</v>
      </c>
      <c r="K62" s="242">
        <v>1835</v>
      </c>
      <c r="L62" s="242">
        <v>110</v>
      </c>
      <c r="M62" s="242">
        <v>525</v>
      </c>
      <c r="N62" s="243">
        <v>0.1891891891891892</v>
      </c>
      <c r="O62" s="242">
        <v>240</v>
      </c>
      <c r="P62" s="242">
        <v>25</v>
      </c>
      <c r="Q62" s="242">
        <v>265</v>
      </c>
      <c r="R62" s="243">
        <v>9.5495495495495492E-2</v>
      </c>
      <c r="S62" s="242">
        <v>0</v>
      </c>
      <c r="T62" s="242">
        <v>0</v>
      </c>
      <c r="U62" s="242">
        <v>25</v>
      </c>
      <c r="V62" s="244" t="s">
        <v>5</v>
      </c>
    </row>
    <row r="63" spans="1:22" x14ac:dyDescent="0.2">
      <c r="A63" s="239" t="s">
        <v>150</v>
      </c>
      <c r="B63" s="239" t="s">
        <v>91</v>
      </c>
      <c r="C63" s="239" t="s">
        <v>87</v>
      </c>
      <c r="D63" s="239">
        <v>4.040799865722656</v>
      </c>
      <c r="E63" s="239">
        <v>6693</v>
      </c>
      <c r="F63" s="239">
        <v>3307</v>
      </c>
      <c r="G63" s="239">
        <v>3239</v>
      </c>
      <c r="H63" s="239">
        <v>1656.355232233959</v>
      </c>
      <c r="I63" s="239">
        <v>818.40232377076086</v>
      </c>
      <c r="J63" s="239">
        <v>3120</v>
      </c>
      <c r="K63" s="239">
        <v>2340</v>
      </c>
      <c r="L63" s="239">
        <v>150</v>
      </c>
      <c r="M63" s="239">
        <v>415</v>
      </c>
      <c r="N63" s="240">
        <v>0.13301282051282051</v>
      </c>
      <c r="O63" s="239">
        <v>140</v>
      </c>
      <c r="P63" s="239">
        <v>50</v>
      </c>
      <c r="Q63" s="239">
        <v>190</v>
      </c>
      <c r="R63" s="240">
        <v>6.0897435897435896E-2</v>
      </c>
      <c r="S63" s="239">
        <v>0</v>
      </c>
      <c r="T63" s="239">
        <v>10</v>
      </c>
      <c r="U63" s="239">
        <v>20</v>
      </c>
      <c r="V63" s="241" t="s">
        <v>6</v>
      </c>
    </row>
    <row r="64" spans="1:22" x14ac:dyDescent="0.2">
      <c r="A64" s="236" t="s">
        <v>131</v>
      </c>
      <c r="B64" s="236" t="s">
        <v>91</v>
      </c>
      <c r="C64" s="236" t="s">
        <v>87</v>
      </c>
      <c r="D64" s="236">
        <v>1.575</v>
      </c>
      <c r="E64" s="236">
        <v>5512</v>
      </c>
      <c r="F64" s="236">
        <v>3130</v>
      </c>
      <c r="G64" s="236">
        <v>2967</v>
      </c>
      <c r="H64" s="236">
        <v>3499.6825396825398</v>
      </c>
      <c r="I64" s="236">
        <v>1987.3015873015875</v>
      </c>
      <c r="J64" s="236">
        <v>2745</v>
      </c>
      <c r="K64" s="236">
        <v>1665</v>
      </c>
      <c r="L64" s="236">
        <v>135</v>
      </c>
      <c r="M64" s="236">
        <v>545</v>
      </c>
      <c r="N64" s="237">
        <v>0.19854280510018216</v>
      </c>
      <c r="O64" s="236">
        <v>300</v>
      </c>
      <c r="P64" s="236">
        <v>75</v>
      </c>
      <c r="Q64" s="236">
        <v>375</v>
      </c>
      <c r="R64" s="237">
        <v>0.13661202185792351</v>
      </c>
      <c r="S64" s="236">
        <v>0</v>
      </c>
      <c r="T64" s="236">
        <v>10</v>
      </c>
      <c r="U64" s="236">
        <v>10</v>
      </c>
      <c r="V64" s="238" t="s">
        <v>4</v>
      </c>
    </row>
    <row r="65" spans="1:22" x14ac:dyDescent="0.2">
      <c r="A65" s="236" t="s">
        <v>132</v>
      </c>
      <c r="B65" s="236" t="s">
        <v>91</v>
      </c>
      <c r="C65" s="236" t="s">
        <v>87</v>
      </c>
      <c r="D65" s="236">
        <v>2.3688000488281249</v>
      </c>
      <c r="E65" s="236">
        <v>3206</v>
      </c>
      <c r="F65" s="236">
        <v>1775</v>
      </c>
      <c r="G65" s="236">
        <v>1619</v>
      </c>
      <c r="H65" s="236">
        <v>1353.42786808285</v>
      </c>
      <c r="I65" s="236">
        <v>749.3245370701992</v>
      </c>
      <c r="J65" s="236">
        <v>1545</v>
      </c>
      <c r="K65" s="236">
        <v>890</v>
      </c>
      <c r="L65" s="236">
        <v>60</v>
      </c>
      <c r="M65" s="236">
        <v>185</v>
      </c>
      <c r="N65" s="237">
        <v>0.11974110032362459</v>
      </c>
      <c r="O65" s="236">
        <v>365</v>
      </c>
      <c r="P65" s="236">
        <v>45</v>
      </c>
      <c r="Q65" s="236">
        <v>410</v>
      </c>
      <c r="R65" s="237">
        <v>0.26537216828478966</v>
      </c>
      <c r="S65" s="236">
        <v>10</v>
      </c>
      <c r="T65" s="236">
        <v>0</v>
      </c>
      <c r="U65" s="236">
        <v>0</v>
      </c>
      <c r="V65" s="238" t="s">
        <v>4</v>
      </c>
    </row>
    <row r="66" spans="1:22" x14ac:dyDescent="0.2">
      <c r="A66" s="236" t="s">
        <v>133</v>
      </c>
      <c r="B66" s="236" t="s">
        <v>91</v>
      </c>
      <c r="C66" s="236" t="s">
        <v>87</v>
      </c>
      <c r="D66" s="236">
        <v>3.8673999023437502</v>
      </c>
      <c r="E66" s="236">
        <v>7493</v>
      </c>
      <c r="F66" s="236">
        <v>5786</v>
      </c>
      <c r="G66" s="236">
        <v>4193</v>
      </c>
      <c r="H66" s="236">
        <v>1937.4774239041162</v>
      </c>
      <c r="I66" s="236">
        <v>1496.0956058600316</v>
      </c>
      <c r="J66" s="236">
        <v>4305</v>
      </c>
      <c r="K66" s="236">
        <v>2130</v>
      </c>
      <c r="L66" s="236">
        <v>205</v>
      </c>
      <c r="M66" s="236">
        <v>1055</v>
      </c>
      <c r="N66" s="237">
        <v>0.24506387921022069</v>
      </c>
      <c r="O66" s="236">
        <v>700</v>
      </c>
      <c r="P66" s="236">
        <v>155</v>
      </c>
      <c r="Q66" s="236">
        <v>855</v>
      </c>
      <c r="R66" s="237">
        <v>0.19860627177700349</v>
      </c>
      <c r="S66" s="236">
        <v>10</v>
      </c>
      <c r="T66" s="236">
        <v>20</v>
      </c>
      <c r="U66" s="236">
        <v>35</v>
      </c>
      <c r="V66" s="238" t="s">
        <v>4</v>
      </c>
    </row>
    <row r="67" spans="1:22" x14ac:dyDescent="0.2">
      <c r="A67" s="236" t="s">
        <v>134</v>
      </c>
      <c r="B67" s="236" t="s">
        <v>91</v>
      </c>
      <c r="C67" s="236" t="s">
        <v>87</v>
      </c>
      <c r="D67" s="236">
        <v>4.3702999877929685</v>
      </c>
      <c r="E67" s="236">
        <v>7897</v>
      </c>
      <c r="F67" s="236">
        <v>4534</v>
      </c>
      <c r="G67" s="236">
        <v>4177</v>
      </c>
      <c r="H67" s="236">
        <v>1806.9697782893022</v>
      </c>
      <c r="I67" s="236">
        <v>1037.4573856861714</v>
      </c>
      <c r="J67" s="236">
        <v>3385</v>
      </c>
      <c r="K67" s="236">
        <v>1980</v>
      </c>
      <c r="L67" s="236">
        <v>210</v>
      </c>
      <c r="M67" s="236">
        <v>565</v>
      </c>
      <c r="N67" s="237">
        <v>0.16691285081240767</v>
      </c>
      <c r="O67" s="236">
        <v>470</v>
      </c>
      <c r="P67" s="236">
        <v>150</v>
      </c>
      <c r="Q67" s="236">
        <v>620</v>
      </c>
      <c r="R67" s="237">
        <v>0.18316100443131461</v>
      </c>
      <c r="S67" s="236">
        <v>10</v>
      </c>
      <c r="T67" s="236">
        <v>0</v>
      </c>
      <c r="U67" s="236">
        <v>0</v>
      </c>
      <c r="V67" s="238" t="s">
        <v>4</v>
      </c>
    </row>
    <row r="68" spans="1:22" x14ac:dyDescent="0.2">
      <c r="A68" s="242" t="s">
        <v>243</v>
      </c>
      <c r="B68" s="242" t="s">
        <v>91</v>
      </c>
      <c r="C68" s="242" t="s">
        <v>87</v>
      </c>
      <c r="D68" s="242">
        <v>4.5704000854492186</v>
      </c>
      <c r="E68" s="242">
        <v>6348</v>
      </c>
      <c r="F68" s="242">
        <v>3320</v>
      </c>
      <c r="G68" s="242">
        <v>3153</v>
      </c>
      <c r="H68" s="242">
        <v>1388.9374849720762</v>
      </c>
      <c r="I68" s="242">
        <v>726.41342944349287</v>
      </c>
      <c r="J68" s="242">
        <v>3530</v>
      </c>
      <c r="K68" s="242">
        <v>2430</v>
      </c>
      <c r="L68" s="242">
        <v>195</v>
      </c>
      <c r="M68" s="242">
        <v>580</v>
      </c>
      <c r="N68" s="243">
        <v>0.1643059490084986</v>
      </c>
      <c r="O68" s="242">
        <v>240</v>
      </c>
      <c r="P68" s="242">
        <v>70</v>
      </c>
      <c r="Q68" s="242">
        <v>310</v>
      </c>
      <c r="R68" s="243">
        <v>8.7818696883852687E-2</v>
      </c>
      <c r="S68" s="242">
        <v>0</v>
      </c>
      <c r="T68" s="242">
        <v>20</v>
      </c>
      <c r="U68" s="242">
        <v>0</v>
      </c>
      <c r="V68" s="244" t="s">
        <v>5</v>
      </c>
    </row>
    <row r="69" spans="1:22" x14ac:dyDescent="0.2">
      <c r="A69" s="59" t="s">
        <v>214</v>
      </c>
      <c r="B69" s="59" t="s">
        <v>91</v>
      </c>
      <c r="C69" s="59" t="s">
        <v>87</v>
      </c>
      <c r="D69" s="59">
        <v>42.096401367187497</v>
      </c>
      <c r="E69" s="59">
        <v>4776</v>
      </c>
      <c r="F69" s="59">
        <v>2012</v>
      </c>
      <c r="G69" s="59">
        <v>1965</v>
      </c>
      <c r="H69" s="59">
        <v>113.45387835746705</v>
      </c>
      <c r="I69" s="59">
        <v>47.795059308045168</v>
      </c>
      <c r="J69" s="59">
        <v>2680</v>
      </c>
      <c r="K69" s="59">
        <v>2265</v>
      </c>
      <c r="L69" s="59">
        <v>155</v>
      </c>
      <c r="M69" s="59">
        <v>160</v>
      </c>
      <c r="N69" s="227">
        <v>5.9701492537313432E-2</v>
      </c>
      <c r="O69" s="59">
        <v>80</v>
      </c>
      <c r="P69" s="59">
        <v>10</v>
      </c>
      <c r="Q69" s="59">
        <v>90</v>
      </c>
      <c r="R69" s="227">
        <v>3.3582089552238806E-2</v>
      </c>
      <c r="S69" s="59">
        <v>0</v>
      </c>
      <c r="T69" s="59">
        <v>0</v>
      </c>
      <c r="U69" s="59">
        <v>10</v>
      </c>
      <c r="V69" s="234" t="s">
        <v>2</v>
      </c>
    </row>
    <row r="70" spans="1:22" x14ac:dyDescent="0.2">
      <c r="A70" s="239" t="s">
        <v>151</v>
      </c>
      <c r="B70" s="239" t="s">
        <v>91</v>
      </c>
      <c r="C70" s="239" t="s">
        <v>87</v>
      </c>
      <c r="D70" s="239">
        <v>4.2257998657226565</v>
      </c>
      <c r="E70" s="239">
        <v>7403</v>
      </c>
      <c r="F70" s="239">
        <v>2744</v>
      </c>
      <c r="G70" s="239">
        <v>2704</v>
      </c>
      <c r="H70" s="239">
        <v>1751.8576920902071</v>
      </c>
      <c r="I70" s="239">
        <v>649.34452344934869</v>
      </c>
      <c r="J70" s="239">
        <v>4110</v>
      </c>
      <c r="K70" s="239">
        <v>3510</v>
      </c>
      <c r="L70" s="239">
        <v>170</v>
      </c>
      <c r="M70" s="239">
        <v>285</v>
      </c>
      <c r="N70" s="240">
        <v>6.9343065693430656E-2</v>
      </c>
      <c r="O70" s="239">
        <v>105</v>
      </c>
      <c r="P70" s="239">
        <v>20</v>
      </c>
      <c r="Q70" s="239">
        <v>125</v>
      </c>
      <c r="R70" s="240">
        <v>3.0413625304136254E-2</v>
      </c>
      <c r="S70" s="239">
        <v>10</v>
      </c>
      <c r="T70" s="239">
        <v>0</v>
      </c>
      <c r="U70" s="239">
        <v>15</v>
      </c>
      <c r="V70" s="241" t="s">
        <v>6</v>
      </c>
    </row>
    <row r="71" spans="1:22" x14ac:dyDescent="0.2">
      <c r="A71" s="239" t="s">
        <v>152</v>
      </c>
      <c r="B71" s="239" t="s">
        <v>91</v>
      </c>
      <c r="C71" s="239" t="s">
        <v>87</v>
      </c>
      <c r="D71" s="239">
        <v>7.5225</v>
      </c>
      <c r="E71" s="239">
        <v>2925</v>
      </c>
      <c r="F71" s="239">
        <v>1184</v>
      </c>
      <c r="G71" s="239">
        <v>1147</v>
      </c>
      <c r="H71" s="239">
        <v>388.83349950149551</v>
      </c>
      <c r="I71" s="239">
        <v>157.39448321701562</v>
      </c>
      <c r="J71" s="239">
        <v>1505</v>
      </c>
      <c r="K71" s="239">
        <v>1310</v>
      </c>
      <c r="L71" s="239">
        <v>40</v>
      </c>
      <c r="M71" s="239">
        <v>105</v>
      </c>
      <c r="N71" s="240">
        <v>6.9767441860465115E-2</v>
      </c>
      <c r="O71" s="239">
        <v>35</v>
      </c>
      <c r="P71" s="239">
        <v>20</v>
      </c>
      <c r="Q71" s="239">
        <v>55</v>
      </c>
      <c r="R71" s="240">
        <v>3.6544850498338874E-2</v>
      </c>
      <c r="S71" s="239">
        <v>0</v>
      </c>
      <c r="T71" s="239">
        <v>0</v>
      </c>
      <c r="U71" s="239">
        <v>0</v>
      </c>
      <c r="V71" s="241" t="s">
        <v>6</v>
      </c>
    </row>
    <row r="72" spans="1:22" x14ac:dyDescent="0.2">
      <c r="A72" s="242" t="s">
        <v>244</v>
      </c>
      <c r="B72" s="242" t="s">
        <v>91</v>
      </c>
      <c r="C72" s="242" t="s">
        <v>87</v>
      </c>
      <c r="D72" s="242">
        <v>2.0283999633789063</v>
      </c>
      <c r="E72" s="242">
        <v>3343</v>
      </c>
      <c r="F72" s="242">
        <v>1399</v>
      </c>
      <c r="G72" s="242">
        <v>1378</v>
      </c>
      <c r="H72" s="242">
        <v>1648.0970520386099</v>
      </c>
      <c r="I72" s="242">
        <v>689.70618480467112</v>
      </c>
      <c r="J72" s="242">
        <v>1665</v>
      </c>
      <c r="K72" s="242">
        <v>1270</v>
      </c>
      <c r="L72" s="242">
        <v>90</v>
      </c>
      <c r="M72" s="242">
        <v>230</v>
      </c>
      <c r="N72" s="243">
        <v>0.13813813813813813</v>
      </c>
      <c r="O72" s="242">
        <v>55</v>
      </c>
      <c r="P72" s="242">
        <v>10</v>
      </c>
      <c r="Q72" s="242">
        <v>65</v>
      </c>
      <c r="R72" s="243">
        <v>3.903903903903904E-2</v>
      </c>
      <c r="S72" s="242">
        <v>0</v>
      </c>
      <c r="T72" s="242">
        <v>0</v>
      </c>
      <c r="U72" s="242">
        <v>10</v>
      </c>
      <c r="V72" s="244" t="s">
        <v>5</v>
      </c>
    </row>
    <row r="73" spans="1:22" x14ac:dyDescent="0.2">
      <c r="A73" s="239" t="s">
        <v>153</v>
      </c>
      <c r="B73" s="239" t="s">
        <v>91</v>
      </c>
      <c r="C73" s="239" t="s">
        <v>87</v>
      </c>
      <c r="D73" s="239">
        <v>3.2347000122070311</v>
      </c>
      <c r="E73" s="239">
        <v>6521</v>
      </c>
      <c r="F73" s="239">
        <v>2522</v>
      </c>
      <c r="G73" s="239">
        <v>2472</v>
      </c>
      <c r="H73" s="239">
        <v>2015.9520126723378</v>
      </c>
      <c r="I73" s="239">
        <v>779.67044563098239</v>
      </c>
      <c r="J73" s="239">
        <v>3675</v>
      </c>
      <c r="K73" s="239">
        <v>2945</v>
      </c>
      <c r="L73" s="239">
        <v>235</v>
      </c>
      <c r="M73" s="239">
        <v>365</v>
      </c>
      <c r="N73" s="240">
        <v>9.9319727891156465E-2</v>
      </c>
      <c r="O73" s="239">
        <v>95</v>
      </c>
      <c r="P73" s="239">
        <v>40</v>
      </c>
      <c r="Q73" s="239">
        <v>135</v>
      </c>
      <c r="R73" s="240">
        <v>3.6734693877551024E-2</v>
      </c>
      <c r="S73" s="239">
        <v>0</v>
      </c>
      <c r="T73" s="239">
        <v>0</v>
      </c>
      <c r="U73" s="239">
        <v>10</v>
      </c>
      <c r="V73" s="241" t="s">
        <v>6</v>
      </c>
    </row>
    <row r="74" spans="1:22" x14ac:dyDescent="0.2">
      <c r="A74" s="239" t="s">
        <v>154</v>
      </c>
      <c r="B74" s="239" t="s">
        <v>91</v>
      </c>
      <c r="C74" s="239" t="s">
        <v>87</v>
      </c>
      <c r="D74" s="239">
        <v>1.5599000549316406</v>
      </c>
      <c r="E74" s="239">
        <v>3801</v>
      </c>
      <c r="F74" s="239">
        <v>1412</v>
      </c>
      <c r="G74" s="239">
        <v>1403</v>
      </c>
      <c r="H74" s="239">
        <v>2436.6945741062691</v>
      </c>
      <c r="I74" s="239">
        <v>905.18619801053728</v>
      </c>
      <c r="J74" s="239">
        <v>2105</v>
      </c>
      <c r="K74" s="239">
        <v>1740</v>
      </c>
      <c r="L74" s="239">
        <v>65</v>
      </c>
      <c r="M74" s="239">
        <v>245</v>
      </c>
      <c r="N74" s="240">
        <v>0.1163895486935867</v>
      </c>
      <c r="O74" s="239">
        <v>30</v>
      </c>
      <c r="P74" s="239">
        <v>25</v>
      </c>
      <c r="Q74" s="239">
        <v>55</v>
      </c>
      <c r="R74" s="240">
        <v>2.6128266033254157E-2</v>
      </c>
      <c r="S74" s="239">
        <v>0</v>
      </c>
      <c r="T74" s="239">
        <v>0</v>
      </c>
      <c r="U74" s="239">
        <v>0</v>
      </c>
      <c r="V74" s="241" t="s">
        <v>6</v>
      </c>
    </row>
    <row r="75" spans="1:22" x14ac:dyDescent="0.2">
      <c r="A75" s="239" t="s">
        <v>155</v>
      </c>
      <c r="B75" s="239" t="s">
        <v>91</v>
      </c>
      <c r="C75" s="239" t="s">
        <v>87</v>
      </c>
      <c r="D75" s="239">
        <v>2.6670001220703123</v>
      </c>
      <c r="E75" s="239">
        <v>7211</v>
      </c>
      <c r="F75" s="239">
        <v>2593</v>
      </c>
      <c r="G75" s="239">
        <v>2578</v>
      </c>
      <c r="H75" s="239">
        <v>2703.7869028675996</v>
      </c>
      <c r="I75" s="239">
        <v>972.25342381579333</v>
      </c>
      <c r="J75" s="239">
        <v>3725</v>
      </c>
      <c r="K75" s="239">
        <v>3225</v>
      </c>
      <c r="L75" s="239">
        <v>160</v>
      </c>
      <c r="M75" s="239">
        <v>200</v>
      </c>
      <c r="N75" s="240">
        <v>5.3691275167785234E-2</v>
      </c>
      <c r="O75" s="239">
        <v>55</v>
      </c>
      <c r="P75" s="239">
        <v>50</v>
      </c>
      <c r="Q75" s="239">
        <v>105</v>
      </c>
      <c r="R75" s="240">
        <v>2.8187919463087248E-2</v>
      </c>
      <c r="S75" s="239">
        <v>15</v>
      </c>
      <c r="T75" s="239">
        <v>0</v>
      </c>
      <c r="U75" s="239">
        <v>25</v>
      </c>
      <c r="V75" s="241" t="s">
        <v>6</v>
      </c>
    </row>
    <row r="76" spans="1:22" x14ac:dyDescent="0.2">
      <c r="A76" s="239" t="s">
        <v>156</v>
      </c>
      <c r="B76" s="239" t="s">
        <v>91</v>
      </c>
      <c r="C76" s="239" t="s">
        <v>87</v>
      </c>
      <c r="D76" s="239">
        <v>2.6617999267578125</v>
      </c>
      <c r="E76" s="239">
        <v>4245</v>
      </c>
      <c r="F76" s="239">
        <v>2141</v>
      </c>
      <c r="G76" s="239">
        <v>2089</v>
      </c>
      <c r="H76" s="239">
        <v>1594.7855273895786</v>
      </c>
      <c r="I76" s="239">
        <v>804.34294797198777</v>
      </c>
      <c r="J76" s="239">
        <v>2160</v>
      </c>
      <c r="K76" s="239">
        <v>1690</v>
      </c>
      <c r="L76" s="239">
        <v>90</v>
      </c>
      <c r="M76" s="239">
        <v>225</v>
      </c>
      <c r="N76" s="240">
        <v>0.10416666666666667</v>
      </c>
      <c r="O76" s="239">
        <v>110</v>
      </c>
      <c r="P76" s="239">
        <v>20</v>
      </c>
      <c r="Q76" s="239">
        <v>130</v>
      </c>
      <c r="R76" s="240">
        <v>6.0185185185185182E-2</v>
      </c>
      <c r="S76" s="239">
        <v>0</v>
      </c>
      <c r="T76" s="239">
        <v>0</v>
      </c>
      <c r="U76" s="239">
        <v>25</v>
      </c>
      <c r="V76" s="241" t="s">
        <v>6</v>
      </c>
    </row>
    <row r="77" spans="1:22" x14ac:dyDescent="0.2">
      <c r="A77" s="239" t="s">
        <v>157</v>
      </c>
      <c r="B77" s="239" t="s">
        <v>91</v>
      </c>
      <c r="C77" s="239" t="s">
        <v>87</v>
      </c>
      <c r="D77" s="239">
        <v>2.3044000244140626</v>
      </c>
      <c r="E77" s="239">
        <v>5060</v>
      </c>
      <c r="F77" s="239">
        <v>2084</v>
      </c>
      <c r="G77" s="239">
        <v>2063</v>
      </c>
      <c r="H77" s="239">
        <v>2195.7993171288049</v>
      </c>
      <c r="I77" s="239">
        <v>904.35687290443275</v>
      </c>
      <c r="J77" s="239">
        <v>2715</v>
      </c>
      <c r="K77" s="239">
        <v>2130</v>
      </c>
      <c r="L77" s="239">
        <v>160</v>
      </c>
      <c r="M77" s="239">
        <v>235</v>
      </c>
      <c r="N77" s="240">
        <v>8.6556169429097607E-2</v>
      </c>
      <c r="O77" s="239">
        <v>125</v>
      </c>
      <c r="P77" s="239">
        <v>45</v>
      </c>
      <c r="Q77" s="239">
        <v>170</v>
      </c>
      <c r="R77" s="240">
        <v>6.2615101289134445E-2</v>
      </c>
      <c r="S77" s="239">
        <v>10</v>
      </c>
      <c r="T77" s="239">
        <v>0</v>
      </c>
      <c r="U77" s="239">
        <v>10</v>
      </c>
      <c r="V77" s="241" t="s">
        <v>6</v>
      </c>
    </row>
    <row r="78" spans="1:22" x14ac:dyDescent="0.2">
      <c r="A78" s="242" t="s">
        <v>245</v>
      </c>
      <c r="B78" s="242" t="s">
        <v>91</v>
      </c>
      <c r="C78" s="242" t="s">
        <v>87</v>
      </c>
      <c r="D78" s="242">
        <v>1.4975999450683595</v>
      </c>
      <c r="E78" s="242">
        <v>5090</v>
      </c>
      <c r="F78" s="242">
        <v>2446</v>
      </c>
      <c r="G78" s="242">
        <v>2391</v>
      </c>
      <c r="H78" s="242">
        <v>3398.7714921875627</v>
      </c>
      <c r="I78" s="242">
        <v>1633.2799744382669</v>
      </c>
      <c r="J78" s="242">
        <v>2455</v>
      </c>
      <c r="K78" s="242">
        <v>1830</v>
      </c>
      <c r="L78" s="242">
        <v>155</v>
      </c>
      <c r="M78" s="242">
        <v>350</v>
      </c>
      <c r="N78" s="243">
        <v>0.1425661914460285</v>
      </c>
      <c r="O78" s="242">
        <v>80</v>
      </c>
      <c r="P78" s="242">
        <v>20</v>
      </c>
      <c r="Q78" s="242">
        <v>100</v>
      </c>
      <c r="R78" s="243">
        <v>4.0733197556008148E-2</v>
      </c>
      <c r="S78" s="242">
        <v>0</v>
      </c>
      <c r="T78" s="242">
        <v>0</v>
      </c>
      <c r="U78" s="242">
        <v>20</v>
      </c>
      <c r="V78" s="244" t="s">
        <v>5</v>
      </c>
    </row>
    <row r="79" spans="1:22" x14ac:dyDescent="0.2">
      <c r="A79" s="239" t="s">
        <v>158</v>
      </c>
      <c r="B79" s="239" t="s">
        <v>91</v>
      </c>
      <c r="C79" s="239" t="s">
        <v>87</v>
      </c>
      <c r="D79" s="239">
        <v>3.8077999877929689</v>
      </c>
      <c r="E79" s="239">
        <v>4510</v>
      </c>
      <c r="F79" s="239">
        <v>1988</v>
      </c>
      <c r="G79" s="239">
        <v>1948</v>
      </c>
      <c r="H79" s="239">
        <v>1184.410949750024</v>
      </c>
      <c r="I79" s="239">
        <v>522.08624569912365</v>
      </c>
      <c r="J79" s="239">
        <v>2205</v>
      </c>
      <c r="K79" s="239">
        <v>1755</v>
      </c>
      <c r="L79" s="239">
        <v>80</v>
      </c>
      <c r="M79" s="239">
        <v>170</v>
      </c>
      <c r="N79" s="240">
        <v>7.7097505668934238E-2</v>
      </c>
      <c r="O79" s="239">
        <v>145</v>
      </c>
      <c r="P79" s="239">
        <v>35</v>
      </c>
      <c r="Q79" s="239">
        <v>180</v>
      </c>
      <c r="R79" s="240">
        <v>8.1632653061224483E-2</v>
      </c>
      <c r="S79" s="239">
        <v>10</v>
      </c>
      <c r="T79" s="239">
        <v>0</v>
      </c>
      <c r="U79" s="239">
        <v>10</v>
      </c>
      <c r="V79" s="241" t="s">
        <v>6</v>
      </c>
    </row>
    <row r="80" spans="1:22" x14ac:dyDescent="0.2">
      <c r="A80" s="239" t="s">
        <v>159</v>
      </c>
      <c r="B80" s="239" t="s">
        <v>91</v>
      </c>
      <c r="C80" s="239" t="s">
        <v>87</v>
      </c>
      <c r="D80" s="239">
        <v>2.5275999450683595</v>
      </c>
      <c r="E80" s="239">
        <v>3992</v>
      </c>
      <c r="F80" s="239">
        <v>1559</v>
      </c>
      <c r="G80" s="239">
        <v>1526</v>
      </c>
      <c r="H80" s="239">
        <v>1579.3638577136603</v>
      </c>
      <c r="I80" s="239">
        <v>616.79064483356626</v>
      </c>
      <c r="J80" s="239">
        <v>1865</v>
      </c>
      <c r="K80" s="239">
        <v>1450</v>
      </c>
      <c r="L80" s="239">
        <v>135</v>
      </c>
      <c r="M80" s="239">
        <v>180</v>
      </c>
      <c r="N80" s="240">
        <v>9.6514745308310987E-2</v>
      </c>
      <c r="O80" s="239">
        <v>50</v>
      </c>
      <c r="P80" s="239">
        <v>40</v>
      </c>
      <c r="Q80" s="239">
        <v>90</v>
      </c>
      <c r="R80" s="240">
        <v>4.8257372654155493E-2</v>
      </c>
      <c r="S80" s="239">
        <v>0</v>
      </c>
      <c r="T80" s="239">
        <v>0</v>
      </c>
      <c r="U80" s="239">
        <v>0</v>
      </c>
      <c r="V80" s="241" t="s">
        <v>6</v>
      </c>
    </row>
    <row r="81" spans="1:22" x14ac:dyDescent="0.2">
      <c r="A81" s="239" t="s">
        <v>160</v>
      </c>
      <c r="B81" s="239" t="s">
        <v>91</v>
      </c>
      <c r="C81" s="239" t="s">
        <v>87</v>
      </c>
      <c r="D81" s="239">
        <v>22.88010009765625</v>
      </c>
      <c r="E81" s="239">
        <v>3740</v>
      </c>
      <c r="F81" s="239">
        <v>1460</v>
      </c>
      <c r="G81" s="239">
        <v>1432</v>
      </c>
      <c r="H81" s="239">
        <v>163.46082333718073</v>
      </c>
      <c r="I81" s="239">
        <v>63.810909644995689</v>
      </c>
      <c r="J81" s="239">
        <v>1965</v>
      </c>
      <c r="K81" s="239">
        <v>1690</v>
      </c>
      <c r="L81" s="239">
        <v>105</v>
      </c>
      <c r="M81" s="239">
        <v>120</v>
      </c>
      <c r="N81" s="240">
        <v>6.1068702290076333E-2</v>
      </c>
      <c r="O81" s="239">
        <v>45</v>
      </c>
      <c r="P81" s="239">
        <v>0</v>
      </c>
      <c r="Q81" s="239">
        <v>45</v>
      </c>
      <c r="R81" s="240">
        <v>2.2900763358778626E-2</v>
      </c>
      <c r="S81" s="239">
        <v>0</v>
      </c>
      <c r="T81" s="239">
        <v>0</v>
      </c>
      <c r="U81" s="239">
        <v>0</v>
      </c>
      <c r="V81" s="241" t="s">
        <v>6</v>
      </c>
    </row>
    <row r="82" spans="1:22" x14ac:dyDescent="0.2">
      <c r="A82" s="239" t="s">
        <v>161</v>
      </c>
      <c r="B82" s="239" t="s">
        <v>91</v>
      </c>
      <c r="C82" s="239" t="s">
        <v>87</v>
      </c>
      <c r="D82" s="239">
        <v>2.4102000427246093</v>
      </c>
      <c r="E82" s="239">
        <v>4470</v>
      </c>
      <c r="F82" s="239">
        <v>1568</v>
      </c>
      <c r="G82" s="239">
        <v>1549</v>
      </c>
      <c r="H82" s="239">
        <v>1854.6178411593135</v>
      </c>
      <c r="I82" s="239">
        <v>650.5684060263543</v>
      </c>
      <c r="J82" s="239">
        <v>2365</v>
      </c>
      <c r="K82" s="239">
        <v>2000</v>
      </c>
      <c r="L82" s="239">
        <v>130</v>
      </c>
      <c r="M82" s="239">
        <v>165</v>
      </c>
      <c r="N82" s="240">
        <v>6.9767441860465115E-2</v>
      </c>
      <c r="O82" s="239">
        <v>25</v>
      </c>
      <c r="P82" s="239">
        <v>25</v>
      </c>
      <c r="Q82" s="239">
        <v>50</v>
      </c>
      <c r="R82" s="240">
        <v>2.1141649048625793E-2</v>
      </c>
      <c r="S82" s="239">
        <v>15</v>
      </c>
      <c r="T82" s="239">
        <v>0</v>
      </c>
      <c r="U82" s="239">
        <v>0</v>
      </c>
      <c r="V82" s="241" t="s">
        <v>6</v>
      </c>
    </row>
    <row r="83" spans="1:22" x14ac:dyDescent="0.2">
      <c r="A83" s="239" t="s">
        <v>162</v>
      </c>
      <c r="B83" s="239" t="s">
        <v>91</v>
      </c>
      <c r="C83" s="239" t="s">
        <v>87</v>
      </c>
      <c r="D83" s="239">
        <v>3.2252999877929689</v>
      </c>
      <c r="E83" s="239">
        <v>5613</v>
      </c>
      <c r="F83" s="239">
        <v>2263</v>
      </c>
      <c r="G83" s="239">
        <v>2210</v>
      </c>
      <c r="H83" s="239">
        <v>1740.3032341933883</v>
      </c>
      <c r="I83" s="239">
        <v>701.64016016027756</v>
      </c>
      <c r="J83" s="239">
        <v>3130</v>
      </c>
      <c r="K83" s="239">
        <v>2485</v>
      </c>
      <c r="L83" s="239">
        <v>195</v>
      </c>
      <c r="M83" s="239">
        <v>290</v>
      </c>
      <c r="N83" s="240">
        <v>9.2651757188498399E-2</v>
      </c>
      <c r="O83" s="239">
        <v>105</v>
      </c>
      <c r="P83" s="239">
        <v>30</v>
      </c>
      <c r="Q83" s="239">
        <v>135</v>
      </c>
      <c r="R83" s="240">
        <v>4.3130990415335461E-2</v>
      </c>
      <c r="S83" s="239">
        <v>10</v>
      </c>
      <c r="T83" s="239">
        <v>0</v>
      </c>
      <c r="U83" s="239">
        <v>20</v>
      </c>
      <c r="V83" s="241" t="s">
        <v>6</v>
      </c>
    </row>
    <row r="84" spans="1:22" x14ac:dyDescent="0.2">
      <c r="A84" s="239" t="s">
        <v>163</v>
      </c>
      <c r="B84" s="239" t="s">
        <v>91</v>
      </c>
      <c r="C84" s="239" t="s">
        <v>87</v>
      </c>
      <c r="D84" s="239">
        <v>3.3889001464843749</v>
      </c>
      <c r="E84" s="239">
        <v>3966</v>
      </c>
      <c r="F84" s="239">
        <v>1480</v>
      </c>
      <c r="G84" s="239">
        <v>1457</v>
      </c>
      <c r="H84" s="239">
        <v>1170.2911943611869</v>
      </c>
      <c r="I84" s="239">
        <v>436.71986072984276</v>
      </c>
      <c r="J84" s="239">
        <v>2120</v>
      </c>
      <c r="K84" s="239">
        <v>1830</v>
      </c>
      <c r="L84" s="239">
        <v>130</v>
      </c>
      <c r="M84" s="239">
        <v>120</v>
      </c>
      <c r="N84" s="240">
        <v>5.6603773584905662E-2</v>
      </c>
      <c r="O84" s="239">
        <v>15</v>
      </c>
      <c r="P84" s="239">
        <v>15</v>
      </c>
      <c r="Q84" s="239">
        <v>30</v>
      </c>
      <c r="R84" s="240">
        <v>1.4150943396226415E-2</v>
      </c>
      <c r="S84" s="239">
        <v>10</v>
      </c>
      <c r="T84" s="239">
        <v>0</v>
      </c>
      <c r="U84" s="239">
        <v>0</v>
      </c>
      <c r="V84" s="241" t="s">
        <v>6</v>
      </c>
    </row>
    <row r="85" spans="1:22" x14ac:dyDescent="0.2">
      <c r="A85" s="59" t="s">
        <v>215</v>
      </c>
      <c r="B85" s="59" t="s">
        <v>91</v>
      </c>
      <c r="C85" s="59" t="s">
        <v>87</v>
      </c>
      <c r="D85" s="59">
        <v>37.952700195312502</v>
      </c>
      <c r="E85" s="59">
        <v>4626</v>
      </c>
      <c r="F85" s="59">
        <v>1938</v>
      </c>
      <c r="G85" s="59">
        <v>1881</v>
      </c>
      <c r="H85" s="59">
        <v>121.88856066086576</v>
      </c>
      <c r="I85" s="59">
        <v>51.063560432502783</v>
      </c>
      <c r="J85" s="59">
        <v>2425</v>
      </c>
      <c r="K85" s="59">
        <v>2000</v>
      </c>
      <c r="L85" s="59">
        <v>155</v>
      </c>
      <c r="M85" s="59">
        <v>140</v>
      </c>
      <c r="N85" s="227">
        <v>5.7731958762886601E-2</v>
      </c>
      <c r="O85" s="59">
        <v>40</v>
      </c>
      <c r="P85" s="59">
        <v>65</v>
      </c>
      <c r="Q85" s="59">
        <v>105</v>
      </c>
      <c r="R85" s="227">
        <v>4.3298969072164947E-2</v>
      </c>
      <c r="S85" s="59">
        <v>0</v>
      </c>
      <c r="T85" s="59">
        <v>0</v>
      </c>
      <c r="U85" s="59">
        <v>30</v>
      </c>
      <c r="V85" s="234" t="s">
        <v>2</v>
      </c>
    </row>
    <row r="86" spans="1:22" x14ac:dyDescent="0.2">
      <c r="A86" s="245" t="s">
        <v>256</v>
      </c>
      <c r="B86" s="245" t="s">
        <v>91</v>
      </c>
      <c r="C86" s="245" t="s">
        <v>87</v>
      </c>
      <c r="D86" s="245">
        <v>435.2971</v>
      </c>
      <c r="E86" s="245">
        <v>2827</v>
      </c>
      <c r="F86" s="245">
        <v>941</v>
      </c>
      <c r="G86" s="245">
        <v>798</v>
      </c>
      <c r="H86" s="245">
        <v>6.49441496394072</v>
      </c>
      <c r="I86" s="245">
        <v>2.1617419459031546</v>
      </c>
      <c r="J86" s="245">
        <v>0</v>
      </c>
      <c r="K86" s="245">
        <v>0</v>
      </c>
      <c r="L86" s="245">
        <v>0</v>
      </c>
      <c r="M86" s="245">
        <v>0</v>
      </c>
      <c r="N86" s="246" t="e">
        <v>#DIV/0!</v>
      </c>
      <c r="O86" s="245">
        <v>0</v>
      </c>
      <c r="P86" s="245">
        <v>0</v>
      </c>
      <c r="Q86" s="245">
        <v>0</v>
      </c>
      <c r="R86" s="246" t="e">
        <v>#DIV/0!</v>
      </c>
      <c r="S86" s="245">
        <v>0</v>
      </c>
      <c r="T86" s="245">
        <v>0</v>
      </c>
      <c r="U86" s="245">
        <v>0</v>
      </c>
      <c r="V86" s="247" t="s">
        <v>89</v>
      </c>
    </row>
    <row r="87" spans="1:22" x14ac:dyDescent="0.2">
      <c r="A87" s="59" t="s">
        <v>216</v>
      </c>
      <c r="B87" s="59" t="s">
        <v>91</v>
      </c>
      <c r="C87" s="59" t="s">
        <v>87</v>
      </c>
      <c r="D87" s="59">
        <v>671.63250000000005</v>
      </c>
      <c r="E87" s="59">
        <v>5866</v>
      </c>
      <c r="F87" s="59">
        <v>2948</v>
      </c>
      <c r="G87" s="59">
        <v>2361</v>
      </c>
      <c r="H87" s="59">
        <v>8.7339430417676329</v>
      </c>
      <c r="I87" s="59">
        <v>4.3893051631658677</v>
      </c>
      <c r="J87" s="59">
        <v>3035</v>
      </c>
      <c r="K87" s="59">
        <v>2725</v>
      </c>
      <c r="L87" s="59">
        <v>190</v>
      </c>
      <c r="M87" s="59">
        <v>45</v>
      </c>
      <c r="N87" s="227">
        <v>1.4827018121911038E-2</v>
      </c>
      <c r="O87" s="59">
        <v>35</v>
      </c>
      <c r="P87" s="59">
        <v>0</v>
      </c>
      <c r="Q87" s="59">
        <v>35</v>
      </c>
      <c r="R87" s="227">
        <v>1.1532125205930808E-2</v>
      </c>
      <c r="S87" s="59">
        <v>20</v>
      </c>
      <c r="T87" s="59">
        <v>0</v>
      </c>
      <c r="U87" s="59">
        <v>0</v>
      </c>
      <c r="V87" s="234" t="s">
        <v>2</v>
      </c>
    </row>
    <row r="88" spans="1:22" x14ac:dyDescent="0.2">
      <c r="A88" s="239" t="s">
        <v>164</v>
      </c>
      <c r="B88" s="239" t="s">
        <v>91</v>
      </c>
      <c r="C88" s="239" t="s">
        <v>87</v>
      </c>
      <c r="D88" s="239">
        <v>8.8909997558593759</v>
      </c>
      <c r="E88" s="239">
        <v>4891</v>
      </c>
      <c r="F88" s="239">
        <v>1868</v>
      </c>
      <c r="G88" s="239">
        <v>1835</v>
      </c>
      <c r="H88" s="239">
        <v>550.10686472876318</v>
      </c>
      <c r="I88" s="239">
        <v>210.10010699516042</v>
      </c>
      <c r="J88" s="239">
        <v>2755</v>
      </c>
      <c r="K88" s="239">
        <v>2420</v>
      </c>
      <c r="L88" s="239">
        <v>120</v>
      </c>
      <c r="M88" s="239">
        <v>110</v>
      </c>
      <c r="N88" s="240">
        <v>3.9927404718693285E-2</v>
      </c>
      <c r="O88" s="239">
        <v>40</v>
      </c>
      <c r="P88" s="239">
        <v>10</v>
      </c>
      <c r="Q88" s="239">
        <v>50</v>
      </c>
      <c r="R88" s="240">
        <v>1.8148820326678767E-2</v>
      </c>
      <c r="S88" s="239">
        <v>0</v>
      </c>
      <c r="T88" s="239">
        <v>0</v>
      </c>
      <c r="U88" s="239">
        <v>55</v>
      </c>
      <c r="V88" s="241" t="s">
        <v>6</v>
      </c>
    </row>
    <row r="89" spans="1:22" x14ac:dyDescent="0.2">
      <c r="A89" s="239" t="s">
        <v>165</v>
      </c>
      <c r="B89" s="239" t="s">
        <v>91</v>
      </c>
      <c r="C89" s="239" t="s">
        <v>87</v>
      </c>
      <c r="D89" s="239">
        <v>26.6981005859375</v>
      </c>
      <c r="E89" s="239">
        <v>4951</v>
      </c>
      <c r="F89" s="239">
        <v>1938</v>
      </c>
      <c r="G89" s="239">
        <v>1866</v>
      </c>
      <c r="H89" s="239">
        <v>185.44390392355496</v>
      </c>
      <c r="I89" s="239">
        <v>72.589433610149371</v>
      </c>
      <c r="J89" s="239">
        <v>2545</v>
      </c>
      <c r="K89" s="239">
        <v>2145</v>
      </c>
      <c r="L89" s="239">
        <v>165</v>
      </c>
      <c r="M89" s="239">
        <v>155</v>
      </c>
      <c r="N89" s="240">
        <v>6.0903732809430254E-2</v>
      </c>
      <c r="O89" s="239">
        <v>50</v>
      </c>
      <c r="P89" s="239">
        <v>0</v>
      </c>
      <c r="Q89" s="239">
        <v>50</v>
      </c>
      <c r="R89" s="240">
        <v>1.9646365422396856E-2</v>
      </c>
      <c r="S89" s="239">
        <v>10</v>
      </c>
      <c r="T89" s="239">
        <v>0</v>
      </c>
      <c r="U89" s="239">
        <v>20</v>
      </c>
      <c r="V89" s="241" t="s">
        <v>6</v>
      </c>
    </row>
    <row r="90" spans="1:22" x14ac:dyDescent="0.2">
      <c r="A90" s="239" t="s">
        <v>166</v>
      </c>
      <c r="B90" s="239" t="s">
        <v>91</v>
      </c>
      <c r="C90" s="239" t="s">
        <v>87</v>
      </c>
      <c r="D90" s="239">
        <v>16.494300537109375</v>
      </c>
      <c r="E90" s="239">
        <v>5791</v>
      </c>
      <c r="F90" s="239">
        <v>2415</v>
      </c>
      <c r="G90" s="239">
        <v>2372</v>
      </c>
      <c r="H90" s="239">
        <v>351.09097151293162</v>
      </c>
      <c r="I90" s="239">
        <v>146.4142110522759</v>
      </c>
      <c r="J90" s="239">
        <v>3175</v>
      </c>
      <c r="K90" s="239">
        <v>2555</v>
      </c>
      <c r="L90" s="239">
        <v>160</v>
      </c>
      <c r="M90" s="239">
        <v>355</v>
      </c>
      <c r="N90" s="240">
        <v>0.11181102362204724</v>
      </c>
      <c r="O90" s="239">
        <v>70</v>
      </c>
      <c r="P90" s="239">
        <v>10</v>
      </c>
      <c r="Q90" s="239">
        <v>80</v>
      </c>
      <c r="R90" s="240">
        <v>2.5196850393700787E-2</v>
      </c>
      <c r="S90" s="239">
        <v>0</v>
      </c>
      <c r="T90" s="239">
        <v>10</v>
      </c>
      <c r="U90" s="239">
        <v>10</v>
      </c>
      <c r="V90" s="241" t="s">
        <v>6</v>
      </c>
    </row>
    <row r="91" spans="1:22" x14ac:dyDescent="0.2">
      <c r="A91" s="239" t="s">
        <v>167</v>
      </c>
      <c r="B91" s="239" t="s">
        <v>91</v>
      </c>
      <c r="C91" s="239" t="s">
        <v>87</v>
      </c>
      <c r="D91" s="239">
        <v>19.778299560546873</v>
      </c>
      <c r="E91" s="239">
        <v>5686</v>
      </c>
      <c r="F91" s="239">
        <v>2351</v>
      </c>
      <c r="G91" s="239">
        <v>2296</v>
      </c>
      <c r="H91" s="239">
        <v>287.48679746676771</v>
      </c>
      <c r="I91" s="239">
        <v>118.86765051782815</v>
      </c>
      <c r="J91" s="239">
        <v>2930</v>
      </c>
      <c r="K91" s="239">
        <v>2585</v>
      </c>
      <c r="L91" s="239">
        <v>180</v>
      </c>
      <c r="M91" s="239">
        <v>100</v>
      </c>
      <c r="N91" s="240">
        <v>3.4129692832764506E-2</v>
      </c>
      <c r="O91" s="239">
        <v>30</v>
      </c>
      <c r="P91" s="239">
        <v>10</v>
      </c>
      <c r="Q91" s="239">
        <v>40</v>
      </c>
      <c r="R91" s="240">
        <v>1.3651877133105802E-2</v>
      </c>
      <c r="S91" s="239">
        <v>10</v>
      </c>
      <c r="T91" s="239">
        <v>0</v>
      </c>
      <c r="U91" s="239">
        <v>10</v>
      </c>
      <c r="V91" s="241" t="s">
        <v>6</v>
      </c>
    </row>
    <row r="92" spans="1:22" x14ac:dyDescent="0.2">
      <c r="A92" s="239" t="s">
        <v>168</v>
      </c>
      <c r="B92" s="239" t="s">
        <v>91</v>
      </c>
      <c r="C92" s="239" t="s">
        <v>87</v>
      </c>
      <c r="D92" s="239">
        <v>2.1539999389648439</v>
      </c>
      <c r="E92" s="239">
        <v>7461</v>
      </c>
      <c r="F92" s="239">
        <v>2731</v>
      </c>
      <c r="G92" s="239">
        <v>2709</v>
      </c>
      <c r="H92" s="239">
        <v>3463.7883989846173</v>
      </c>
      <c r="I92" s="239">
        <v>1267.8737592316029</v>
      </c>
      <c r="J92" s="239">
        <v>4075</v>
      </c>
      <c r="K92" s="239">
        <v>3410</v>
      </c>
      <c r="L92" s="239">
        <v>275</v>
      </c>
      <c r="M92" s="239">
        <v>230</v>
      </c>
      <c r="N92" s="240">
        <v>5.6441717791411043E-2</v>
      </c>
      <c r="O92" s="239">
        <v>100</v>
      </c>
      <c r="P92" s="239">
        <v>40</v>
      </c>
      <c r="Q92" s="239">
        <v>140</v>
      </c>
      <c r="R92" s="240">
        <v>3.4355828220858899E-2</v>
      </c>
      <c r="S92" s="239">
        <v>10</v>
      </c>
      <c r="T92" s="239">
        <v>0</v>
      </c>
      <c r="U92" s="239">
        <v>15</v>
      </c>
      <c r="V92" s="241" t="s">
        <v>6</v>
      </c>
    </row>
    <row r="93" spans="1:22" x14ac:dyDescent="0.2">
      <c r="A93" s="239" t="s">
        <v>169</v>
      </c>
      <c r="B93" s="239" t="s">
        <v>91</v>
      </c>
      <c r="C93" s="239" t="s">
        <v>87</v>
      </c>
      <c r="D93" s="239">
        <v>6.2203002929687496</v>
      </c>
      <c r="E93" s="239">
        <v>4951</v>
      </c>
      <c r="F93" s="239">
        <v>1854</v>
      </c>
      <c r="G93" s="239">
        <v>1827</v>
      </c>
      <c r="H93" s="239">
        <v>795.94228040669827</v>
      </c>
      <c r="I93" s="239">
        <v>298.05634980287186</v>
      </c>
      <c r="J93" s="239">
        <v>2640</v>
      </c>
      <c r="K93" s="239">
        <v>2280</v>
      </c>
      <c r="L93" s="239">
        <v>120</v>
      </c>
      <c r="M93" s="239">
        <v>125</v>
      </c>
      <c r="N93" s="240">
        <v>4.7348484848484848E-2</v>
      </c>
      <c r="O93" s="239">
        <v>90</v>
      </c>
      <c r="P93" s="239">
        <v>0</v>
      </c>
      <c r="Q93" s="239">
        <v>90</v>
      </c>
      <c r="R93" s="240">
        <v>3.4090909090909088E-2</v>
      </c>
      <c r="S93" s="239">
        <v>10</v>
      </c>
      <c r="T93" s="239">
        <v>0</v>
      </c>
      <c r="U93" s="239">
        <v>0</v>
      </c>
      <c r="V93" s="241" t="s">
        <v>6</v>
      </c>
    </row>
    <row r="94" spans="1:22" x14ac:dyDescent="0.2">
      <c r="A94" s="239" t="s">
        <v>170</v>
      </c>
      <c r="B94" s="239" t="s">
        <v>91</v>
      </c>
      <c r="C94" s="239" t="s">
        <v>87</v>
      </c>
      <c r="D94" s="239">
        <v>10.336899414062501</v>
      </c>
      <c r="E94" s="239">
        <v>5061</v>
      </c>
      <c r="F94" s="239">
        <v>2145</v>
      </c>
      <c r="G94" s="239">
        <v>2116</v>
      </c>
      <c r="H94" s="239">
        <v>489.60522853834937</v>
      </c>
      <c r="I94" s="239">
        <v>207.5090328422761</v>
      </c>
      <c r="J94" s="239">
        <v>2690</v>
      </c>
      <c r="K94" s="239">
        <v>2135</v>
      </c>
      <c r="L94" s="239">
        <v>180</v>
      </c>
      <c r="M94" s="239">
        <v>240</v>
      </c>
      <c r="N94" s="240">
        <v>8.9219330855018583E-2</v>
      </c>
      <c r="O94" s="239">
        <v>85</v>
      </c>
      <c r="P94" s="239">
        <v>20</v>
      </c>
      <c r="Q94" s="239">
        <v>105</v>
      </c>
      <c r="R94" s="240">
        <v>3.9033457249070633E-2</v>
      </c>
      <c r="S94" s="239">
        <v>0</v>
      </c>
      <c r="T94" s="239">
        <v>0</v>
      </c>
      <c r="U94" s="239">
        <v>30</v>
      </c>
      <c r="V94" s="241" t="s">
        <v>6</v>
      </c>
    </row>
    <row r="95" spans="1:22" x14ac:dyDescent="0.2">
      <c r="A95" s="239" t="s">
        <v>171</v>
      </c>
      <c r="B95" s="239" t="s">
        <v>91</v>
      </c>
      <c r="C95" s="239" t="s">
        <v>87</v>
      </c>
      <c r="D95" s="239">
        <v>6.8765997314453129</v>
      </c>
      <c r="E95" s="239">
        <v>6110</v>
      </c>
      <c r="F95" s="239">
        <v>3177</v>
      </c>
      <c r="G95" s="239">
        <v>3112</v>
      </c>
      <c r="H95" s="239">
        <v>888.520524476682</v>
      </c>
      <c r="I95" s="239">
        <v>462.00158858632057</v>
      </c>
      <c r="J95" s="239">
        <v>3420</v>
      </c>
      <c r="K95" s="239">
        <v>2900</v>
      </c>
      <c r="L95" s="239">
        <v>145</v>
      </c>
      <c r="M95" s="239">
        <v>175</v>
      </c>
      <c r="N95" s="240">
        <v>5.1169590643274851E-2</v>
      </c>
      <c r="O95" s="239">
        <v>105</v>
      </c>
      <c r="P95" s="239">
        <v>60</v>
      </c>
      <c r="Q95" s="239">
        <v>165</v>
      </c>
      <c r="R95" s="240">
        <v>4.8245614035087717E-2</v>
      </c>
      <c r="S95" s="239">
        <v>0</v>
      </c>
      <c r="T95" s="239">
        <v>0</v>
      </c>
      <c r="U95" s="239">
        <v>25</v>
      </c>
      <c r="V95" s="241" t="s">
        <v>6</v>
      </c>
    </row>
    <row r="96" spans="1:22" x14ac:dyDescent="0.2">
      <c r="A96" s="236" t="s">
        <v>135</v>
      </c>
      <c r="B96" s="236" t="s">
        <v>91</v>
      </c>
      <c r="C96" s="236" t="s">
        <v>87</v>
      </c>
      <c r="D96" s="236">
        <v>0.74569999694824218</v>
      </c>
      <c r="E96" s="236">
        <v>2893</v>
      </c>
      <c r="F96" s="236">
        <v>1625</v>
      </c>
      <c r="G96" s="236">
        <v>1577</v>
      </c>
      <c r="H96" s="236">
        <v>3879.5762529697295</v>
      </c>
      <c r="I96" s="236">
        <v>2179.1605292346389</v>
      </c>
      <c r="J96" s="236">
        <v>1210</v>
      </c>
      <c r="K96" s="236">
        <v>845</v>
      </c>
      <c r="L96" s="236">
        <v>65</v>
      </c>
      <c r="M96" s="236">
        <v>115</v>
      </c>
      <c r="N96" s="237">
        <v>9.5041322314049589E-2</v>
      </c>
      <c r="O96" s="236">
        <v>135</v>
      </c>
      <c r="P96" s="236">
        <v>45</v>
      </c>
      <c r="Q96" s="236">
        <v>180</v>
      </c>
      <c r="R96" s="237">
        <v>0.1487603305785124</v>
      </c>
      <c r="S96" s="236">
        <v>0</v>
      </c>
      <c r="T96" s="236">
        <v>0</v>
      </c>
      <c r="U96" s="236">
        <v>0</v>
      </c>
      <c r="V96" s="238" t="s">
        <v>4</v>
      </c>
    </row>
    <row r="97" spans="1:22" x14ac:dyDescent="0.2">
      <c r="A97" s="236" t="s">
        <v>136</v>
      </c>
      <c r="B97" s="236" t="s">
        <v>91</v>
      </c>
      <c r="C97" s="236" t="s">
        <v>87</v>
      </c>
      <c r="D97" s="236">
        <v>0.71379997253417971</v>
      </c>
      <c r="E97" s="236">
        <v>3551</v>
      </c>
      <c r="F97" s="236">
        <v>2111</v>
      </c>
      <c r="G97" s="236">
        <v>2035</v>
      </c>
      <c r="H97" s="236">
        <v>4974.7830437608536</v>
      </c>
      <c r="I97" s="236">
        <v>2957.4111533030587</v>
      </c>
      <c r="J97" s="236">
        <v>1370</v>
      </c>
      <c r="K97" s="236">
        <v>960</v>
      </c>
      <c r="L97" s="236">
        <v>95</v>
      </c>
      <c r="M97" s="236">
        <v>90</v>
      </c>
      <c r="N97" s="237">
        <v>6.569343065693431E-2</v>
      </c>
      <c r="O97" s="236">
        <v>215</v>
      </c>
      <c r="P97" s="236">
        <v>10</v>
      </c>
      <c r="Q97" s="236">
        <v>225</v>
      </c>
      <c r="R97" s="237">
        <v>0.16423357664233576</v>
      </c>
      <c r="S97" s="236">
        <v>0</v>
      </c>
      <c r="T97" s="236">
        <v>0</v>
      </c>
      <c r="U97" s="236">
        <v>0</v>
      </c>
      <c r="V97" s="238" t="s">
        <v>4</v>
      </c>
    </row>
    <row r="98" spans="1:22" x14ac:dyDescent="0.2">
      <c r="A98" s="239" t="s">
        <v>172</v>
      </c>
      <c r="B98" s="239" t="s">
        <v>91</v>
      </c>
      <c r="C98" s="239" t="s">
        <v>87</v>
      </c>
      <c r="D98" s="239">
        <v>3.1257998657226564</v>
      </c>
      <c r="E98" s="239">
        <v>4325</v>
      </c>
      <c r="F98" s="239">
        <v>1992</v>
      </c>
      <c r="G98" s="239">
        <v>1950</v>
      </c>
      <c r="H98" s="239">
        <v>1383.6458461169264</v>
      </c>
      <c r="I98" s="239">
        <v>637.27688450055894</v>
      </c>
      <c r="J98" s="239">
        <v>2190</v>
      </c>
      <c r="K98" s="239">
        <v>1675</v>
      </c>
      <c r="L98" s="239">
        <v>155</v>
      </c>
      <c r="M98" s="239">
        <v>165</v>
      </c>
      <c r="N98" s="240">
        <v>7.5342465753424653E-2</v>
      </c>
      <c r="O98" s="239">
        <v>155</v>
      </c>
      <c r="P98" s="239">
        <v>30</v>
      </c>
      <c r="Q98" s="239">
        <v>185</v>
      </c>
      <c r="R98" s="240">
        <v>8.4474885844748854E-2</v>
      </c>
      <c r="S98" s="239">
        <v>0</v>
      </c>
      <c r="T98" s="239">
        <v>10</v>
      </c>
      <c r="U98" s="239">
        <v>10</v>
      </c>
      <c r="V98" s="241" t="s">
        <v>6</v>
      </c>
    </row>
    <row r="99" spans="1:22" x14ac:dyDescent="0.2">
      <c r="A99" s="242" t="s">
        <v>246</v>
      </c>
      <c r="B99" s="242" t="s">
        <v>91</v>
      </c>
      <c r="C99" s="242" t="s">
        <v>87</v>
      </c>
      <c r="D99" s="242">
        <v>1.335</v>
      </c>
      <c r="E99" s="242">
        <v>4252</v>
      </c>
      <c r="F99" s="242">
        <v>2420</v>
      </c>
      <c r="G99" s="242">
        <v>2326</v>
      </c>
      <c r="H99" s="242">
        <v>3185.0187265917602</v>
      </c>
      <c r="I99" s="242">
        <v>1812.7340823970037</v>
      </c>
      <c r="J99" s="242">
        <v>2000</v>
      </c>
      <c r="K99" s="242">
        <v>1280</v>
      </c>
      <c r="L99" s="242">
        <v>105</v>
      </c>
      <c r="M99" s="242">
        <v>450</v>
      </c>
      <c r="N99" s="243">
        <v>0.22500000000000001</v>
      </c>
      <c r="O99" s="242">
        <v>120</v>
      </c>
      <c r="P99" s="242">
        <v>25</v>
      </c>
      <c r="Q99" s="242">
        <v>145</v>
      </c>
      <c r="R99" s="243">
        <v>7.2499999999999995E-2</v>
      </c>
      <c r="S99" s="242">
        <v>0</v>
      </c>
      <c r="T99" s="242">
        <v>10</v>
      </c>
      <c r="U99" s="242">
        <v>10</v>
      </c>
      <c r="V99" s="244" t="s">
        <v>5</v>
      </c>
    </row>
    <row r="100" spans="1:22" x14ac:dyDescent="0.2">
      <c r="A100" s="242" t="s">
        <v>247</v>
      </c>
      <c r="B100" s="242" t="s">
        <v>91</v>
      </c>
      <c r="C100" s="242" t="s">
        <v>87</v>
      </c>
      <c r="D100" s="242">
        <v>1.6019000244140624</v>
      </c>
      <c r="E100" s="242">
        <v>7522</v>
      </c>
      <c r="F100" s="242">
        <v>4171</v>
      </c>
      <c r="G100" s="242">
        <v>4009</v>
      </c>
      <c r="H100" s="242">
        <v>4695.673815693568</v>
      </c>
      <c r="I100" s="242">
        <v>2603.7829679949309</v>
      </c>
      <c r="J100" s="242">
        <v>3555</v>
      </c>
      <c r="K100" s="242">
        <v>2540</v>
      </c>
      <c r="L100" s="242">
        <v>220</v>
      </c>
      <c r="M100" s="242">
        <v>555</v>
      </c>
      <c r="N100" s="243">
        <v>0.15611814345991562</v>
      </c>
      <c r="O100" s="242">
        <v>200</v>
      </c>
      <c r="P100" s="242">
        <v>25</v>
      </c>
      <c r="Q100" s="242">
        <v>225</v>
      </c>
      <c r="R100" s="243">
        <v>6.3291139240506333E-2</v>
      </c>
      <c r="S100" s="242">
        <v>0</v>
      </c>
      <c r="T100" s="242">
        <v>0</v>
      </c>
      <c r="U100" s="242">
        <v>20</v>
      </c>
      <c r="V100" s="244" t="s">
        <v>5</v>
      </c>
    </row>
    <row r="101" spans="1:22" x14ac:dyDescent="0.2">
      <c r="A101" s="239" t="s">
        <v>173</v>
      </c>
      <c r="B101" s="239" t="s">
        <v>91</v>
      </c>
      <c r="C101" s="239" t="s">
        <v>87</v>
      </c>
      <c r="D101" s="239">
        <v>1.5752000427246093</v>
      </c>
      <c r="E101" s="239">
        <v>3679</v>
      </c>
      <c r="F101" s="239">
        <v>1609</v>
      </c>
      <c r="G101" s="239">
        <v>1592</v>
      </c>
      <c r="H101" s="239">
        <v>2335.5763713899264</v>
      </c>
      <c r="I101" s="239">
        <v>1021.4575649813513</v>
      </c>
      <c r="J101" s="239">
        <v>1660</v>
      </c>
      <c r="K101" s="239">
        <v>1215</v>
      </c>
      <c r="L101" s="239">
        <v>100</v>
      </c>
      <c r="M101" s="239">
        <v>225</v>
      </c>
      <c r="N101" s="240">
        <v>0.13554216867469879</v>
      </c>
      <c r="O101" s="239">
        <v>80</v>
      </c>
      <c r="P101" s="239">
        <v>20</v>
      </c>
      <c r="Q101" s="239">
        <v>100</v>
      </c>
      <c r="R101" s="240">
        <v>6.0240963855421686E-2</v>
      </c>
      <c r="S101" s="239">
        <v>0</v>
      </c>
      <c r="T101" s="239">
        <v>0</v>
      </c>
      <c r="U101" s="239">
        <v>10</v>
      </c>
      <c r="V101" s="241" t="s">
        <v>6</v>
      </c>
    </row>
    <row r="102" spans="1:22" x14ac:dyDescent="0.2">
      <c r="A102" s="242" t="s">
        <v>248</v>
      </c>
      <c r="B102" s="242" t="s">
        <v>91</v>
      </c>
      <c r="C102" s="242" t="s">
        <v>87</v>
      </c>
      <c r="D102" s="242">
        <v>1.4032000732421874</v>
      </c>
      <c r="E102" s="242">
        <v>4033</v>
      </c>
      <c r="F102" s="242">
        <v>1777</v>
      </c>
      <c r="G102" s="242">
        <v>1707</v>
      </c>
      <c r="H102" s="242">
        <v>2874.144661838197</v>
      </c>
      <c r="I102" s="242">
        <v>1266.3910399420968</v>
      </c>
      <c r="J102" s="242">
        <v>1655</v>
      </c>
      <c r="K102" s="242">
        <v>1175</v>
      </c>
      <c r="L102" s="242">
        <v>65</v>
      </c>
      <c r="M102" s="242">
        <v>280</v>
      </c>
      <c r="N102" s="243">
        <v>0.16918429003021149</v>
      </c>
      <c r="O102" s="242">
        <v>80</v>
      </c>
      <c r="P102" s="242">
        <v>30</v>
      </c>
      <c r="Q102" s="242">
        <v>110</v>
      </c>
      <c r="R102" s="243">
        <v>6.6465256797583083E-2</v>
      </c>
      <c r="S102" s="242">
        <v>10</v>
      </c>
      <c r="T102" s="242">
        <v>0</v>
      </c>
      <c r="U102" s="242">
        <v>15</v>
      </c>
      <c r="V102" s="244" t="s">
        <v>5</v>
      </c>
    </row>
    <row r="103" spans="1:22" x14ac:dyDescent="0.2">
      <c r="A103" s="236" t="s">
        <v>137</v>
      </c>
      <c r="B103" s="236" t="s">
        <v>91</v>
      </c>
      <c r="C103" s="236" t="s">
        <v>87</v>
      </c>
      <c r="D103" s="236">
        <v>0.69569999694824214</v>
      </c>
      <c r="E103" s="236">
        <v>1462</v>
      </c>
      <c r="F103" s="236">
        <v>709</v>
      </c>
      <c r="G103" s="236">
        <v>697</v>
      </c>
      <c r="H103" s="236">
        <v>2101.4805324323843</v>
      </c>
      <c r="I103" s="236">
        <v>1019.1174401467582</v>
      </c>
      <c r="J103" s="236">
        <v>705</v>
      </c>
      <c r="K103" s="236">
        <v>485</v>
      </c>
      <c r="L103" s="236">
        <v>25</v>
      </c>
      <c r="M103" s="236">
        <v>90</v>
      </c>
      <c r="N103" s="237">
        <v>0.1276595744680851</v>
      </c>
      <c r="O103" s="236">
        <v>65</v>
      </c>
      <c r="P103" s="236">
        <v>30</v>
      </c>
      <c r="Q103" s="236">
        <v>95</v>
      </c>
      <c r="R103" s="237">
        <v>0.13475177304964539</v>
      </c>
      <c r="S103" s="236">
        <v>0</v>
      </c>
      <c r="T103" s="236">
        <v>0</v>
      </c>
      <c r="U103" s="236">
        <v>0</v>
      </c>
      <c r="V103" s="238" t="s">
        <v>4</v>
      </c>
    </row>
    <row r="104" spans="1:22" x14ac:dyDescent="0.2">
      <c r="A104" s="239" t="s">
        <v>174</v>
      </c>
      <c r="B104" s="239" t="s">
        <v>91</v>
      </c>
      <c r="C104" s="239" t="s">
        <v>87</v>
      </c>
      <c r="D104" s="239">
        <v>1.0112999725341796</v>
      </c>
      <c r="E104" s="239">
        <v>5009</v>
      </c>
      <c r="F104" s="239">
        <v>2914</v>
      </c>
      <c r="G104" s="239">
        <v>2813</v>
      </c>
      <c r="H104" s="239">
        <v>4953.0308870157787</v>
      </c>
      <c r="I104" s="239">
        <v>2881.4398092960628</v>
      </c>
      <c r="J104" s="239">
        <v>2470</v>
      </c>
      <c r="K104" s="239">
        <v>1900</v>
      </c>
      <c r="L104" s="239">
        <v>125</v>
      </c>
      <c r="M104" s="239">
        <v>315</v>
      </c>
      <c r="N104" s="240">
        <v>0.12753036437246965</v>
      </c>
      <c r="O104" s="239">
        <v>85</v>
      </c>
      <c r="P104" s="239">
        <v>40</v>
      </c>
      <c r="Q104" s="239">
        <v>125</v>
      </c>
      <c r="R104" s="240">
        <v>5.0607287449392711E-2</v>
      </c>
      <c r="S104" s="239">
        <v>0</v>
      </c>
      <c r="T104" s="239">
        <v>0</v>
      </c>
      <c r="U104" s="239">
        <v>0</v>
      </c>
      <c r="V104" s="241" t="s">
        <v>6</v>
      </c>
    </row>
    <row r="105" spans="1:22" x14ac:dyDescent="0.2">
      <c r="A105" s="242" t="s">
        <v>249</v>
      </c>
      <c r="B105" s="242" t="s">
        <v>91</v>
      </c>
      <c r="C105" s="242" t="s">
        <v>87</v>
      </c>
      <c r="D105" s="242">
        <v>1.1579000091552734</v>
      </c>
      <c r="E105" s="242">
        <v>2759</v>
      </c>
      <c r="F105" s="242">
        <v>1078</v>
      </c>
      <c r="G105" s="242">
        <v>1060</v>
      </c>
      <c r="H105" s="242">
        <v>2382.7618776968338</v>
      </c>
      <c r="I105" s="242">
        <v>930.99576083986472</v>
      </c>
      <c r="J105" s="242">
        <v>1225</v>
      </c>
      <c r="K105" s="242">
        <v>865</v>
      </c>
      <c r="L105" s="242">
        <v>65</v>
      </c>
      <c r="M105" s="242">
        <v>200</v>
      </c>
      <c r="N105" s="243">
        <v>0.16326530612244897</v>
      </c>
      <c r="O105" s="242">
        <v>50</v>
      </c>
      <c r="P105" s="242">
        <v>25</v>
      </c>
      <c r="Q105" s="242">
        <v>75</v>
      </c>
      <c r="R105" s="243">
        <v>6.1224489795918366E-2</v>
      </c>
      <c r="S105" s="242">
        <v>0</v>
      </c>
      <c r="T105" s="242">
        <v>0</v>
      </c>
      <c r="U105" s="242">
        <v>10</v>
      </c>
      <c r="V105" s="244" t="s">
        <v>5</v>
      </c>
    </row>
    <row r="106" spans="1:22" x14ac:dyDescent="0.2">
      <c r="A106" s="239" t="s">
        <v>175</v>
      </c>
      <c r="B106" s="239" t="s">
        <v>91</v>
      </c>
      <c r="C106" s="239" t="s">
        <v>87</v>
      </c>
      <c r="D106" s="239">
        <v>1.2794999694824218</v>
      </c>
      <c r="E106" s="239">
        <v>3472</v>
      </c>
      <c r="F106" s="239">
        <v>1481</v>
      </c>
      <c r="G106" s="239">
        <v>1455</v>
      </c>
      <c r="H106" s="239">
        <v>2713.560049090489</v>
      </c>
      <c r="I106" s="239">
        <v>1157.4834195573198</v>
      </c>
      <c r="J106" s="239">
        <v>1615</v>
      </c>
      <c r="K106" s="239">
        <v>1200</v>
      </c>
      <c r="L106" s="239">
        <v>60</v>
      </c>
      <c r="M106" s="239">
        <v>205</v>
      </c>
      <c r="N106" s="240">
        <v>0.12693498452012383</v>
      </c>
      <c r="O106" s="239">
        <v>110</v>
      </c>
      <c r="P106" s="239">
        <v>30</v>
      </c>
      <c r="Q106" s="239">
        <v>140</v>
      </c>
      <c r="R106" s="240">
        <v>8.6687306501547989E-2</v>
      </c>
      <c r="S106" s="239">
        <v>0</v>
      </c>
      <c r="T106" s="239">
        <v>0</v>
      </c>
      <c r="U106" s="239">
        <v>0</v>
      </c>
      <c r="V106" s="241" t="s">
        <v>6</v>
      </c>
    </row>
    <row r="107" spans="1:22" x14ac:dyDescent="0.2">
      <c r="A107" s="242" t="s">
        <v>250</v>
      </c>
      <c r="B107" s="242" t="s">
        <v>91</v>
      </c>
      <c r="C107" s="242" t="s">
        <v>87</v>
      </c>
      <c r="D107" s="242">
        <v>1.4013999938964843</v>
      </c>
      <c r="E107" s="242">
        <v>4350</v>
      </c>
      <c r="F107" s="242">
        <v>1936</v>
      </c>
      <c r="G107" s="242">
        <v>1902</v>
      </c>
      <c r="H107" s="242">
        <v>3104.0388318435494</v>
      </c>
      <c r="I107" s="242">
        <v>1381.4756732066921</v>
      </c>
      <c r="J107" s="242">
        <v>2095</v>
      </c>
      <c r="K107" s="242">
        <v>1500</v>
      </c>
      <c r="L107" s="242">
        <v>105</v>
      </c>
      <c r="M107" s="242">
        <v>300</v>
      </c>
      <c r="N107" s="243">
        <v>0.14319809069212411</v>
      </c>
      <c r="O107" s="242">
        <v>155</v>
      </c>
      <c r="P107" s="242">
        <v>0</v>
      </c>
      <c r="Q107" s="242">
        <v>155</v>
      </c>
      <c r="R107" s="243">
        <v>7.3985680190930783E-2</v>
      </c>
      <c r="S107" s="242">
        <v>0</v>
      </c>
      <c r="T107" s="242">
        <v>10</v>
      </c>
      <c r="U107" s="242">
        <v>0</v>
      </c>
      <c r="V107" s="244" t="s">
        <v>5</v>
      </c>
    </row>
    <row r="108" spans="1:22" x14ac:dyDescent="0.2">
      <c r="A108" s="242" t="s">
        <v>251</v>
      </c>
      <c r="B108" s="242" t="s">
        <v>91</v>
      </c>
      <c r="C108" s="242" t="s">
        <v>87</v>
      </c>
      <c r="D108" s="242">
        <v>1.5166000366210937</v>
      </c>
      <c r="E108" s="242">
        <v>3716</v>
      </c>
      <c r="F108" s="242">
        <v>1587</v>
      </c>
      <c r="G108" s="242">
        <v>1561</v>
      </c>
      <c r="H108" s="242">
        <v>2450.2175328170606</v>
      </c>
      <c r="I108" s="242">
        <v>1046.4195975728405</v>
      </c>
      <c r="J108" s="242">
        <v>1680</v>
      </c>
      <c r="K108" s="242">
        <v>1280</v>
      </c>
      <c r="L108" s="242">
        <v>75</v>
      </c>
      <c r="M108" s="242">
        <v>250</v>
      </c>
      <c r="N108" s="243">
        <v>0.14880952380952381</v>
      </c>
      <c r="O108" s="242">
        <v>40</v>
      </c>
      <c r="P108" s="242">
        <v>25</v>
      </c>
      <c r="Q108" s="242">
        <v>65</v>
      </c>
      <c r="R108" s="243">
        <v>3.8690476190476192E-2</v>
      </c>
      <c r="S108" s="242">
        <v>0</v>
      </c>
      <c r="T108" s="242">
        <v>0</v>
      </c>
      <c r="U108" s="242">
        <v>0</v>
      </c>
      <c r="V108" s="244" t="s">
        <v>5</v>
      </c>
    </row>
    <row r="109" spans="1:22" x14ac:dyDescent="0.2">
      <c r="A109" s="242" t="s">
        <v>252</v>
      </c>
      <c r="B109" s="242" t="s">
        <v>91</v>
      </c>
      <c r="C109" s="242" t="s">
        <v>87</v>
      </c>
      <c r="D109" s="242">
        <v>1.58</v>
      </c>
      <c r="E109" s="242">
        <v>4640</v>
      </c>
      <c r="F109" s="242">
        <v>1935</v>
      </c>
      <c r="G109" s="242">
        <v>1904</v>
      </c>
      <c r="H109" s="242">
        <v>2936.7088607594937</v>
      </c>
      <c r="I109" s="242">
        <v>1224.6835443037974</v>
      </c>
      <c r="J109" s="242">
        <v>2270</v>
      </c>
      <c r="K109" s="242">
        <v>1710</v>
      </c>
      <c r="L109" s="242">
        <v>175</v>
      </c>
      <c r="M109" s="242">
        <v>320</v>
      </c>
      <c r="N109" s="243">
        <v>0.14096916299559473</v>
      </c>
      <c r="O109" s="242">
        <v>60</v>
      </c>
      <c r="P109" s="242">
        <v>0</v>
      </c>
      <c r="Q109" s="242">
        <v>60</v>
      </c>
      <c r="R109" s="243">
        <v>2.643171806167401E-2</v>
      </c>
      <c r="S109" s="242">
        <v>0</v>
      </c>
      <c r="T109" s="242">
        <v>0</v>
      </c>
      <c r="U109" s="242">
        <v>0</v>
      </c>
      <c r="V109" s="244" t="s">
        <v>5</v>
      </c>
    </row>
    <row r="110" spans="1:22" x14ac:dyDescent="0.2">
      <c r="A110" s="242" t="s">
        <v>253</v>
      </c>
      <c r="B110" s="242" t="s">
        <v>91</v>
      </c>
      <c r="C110" s="242" t="s">
        <v>87</v>
      </c>
      <c r="D110" s="242">
        <v>3.6485998535156252</v>
      </c>
      <c r="E110" s="242">
        <v>4950</v>
      </c>
      <c r="F110" s="242">
        <v>2201</v>
      </c>
      <c r="G110" s="242">
        <v>2149</v>
      </c>
      <c r="H110" s="242">
        <v>1356.6848102650677</v>
      </c>
      <c r="I110" s="242">
        <v>603.24510452392201</v>
      </c>
      <c r="J110" s="242">
        <v>2360</v>
      </c>
      <c r="K110" s="242">
        <v>1845</v>
      </c>
      <c r="L110" s="242">
        <v>120</v>
      </c>
      <c r="M110" s="242">
        <v>330</v>
      </c>
      <c r="N110" s="243">
        <v>0.13983050847457626</v>
      </c>
      <c r="O110" s="242">
        <v>50</v>
      </c>
      <c r="P110" s="242">
        <v>0</v>
      </c>
      <c r="Q110" s="242">
        <v>50</v>
      </c>
      <c r="R110" s="243">
        <v>2.1186440677966101E-2</v>
      </c>
      <c r="S110" s="242">
        <v>10</v>
      </c>
      <c r="T110" s="242">
        <v>0</v>
      </c>
      <c r="U110" s="242">
        <v>0</v>
      </c>
      <c r="V110" s="244" t="s">
        <v>5</v>
      </c>
    </row>
    <row r="111" spans="1:22" x14ac:dyDescent="0.2">
      <c r="A111" s="239" t="s">
        <v>176</v>
      </c>
      <c r="B111" s="239" t="s">
        <v>91</v>
      </c>
      <c r="C111" s="239" t="s">
        <v>87</v>
      </c>
      <c r="D111" s="239">
        <v>2.6082000732421875</v>
      </c>
      <c r="E111" s="239">
        <v>3838</v>
      </c>
      <c r="F111" s="239">
        <v>1565</v>
      </c>
      <c r="G111" s="239">
        <v>1546</v>
      </c>
      <c r="H111" s="239">
        <v>1471.5128794659834</v>
      </c>
      <c r="I111" s="239">
        <v>600.03065564467533</v>
      </c>
      <c r="J111" s="239">
        <v>2185</v>
      </c>
      <c r="K111" s="239">
        <v>1775</v>
      </c>
      <c r="L111" s="239">
        <v>100</v>
      </c>
      <c r="M111" s="239">
        <v>215</v>
      </c>
      <c r="N111" s="240">
        <v>9.8398169336384442E-2</v>
      </c>
      <c r="O111" s="239">
        <v>55</v>
      </c>
      <c r="P111" s="239">
        <v>25</v>
      </c>
      <c r="Q111" s="239">
        <v>80</v>
      </c>
      <c r="R111" s="240">
        <v>3.6613272311212815E-2</v>
      </c>
      <c r="S111" s="239">
        <v>0</v>
      </c>
      <c r="T111" s="239">
        <v>0</v>
      </c>
      <c r="U111" s="239">
        <v>10</v>
      </c>
      <c r="V111" s="241" t="s">
        <v>6</v>
      </c>
    </row>
    <row r="112" spans="1:22" x14ac:dyDescent="0.2">
      <c r="A112" s="239" t="s">
        <v>177</v>
      </c>
      <c r="B112" s="239" t="s">
        <v>91</v>
      </c>
      <c r="C112" s="239" t="s">
        <v>87</v>
      </c>
      <c r="D112" s="239">
        <v>9.2039001464843757</v>
      </c>
      <c r="E112" s="239">
        <v>7655</v>
      </c>
      <c r="F112" s="239">
        <v>3348</v>
      </c>
      <c r="G112" s="239">
        <v>3253</v>
      </c>
      <c r="H112" s="239">
        <v>831.71263031618059</v>
      </c>
      <c r="I112" s="239">
        <v>363.7588355713354</v>
      </c>
      <c r="J112" s="239">
        <v>4320</v>
      </c>
      <c r="K112" s="239">
        <v>3635</v>
      </c>
      <c r="L112" s="239">
        <v>265</v>
      </c>
      <c r="M112" s="239">
        <v>295</v>
      </c>
      <c r="N112" s="240">
        <v>6.8287037037037035E-2</v>
      </c>
      <c r="O112" s="239">
        <v>75</v>
      </c>
      <c r="P112" s="239">
        <v>35</v>
      </c>
      <c r="Q112" s="239">
        <v>110</v>
      </c>
      <c r="R112" s="240">
        <v>2.5462962962962962E-2</v>
      </c>
      <c r="S112" s="239">
        <v>0</v>
      </c>
      <c r="T112" s="239">
        <v>10</v>
      </c>
      <c r="U112" s="239">
        <v>10</v>
      </c>
      <c r="V112" s="241" t="s">
        <v>6</v>
      </c>
    </row>
    <row r="113" spans="1:22" x14ac:dyDescent="0.2">
      <c r="A113" s="239" t="s">
        <v>178</v>
      </c>
      <c r="B113" s="239" t="s">
        <v>91</v>
      </c>
      <c r="C113" s="239" t="s">
        <v>87</v>
      </c>
      <c r="D113" s="239">
        <v>3.0630999755859376</v>
      </c>
      <c r="E113" s="239">
        <v>2727</v>
      </c>
      <c r="F113" s="239">
        <v>703</v>
      </c>
      <c r="G113" s="239">
        <v>687</v>
      </c>
      <c r="H113" s="239">
        <v>890.27456554967807</v>
      </c>
      <c r="I113" s="239">
        <v>229.50605778563391</v>
      </c>
      <c r="J113" s="239">
        <v>765</v>
      </c>
      <c r="K113" s="239">
        <v>595</v>
      </c>
      <c r="L113" s="239">
        <v>45</v>
      </c>
      <c r="M113" s="239">
        <v>100</v>
      </c>
      <c r="N113" s="240">
        <v>0.13071895424836602</v>
      </c>
      <c r="O113" s="239">
        <v>25</v>
      </c>
      <c r="P113" s="239">
        <v>10</v>
      </c>
      <c r="Q113" s="239">
        <v>35</v>
      </c>
      <c r="R113" s="240">
        <v>4.5751633986928102E-2</v>
      </c>
      <c r="S113" s="239">
        <v>0</v>
      </c>
      <c r="T113" s="239">
        <v>0</v>
      </c>
      <c r="U113" s="239">
        <v>0</v>
      </c>
      <c r="V113" s="241" t="s">
        <v>6</v>
      </c>
    </row>
    <row r="114" spans="1:22" x14ac:dyDescent="0.2">
      <c r="A114" s="242" t="s">
        <v>254</v>
      </c>
      <c r="B114" s="242" t="s">
        <v>91</v>
      </c>
      <c r="C114" s="242" t="s">
        <v>87</v>
      </c>
      <c r="D114" s="242">
        <v>1.5342999267578126</v>
      </c>
      <c r="E114" s="242">
        <v>2119</v>
      </c>
      <c r="F114" s="242">
        <v>1193</v>
      </c>
      <c r="G114" s="242">
        <v>1152</v>
      </c>
      <c r="H114" s="242">
        <v>1381.0859031178729</v>
      </c>
      <c r="I114" s="242">
        <v>777.55331874451269</v>
      </c>
      <c r="J114" s="242">
        <v>900</v>
      </c>
      <c r="K114" s="242">
        <v>580</v>
      </c>
      <c r="L114" s="242">
        <v>80</v>
      </c>
      <c r="M114" s="242">
        <v>145</v>
      </c>
      <c r="N114" s="243">
        <v>0.16111111111111112</v>
      </c>
      <c r="O114" s="242">
        <v>75</v>
      </c>
      <c r="P114" s="242">
        <v>10</v>
      </c>
      <c r="Q114" s="242">
        <v>85</v>
      </c>
      <c r="R114" s="243">
        <v>9.4444444444444442E-2</v>
      </c>
      <c r="S114" s="242">
        <v>0</v>
      </c>
      <c r="T114" s="242">
        <v>0</v>
      </c>
      <c r="U114" s="242">
        <v>10</v>
      </c>
      <c r="V114" s="244" t="s">
        <v>5</v>
      </c>
    </row>
    <row r="115" spans="1:22" x14ac:dyDescent="0.2">
      <c r="A115" s="239" t="s">
        <v>179</v>
      </c>
      <c r="B115" s="239" t="s">
        <v>91</v>
      </c>
      <c r="C115" s="239" t="s">
        <v>87</v>
      </c>
      <c r="D115" s="239">
        <v>3.4436999511718751</v>
      </c>
      <c r="E115" s="239">
        <v>6838</v>
      </c>
      <c r="F115" s="239">
        <v>3803</v>
      </c>
      <c r="G115" s="239">
        <v>3686</v>
      </c>
      <c r="H115" s="239">
        <v>1985.6549922919562</v>
      </c>
      <c r="I115" s="239">
        <v>1104.3354688046666</v>
      </c>
      <c r="J115" s="239">
        <v>3175</v>
      </c>
      <c r="K115" s="239">
        <v>2340</v>
      </c>
      <c r="L115" s="239">
        <v>195</v>
      </c>
      <c r="M115" s="239">
        <v>415</v>
      </c>
      <c r="N115" s="240">
        <v>0.13070866141732285</v>
      </c>
      <c r="O115" s="239">
        <v>180</v>
      </c>
      <c r="P115" s="239">
        <v>15</v>
      </c>
      <c r="Q115" s="239">
        <v>195</v>
      </c>
      <c r="R115" s="240">
        <v>6.1417322834645668E-2</v>
      </c>
      <c r="S115" s="239">
        <v>0</v>
      </c>
      <c r="T115" s="239">
        <v>0</v>
      </c>
      <c r="U115" s="239">
        <v>20</v>
      </c>
      <c r="V115" s="241" t="s">
        <v>6</v>
      </c>
    </row>
    <row r="116" spans="1:22" x14ac:dyDescent="0.2">
      <c r="A116" s="242" t="s">
        <v>255</v>
      </c>
      <c r="B116" s="242" t="s">
        <v>91</v>
      </c>
      <c r="C116" s="242" t="s">
        <v>87</v>
      </c>
      <c r="D116" s="242">
        <v>0.7134999847412109</v>
      </c>
      <c r="E116" s="242">
        <v>3005</v>
      </c>
      <c r="F116" s="242">
        <v>1634</v>
      </c>
      <c r="G116" s="242">
        <v>1585</v>
      </c>
      <c r="H116" s="242">
        <v>4211.6328861449447</v>
      </c>
      <c r="I116" s="242">
        <v>2290.1191800202459</v>
      </c>
      <c r="J116" s="242">
        <v>1365</v>
      </c>
      <c r="K116" s="242">
        <v>985</v>
      </c>
      <c r="L116" s="242">
        <v>65</v>
      </c>
      <c r="M116" s="242">
        <v>210</v>
      </c>
      <c r="N116" s="243">
        <v>0.15384615384615385</v>
      </c>
      <c r="O116" s="242">
        <v>85</v>
      </c>
      <c r="P116" s="242">
        <v>15</v>
      </c>
      <c r="Q116" s="242">
        <v>100</v>
      </c>
      <c r="R116" s="243">
        <v>7.3260073260073263E-2</v>
      </c>
      <c r="S116" s="242">
        <v>0</v>
      </c>
      <c r="T116" s="242">
        <v>0</v>
      </c>
      <c r="U116" s="242">
        <v>0</v>
      </c>
      <c r="V116" s="244" t="s">
        <v>5</v>
      </c>
    </row>
    <row r="117" spans="1:22" x14ac:dyDescent="0.2">
      <c r="A117" s="239" t="s">
        <v>180</v>
      </c>
      <c r="B117" s="239" t="s">
        <v>91</v>
      </c>
      <c r="C117" s="239" t="s">
        <v>87</v>
      </c>
      <c r="D117" s="239">
        <v>3.8002999877929686</v>
      </c>
      <c r="E117" s="239">
        <v>7140</v>
      </c>
      <c r="F117" s="239">
        <v>3480</v>
      </c>
      <c r="G117" s="239">
        <v>3319</v>
      </c>
      <c r="H117" s="239">
        <v>1878.7990482158143</v>
      </c>
      <c r="I117" s="239">
        <v>915.71718316401029</v>
      </c>
      <c r="J117" s="239">
        <v>3045</v>
      </c>
      <c r="K117" s="239">
        <v>2235</v>
      </c>
      <c r="L117" s="239">
        <v>265</v>
      </c>
      <c r="M117" s="239">
        <v>380</v>
      </c>
      <c r="N117" s="240">
        <v>0.12479474548440066</v>
      </c>
      <c r="O117" s="239">
        <v>125</v>
      </c>
      <c r="P117" s="239">
        <v>25</v>
      </c>
      <c r="Q117" s="239">
        <v>150</v>
      </c>
      <c r="R117" s="240">
        <v>4.9261083743842367E-2</v>
      </c>
      <c r="S117" s="239">
        <v>0</v>
      </c>
      <c r="T117" s="239">
        <v>0</v>
      </c>
      <c r="U117" s="239">
        <v>15</v>
      </c>
      <c r="V117" s="241" t="s">
        <v>6</v>
      </c>
    </row>
    <row r="118" spans="1:22" x14ac:dyDescent="0.2">
      <c r="A118" s="239" t="s">
        <v>181</v>
      </c>
      <c r="B118" s="239" t="s">
        <v>91</v>
      </c>
      <c r="C118" s="239" t="s">
        <v>87</v>
      </c>
      <c r="D118" s="239">
        <v>1.7800999450683594</v>
      </c>
      <c r="E118" s="239">
        <v>4879</v>
      </c>
      <c r="F118" s="239">
        <v>2247</v>
      </c>
      <c r="G118" s="239">
        <v>2201</v>
      </c>
      <c r="H118" s="239">
        <v>2740.8573397897817</v>
      </c>
      <c r="I118" s="239">
        <v>1262.2886744225536</v>
      </c>
      <c r="J118" s="239">
        <v>2415</v>
      </c>
      <c r="K118" s="239">
        <v>1760</v>
      </c>
      <c r="L118" s="239">
        <v>190</v>
      </c>
      <c r="M118" s="239">
        <v>330</v>
      </c>
      <c r="N118" s="240">
        <v>0.13664596273291926</v>
      </c>
      <c r="O118" s="239">
        <v>120</v>
      </c>
      <c r="P118" s="239">
        <v>10</v>
      </c>
      <c r="Q118" s="239">
        <v>130</v>
      </c>
      <c r="R118" s="240">
        <v>5.3830227743271224E-2</v>
      </c>
      <c r="S118" s="239">
        <v>0</v>
      </c>
      <c r="T118" s="239">
        <v>0</v>
      </c>
      <c r="U118" s="239">
        <v>15</v>
      </c>
      <c r="V118" s="241" t="s">
        <v>6</v>
      </c>
    </row>
    <row r="119" spans="1:22" x14ac:dyDescent="0.2">
      <c r="A119" s="239" t="s">
        <v>182</v>
      </c>
      <c r="B119" s="239" t="s">
        <v>91</v>
      </c>
      <c r="C119" s="239" t="s">
        <v>87</v>
      </c>
      <c r="D119" s="239">
        <v>4.1170999145507814</v>
      </c>
      <c r="E119" s="239">
        <v>3960</v>
      </c>
      <c r="F119" s="239">
        <v>1461</v>
      </c>
      <c r="G119" s="239">
        <v>1441</v>
      </c>
      <c r="H119" s="239">
        <v>961.84209326677887</v>
      </c>
      <c r="I119" s="239">
        <v>354.86143895524344</v>
      </c>
      <c r="J119" s="239">
        <v>2270</v>
      </c>
      <c r="K119" s="239">
        <v>1795</v>
      </c>
      <c r="L119" s="239">
        <v>160</v>
      </c>
      <c r="M119" s="239">
        <v>200</v>
      </c>
      <c r="N119" s="240">
        <v>8.8105726872246701E-2</v>
      </c>
      <c r="O119" s="239">
        <v>85</v>
      </c>
      <c r="P119" s="239">
        <v>0</v>
      </c>
      <c r="Q119" s="239">
        <v>85</v>
      </c>
      <c r="R119" s="240">
        <v>3.7444933920704845E-2</v>
      </c>
      <c r="S119" s="239">
        <v>0</v>
      </c>
      <c r="T119" s="239">
        <v>0</v>
      </c>
      <c r="U119" s="239">
        <v>25</v>
      </c>
      <c r="V119" s="241" t="s">
        <v>6</v>
      </c>
    </row>
    <row r="120" spans="1:22" x14ac:dyDescent="0.2">
      <c r="A120" s="239" t="s">
        <v>183</v>
      </c>
      <c r="B120" s="239" t="s">
        <v>91</v>
      </c>
      <c r="C120" s="239" t="s">
        <v>87</v>
      </c>
      <c r="D120" s="239">
        <v>1.293699951171875</v>
      </c>
      <c r="E120" s="239">
        <v>3353</v>
      </c>
      <c r="F120" s="239">
        <v>1451</v>
      </c>
      <c r="G120" s="239">
        <v>1416</v>
      </c>
      <c r="H120" s="239">
        <v>2591.7910849132713</v>
      </c>
      <c r="I120" s="239">
        <v>1121.5892824960206</v>
      </c>
      <c r="J120" s="239">
        <v>1735</v>
      </c>
      <c r="K120" s="239">
        <v>1305</v>
      </c>
      <c r="L120" s="239">
        <v>145</v>
      </c>
      <c r="M120" s="239">
        <v>210</v>
      </c>
      <c r="N120" s="240">
        <v>0.12103746397694524</v>
      </c>
      <c r="O120" s="239">
        <v>40</v>
      </c>
      <c r="P120" s="239">
        <v>15</v>
      </c>
      <c r="Q120" s="239">
        <v>55</v>
      </c>
      <c r="R120" s="240">
        <v>3.1700288184438041E-2</v>
      </c>
      <c r="S120" s="239">
        <v>0</v>
      </c>
      <c r="T120" s="239">
        <v>0</v>
      </c>
      <c r="U120" s="239">
        <v>0</v>
      </c>
      <c r="V120" s="241" t="s">
        <v>6</v>
      </c>
    </row>
    <row r="121" spans="1:22" x14ac:dyDescent="0.2">
      <c r="A121" s="59" t="s">
        <v>217</v>
      </c>
      <c r="B121" s="59" t="s">
        <v>91</v>
      </c>
      <c r="C121" s="59" t="s">
        <v>87</v>
      </c>
      <c r="D121" s="59">
        <v>32.751000976562501</v>
      </c>
      <c r="E121" s="59">
        <v>3610</v>
      </c>
      <c r="F121" s="59">
        <v>1298</v>
      </c>
      <c r="G121" s="59">
        <v>1274</v>
      </c>
      <c r="H121" s="59">
        <v>110.22563867844568</v>
      </c>
      <c r="I121" s="59">
        <v>39.632376455574096</v>
      </c>
      <c r="J121" s="59">
        <v>2015</v>
      </c>
      <c r="K121" s="59">
        <v>1615</v>
      </c>
      <c r="L121" s="59">
        <v>185</v>
      </c>
      <c r="M121" s="59">
        <v>175</v>
      </c>
      <c r="N121" s="227">
        <v>8.6848635235732011E-2</v>
      </c>
      <c r="O121" s="59">
        <v>30</v>
      </c>
      <c r="P121" s="59">
        <v>10</v>
      </c>
      <c r="Q121" s="59">
        <v>40</v>
      </c>
      <c r="R121" s="227">
        <v>1.9851116625310174E-2</v>
      </c>
      <c r="S121" s="59">
        <v>0</v>
      </c>
      <c r="T121" s="59">
        <v>0</v>
      </c>
      <c r="U121" s="59">
        <v>0</v>
      </c>
      <c r="V121" s="234" t="s">
        <v>2</v>
      </c>
    </row>
    <row r="122" spans="1:22" x14ac:dyDescent="0.2">
      <c r="A122" s="239" t="s">
        <v>184</v>
      </c>
      <c r="B122" s="239" t="s">
        <v>91</v>
      </c>
      <c r="C122" s="239" t="s">
        <v>87</v>
      </c>
      <c r="D122" s="239">
        <v>1.6211000061035157</v>
      </c>
      <c r="E122" s="239">
        <v>4670</v>
      </c>
      <c r="F122" s="239">
        <v>1637</v>
      </c>
      <c r="G122" s="239">
        <v>1622</v>
      </c>
      <c r="H122" s="239">
        <v>2880.7599669466636</v>
      </c>
      <c r="I122" s="239">
        <v>1009.8081511545371</v>
      </c>
      <c r="J122" s="239">
        <v>2625</v>
      </c>
      <c r="K122" s="239">
        <v>2145</v>
      </c>
      <c r="L122" s="239">
        <v>185</v>
      </c>
      <c r="M122" s="239">
        <v>240</v>
      </c>
      <c r="N122" s="240">
        <v>9.1428571428571428E-2</v>
      </c>
      <c r="O122" s="239">
        <v>30</v>
      </c>
      <c r="P122" s="239">
        <v>0</v>
      </c>
      <c r="Q122" s="239">
        <v>30</v>
      </c>
      <c r="R122" s="240">
        <v>1.1428571428571429E-2</v>
      </c>
      <c r="S122" s="239">
        <v>0</v>
      </c>
      <c r="T122" s="239">
        <v>0</v>
      </c>
      <c r="U122" s="239">
        <v>10</v>
      </c>
      <c r="V122" s="241" t="s">
        <v>6</v>
      </c>
    </row>
    <row r="123" spans="1:22" x14ac:dyDescent="0.2">
      <c r="A123" s="239" t="s">
        <v>185</v>
      </c>
      <c r="B123" s="239" t="s">
        <v>91</v>
      </c>
      <c r="C123" s="239" t="s">
        <v>87</v>
      </c>
      <c r="D123" s="239">
        <v>3.5117001342773437</v>
      </c>
      <c r="E123" s="239">
        <v>4916</v>
      </c>
      <c r="F123" s="239">
        <v>1697</v>
      </c>
      <c r="G123" s="239">
        <v>1674</v>
      </c>
      <c r="H123" s="239">
        <v>1399.8917367731458</v>
      </c>
      <c r="I123" s="239">
        <v>483.24171629455418</v>
      </c>
      <c r="J123" s="239">
        <v>2785</v>
      </c>
      <c r="K123" s="239">
        <v>2260</v>
      </c>
      <c r="L123" s="239">
        <v>215</v>
      </c>
      <c r="M123" s="239">
        <v>210</v>
      </c>
      <c r="N123" s="240">
        <v>7.5403949730700179E-2</v>
      </c>
      <c r="O123" s="239">
        <v>45</v>
      </c>
      <c r="P123" s="239">
        <v>25</v>
      </c>
      <c r="Q123" s="239">
        <v>70</v>
      </c>
      <c r="R123" s="240">
        <v>2.5134649910233394E-2</v>
      </c>
      <c r="S123" s="239">
        <v>0</v>
      </c>
      <c r="T123" s="239">
        <v>0</v>
      </c>
      <c r="U123" s="239">
        <v>20</v>
      </c>
      <c r="V123" s="241" t="s">
        <v>6</v>
      </c>
    </row>
    <row r="124" spans="1:22" x14ac:dyDescent="0.2">
      <c r="A124" s="239" t="s">
        <v>186</v>
      </c>
      <c r="B124" s="239" t="s">
        <v>91</v>
      </c>
      <c r="C124" s="239" t="s">
        <v>87</v>
      </c>
      <c r="D124" s="239">
        <v>1.1662999725341796</v>
      </c>
      <c r="E124" s="239">
        <v>2441</v>
      </c>
      <c r="F124" s="239">
        <v>1316</v>
      </c>
      <c r="G124" s="239">
        <v>1275</v>
      </c>
      <c r="H124" s="239">
        <v>2092.9435458153234</v>
      </c>
      <c r="I124" s="239">
        <v>1128.3546523117434</v>
      </c>
      <c r="J124" s="239">
        <v>1035</v>
      </c>
      <c r="K124" s="239">
        <v>810</v>
      </c>
      <c r="L124" s="239">
        <v>65</v>
      </c>
      <c r="M124" s="239">
        <v>100</v>
      </c>
      <c r="N124" s="240">
        <v>9.6618357487922704E-2</v>
      </c>
      <c r="O124" s="239">
        <v>45</v>
      </c>
      <c r="P124" s="239">
        <v>10</v>
      </c>
      <c r="Q124" s="239">
        <v>55</v>
      </c>
      <c r="R124" s="240">
        <v>5.3140096618357488E-2</v>
      </c>
      <c r="S124" s="239">
        <v>0</v>
      </c>
      <c r="T124" s="239">
        <v>0</v>
      </c>
      <c r="U124" s="239">
        <v>0</v>
      </c>
      <c r="V124" s="241" t="s">
        <v>6</v>
      </c>
    </row>
    <row r="125" spans="1:22" x14ac:dyDescent="0.2">
      <c r="A125" s="239" t="s">
        <v>187</v>
      </c>
      <c r="B125" s="239" t="s">
        <v>91</v>
      </c>
      <c r="C125" s="239" t="s">
        <v>87</v>
      </c>
      <c r="D125" s="239">
        <v>1.0458999633789063</v>
      </c>
      <c r="E125" s="239">
        <v>1913</v>
      </c>
      <c r="F125" s="239">
        <v>878</v>
      </c>
      <c r="G125" s="239">
        <v>853</v>
      </c>
      <c r="H125" s="239">
        <v>1829.0468180339371</v>
      </c>
      <c r="I125" s="239">
        <v>839.46842981379859</v>
      </c>
      <c r="J125" s="239">
        <v>945</v>
      </c>
      <c r="K125" s="239">
        <v>730</v>
      </c>
      <c r="L125" s="239">
        <v>95</v>
      </c>
      <c r="M125" s="239">
        <v>50</v>
      </c>
      <c r="N125" s="240">
        <v>5.2910052910052907E-2</v>
      </c>
      <c r="O125" s="239">
        <v>60</v>
      </c>
      <c r="P125" s="239">
        <v>0</v>
      </c>
      <c r="Q125" s="239">
        <v>60</v>
      </c>
      <c r="R125" s="240">
        <v>6.3492063492063489E-2</v>
      </c>
      <c r="S125" s="239">
        <v>10</v>
      </c>
      <c r="T125" s="239">
        <v>0</v>
      </c>
      <c r="U125" s="239">
        <v>10</v>
      </c>
      <c r="V125" s="241" t="s">
        <v>6</v>
      </c>
    </row>
    <row r="126" spans="1:22" x14ac:dyDescent="0.2">
      <c r="A126" s="239" t="s">
        <v>188</v>
      </c>
      <c r="B126" s="239" t="s">
        <v>91</v>
      </c>
      <c r="C126" s="239" t="s">
        <v>87</v>
      </c>
      <c r="D126" s="239">
        <v>1.4366999816894532</v>
      </c>
      <c r="E126" s="239">
        <v>4808</v>
      </c>
      <c r="F126" s="239">
        <v>1988</v>
      </c>
      <c r="G126" s="239">
        <v>1933</v>
      </c>
      <c r="H126" s="239">
        <v>3346.5581271506294</v>
      </c>
      <c r="I126" s="239">
        <v>1383.7266133060423</v>
      </c>
      <c r="J126" s="239">
        <v>2180</v>
      </c>
      <c r="K126" s="239">
        <v>1695</v>
      </c>
      <c r="L126" s="239">
        <v>185</v>
      </c>
      <c r="M126" s="239">
        <v>180</v>
      </c>
      <c r="N126" s="240">
        <v>8.2568807339449546E-2</v>
      </c>
      <c r="O126" s="239">
        <v>105</v>
      </c>
      <c r="P126" s="239">
        <v>0</v>
      </c>
      <c r="Q126" s="239">
        <v>105</v>
      </c>
      <c r="R126" s="240">
        <v>4.8165137614678902E-2</v>
      </c>
      <c r="S126" s="239">
        <v>0</v>
      </c>
      <c r="T126" s="239">
        <v>0</v>
      </c>
      <c r="U126" s="239">
        <v>10</v>
      </c>
      <c r="V126" s="241" t="s">
        <v>6</v>
      </c>
    </row>
    <row r="127" spans="1:22" x14ac:dyDescent="0.2">
      <c r="A127" s="239" t="s">
        <v>189</v>
      </c>
      <c r="B127" s="239" t="s">
        <v>91</v>
      </c>
      <c r="C127" s="239" t="s">
        <v>87</v>
      </c>
      <c r="D127" s="239">
        <v>6.5779998779296873</v>
      </c>
      <c r="E127" s="239">
        <v>5794</v>
      </c>
      <c r="F127" s="239">
        <v>2035</v>
      </c>
      <c r="G127" s="239">
        <v>1991</v>
      </c>
      <c r="H127" s="239">
        <v>880.81485368217466</v>
      </c>
      <c r="I127" s="239">
        <v>309.36455423597261</v>
      </c>
      <c r="J127" s="239">
        <v>3095</v>
      </c>
      <c r="K127" s="239">
        <v>2440</v>
      </c>
      <c r="L127" s="239">
        <v>260</v>
      </c>
      <c r="M127" s="239">
        <v>255</v>
      </c>
      <c r="N127" s="240">
        <v>8.2390953150242321E-2</v>
      </c>
      <c r="O127" s="239">
        <v>90</v>
      </c>
      <c r="P127" s="239">
        <v>35</v>
      </c>
      <c r="Q127" s="239">
        <v>125</v>
      </c>
      <c r="R127" s="240">
        <v>4.0387722132471729E-2</v>
      </c>
      <c r="S127" s="239">
        <v>0</v>
      </c>
      <c r="T127" s="239">
        <v>0</v>
      </c>
      <c r="U127" s="239">
        <v>25</v>
      </c>
      <c r="V127" s="241" t="s">
        <v>6</v>
      </c>
    </row>
    <row r="128" spans="1:22" x14ac:dyDescent="0.2">
      <c r="A128" s="239" t="s">
        <v>190</v>
      </c>
      <c r="B128" s="239" t="s">
        <v>91</v>
      </c>
      <c r="C128" s="239" t="s">
        <v>87</v>
      </c>
      <c r="D128" s="239">
        <v>3.1257000732421876</v>
      </c>
      <c r="E128" s="239">
        <v>6497</v>
      </c>
      <c r="F128" s="239">
        <v>2450</v>
      </c>
      <c r="G128" s="239">
        <v>2399</v>
      </c>
      <c r="H128" s="239">
        <v>2078.5743506288727</v>
      </c>
      <c r="I128" s="239">
        <v>783.82440496240395</v>
      </c>
      <c r="J128" s="239">
        <v>3545</v>
      </c>
      <c r="K128" s="239">
        <v>2940</v>
      </c>
      <c r="L128" s="239">
        <v>165</v>
      </c>
      <c r="M128" s="239">
        <v>335</v>
      </c>
      <c r="N128" s="240">
        <v>9.4499294781382234E-2</v>
      </c>
      <c r="O128" s="239">
        <v>65</v>
      </c>
      <c r="P128" s="239">
        <v>20</v>
      </c>
      <c r="Q128" s="239">
        <v>85</v>
      </c>
      <c r="R128" s="240">
        <v>2.3977433004231313E-2</v>
      </c>
      <c r="S128" s="239">
        <v>10</v>
      </c>
      <c r="T128" s="239">
        <v>0</v>
      </c>
      <c r="U128" s="239">
        <v>10</v>
      </c>
      <c r="V128" s="241" t="s">
        <v>6</v>
      </c>
    </row>
    <row r="129" spans="1:22" x14ac:dyDescent="0.2">
      <c r="A129" s="239" t="s">
        <v>191</v>
      </c>
      <c r="B129" s="239" t="s">
        <v>91</v>
      </c>
      <c r="C129" s="239" t="s">
        <v>87</v>
      </c>
      <c r="D129" s="239">
        <v>3.3898999023437502</v>
      </c>
      <c r="E129" s="239">
        <v>6211</v>
      </c>
      <c r="F129" s="239">
        <v>2190</v>
      </c>
      <c r="G129" s="239">
        <v>2172</v>
      </c>
      <c r="H129" s="239">
        <v>1832.2074925297243</v>
      </c>
      <c r="I129" s="239">
        <v>646.03677485752644</v>
      </c>
      <c r="J129" s="239">
        <v>3425</v>
      </c>
      <c r="K129" s="239">
        <v>2770</v>
      </c>
      <c r="L129" s="239">
        <v>210</v>
      </c>
      <c r="M129" s="239">
        <v>335</v>
      </c>
      <c r="N129" s="240">
        <v>9.7810218978102187E-2</v>
      </c>
      <c r="O129" s="239">
        <v>70</v>
      </c>
      <c r="P129" s="239">
        <v>20</v>
      </c>
      <c r="Q129" s="239">
        <v>90</v>
      </c>
      <c r="R129" s="240">
        <v>2.6277372262773723E-2</v>
      </c>
      <c r="S129" s="239">
        <v>0</v>
      </c>
      <c r="T129" s="239">
        <v>0</v>
      </c>
      <c r="U129" s="239">
        <v>10</v>
      </c>
      <c r="V129" s="241" t="s">
        <v>6</v>
      </c>
    </row>
    <row r="130" spans="1:22" x14ac:dyDescent="0.2">
      <c r="A130" s="59" t="s">
        <v>218</v>
      </c>
      <c r="B130" s="59" t="s">
        <v>91</v>
      </c>
      <c r="C130" s="59" t="s">
        <v>87</v>
      </c>
      <c r="D130" s="59">
        <v>61.270297851562503</v>
      </c>
      <c r="E130" s="59">
        <v>6081</v>
      </c>
      <c r="F130" s="59">
        <v>2336</v>
      </c>
      <c r="G130" s="59">
        <v>2200</v>
      </c>
      <c r="H130" s="59">
        <v>99.248742265497626</v>
      </c>
      <c r="I130" s="59">
        <v>38.126140755172251</v>
      </c>
      <c r="J130" s="59">
        <v>3325</v>
      </c>
      <c r="K130" s="59">
        <v>3030</v>
      </c>
      <c r="L130" s="59">
        <v>200</v>
      </c>
      <c r="M130" s="59">
        <v>55</v>
      </c>
      <c r="N130" s="227">
        <v>1.6541353383458645E-2</v>
      </c>
      <c r="O130" s="59">
        <v>35</v>
      </c>
      <c r="P130" s="59">
        <v>10</v>
      </c>
      <c r="Q130" s="59">
        <v>45</v>
      </c>
      <c r="R130" s="227">
        <v>1.3533834586466165E-2</v>
      </c>
      <c r="S130" s="59">
        <v>10</v>
      </c>
      <c r="T130" s="59">
        <v>0</v>
      </c>
      <c r="U130" s="59">
        <v>0</v>
      </c>
      <c r="V130" s="234" t="s">
        <v>2</v>
      </c>
    </row>
    <row r="131" spans="1:22" x14ac:dyDescent="0.2">
      <c r="A131" s="239" t="s">
        <v>192</v>
      </c>
      <c r="B131" s="239" t="s">
        <v>91</v>
      </c>
      <c r="C131" s="239" t="s">
        <v>87</v>
      </c>
      <c r="D131" s="239">
        <v>20.934499511718752</v>
      </c>
      <c r="E131" s="239">
        <v>5287</v>
      </c>
      <c r="F131" s="239">
        <v>1971</v>
      </c>
      <c r="G131" s="239">
        <v>1927</v>
      </c>
      <c r="H131" s="239">
        <v>252.54962494042113</v>
      </c>
      <c r="I131" s="239">
        <v>94.150805893241923</v>
      </c>
      <c r="J131" s="239">
        <v>2840</v>
      </c>
      <c r="K131" s="239">
        <v>2410</v>
      </c>
      <c r="L131" s="239">
        <v>210</v>
      </c>
      <c r="M131" s="239">
        <v>130</v>
      </c>
      <c r="N131" s="240">
        <v>4.5774647887323945E-2</v>
      </c>
      <c r="O131" s="239">
        <v>50</v>
      </c>
      <c r="P131" s="239">
        <v>15</v>
      </c>
      <c r="Q131" s="239">
        <v>65</v>
      </c>
      <c r="R131" s="240">
        <v>2.2887323943661973E-2</v>
      </c>
      <c r="S131" s="239">
        <v>10</v>
      </c>
      <c r="T131" s="239">
        <v>0</v>
      </c>
      <c r="U131" s="239">
        <v>20</v>
      </c>
      <c r="V131" s="241" t="s">
        <v>6</v>
      </c>
    </row>
    <row r="132" spans="1:22" x14ac:dyDescent="0.2">
      <c r="A132" s="59" t="s">
        <v>219</v>
      </c>
      <c r="B132" s="59" t="s">
        <v>91</v>
      </c>
      <c r="C132" s="59" t="s">
        <v>87</v>
      </c>
      <c r="D132" s="59">
        <v>53.459301757812497</v>
      </c>
      <c r="E132" s="59">
        <v>3008</v>
      </c>
      <c r="F132" s="59">
        <v>1262</v>
      </c>
      <c r="G132" s="59">
        <v>1201</v>
      </c>
      <c r="H132" s="59">
        <v>56.267102283288118</v>
      </c>
      <c r="I132" s="59">
        <v>23.60674304571463</v>
      </c>
      <c r="J132" s="59">
        <v>1535</v>
      </c>
      <c r="K132" s="59">
        <v>1310</v>
      </c>
      <c r="L132" s="59">
        <v>125</v>
      </c>
      <c r="M132" s="59">
        <v>10</v>
      </c>
      <c r="N132" s="227">
        <v>6.5146579804560263E-3</v>
      </c>
      <c r="O132" s="59">
        <v>85</v>
      </c>
      <c r="P132" s="59">
        <v>10</v>
      </c>
      <c r="Q132" s="59">
        <v>95</v>
      </c>
      <c r="R132" s="227">
        <v>6.1889250814332247E-2</v>
      </c>
      <c r="S132" s="59">
        <v>0</v>
      </c>
      <c r="T132" s="59">
        <v>0</v>
      </c>
      <c r="U132" s="59">
        <v>0</v>
      </c>
      <c r="V132" s="234" t="s">
        <v>2</v>
      </c>
    </row>
    <row r="133" spans="1:22" x14ac:dyDescent="0.2">
      <c r="A133" s="59" t="s">
        <v>220</v>
      </c>
      <c r="B133" s="59" t="s">
        <v>91</v>
      </c>
      <c r="C133" s="59" t="s">
        <v>87</v>
      </c>
      <c r="D133" s="59">
        <v>108.68540039062501</v>
      </c>
      <c r="E133" s="59">
        <v>3790</v>
      </c>
      <c r="F133" s="59">
        <v>1727</v>
      </c>
      <c r="G133" s="59">
        <v>1495</v>
      </c>
      <c r="H133" s="59">
        <v>34.87128893465362</v>
      </c>
      <c r="I133" s="59">
        <v>15.889898678138998</v>
      </c>
      <c r="J133" s="59">
        <v>2145</v>
      </c>
      <c r="K133" s="59">
        <v>1900</v>
      </c>
      <c r="L133" s="59">
        <v>110</v>
      </c>
      <c r="M133" s="59">
        <v>20</v>
      </c>
      <c r="N133" s="227">
        <v>9.324009324009324E-3</v>
      </c>
      <c r="O133" s="59">
        <v>45</v>
      </c>
      <c r="P133" s="59">
        <v>15</v>
      </c>
      <c r="Q133" s="59">
        <v>60</v>
      </c>
      <c r="R133" s="227">
        <v>2.7972027972027972E-2</v>
      </c>
      <c r="S133" s="59">
        <v>10</v>
      </c>
      <c r="T133" s="59">
        <v>10</v>
      </c>
      <c r="U133" s="59">
        <v>35</v>
      </c>
      <c r="V133" s="234" t="s">
        <v>2</v>
      </c>
    </row>
    <row r="134" spans="1:22" x14ac:dyDescent="0.2">
      <c r="A134" s="59" t="s">
        <v>221</v>
      </c>
      <c r="B134" s="59" t="s">
        <v>91</v>
      </c>
      <c r="C134" s="59" t="s">
        <v>87</v>
      </c>
      <c r="D134" s="59">
        <v>229.44630000000001</v>
      </c>
      <c r="E134" s="59">
        <v>3563</v>
      </c>
      <c r="F134" s="59">
        <v>1618</v>
      </c>
      <c r="G134" s="59">
        <v>1524</v>
      </c>
      <c r="H134" s="59">
        <v>15.528687976227989</v>
      </c>
      <c r="I134" s="59">
        <v>7.0517589518767574</v>
      </c>
      <c r="J134" s="59">
        <v>1720</v>
      </c>
      <c r="K134" s="59">
        <v>1570</v>
      </c>
      <c r="L134" s="59">
        <v>105</v>
      </c>
      <c r="M134" s="59">
        <v>0</v>
      </c>
      <c r="N134" s="227">
        <v>0</v>
      </c>
      <c r="O134" s="59">
        <v>30</v>
      </c>
      <c r="P134" s="59">
        <v>0</v>
      </c>
      <c r="Q134" s="59">
        <v>30</v>
      </c>
      <c r="R134" s="227">
        <v>1.7441860465116279E-2</v>
      </c>
      <c r="S134" s="59">
        <v>0</v>
      </c>
      <c r="T134" s="59">
        <v>0</v>
      </c>
      <c r="U134" s="59">
        <v>15</v>
      </c>
      <c r="V134" s="234" t="s">
        <v>2</v>
      </c>
    </row>
    <row r="135" spans="1:22" x14ac:dyDescent="0.2">
      <c r="A135" s="59" t="s">
        <v>222</v>
      </c>
      <c r="B135" s="59" t="s">
        <v>91</v>
      </c>
      <c r="C135" s="59" t="s">
        <v>87</v>
      </c>
      <c r="D135" s="59">
        <v>192.81110000000001</v>
      </c>
      <c r="E135" s="59">
        <v>6862</v>
      </c>
      <c r="F135" s="59">
        <v>3485</v>
      </c>
      <c r="G135" s="59">
        <v>2867</v>
      </c>
      <c r="H135" s="59">
        <v>35.589237341626074</v>
      </c>
      <c r="I135" s="59">
        <v>18.074685534183455</v>
      </c>
      <c r="J135" s="59">
        <v>3050</v>
      </c>
      <c r="K135" s="59">
        <v>2650</v>
      </c>
      <c r="L135" s="59">
        <v>195</v>
      </c>
      <c r="M135" s="59">
        <v>30</v>
      </c>
      <c r="N135" s="227">
        <v>9.8360655737704927E-3</v>
      </c>
      <c r="O135" s="59">
        <v>150</v>
      </c>
      <c r="P135" s="59">
        <v>10</v>
      </c>
      <c r="Q135" s="59">
        <v>160</v>
      </c>
      <c r="R135" s="227">
        <v>5.2459016393442623E-2</v>
      </c>
      <c r="S135" s="59">
        <v>0</v>
      </c>
      <c r="T135" s="59">
        <v>0</v>
      </c>
      <c r="U135" s="59">
        <v>15</v>
      </c>
      <c r="V135" s="234" t="s">
        <v>2</v>
      </c>
    </row>
    <row r="136" spans="1:22" x14ac:dyDescent="0.2">
      <c r="A136" s="239" t="s">
        <v>193</v>
      </c>
      <c r="B136" s="239" t="s">
        <v>91</v>
      </c>
      <c r="C136" s="239" t="s">
        <v>87</v>
      </c>
      <c r="D136" s="239">
        <v>5.3365997314453129</v>
      </c>
      <c r="E136" s="239">
        <v>8040</v>
      </c>
      <c r="F136" s="239">
        <v>2640</v>
      </c>
      <c r="G136" s="239">
        <v>2582</v>
      </c>
      <c r="H136" s="239">
        <v>1506.5772972676225</v>
      </c>
      <c r="I136" s="239">
        <v>494.69702298339848</v>
      </c>
      <c r="J136" s="239">
        <v>4160</v>
      </c>
      <c r="K136" s="239">
        <v>3495</v>
      </c>
      <c r="L136" s="239">
        <v>235</v>
      </c>
      <c r="M136" s="239">
        <v>245</v>
      </c>
      <c r="N136" s="240">
        <v>5.8894230769230768E-2</v>
      </c>
      <c r="O136" s="239">
        <v>120</v>
      </c>
      <c r="P136" s="239">
        <v>55</v>
      </c>
      <c r="Q136" s="239">
        <v>175</v>
      </c>
      <c r="R136" s="240">
        <v>4.2067307692307696E-2</v>
      </c>
      <c r="S136" s="239">
        <v>0</v>
      </c>
      <c r="T136" s="239">
        <v>0</v>
      </c>
      <c r="U136" s="239">
        <v>0</v>
      </c>
      <c r="V136" s="241" t="s">
        <v>6</v>
      </c>
    </row>
    <row r="137" spans="1:22" x14ac:dyDescent="0.2">
      <c r="A137" s="59" t="s">
        <v>223</v>
      </c>
      <c r="B137" s="59" t="s">
        <v>91</v>
      </c>
      <c r="C137" s="59" t="s">
        <v>87</v>
      </c>
      <c r="D137" s="59">
        <v>63.664599609375003</v>
      </c>
      <c r="E137" s="59">
        <v>2531</v>
      </c>
      <c r="F137" s="59">
        <v>992</v>
      </c>
      <c r="G137" s="59">
        <v>959</v>
      </c>
      <c r="H137" s="59">
        <v>39.755217428985368</v>
      </c>
      <c r="I137" s="59">
        <v>15.581657720092249</v>
      </c>
      <c r="J137" s="59">
        <v>1295</v>
      </c>
      <c r="K137" s="59">
        <v>1215</v>
      </c>
      <c r="L137" s="59">
        <v>35</v>
      </c>
      <c r="M137" s="59">
        <v>10</v>
      </c>
      <c r="N137" s="227">
        <v>7.7220077220077222E-3</v>
      </c>
      <c r="O137" s="59">
        <v>20</v>
      </c>
      <c r="P137" s="59">
        <v>10</v>
      </c>
      <c r="Q137" s="59">
        <v>30</v>
      </c>
      <c r="R137" s="227">
        <v>2.3166023166023165E-2</v>
      </c>
      <c r="S137" s="59">
        <v>0</v>
      </c>
      <c r="T137" s="59">
        <v>0</v>
      </c>
      <c r="U137" s="59">
        <v>10</v>
      </c>
      <c r="V137" s="234" t="s">
        <v>2</v>
      </c>
    </row>
    <row r="138" spans="1:22" x14ac:dyDescent="0.2">
      <c r="A138" s="239" t="s">
        <v>194</v>
      </c>
      <c r="B138" s="239" t="s">
        <v>91</v>
      </c>
      <c r="C138" s="239" t="s">
        <v>87</v>
      </c>
      <c r="D138" s="239">
        <v>16.757800292968749</v>
      </c>
      <c r="E138" s="239">
        <v>6710</v>
      </c>
      <c r="F138" s="239">
        <v>2479</v>
      </c>
      <c r="G138" s="239">
        <v>2431</v>
      </c>
      <c r="H138" s="239">
        <v>400.41054808460672</v>
      </c>
      <c r="I138" s="239">
        <v>147.9311100896781</v>
      </c>
      <c r="J138" s="239">
        <v>3590</v>
      </c>
      <c r="K138" s="239">
        <v>3150</v>
      </c>
      <c r="L138" s="239">
        <v>140</v>
      </c>
      <c r="M138" s="239">
        <v>195</v>
      </c>
      <c r="N138" s="240">
        <v>5.4317548746518104E-2</v>
      </c>
      <c r="O138" s="239">
        <v>105</v>
      </c>
      <c r="P138" s="239">
        <v>10</v>
      </c>
      <c r="Q138" s="239">
        <v>115</v>
      </c>
      <c r="R138" s="240">
        <v>3.2033426183844013E-2</v>
      </c>
      <c r="S138" s="239">
        <v>0</v>
      </c>
      <c r="T138" s="239">
        <v>0</v>
      </c>
      <c r="U138" s="239">
        <v>0</v>
      </c>
      <c r="V138" s="241" t="s">
        <v>6</v>
      </c>
    </row>
    <row r="139" spans="1:22" x14ac:dyDescent="0.2">
      <c r="A139" s="59" t="s">
        <v>224</v>
      </c>
      <c r="B139" s="59" t="s">
        <v>91</v>
      </c>
      <c r="C139" s="59" t="s">
        <v>87</v>
      </c>
      <c r="D139" s="59">
        <v>166.12800781249999</v>
      </c>
      <c r="E139" s="59">
        <v>6819</v>
      </c>
      <c r="F139" s="59">
        <v>3636</v>
      </c>
      <c r="G139" s="59">
        <v>2747</v>
      </c>
      <c r="H139" s="59">
        <v>41.046660883914583</v>
      </c>
      <c r="I139" s="59">
        <v>21.886736907745043</v>
      </c>
      <c r="J139" s="59">
        <v>3480</v>
      </c>
      <c r="K139" s="59">
        <v>3190</v>
      </c>
      <c r="L139" s="59">
        <v>150</v>
      </c>
      <c r="M139" s="59">
        <v>15</v>
      </c>
      <c r="N139" s="227">
        <v>4.3103448275862068E-3</v>
      </c>
      <c r="O139" s="59">
        <v>65</v>
      </c>
      <c r="P139" s="59">
        <v>40</v>
      </c>
      <c r="Q139" s="59">
        <v>105</v>
      </c>
      <c r="R139" s="227">
        <v>3.017241379310345E-2</v>
      </c>
      <c r="S139" s="59">
        <v>0</v>
      </c>
      <c r="T139" s="59">
        <v>0</v>
      </c>
      <c r="U139" s="59">
        <v>15</v>
      </c>
      <c r="V139" s="234" t="s">
        <v>2</v>
      </c>
    </row>
    <row r="140" spans="1:22" x14ac:dyDescent="0.2">
      <c r="A140" s="59" t="s">
        <v>225</v>
      </c>
      <c r="B140" s="59" t="s">
        <v>91</v>
      </c>
      <c r="C140" s="59" t="s">
        <v>87</v>
      </c>
      <c r="D140" s="59">
        <v>63.633701171875003</v>
      </c>
      <c r="E140" s="59">
        <v>3825</v>
      </c>
      <c r="F140" s="59">
        <v>1545</v>
      </c>
      <c r="G140" s="59">
        <v>1397</v>
      </c>
      <c r="H140" s="59">
        <v>60.109657768745095</v>
      </c>
      <c r="I140" s="59">
        <v>24.279587255610764</v>
      </c>
      <c r="J140" s="59">
        <v>1925</v>
      </c>
      <c r="K140" s="59">
        <v>1680</v>
      </c>
      <c r="L140" s="59">
        <v>80</v>
      </c>
      <c r="M140" s="59">
        <v>25</v>
      </c>
      <c r="N140" s="227">
        <v>1.2987012987012988E-2</v>
      </c>
      <c r="O140" s="59">
        <v>50</v>
      </c>
      <c r="P140" s="59">
        <v>65</v>
      </c>
      <c r="Q140" s="59">
        <v>115</v>
      </c>
      <c r="R140" s="227">
        <v>5.9740259740259739E-2</v>
      </c>
      <c r="S140" s="59">
        <v>0</v>
      </c>
      <c r="T140" s="59">
        <v>0</v>
      </c>
      <c r="U140" s="59">
        <v>20</v>
      </c>
      <c r="V140" s="234" t="s">
        <v>2</v>
      </c>
    </row>
    <row r="141" spans="1:22" x14ac:dyDescent="0.2">
      <c r="A141" s="59" t="s">
        <v>226</v>
      </c>
      <c r="B141" s="59" t="s">
        <v>91</v>
      </c>
      <c r="C141" s="59" t="s">
        <v>87</v>
      </c>
      <c r="D141" s="59">
        <v>43.835400390624997</v>
      </c>
      <c r="E141" s="59">
        <v>2180</v>
      </c>
      <c r="F141" s="59">
        <v>1047</v>
      </c>
      <c r="G141" s="59">
        <v>857</v>
      </c>
      <c r="H141" s="59">
        <v>49.731495106093135</v>
      </c>
      <c r="I141" s="59">
        <v>23.884805218385097</v>
      </c>
      <c r="J141" s="59">
        <v>1005</v>
      </c>
      <c r="K141" s="59">
        <v>905</v>
      </c>
      <c r="L141" s="59">
        <v>45</v>
      </c>
      <c r="M141" s="59">
        <v>0</v>
      </c>
      <c r="N141" s="227">
        <v>0</v>
      </c>
      <c r="O141" s="59">
        <v>60</v>
      </c>
      <c r="P141" s="59">
        <v>0</v>
      </c>
      <c r="Q141" s="59">
        <v>60</v>
      </c>
      <c r="R141" s="227">
        <v>5.9701492537313432E-2</v>
      </c>
      <c r="S141" s="59">
        <v>0</v>
      </c>
      <c r="T141" s="59">
        <v>0</v>
      </c>
      <c r="U141" s="59">
        <v>0</v>
      </c>
      <c r="V141" s="234" t="s">
        <v>2</v>
      </c>
    </row>
    <row r="142" spans="1:22" x14ac:dyDescent="0.2">
      <c r="A142" s="239" t="s">
        <v>195</v>
      </c>
      <c r="B142" s="239" t="s">
        <v>91</v>
      </c>
      <c r="C142" s="239" t="s">
        <v>87</v>
      </c>
      <c r="D142" s="239">
        <v>9.6371997070312503</v>
      </c>
      <c r="E142" s="239">
        <v>5417</v>
      </c>
      <c r="F142" s="239">
        <v>2497</v>
      </c>
      <c r="G142" s="239">
        <v>2266</v>
      </c>
      <c r="H142" s="239">
        <v>562.09274111522097</v>
      </c>
      <c r="I142" s="239">
        <v>259.10016144816444</v>
      </c>
      <c r="J142" s="239">
        <v>2970</v>
      </c>
      <c r="K142" s="239">
        <v>2350</v>
      </c>
      <c r="L142" s="239">
        <v>195</v>
      </c>
      <c r="M142" s="239">
        <v>150</v>
      </c>
      <c r="N142" s="240">
        <v>5.0505050505050504E-2</v>
      </c>
      <c r="O142" s="239">
        <v>185</v>
      </c>
      <c r="P142" s="239">
        <v>45</v>
      </c>
      <c r="Q142" s="239">
        <v>230</v>
      </c>
      <c r="R142" s="240">
        <v>7.7441077441077436E-2</v>
      </c>
      <c r="S142" s="239">
        <v>10</v>
      </c>
      <c r="T142" s="239">
        <v>15</v>
      </c>
      <c r="U142" s="239">
        <v>20</v>
      </c>
      <c r="V142" s="241" t="s">
        <v>6</v>
      </c>
    </row>
    <row r="143" spans="1:22" x14ac:dyDescent="0.2">
      <c r="A143" s="239" t="s">
        <v>196</v>
      </c>
      <c r="B143" s="239" t="s">
        <v>91</v>
      </c>
      <c r="C143" s="239" t="s">
        <v>87</v>
      </c>
      <c r="D143" s="239">
        <v>2.8407998657226563</v>
      </c>
      <c r="E143" s="239">
        <v>5293</v>
      </c>
      <c r="F143" s="239">
        <v>2272</v>
      </c>
      <c r="G143" s="239">
        <v>2195</v>
      </c>
      <c r="H143" s="239">
        <v>1863.2076352388665</v>
      </c>
      <c r="I143" s="239">
        <v>799.77474915222081</v>
      </c>
      <c r="J143" s="239">
        <v>2815</v>
      </c>
      <c r="K143" s="239">
        <v>2165</v>
      </c>
      <c r="L143" s="239">
        <v>180</v>
      </c>
      <c r="M143" s="239">
        <v>170</v>
      </c>
      <c r="N143" s="240">
        <v>6.0390763765541741E-2</v>
      </c>
      <c r="O143" s="239">
        <v>265</v>
      </c>
      <c r="P143" s="239">
        <v>10</v>
      </c>
      <c r="Q143" s="239">
        <v>275</v>
      </c>
      <c r="R143" s="240">
        <v>9.7690941385435173E-2</v>
      </c>
      <c r="S143" s="239">
        <v>0</v>
      </c>
      <c r="T143" s="239">
        <v>10</v>
      </c>
      <c r="U143" s="239">
        <v>15</v>
      </c>
      <c r="V143" s="241" t="s">
        <v>6</v>
      </c>
    </row>
    <row r="144" spans="1:22" x14ac:dyDescent="0.2">
      <c r="A144" s="239" t="s">
        <v>197</v>
      </c>
      <c r="B144" s="239" t="s">
        <v>91</v>
      </c>
      <c r="C144" s="239" t="s">
        <v>87</v>
      </c>
      <c r="D144" s="239">
        <v>1.0431999969482422</v>
      </c>
      <c r="E144" s="239">
        <v>3701</v>
      </c>
      <c r="F144" s="239">
        <v>1789</v>
      </c>
      <c r="G144" s="239">
        <v>1711</v>
      </c>
      <c r="H144" s="239">
        <v>3547.7377404398358</v>
      </c>
      <c r="I144" s="239">
        <v>1714.9156491885615</v>
      </c>
      <c r="J144" s="239">
        <v>1640</v>
      </c>
      <c r="K144" s="239">
        <v>1160</v>
      </c>
      <c r="L144" s="239">
        <v>85</v>
      </c>
      <c r="M144" s="239">
        <v>155</v>
      </c>
      <c r="N144" s="240">
        <v>9.451219512195122E-2</v>
      </c>
      <c r="O144" s="239">
        <v>175</v>
      </c>
      <c r="P144" s="239">
        <v>30</v>
      </c>
      <c r="Q144" s="239">
        <v>205</v>
      </c>
      <c r="R144" s="240">
        <v>0.125</v>
      </c>
      <c r="S144" s="239">
        <v>0</v>
      </c>
      <c r="T144" s="239">
        <v>0</v>
      </c>
      <c r="U144" s="239">
        <v>30</v>
      </c>
      <c r="V144" s="241" t="s">
        <v>6</v>
      </c>
    </row>
    <row r="145" spans="1:22" x14ac:dyDescent="0.2">
      <c r="A145" s="239" t="s">
        <v>198</v>
      </c>
      <c r="B145" s="239" t="s">
        <v>91</v>
      </c>
      <c r="C145" s="239" t="s">
        <v>87</v>
      </c>
      <c r="D145" s="239">
        <v>3.7214999389648438</v>
      </c>
      <c r="E145" s="239">
        <v>2589</v>
      </c>
      <c r="F145" s="239">
        <v>1253</v>
      </c>
      <c r="G145" s="239">
        <v>1160</v>
      </c>
      <c r="H145" s="239">
        <v>695.6872343037428</v>
      </c>
      <c r="I145" s="239">
        <v>336.69219952977591</v>
      </c>
      <c r="J145" s="239">
        <v>1225</v>
      </c>
      <c r="K145" s="239">
        <v>940</v>
      </c>
      <c r="L145" s="239">
        <v>105</v>
      </c>
      <c r="M145" s="239">
        <v>100</v>
      </c>
      <c r="N145" s="240">
        <v>8.1632653061224483E-2</v>
      </c>
      <c r="O145" s="239">
        <v>65</v>
      </c>
      <c r="P145" s="239">
        <v>10</v>
      </c>
      <c r="Q145" s="239">
        <v>75</v>
      </c>
      <c r="R145" s="240">
        <v>6.1224489795918366E-2</v>
      </c>
      <c r="S145" s="239">
        <v>0</v>
      </c>
      <c r="T145" s="239">
        <v>0</v>
      </c>
      <c r="U145" s="239">
        <v>10</v>
      </c>
      <c r="V145" s="241" t="s">
        <v>6</v>
      </c>
    </row>
    <row r="146" spans="1:22" x14ac:dyDescent="0.2">
      <c r="A146" s="236" t="s">
        <v>138</v>
      </c>
      <c r="B146" s="236" t="s">
        <v>91</v>
      </c>
      <c r="C146" s="236" t="s">
        <v>87</v>
      </c>
      <c r="D146" s="236">
        <v>1.2731999969482422</v>
      </c>
      <c r="E146" s="236">
        <v>4048</v>
      </c>
      <c r="F146" s="236">
        <v>1999</v>
      </c>
      <c r="G146" s="236">
        <v>1941</v>
      </c>
      <c r="H146" s="236">
        <v>3179.3905197162503</v>
      </c>
      <c r="I146" s="236">
        <v>1570.0596958776641</v>
      </c>
      <c r="J146" s="236">
        <v>1500</v>
      </c>
      <c r="K146" s="236">
        <v>1105</v>
      </c>
      <c r="L146" s="236">
        <v>80</v>
      </c>
      <c r="M146" s="236">
        <v>50</v>
      </c>
      <c r="N146" s="237">
        <v>3.3333333333333333E-2</v>
      </c>
      <c r="O146" s="236">
        <v>205</v>
      </c>
      <c r="P146" s="236">
        <v>25</v>
      </c>
      <c r="Q146" s="236">
        <v>230</v>
      </c>
      <c r="R146" s="237">
        <v>0.15333333333333332</v>
      </c>
      <c r="S146" s="236">
        <v>0</v>
      </c>
      <c r="T146" s="236">
        <v>20</v>
      </c>
      <c r="U146" s="236">
        <v>15</v>
      </c>
      <c r="V146" s="238" t="s">
        <v>4</v>
      </c>
    </row>
    <row r="147" spans="1:22" x14ac:dyDescent="0.2">
      <c r="A147" s="239" t="s">
        <v>199</v>
      </c>
      <c r="B147" s="239" t="s">
        <v>91</v>
      </c>
      <c r="C147" s="239" t="s">
        <v>87</v>
      </c>
      <c r="D147" s="239">
        <v>11.5427001953125</v>
      </c>
      <c r="E147" s="239">
        <v>6872</v>
      </c>
      <c r="F147" s="239">
        <v>3253</v>
      </c>
      <c r="G147" s="239">
        <v>3149</v>
      </c>
      <c r="H147" s="239">
        <v>595.3546296550893</v>
      </c>
      <c r="I147" s="239">
        <v>281.82313886321384</v>
      </c>
      <c r="J147" s="239">
        <v>3405</v>
      </c>
      <c r="K147" s="239">
        <v>2715</v>
      </c>
      <c r="L147" s="239">
        <v>230</v>
      </c>
      <c r="M147" s="239">
        <v>115</v>
      </c>
      <c r="N147" s="240">
        <v>3.3773861967694566E-2</v>
      </c>
      <c r="O147" s="239">
        <v>300</v>
      </c>
      <c r="P147" s="239">
        <v>35</v>
      </c>
      <c r="Q147" s="239">
        <v>335</v>
      </c>
      <c r="R147" s="240">
        <v>9.8384728340675479E-2</v>
      </c>
      <c r="S147" s="239">
        <v>0</v>
      </c>
      <c r="T147" s="239">
        <v>0</v>
      </c>
      <c r="U147" s="239">
        <v>10</v>
      </c>
      <c r="V147" s="241" t="s">
        <v>6</v>
      </c>
    </row>
    <row r="148" spans="1:22" x14ac:dyDescent="0.2">
      <c r="A148" s="236" t="s">
        <v>139</v>
      </c>
      <c r="B148" s="236" t="s">
        <v>91</v>
      </c>
      <c r="C148" s="236" t="s">
        <v>87</v>
      </c>
      <c r="D148" s="236">
        <v>1.2520999908447266</v>
      </c>
      <c r="E148" s="236">
        <v>4284</v>
      </c>
      <c r="F148" s="236">
        <v>2051</v>
      </c>
      <c r="G148" s="236">
        <v>1972</v>
      </c>
      <c r="H148" s="236">
        <v>3421.4519857234473</v>
      </c>
      <c r="I148" s="236">
        <v>1638.0480912041994</v>
      </c>
      <c r="J148" s="236">
        <v>1835</v>
      </c>
      <c r="K148" s="236">
        <v>1165</v>
      </c>
      <c r="L148" s="236">
        <v>125</v>
      </c>
      <c r="M148" s="236">
        <v>175</v>
      </c>
      <c r="N148" s="237">
        <v>9.5367847411444148E-2</v>
      </c>
      <c r="O148" s="236">
        <v>315</v>
      </c>
      <c r="P148" s="236">
        <v>30</v>
      </c>
      <c r="Q148" s="236">
        <v>345</v>
      </c>
      <c r="R148" s="237">
        <v>0.18801089918256131</v>
      </c>
      <c r="S148" s="236">
        <v>0</v>
      </c>
      <c r="T148" s="236">
        <v>10</v>
      </c>
      <c r="U148" s="236">
        <v>30</v>
      </c>
      <c r="V148" s="238" t="s">
        <v>4</v>
      </c>
    </row>
    <row r="149" spans="1:22" x14ac:dyDescent="0.2">
      <c r="A149" s="239" t="s">
        <v>200</v>
      </c>
      <c r="B149" s="239" t="s">
        <v>91</v>
      </c>
      <c r="C149" s="239" t="s">
        <v>87</v>
      </c>
      <c r="D149" s="239">
        <v>2.5083999633789063</v>
      </c>
      <c r="E149" s="239">
        <v>4355</v>
      </c>
      <c r="F149" s="239">
        <v>2045</v>
      </c>
      <c r="G149" s="239">
        <v>1984</v>
      </c>
      <c r="H149" s="239">
        <v>1736.1665059720603</v>
      </c>
      <c r="I149" s="239">
        <v>815.2607358697735</v>
      </c>
      <c r="J149" s="239">
        <v>2140</v>
      </c>
      <c r="K149" s="239">
        <v>1815</v>
      </c>
      <c r="L149" s="239">
        <v>100</v>
      </c>
      <c r="M149" s="239">
        <v>105</v>
      </c>
      <c r="N149" s="240">
        <v>4.9065420560747662E-2</v>
      </c>
      <c r="O149" s="239">
        <v>95</v>
      </c>
      <c r="P149" s="239">
        <v>15</v>
      </c>
      <c r="Q149" s="239">
        <v>110</v>
      </c>
      <c r="R149" s="240">
        <v>5.1401869158878503E-2</v>
      </c>
      <c r="S149" s="239">
        <v>0</v>
      </c>
      <c r="T149" s="239">
        <v>10</v>
      </c>
      <c r="U149" s="239">
        <v>0</v>
      </c>
      <c r="V149" s="241" t="s">
        <v>6</v>
      </c>
    </row>
    <row r="150" spans="1:22" x14ac:dyDescent="0.2">
      <c r="A150" s="239" t="s">
        <v>201</v>
      </c>
      <c r="B150" s="239" t="s">
        <v>91</v>
      </c>
      <c r="C150" s="239" t="s">
        <v>87</v>
      </c>
      <c r="D150" s="239">
        <v>15.553299560546876</v>
      </c>
      <c r="E150" s="239">
        <v>7654</v>
      </c>
      <c r="F150" s="239">
        <v>3317</v>
      </c>
      <c r="G150" s="239">
        <v>3190</v>
      </c>
      <c r="H150" s="239">
        <v>492.11422760836189</v>
      </c>
      <c r="I150" s="239">
        <v>213.26664397399222</v>
      </c>
      <c r="J150" s="239">
        <v>4380</v>
      </c>
      <c r="K150" s="239">
        <v>3875</v>
      </c>
      <c r="L150" s="239">
        <v>175</v>
      </c>
      <c r="M150" s="239">
        <v>175</v>
      </c>
      <c r="N150" s="240">
        <v>3.9954337899543377E-2</v>
      </c>
      <c r="O150" s="239">
        <v>95</v>
      </c>
      <c r="P150" s="239">
        <v>40</v>
      </c>
      <c r="Q150" s="239">
        <v>135</v>
      </c>
      <c r="R150" s="240">
        <v>3.0821917808219176E-2</v>
      </c>
      <c r="S150" s="239">
        <v>0</v>
      </c>
      <c r="T150" s="239">
        <v>10</v>
      </c>
      <c r="U150" s="239">
        <v>20</v>
      </c>
      <c r="V150" s="241" t="s">
        <v>6</v>
      </c>
    </row>
    <row r="151" spans="1:22" x14ac:dyDescent="0.2">
      <c r="A151" s="59" t="s">
        <v>227</v>
      </c>
      <c r="B151" s="59" t="s">
        <v>91</v>
      </c>
      <c r="C151" s="59" t="s">
        <v>87</v>
      </c>
      <c r="D151" s="59">
        <v>90.613896484375005</v>
      </c>
      <c r="E151" s="59">
        <v>7475</v>
      </c>
      <c r="F151" s="59">
        <v>2817</v>
      </c>
      <c r="G151" s="59">
        <v>2745</v>
      </c>
      <c r="H151" s="59">
        <v>82.492865774610522</v>
      </c>
      <c r="I151" s="59">
        <v>31.087946874525464</v>
      </c>
      <c r="J151" s="59">
        <v>4125</v>
      </c>
      <c r="K151" s="59">
        <v>3680</v>
      </c>
      <c r="L151" s="59">
        <v>240</v>
      </c>
      <c r="M151" s="59">
        <v>90</v>
      </c>
      <c r="N151" s="227">
        <v>2.181818181818182E-2</v>
      </c>
      <c r="O151" s="59">
        <v>60</v>
      </c>
      <c r="P151" s="59">
        <v>25</v>
      </c>
      <c r="Q151" s="59">
        <v>85</v>
      </c>
      <c r="R151" s="227">
        <v>2.0606060606060607E-2</v>
      </c>
      <c r="S151" s="59">
        <v>0</v>
      </c>
      <c r="T151" s="59">
        <v>0</v>
      </c>
      <c r="U151" s="59">
        <v>25</v>
      </c>
      <c r="V151" s="234" t="s">
        <v>2</v>
      </c>
    </row>
    <row r="152" spans="1:22" x14ac:dyDescent="0.2">
      <c r="A152" s="239" t="s">
        <v>202</v>
      </c>
      <c r="B152" s="239" t="s">
        <v>91</v>
      </c>
      <c r="C152" s="239" t="s">
        <v>87</v>
      </c>
      <c r="D152" s="239">
        <v>6.7740997314453129</v>
      </c>
      <c r="E152" s="239">
        <v>5011</v>
      </c>
      <c r="F152" s="239">
        <v>2218</v>
      </c>
      <c r="G152" s="239">
        <v>2139</v>
      </c>
      <c r="H152" s="239">
        <v>739.72929225399218</v>
      </c>
      <c r="I152" s="239">
        <v>327.42358216311209</v>
      </c>
      <c r="J152" s="239">
        <v>2330</v>
      </c>
      <c r="K152" s="239">
        <v>1830</v>
      </c>
      <c r="L152" s="239">
        <v>120</v>
      </c>
      <c r="M152" s="239">
        <v>190</v>
      </c>
      <c r="N152" s="240">
        <v>8.15450643776824E-2</v>
      </c>
      <c r="O152" s="239">
        <v>130</v>
      </c>
      <c r="P152" s="239">
        <v>20</v>
      </c>
      <c r="Q152" s="239">
        <v>150</v>
      </c>
      <c r="R152" s="240">
        <v>6.4377682403433473E-2</v>
      </c>
      <c r="S152" s="239">
        <v>10</v>
      </c>
      <c r="T152" s="239">
        <v>10</v>
      </c>
      <c r="U152" s="239">
        <v>20</v>
      </c>
      <c r="V152" s="241" t="s">
        <v>6</v>
      </c>
    </row>
    <row r="153" spans="1:22" x14ac:dyDescent="0.2">
      <c r="A153" s="239" t="s">
        <v>203</v>
      </c>
      <c r="B153" s="239" t="s">
        <v>91</v>
      </c>
      <c r="C153" s="239" t="s">
        <v>87</v>
      </c>
      <c r="D153" s="239">
        <v>5.3572998046875</v>
      </c>
      <c r="E153" s="239">
        <v>5659</v>
      </c>
      <c r="F153" s="239">
        <v>2904</v>
      </c>
      <c r="G153" s="239">
        <v>2760</v>
      </c>
      <c r="H153" s="239">
        <v>1056.3157199170598</v>
      </c>
      <c r="I153" s="239">
        <v>542.06411921525739</v>
      </c>
      <c r="J153" s="239">
        <v>3115</v>
      </c>
      <c r="K153" s="239">
        <v>2715</v>
      </c>
      <c r="L153" s="239">
        <v>135</v>
      </c>
      <c r="M153" s="239">
        <v>140</v>
      </c>
      <c r="N153" s="240">
        <v>4.49438202247191E-2</v>
      </c>
      <c r="O153" s="239">
        <v>35</v>
      </c>
      <c r="P153" s="239">
        <v>40</v>
      </c>
      <c r="Q153" s="239">
        <v>75</v>
      </c>
      <c r="R153" s="240">
        <v>2.4077046548956663E-2</v>
      </c>
      <c r="S153" s="239">
        <v>15</v>
      </c>
      <c r="T153" s="239">
        <v>0</v>
      </c>
      <c r="U153" s="239">
        <v>25</v>
      </c>
      <c r="V153" s="241" t="s">
        <v>6</v>
      </c>
    </row>
    <row r="154" spans="1:22" x14ac:dyDescent="0.2">
      <c r="A154" s="239" t="s">
        <v>204</v>
      </c>
      <c r="B154" s="239" t="s">
        <v>91</v>
      </c>
      <c r="C154" s="239" t="s">
        <v>87</v>
      </c>
      <c r="D154" s="239">
        <v>12.75</v>
      </c>
      <c r="E154" s="239">
        <v>7702</v>
      </c>
      <c r="F154" s="239">
        <v>2889</v>
      </c>
      <c r="G154" s="239">
        <v>2841</v>
      </c>
      <c r="H154" s="239">
        <v>604.07843137254906</v>
      </c>
      <c r="I154" s="239">
        <v>226.58823529411765</v>
      </c>
      <c r="J154" s="239">
        <v>4305</v>
      </c>
      <c r="K154" s="239">
        <v>3790</v>
      </c>
      <c r="L154" s="239">
        <v>275</v>
      </c>
      <c r="M154" s="239">
        <v>155</v>
      </c>
      <c r="N154" s="240">
        <v>3.6004645760743324E-2</v>
      </c>
      <c r="O154" s="239">
        <v>45</v>
      </c>
      <c r="P154" s="239">
        <v>20</v>
      </c>
      <c r="Q154" s="239">
        <v>65</v>
      </c>
      <c r="R154" s="240">
        <v>1.5098722415795587E-2</v>
      </c>
      <c r="S154" s="239">
        <v>0</v>
      </c>
      <c r="T154" s="239">
        <v>0</v>
      </c>
      <c r="U154" s="239">
        <v>0</v>
      </c>
      <c r="V154" s="241" t="s">
        <v>6</v>
      </c>
    </row>
    <row r="155" spans="1:22" x14ac:dyDescent="0.2">
      <c r="A155" s="59" t="s">
        <v>228</v>
      </c>
      <c r="B155" s="59" t="s">
        <v>91</v>
      </c>
      <c r="C155" s="59" t="s">
        <v>87</v>
      </c>
      <c r="D155" s="59">
        <v>54.657797851562499</v>
      </c>
      <c r="E155" s="59">
        <v>5436</v>
      </c>
      <c r="F155" s="59">
        <v>2044</v>
      </c>
      <c r="G155" s="59">
        <v>2002</v>
      </c>
      <c r="H155" s="59">
        <v>99.45515944061404</v>
      </c>
      <c r="I155" s="59">
        <v>37.396310871341996</v>
      </c>
      <c r="J155" s="59">
        <v>2875</v>
      </c>
      <c r="K155" s="59">
        <v>2615</v>
      </c>
      <c r="L155" s="59">
        <v>90</v>
      </c>
      <c r="M155" s="59">
        <v>70</v>
      </c>
      <c r="N155" s="227">
        <v>2.4347826086956521E-2</v>
      </c>
      <c r="O155" s="59">
        <v>85</v>
      </c>
      <c r="P155" s="59">
        <v>0</v>
      </c>
      <c r="Q155" s="59">
        <v>85</v>
      </c>
      <c r="R155" s="227">
        <v>2.9565217391304348E-2</v>
      </c>
      <c r="S155" s="59">
        <v>0</v>
      </c>
      <c r="T155" s="59">
        <v>0</v>
      </c>
      <c r="U155" s="59">
        <v>10</v>
      </c>
      <c r="V155" s="234" t="s">
        <v>2</v>
      </c>
    </row>
    <row r="156" spans="1:22" x14ac:dyDescent="0.2">
      <c r="A156" s="239" t="s">
        <v>205</v>
      </c>
      <c r="B156" s="239" t="s">
        <v>91</v>
      </c>
      <c r="C156" s="239" t="s">
        <v>87</v>
      </c>
      <c r="D156" s="239">
        <v>24.7331005859375</v>
      </c>
      <c r="E156" s="239">
        <v>4304</v>
      </c>
      <c r="F156" s="239">
        <v>1553</v>
      </c>
      <c r="G156" s="239">
        <v>1537</v>
      </c>
      <c r="H156" s="239">
        <v>174.01781006167604</v>
      </c>
      <c r="I156" s="239">
        <v>62.790348286659594</v>
      </c>
      <c r="J156" s="239">
        <v>2455</v>
      </c>
      <c r="K156" s="239">
        <v>2050</v>
      </c>
      <c r="L156" s="239">
        <v>185</v>
      </c>
      <c r="M156" s="239">
        <v>95</v>
      </c>
      <c r="N156" s="240">
        <v>3.8696537678207736E-2</v>
      </c>
      <c r="O156" s="239">
        <v>60</v>
      </c>
      <c r="P156" s="239">
        <v>40</v>
      </c>
      <c r="Q156" s="239">
        <v>100</v>
      </c>
      <c r="R156" s="240">
        <v>4.0733197556008148E-2</v>
      </c>
      <c r="S156" s="239">
        <v>0</v>
      </c>
      <c r="T156" s="239">
        <v>0</v>
      </c>
      <c r="U156" s="239">
        <v>20</v>
      </c>
      <c r="V156" s="241" t="s">
        <v>6</v>
      </c>
    </row>
    <row r="157" spans="1:22" x14ac:dyDescent="0.2">
      <c r="A157" s="239" t="s">
        <v>206</v>
      </c>
      <c r="B157" s="239" t="s">
        <v>91</v>
      </c>
      <c r="C157" s="239" t="s">
        <v>87</v>
      </c>
      <c r="D157" s="239">
        <v>4.0310998535156246</v>
      </c>
      <c r="E157" s="239">
        <v>4633</v>
      </c>
      <c r="F157" s="239">
        <v>1583</v>
      </c>
      <c r="G157" s="239">
        <v>1568</v>
      </c>
      <c r="H157" s="239">
        <v>1149.314124769061</v>
      </c>
      <c r="I157" s="239">
        <v>392.69679678597527</v>
      </c>
      <c r="J157" s="239">
        <v>2755</v>
      </c>
      <c r="K157" s="239">
        <v>2370</v>
      </c>
      <c r="L157" s="239">
        <v>170</v>
      </c>
      <c r="M157" s="239">
        <v>80</v>
      </c>
      <c r="N157" s="240">
        <v>2.9038112522686024E-2</v>
      </c>
      <c r="O157" s="239">
        <v>85</v>
      </c>
      <c r="P157" s="239">
        <v>40</v>
      </c>
      <c r="Q157" s="239">
        <v>125</v>
      </c>
      <c r="R157" s="240">
        <v>4.5372050816696916E-2</v>
      </c>
      <c r="S157" s="239">
        <v>0</v>
      </c>
      <c r="T157" s="239">
        <v>0</v>
      </c>
      <c r="U157" s="239">
        <v>0</v>
      </c>
      <c r="V157" s="241" t="s">
        <v>6</v>
      </c>
    </row>
    <row r="158" spans="1:22" x14ac:dyDescent="0.2">
      <c r="A158" s="239" t="s">
        <v>207</v>
      </c>
      <c r="B158" s="239" t="s">
        <v>91</v>
      </c>
      <c r="C158" s="239" t="s">
        <v>87</v>
      </c>
      <c r="D158" s="239">
        <v>2.568900146484375</v>
      </c>
      <c r="E158" s="239">
        <v>5427</v>
      </c>
      <c r="F158" s="239">
        <v>2662</v>
      </c>
      <c r="G158" s="239">
        <v>2576</v>
      </c>
      <c r="H158" s="239">
        <v>2112.5772472811095</v>
      </c>
      <c r="I158" s="239">
        <v>1036.2411336396376</v>
      </c>
      <c r="J158" s="239">
        <v>2765</v>
      </c>
      <c r="K158" s="239">
        <v>2195</v>
      </c>
      <c r="L158" s="239">
        <v>150</v>
      </c>
      <c r="M158" s="239">
        <v>150</v>
      </c>
      <c r="N158" s="240">
        <v>5.4249547920433995E-2</v>
      </c>
      <c r="O158" s="239">
        <v>145</v>
      </c>
      <c r="P158" s="239">
        <v>80</v>
      </c>
      <c r="Q158" s="239">
        <v>225</v>
      </c>
      <c r="R158" s="240">
        <v>8.1374321880650996E-2</v>
      </c>
      <c r="S158" s="239">
        <v>0</v>
      </c>
      <c r="T158" s="239">
        <v>10</v>
      </c>
      <c r="U158" s="239">
        <v>35</v>
      </c>
      <c r="V158" s="241" t="s">
        <v>6</v>
      </c>
    </row>
    <row r="159" spans="1:22" x14ac:dyDescent="0.2">
      <c r="A159" s="239" t="s">
        <v>208</v>
      </c>
      <c r="B159" s="239" t="s">
        <v>91</v>
      </c>
      <c r="C159" s="239" t="s">
        <v>87</v>
      </c>
      <c r="D159" s="239">
        <v>5.5015002441406251</v>
      </c>
      <c r="E159" s="239">
        <v>4940</v>
      </c>
      <c r="F159" s="239">
        <v>2024</v>
      </c>
      <c r="G159" s="239">
        <v>1977</v>
      </c>
      <c r="H159" s="239">
        <v>897.93688644499264</v>
      </c>
      <c r="I159" s="239">
        <v>367.89964740175407</v>
      </c>
      <c r="J159" s="239">
        <v>2735</v>
      </c>
      <c r="K159" s="239">
        <v>2220</v>
      </c>
      <c r="L159" s="239">
        <v>155</v>
      </c>
      <c r="M159" s="239">
        <v>170</v>
      </c>
      <c r="N159" s="240">
        <v>6.2157221206581355E-2</v>
      </c>
      <c r="O159" s="239">
        <v>120</v>
      </c>
      <c r="P159" s="239">
        <v>35</v>
      </c>
      <c r="Q159" s="239">
        <v>155</v>
      </c>
      <c r="R159" s="240">
        <v>5.6672760511882997E-2</v>
      </c>
      <c r="S159" s="239">
        <v>10</v>
      </c>
      <c r="T159" s="239">
        <v>0</v>
      </c>
      <c r="U159" s="239">
        <v>20</v>
      </c>
      <c r="V159" s="241" t="s">
        <v>6</v>
      </c>
    </row>
    <row r="160" spans="1:22" x14ac:dyDescent="0.2">
      <c r="A160" s="239" t="s">
        <v>209</v>
      </c>
      <c r="B160" s="239" t="s">
        <v>91</v>
      </c>
      <c r="C160" s="239" t="s">
        <v>87</v>
      </c>
      <c r="D160" s="239">
        <v>35.736899414062499</v>
      </c>
      <c r="E160" s="239">
        <v>8599</v>
      </c>
      <c r="F160" s="239">
        <v>3154</v>
      </c>
      <c r="G160" s="239">
        <v>3082</v>
      </c>
      <c r="H160" s="239">
        <v>240.61964358934526</v>
      </c>
      <c r="I160" s="239">
        <v>88.256117674240599</v>
      </c>
      <c r="J160" s="239">
        <v>4870</v>
      </c>
      <c r="K160" s="239">
        <v>4255</v>
      </c>
      <c r="L160" s="239">
        <v>245</v>
      </c>
      <c r="M160" s="239">
        <v>140</v>
      </c>
      <c r="N160" s="240">
        <v>2.8747433264887063E-2</v>
      </c>
      <c r="O160" s="239">
        <v>185</v>
      </c>
      <c r="P160" s="239">
        <v>0</v>
      </c>
      <c r="Q160" s="239">
        <v>185</v>
      </c>
      <c r="R160" s="240">
        <v>3.7987679671457907E-2</v>
      </c>
      <c r="S160" s="239">
        <v>10</v>
      </c>
      <c r="T160" s="239">
        <v>0</v>
      </c>
      <c r="U160" s="239">
        <v>30</v>
      </c>
      <c r="V160" s="241" t="s">
        <v>6</v>
      </c>
    </row>
    <row r="161" spans="1:22" x14ac:dyDescent="0.2">
      <c r="A161" s="59" t="s">
        <v>229</v>
      </c>
      <c r="B161" s="59" t="s">
        <v>91</v>
      </c>
      <c r="C161" s="59" t="s">
        <v>87</v>
      </c>
      <c r="D161" s="59">
        <v>165.5469921875</v>
      </c>
      <c r="E161" s="59">
        <v>6602</v>
      </c>
      <c r="F161" s="59">
        <v>2616</v>
      </c>
      <c r="G161" s="59">
        <v>2468</v>
      </c>
      <c r="H161" s="59">
        <v>39.879915139276683</v>
      </c>
      <c r="I161" s="59">
        <v>15.802159649249894</v>
      </c>
      <c r="J161" s="59">
        <v>3375</v>
      </c>
      <c r="K161" s="59">
        <v>2995</v>
      </c>
      <c r="L161" s="59">
        <v>140</v>
      </c>
      <c r="M161" s="59">
        <v>50</v>
      </c>
      <c r="N161" s="227">
        <v>1.4814814814814815E-2</v>
      </c>
      <c r="O161" s="59">
        <v>155</v>
      </c>
      <c r="P161" s="59">
        <v>15</v>
      </c>
      <c r="Q161" s="59">
        <v>170</v>
      </c>
      <c r="R161" s="227">
        <v>5.0370370370370371E-2</v>
      </c>
      <c r="S161" s="59">
        <v>10</v>
      </c>
      <c r="T161" s="59">
        <v>0</v>
      </c>
      <c r="U161" s="59">
        <v>20</v>
      </c>
      <c r="V161" s="234" t="s">
        <v>2</v>
      </c>
    </row>
    <row r="162" spans="1:22" x14ac:dyDescent="0.2">
      <c r="A162" s="239" t="s">
        <v>210</v>
      </c>
      <c r="B162" s="239" t="s">
        <v>91</v>
      </c>
      <c r="C162" s="239" t="s">
        <v>87</v>
      </c>
      <c r="D162" s="239">
        <v>33.70989990234375</v>
      </c>
      <c r="E162" s="239">
        <v>5760</v>
      </c>
      <c r="F162" s="239">
        <v>2128</v>
      </c>
      <c r="G162" s="239">
        <v>2101</v>
      </c>
      <c r="H162" s="239">
        <v>170.86968566167485</v>
      </c>
      <c r="I162" s="239">
        <v>63.12685609167432</v>
      </c>
      <c r="J162" s="239">
        <v>3275</v>
      </c>
      <c r="K162" s="239">
        <v>2675</v>
      </c>
      <c r="L162" s="239">
        <v>195</v>
      </c>
      <c r="M162" s="239">
        <v>195</v>
      </c>
      <c r="N162" s="240">
        <v>5.9541984732824425E-2</v>
      </c>
      <c r="O162" s="239">
        <v>110</v>
      </c>
      <c r="P162" s="239">
        <v>55</v>
      </c>
      <c r="Q162" s="239">
        <v>165</v>
      </c>
      <c r="R162" s="240">
        <v>5.0381679389312976E-2</v>
      </c>
      <c r="S162" s="239">
        <v>10</v>
      </c>
      <c r="T162" s="239">
        <v>0</v>
      </c>
      <c r="U162" s="239">
        <v>30</v>
      </c>
      <c r="V162" s="241" t="s">
        <v>6</v>
      </c>
    </row>
    <row r="163" spans="1:22" x14ac:dyDescent="0.2">
      <c r="A163" s="59" t="s">
        <v>230</v>
      </c>
      <c r="B163" s="59" t="s">
        <v>91</v>
      </c>
      <c r="C163" s="59" t="s">
        <v>87</v>
      </c>
      <c r="D163" s="59">
        <v>21.083898925781249</v>
      </c>
      <c r="E163" s="59">
        <v>1136</v>
      </c>
      <c r="F163" s="59">
        <v>454</v>
      </c>
      <c r="G163" s="59">
        <v>450</v>
      </c>
      <c r="H163" s="59">
        <v>53.879977512646242</v>
      </c>
      <c r="I163" s="59">
        <v>21.533019181990664</v>
      </c>
      <c r="J163" s="59">
        <v>635</v>
      </c>
      <c r="K163" s="59">
        <v>525</v>
      </c>
      <c r="L163" s="59">
        <v>35</v>
      </c>
      <c r="M163" s="59">
        <v>20</v>
      </c>
      <c r="N163" s="227">
        <v>3.1496062992125984E-2</v>
      </c>
      <c r="O163" s="59">
        <v>45</v>
      </c>
      <c r="P163" s="59">
        <v>0</v>
      </c>
      <c r="Q163" s="59">
        <v>45</v>
      </c>
      <c r="R163" s="227">
        <v>7.0866141732283464E-2</v>
      </c>
      <c r="S163" s="59">
        <v>0</v>
      </c>
      <c r="T163" s="59">
        <v>0</v>
      </c>
      <c r="U163" s="59">
        <v>15</v>
      </c>
      <c r="V163" s="234" t="s">
        <v>2</v>
      </c>
    </row>
    <row r="164" spans="1:22" x14ac:dyDescent="0.2">
      <c r="A164" s="239" t="s">
        <v>211</v>
      </c>
      <c r="B164" s="239" t="s">
        <v>91</v>
      </c>
      <c r="C164" s="239" t="s">
        <v>87</v>
      </c>
      <c r="D164" s="239">
        <v>3.7089999389648436</v>
      </c>
      <c r="E164" s="239">
        <v>6969</v>
      </c>
      <c r="F164" s="239">
        <v>2609</v>
      </c>
      <c r="G164" s="239">
        <v>2581</v>
      </c>
      <c r="H164" s="239">
        <v>1878.943142270582</v>
      </c>
      <c r="I164" s="239">
        <v>703.42411510746854</v>
      </c>
      <c r="J164" s="239">
        <v>3770</v>
      </c>
      <c r="K164" s="239">
        <v>3220</v>
      </c>
      <c r="L164" s="239">
        <v>210</v>
      </c>
      <c r="M164" s="239">
        <v>165</v>
      </c>
      <c r="N164" s="240">
        <v>4.3766578249336871E-2</v>
      </c>
      <c r="O164" s="239">
        <v>125</v>
      </c>
      <c r="P164" s="239">
        <v>40</v>
      </c>
      <c r="Q164" s="239">
        <v>165</v>
      </c>
      <c r="R164" s="240">
        <v>4.3766578249336871E-2</v>
      </c>
      <c r="S164" s="239">
        <v>10</v>
      </c>
      <c r="T164" s="239">
        <v>0</v>
      </c>
      <c r="U164" s="239">
        <v>10</v>
      </c>
      <c r="V164" s="241" t="s">
        <v>6</v>
      </c>
    </row>
    <row r="165" spans="1:22" x14ac:dyDescent="0.2">
      <c r="A165" s="239" t="s">
        <v>212</v>
      </c>
      <c r="B165" s="239" t="s">
        <v>91</v>
      </c>
      <c r="C165" s="239" t="s">
        <v>87</v>
      </c>
      <c r="D165" s="239">
        <v>19.23550048828125</v>
      </c>
      <c r="E165" s="239">
        <v>9686</v>
      </c>
      <c r="F165" s="239">
        <v>3679</v>
      </c>
      <c r="G165" s="239">
        <v>3536</v>
      </c>
      <c r="H165" s="239">
        <v>503.54811437846155</v>
      </c>
      <c r="I165" s="239">
        <v>191.26094495130704</v>
      </c>
      <c r="J165" s="239">
        <v>5440</v>
      </c>
      <c r="K165" s="239">
        <v>4775</v>
      </c>
      <c r="L165" s="239">
        <v>315</v>
      </c>
      <c r="M165" s="239">
        <v>220</v>
      </c>
      <c r="N165" s="240">
        <v>4.0441176470588237E-2</v>
      </c>
      <c r="O165" s="239">
        <v>55</v>
      </c>
      <c r="P165" s="239">
        <v>25</v>
      </c>
      <c r="Q165" s="239">
        <v>80</v>
      </c>
      <c r="R165" s="240">
        <v>1.4705882352941176E-2</v>
      </c>
      <c r="S165" s="239">
        <v>0</v>
      </c>
      <c r="T165" s="239">
        <v>0</v>
      </c>
      <c r="U165" s="239">
        <v>45</v>
      </c>
      <c r="V165" s="241" t="s">
        <v>6</v>
      </c>
    </row>
    <row r="166" spans="1:22" x14ac:dyDescent="0.2">
      <c r="A166" s="59" t="s">
        <v>231</v>
      </c>
      <c r="B166" s="59" t="s">
        <v>91</v>
      </c>
      <c r="C166" s="59" t="s">
        <v>87</v>
      </c>
      <c r="D166" s="59">
        <v>21.06330078125</v>
      </c>
      <c r="E166" s="59">
        <v>1855</v>
      </c>
      <c r="F166" s="59">
        <v>763</v>
      </c>
      <c r="G166" s="59">
        <v>740</v>
      </c>
      <c r="H166" s="59">
        <v>88.067868339575369</v>
      </c>
      <c r="I166" s="59">
        <v>36.224142071749867</v>
      </c>
      <c r="J166" s="59">
        <v>870</v>
      </c>
      <c r="K166" s="59">
        <v>790</v>
      </c>
      <c r="L166" s="59">
        <v>25</v>
      </c>
      <c r="M166" s="59">
        <v>15</v>
      </c>
      <c r="N166" s="227">
        <v>1.7241379310344827E-2</v>
      </c>
      <c r="O166" s="59">
        <v>30</v>
      </c>
      <c r="P166" s="59">
        <v>0</v>
      </c>
      <c r="Q166" s="59">
        <v>30</v>
      </c>
      <c r="R166" s="227">
        <v>3.4482758620689655E-2</v>
      </c>
      <c r="S166" s="59">
        <v>0</v>
      </c>
      <c r="T166" s="59">
        <v>0</v>
      </c>
      <c r="U166" s="59">
        <v>10</v>
      </c>
      <c r="V166" s="234" t="s">
        <v>2</v>
      </c>
    </row>
    <row r="167" spans="1:22" x14ac:dyDescent="0.2">
      <c r="A167" s="59" t="s">
        <v>232</v>
      </c>
      <c r="B167" s="59" t="s">
        <v>91</v>
      </c>
      <c r="C167" s="59" t="s">
        <v>87</v>
      </c>
      <c r="D167" s="59">
        <v>122.2866015625</v>
      </c>
      <c r="E167" s="59">
        <v>4094</v>
      </c>
      <c r="F167" s="59">
        <v>1642</v>
      </c>
      <c r="G167" s="59">
        <v>1583</v>
      </c>
      <c r="H167" s="59">
        <v>33.478729048722315</v>
      </c>
      <c r="I167" s="59">
        <v>13.427472666830004</v>
      </c>
      <c r="J167" s="59">
        <v>1990</v>
      </c>
      <c r="K167" s="59">
        <v>1750</v>
      </c>
      <c r="L167" s="59">
        <v>65</v>
      </c>
      <c r="M167" s="59">
        <v>20</v>
      </c>
      <c r="N167" s="227">
        <v>1.0050251256281407E-2</v>
      </c>
      <c r="O167" s="59">
        <v>145</v>
      </c>
      <c r="P167" s="59">
        <v>10</v>
      </c>
      <c r="Q167" s="59">
        <v>155</v>
      </c>
      <c r="R167" s="227">
        <v>7.7889447236180909E-2</v>
      </c>
      <c r="S167" s="59">
        <v>0</v>
      </c>
      <c r="T167" s="59">
        <v>0</v>
      </c>
      <c r="U167" s="59">
        <v>0</v>
      </c>
      <c r="V167" s="234" t="s">
        <v>2</v>
      </c>
    </row>
  </sheetData>
  <sortState ref="A2:V179">
    <sortCondition ref="A2:A179"/>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3"/>
  <sheetViews>
    <sheetView workbookViewId="0">
      <selection sqref="A1:N1"/>
    </sheetView>
  </sheetViews>
  <sheetFormatPr defaultColWidth="8.85546875" defaultRowHeight="15" x14ac:dyDescent="0.25"/>
  <sheetData>
    <row r="1" spans="1:14" x14ac:dyDescent="0.25">
      <c r="A1" s="3" t="s">
        <v>21</v>
      </c>
      <c r="B1" t="s">
        <v>22</v>
      </c>
      <c r="C1" t="s">
        <v>23</v>
      </c>
      <c r="D1" t="s">
        <v>24</v>
      </c>
      <c r="E1" t="s">
        <v>25</v>
      </c>
      <c r="F1" t="s">
        <v>26</v>
      </c>
      <c r="G1" t="s">
        <v>27</v>
      </c>
      <c r="H1" t="s">
        <v>28</v>
      </c>
      <c r="I1" t="s">
        <v>9</v>
      </c>
      <c r="J1" t="s">
        <v>10</v>
      </c>
      <c r="K1" t="s">
        <v>29</v>
      </c>
      <c r="L1" t="s">
        <v>11</v>
      </c>
      <c r="M1" t="s">
        <v>12</v>
      </c>
      <c r="N1" t="s">
        <v>13</v>
      </c>
    </row>
    <row r="2" spans="1:14" x14ac:dyDescent="0.25">
      <c r="A2">
        <v>4210000</v>
      </c>
      <c r="B2">
        <v>800296</v>
      </c>
      <c r="C2">
        <v>767310</v>
      </c>
      <c r="D2">
        <v>382308</v>
      </c>
      <c r="E2">
        <v>361891</v>
      </c>
      <c r="F2">
        <v>234.8</v>
      </c>
      <c r="G2">
        <v>3408.7</v>
      </c>
      <c r="H2">
        <v>392930</v>
      </c>
      <c r="I2">
        <v>300565</v>
      </c>
      <c r="J2">
        <v>15375</v>
      </c>
      <c r="K2">
        <v>43535</v>
      </c>
      <c r="L2">
        <v>24765</v>
      </c>
      <c r="M2">
        <v>5155</v>
      </c>
      <c r="N2">
        <v>3530</v>
      </c>
    </row>
    <row r="3" spans="1:14" x14ac:dyDescent="0.25">
      <c r="A3">
        <v>4210001.01</v>
      </c>
      <c r="B3">
        <v>4927</v>
      </c>
      <c r="C3">
        <v>4108</v>
      </c>
      <c r="D3">
        <v>3071</v>
      </c>
      <c r="E3">
        <v>2838</v>
      </c>
      <c r="F3">
        <v>4853.2</v>
      </c>
      <c r="G3">
        <v>1.02</v>
      </c>
      <c r="H3">
        <v>1620</v>
      </c>
      <c r="I3">
        <v>720</v>
      </c>
      <c r="J3">
        <v>50</v>
      </c>
      <c r="K3">
        <v>480</v>
      </c>
      <c r="L3">
        <v>315</v>
      </c>
      <c r="M3">
        <v>55</v>
      </c>
      <c r="N3">
        <v>0</v>
      </c>
    </row>
    <row r="4" spans="1:14" x14ac:dyDescent="0.25">
      <c r="A4">
        <v>4210001.0199999996</v>
      </c>
      <c r="B4">
        <v>3673</v>
      </c>
      <c r="C4">
        <v>3399</v>
      </c>
      <c r="D4">
        <v>1928</v>
      </c>
      <c r="E4">
        <v>1728</v>
      </c>
      <c r="F4">
        <v>6657.6</v>
      </c>
      <c r="G4">
        <v>0.55000000000000004</v>
      </c>
      <c r="H4">
        <v>1705</v>
      </c>
      <c r="I4">
        <v>810</v>
      </c>
      <c r="J4">
        <v>60</v>
      </c>
      <c r="K4">
        <v>435</v>
      </c>
      <c r="L4">
        <v>290</v>
      </c>
      <c r="M4">
        <v>95</v>
      </c>
      <c r="N4">
        <v>20</v>
      </c>
    </row>
    <row r="5" spans="1:14" x14ac:dyDescent="0.25">
      <c r="A5">
        <v>4210002</v>
      </c>
      <c r="B5">
        <v>1450</v>
      </c>
      <c r="C5">
        <v>1427</v>
      </c>
      <c r="D5">
        <v>853</v>
      </c>
      <c r="E5">
        <v>803</v>
      </c>
      <c r="F5">
        <v>1043.8</v>
      </c>
      <c r="G5">
        <v>1.39</v>
      </c>
      <c r="H5">
        <v>670</v>
      </c>
      <c r="I5">
        <v>470</v>
      </c>
      <c r="J5">
        <v>20</v>
      </c>
      <c r="K5">
        <v>85</v>
      </c>
      <c r="L5">
        <v>75</v>
      </c>
      <c r="M5">
        <v>10</v>
      </c>
      <c r="N5">
        <v>10</v>
      </c>
    </row>
    <row r="6" spans="1:14" x14ac:dyDescent="0.25">
      <c r="A6">
        <v>4210003</v>
      </c>
      <c r="B6">
        <v>7022</v>
      </c>
      <c r="C6">
        <v>7302</v>
      </c>
      <c r="D6">
        <v>4268</v>
      </c>
      <c r="E6">
        <v>3951</v>
      </c>
      <c r="F6">
        <v>7288.8</v>
      </c>
      <c r="G6">
        <v>0.96</v>
      </c>
      <c r="H6">
        <v>3135</v>
      </c>
      <c r="I6">
        <v>1430</v>
      </c>
      <c r="J6">
        <v>75</v>
      </c>
      <c r="K6">
        <v>790</v>
      </c>
      <c r="L6">
        <v>690</v>
      </c>
      <c r="M6">
        <v>135</v>
      </c>
      <c r="N6">
        <v>15</v>
      </c>
    </row>
    <row r="7" spans="1:14" x14ac:dyDescent="0.25">
      <c r="A7">
        <v>4210004</v>
      </c>
      <c r="B7">
        <v>578</v>
      </c>
      <c r="C7">
        <v>598</v>
      </c>
      <c r="D7">
        <v>403</v>
      </c>
      <c r="E7">
        <v>365</v>
      </c>
      <c r="F7">
        <v>1016.5</v>
      </c>
      <c r="G7">
        <v>0.56999999999999995</v>
      </c>
      <c r="H7">
        <v>270</v>
      </c>
      <c r="I7">
        <v>160</v>
      </c>
      <c r="J7">
        <v>0</v>
      </c>
      <c r="K7">
        <v>50</v>
      </c>
      <c r="L7">
        <v>50</v>
      </c>
      <c r="M7">
        <v>10</v>
      </c>
      <c r="N7">
        <v>0</v>
      </c>
    </row>
    <row r="8" spans="1:14" x14ac:dyDescent="0.25">
      <c r="A8">
        <v>4210005</v>
      </c>
      <c r="B8">
        <v>3495</v>
      </c>
      <c r="C8">
        <v>3463</v>
      </c>
      <c r="D8">
        <v>2310</v>
      </c>
      <c r="E8">
        <v>2043</v>
      </c>
      <c r="F8">
        <v>5110.3999999999996</v>
      </c>
      <c r="G8">
        <v>0.68</v>
      </c>
      <c r="H8">
        <v>1630</v>
      </c>
      <c r="I8">
        <v>655</v>
      </c>
      <c r="J8">
        <v>45</v>
      </c>
      <c r="K8">
        <v>300</v>
      </c>
      <c r="L8">
        <v>480</v>
      </c>
      <c r="M8">
        <v>105</v>
      </c>
      <c r="N8">
        <v>35</v>
      </c>
    </row>
    <row r="9" spans="1:14" x14ac:dyDescent="0.25">
      <c r="A9">
        <v>4210006</v>
      </c>
      <c r="B9">
        <v>4905</v>
      </c>
      <c r="C9">
        <v>5006</v>
      </c>
      <c r="D9">
        <v>3037</v>
      </c>
      <c r="E9">
        <v>2818</v>
      </c>
      <c r="F9">
        <v>11465.6</v>
      </c>
      <c r="G9">
        <v>0.43</v>
      </c>
      <c r="H9">
        <v>2295</v>
      </c>
      <c r="I9">
        <v>925</v>
      </c>
      <c r="J9">
        <v>25</v>
      </c>
      <c r="K9">
        <v>530</v>
      </c>
      <c r="L9">
        <v>625</v>
      </c>
      <c r="M9">
        <v>155</v>
      </c>
      <c r="N9">
        <v>30</v>
      </c>
    </row>
    <row r="10" spans="1:14" x14ac:dyDescent="0.25">
      <c r="A10">
        <v>4210007</v>
      </c>
      <c r="B10">
        <v>2226</v>
      </c>
      <c r="C10">
        <v>2278</v>
      </c>
      <c r="D10">
        <v>1383</v>
      </c>
      <c r="E10">
        <v>1285</v>
      </c>
      <c r="F10">
        <v>6558.6</v>
      </c>
      <c r="G10">
        <v>0.34</v>
      </c>
      <c r="H10">
        <v>1095</v>
      </c>
      <c r="I10">
        <v>555</v>
      </c>
      <c r="J10">
        <v>40</v>
      </c>
      <c r="K10">
        <v>195</v>
      </c>
      <c r="L10">
        <v>215</v>
      </c>
      <c r="M10">
        <v>85</v>
      </c>
      <c r="N10">
        <v>10</v>
      </c>
    </row>
    <row r="11" spans="1:14" x14ac:dyDescent="0.25">
      <c r="A11">
        <v>4210008</v>
      </c>
      <c r="B11">
        <v>1447</v>
      </c>
      <c r="C11">
        <v>1475</v>
      </c>
      <c r="D11">
        <v>942</v>
      </c>
      <c r="E11">
        <v>863</v>
      </c>
      <c r="F11">
        <v>6497.5</v>
      </c>
      <c r="G11">
        <v>0.22</v>
      </c>
      <c r="H11">
        <v>775</v>
      </c>
      <c r="I11">
        <v>410</v>
      </c>
      <c r="J11">
        <v>45</v>
      </c>
      <c r="K11">
        <v>205</v>
      </c>
      <c r="L11">
        <v>105</v>
      </c>
      <c r="M11">
        <v>20</v>
      </c>
      <c r="N11">
        <v>0</v>
      </c>
    </row>
    <row r="12" spans="1:14" x14ac:dyDescent="0.25">
      <c r="A12">
        <v>4210009</v>
      </c>
      <c r="B12">
        <v>2155</v>
      </c>
      <c r="C12">
        <v>2163</v>
      </c>
      <c r="D12">
        <v>1370</v>
      </c>
      <c r="E12">
        <v>1305</v>
      </c>
      <c r="F12">
        <v>5849.6</v>
      </c>
      <c r="G12">
        <v>0.37</v>
      </c>
      <c r="H12">
        <v>1125</v>
      </c>
      <c r="I12">
        <v>430</v>
      </c>
      <c r="J12">
        <v>40</v>
      </c>
      <c r="K12">
        <v>260</v>
      </c>
      <c r="L12">
        <v>305</v>
      </c>
      <c r="M12">
        <v>80</v>
      </c>
      <c r="N12">
        <v>10</v>
      </c>
    </row>
    <row r="13" spans="1:14" x14ac:dyDescent="0.25">
      <c r="A13">
        <v>4210010</v>
      </c>
      <c r="B13">
        <v>2596</v>
      </c>
      <c r="C13">
        <v>2652</v>
      </c>
      <c r="D13">
        <v>1497</v>
      </c>
      <c r="E13">
        <v>1418</v>
      </c>
      <c r="F13">
        <v>9766.7000000000007</v>
      </c>
      <c r="G13">
        <v>0.27</v>
      </c>
      <c r="H13">
        <v>1235</v>
      </c>
      <c r="I13">
        <v>530</v>
      </c>
      <c r="J13">
        <v>45</v>
      </c>
      <c r="K13">
        <v>225</v>
      </c>
      <c r="L13">
        <v>355</v>
      </c>
      <c r="M13">
        <v>75</v>
      </c>
      <c r="N13">
        <v>10</v>
      </c>
    </row>
    <row r="14" spans="1:14" x14ac:dyDescent="0.25">
      <c r="A14">
        <v>4210011</v>
      </c>
      <c r="B14">
        <v>1632</v>
      </c>
      <c r="C14">
        <v>1707</v>
      </c>
      <c r="D14">
        <v>1111</v>
      </c>
      <c r="E14">
        <v>1032</v>
      </c>
      <c r="F14">
        <v>12467.5</v>
      </c>
      <c r="G14">
        <v>0.13</v>
      </c>
      <c r="H14">
        <v>890</v>
      </c>
      <c r="I14">
        <v>335</v>
      </c>
      <c r="J14">
        <v>35</v>
      </c>
      <c r="K14">
        <v>185</v>
      </c>
      <c r="L14">
        <v>275</v>
      </c>
      <c r="M14">
        <v>55</v>
      </c>
      <c r="N14">
        <v>10</v>
      </c>
    </row>
    <row r="15" spans="1:14" x14ac:dyDescent="0.25">
      <c r="A15">
        <v>4210012</v>
      </c>
      <c r="B15">
        <v>2598</v>
      </c>
      <c r="C15">
        <v>2675</v>
      </c>
      <c r="D15">
        <v>1492</v>
      </c>
      <c r="E15">
        <v>1370</v>
      </c>
      <c r="F15">
        <v>11232.2</v>
      </c>
      <c r="G15">
        <v>0.23</v>
      </c>
      <c r="H15">
        <v>1230</v>
      </c>
      <c r="I15">
        <v>475</v>
      </c>
      <c r="J15">
        <v>20</v>
      </c>
      <c r="K15">
        <v>230</v>
      </c>
      <c r="L15">
        <v>430</v>
      </c>
      <c r="M15">
        <v>50</v>
      </c>
      <c r="N15">
        <v>20</v>
      </c>
    </row>
    <row r="16" spans="1:14" x14ac:dyDescent="0.25">
      <c r="A16">
        <v>4210013</v>
      </c>
      <c r="B16">
        <v>1457</v>
      </c>
      <c r="C16">
        <v>1503</v>
      </c>
      <c r="D16">
        <v>892</v>
      </c>
      <c r="E16">
        <v>842</v>
      </c>
      <c r="F16">
        <v>11012.8</v>
      </c>
      <c r="G16">
        <v>0.13</v>
      </c>
      <c r="H16">
        <v>730</v>
      </c>
      <c r="I16">
        <v>275</v>
      </c>
      <c r="J16">
        <v>25</v>
      </c>
      <c r="K16">
        <v>170</v>
      </c>
      <c r="L16">
        <v>200</v>
      </c>
      <c r="M16">
        <v>55</v>
      </c>
      <c r="N16">
        <v>0</v>
      </c>
    </row>
    <row r="17" spans="1:14" x14ac:dyDescent="0.25">
      <c r="A17">
        <v>4210014</v>
      </c>
      <c r="B17">
        <v>2086</v>
      </c>
      <c r="C17">
        <v>2069</v>
      </c>
      <c r="D17">
        <v>1481</v>
      </c>
      <c r="E17">
        <v>1360</v>
      </c>
      <c r="F17">
        <v>17325.599999999999</v>
      </c>
      <c r="G17">
        <v>0.12</v>
      </c>
      <c r="H17">
        <v>1135</v>
      </c>
      <c r="I17">
        <v>330</v>
      </c>
      <c r="J17">
        <v>0</v>
      </c>
      <c r="K17">
        <v>240</v>
      </c>
      <c r="L17">
        <v>475</v>
      </c>
      <c r="M17">
        <v>70</v>
      </c>
      <c r="N17">
        <v>10</v>
      </c>
    </row>
    <row r="18" spans="1:14" x14ac:dyDescent="0.25">
      <c r="A18">
        <v>4210015</v>
      </c>
      <c r="B18">
        <v>4394</v>
      </c>
      <c r="C18">
        <v>3897</v>
      </c>
      <c r="D18">
        <v>2954</v>
      </c>
      <c r="E18">
        <v>2622</v>
      </c>
      <c r="F18">
        <v>4008.4</v>
      </c>
      <c r="G18">
        <v>1.1000000000000001</v>
      </c>
      <c r="H18">
        <v>1560</v>
      </c>
      <c r="I18">
        <v>580</v>
      </c>
      <c r="J18">
        <v>15</v>
      </c>
      <c r="K18">
        <v>265</v>
      </c>
      <c r="L18">
        <v>660</v>
      </c>
      <c r="M18">
        <v>30</v>
      </c>
      <c r="N18">
        <v>0</v>
      </c>
    </row>
    <row r="19" spans="1:14" x14ac:dyDescent="0.25">
      <c r="A19">
        <v>4210016</v>
      </c>
      <c r="B19">
        <v>2448</v>
      </c>
      <c r="C19">
        <v>2512</v>
      </c>
      <c r="D19">
        <v>2168</v>
      </c>
      <c r="E19">
        <v>1467</v>
      </c>
      <c r="F19">
        <v>3606.4</v>
      </c>
      <c r="G19">
        <v>0.68</v>
      </c>
      <c r="H19">
        <v>1215</v>
      </c>
      <c r="I19">
        <v>350</v>
      </c>
      <c r="J19">
        <v>10</v>
      </c>
      <c r="K19">
        <v>220</v>
      </c>
      <c r="L19">
        <v>595</v>
      </c>
      <c r="M19">
        <v>20</v>
      </c>
      <c r="N19">
        <v>20</v>
      </c>
    </row>
    <row r="20" spans="1:14" x14ac:dyDescent="0.25">
      <c r="A20">
        <v>4210017</v>
      </c>
      <c r="B20">
        <v>61</v>
      </c>
      <c r="C20">
        <v>123</v>
      </c>
      <c r="D20">
        <v>53</v>
      </c>
      <c r="E20">
        <v>42</v>
      </c>
      <c r="F20">
        <v>754</v>
      </c>
      <c r="G20">
        <v>0.08</v>
      </c>
      <c r="H20">
        <v>55</v>
      </c>
      <c r="I20">
        <v>10</v>
      </c>
      <c r="J20">
        <v>0</v>
      </c>
      <c r="K20">
        <v>15</v>
      </c>
      <c r="L20">
        <v>40</v>
      </c>
      <c r="M20">
        <v>0</v>
      </c>
      <c r="N20">
        <v>0</v>
      </c>
    </row>
    <row r="21" spans="1:14" x14ac:dyDescent="0.25">
      <c r="A21">
        <v>4210018</v>
      </c>
      <c r="B21">
        <v>1154</v>
      </c>
      <c r="C21">
        <v>1133</v>
      </c>
      <c r="D21">
        <v>857</v>
      </c>
      <c r="E21">
        <v>731</v>
      </c>
      <c r="F21">
        <v>8611.9</v>
      </c>
      <c r="G21">
        <v>0.13</v>
      </c>
      <c r="H21">
        <v>700</v>
      </c>
      <c r="I21">
        <v>145</v>
      </c>
      <c r="J21">
        <v>0</v>
      </c>
      <c r="K21">
        <v>175</v>
      </c>
      <c r="L21">
        <v>340</v>
      </c>
      <c r="M21">
        <v>35</v>
      </c>
      <c r="N21">
        <v>0</v>
      </c>
    </row>
    <row r="22" spans="1:14" x14ac:dyDescent="0.25">
      <c r="A22">
        <v>4210019</v>
      </c>
      <c r="B22">
        <v>2628</v>
      </c>
      <c r="C22">
        <v>2698</v>
      </c>
      <c r="D22">
        <v>1900</v>
      </c>
      <c r="E22">
        <v>1719</v>
      </c>
      <c r="F22">
        <v>16835.400000000001</v>
      </c>
      <c r="G22">
        <v>0.16</v>
      </c>
      <c r="H22">
        <v>1540</v>
      </c>
      <c r="I22">
        <v>360</v>
      </c>
      <c r="J22">
        <v>25</v>
      </c>
      <c r="K22">
        <v>285</v>
      </c>
      <c r="L22">
        <v>795</v>
      </c>
      <c r="M22">
        <v>60</v>
      </c>
      <c r="N22">
        <v>15</v>
      </c>
    </row>
    <row r="23" spans="1:14" x14ac:dyDescent="0.25">
      <c r="A23">
        <v>4210020</v>
      </c>
      <c r="B23">
        <v>3277</v>
      </c>
      <c r="C23">
        <v>2927</v>
      </c>
      <c r="D23">
        <v>2261</v>
      </c>
      <c r="E23">
        <v>2063</v>
      </c>
      <c r="F23">
        <v>12555.6</v>
      </c>
      <c r="G23">
        <v>0.26</v>
      </c>
      <c r="H23">
        <v>1705</v>
      </c>
      <c r="I23">
        <v>505</v>
      </c>
      <c r="J23">
        <v>25</v>
      </c>
      <c r="K23">
        <v>425</v>
      </c>
      <c r="L23">
        <v>620</v>
      </c>
      <c r="M23">
        <v>110</v>
      </c>
      <c r="N23">
        <v>25</v>
      </c>
    </row>
    <row r="24" spans="1:14" x14ac:dyDescent="0.25">
      <c r="A24">
        <v>4210021</v>
      </c>
      <c r="B24">
        <v>1682</v>
      </c>
      <c r="C24">
        <v>1673</v>
      </c>
      <c r="D24">
        <v>1172</v>
      </c>
      <c r="E24">
        <v>1088</v>
      </c>
      <c r="F24">
        <v>3810.6</v>
      </c>
      <c r="G24">
        <v>0.44</v>
      </c>
      <c r="H24">
        <v>885</v>
      </c>
      <c r="I24">
        <v>320</v>
      </c>
      <c r="J24">
        <v>25</v>
      </c>
      <c r="K24">
        <v>240</v>
      </c>
      <c r="L24">
        <v>255</v>
      </c>
      <c r="M24">
        <v>45</v>
      </c>
      <c r="N24">
        <v>0</v>
      </c>
    </row>
    <row r="25" spans="1:14" x14ac:dyDescent="0.25">
      <c r="A25">
        <v>4210022</v>
      </c>
      <c r="B25">
        <v>2343</v>
      </c>
      <c r="C25">
        <v>2440</v>
      </c>
      <c r="D25">
        <v>1680</v>
      </c>
      <c r="E25">
        <v>1554</v>
      </c>
      <c r="F25">
        <v>7057.2</v>
      </c>
      <c r="G25">
        <v>0.33</v>
      </c>
      <c r="H25">
        <v>1075</v>
      </c>
      <c r="I25">
        <v>320</v>
      </c>
      <c r="J25">
        <v>30</v>
      </c>
      <c r="K25">
        <v>235</v>
      </c>
      <c r="L25">
        <v>445</v>
      </c>
      <c r="M25">
        <v>40</v>
      </c>
      <c r="N25">
        <v>0</v>
      </c>
    </row>
    <row r="26" spans="1:14" x14ac:dyDescent="0.25">
      <c r="A26">
        <v>4210023</v>
      </c>
      <c r="B26">
        <v>510</v>
      </c>
      <c r="C26">
        <v>544</v>
      </c>
      <c r="D26">
        <v>320</v>
      </c>
      <c r="E26">
        <v>304</v>
      </c>
      <c r="F26">
        <v>3517.2</v>
      </c>
      <c r="G26">
        <v>0.15</v>
      </c>
      <c r="H26">
        <v>260</v>
      </c>
      <c r="I26">
        <v>90</v>
      </c>
      <c r="J26">
        <v>10</v>
      </c>
      <c r="K26">
        <v>45</v>
      </c>
      <c r="L26">
        <v>115</v>
      </c>
      <c r="M26">
        <v>10</v>
      </c>
      <c r="N26">
        <v>0</v>
      </c>
    </row>
    <row r="27" spans="1:14" x14ac:dyDescent="0.25">
      <c r="A27">
        <v>4210024</v>
      </c>
      <c r="B27">
        <v>953</v>
      </c>
      <c r="C27">
        <v>908</v>
      </c>
      <c r="D27">
        <v>787</v>
      </c>
      <c r="E27">
        <v>645</v>
      </c>
      <c r="F27">
        <v>3557.3</v>
      </c>
      <c r="G27">
        <v>0.27</v>
      </c>
      <c r="H27">
        <v>550</v>
      </c>
      <c r="I27">
        <v>210</v>
      </c>
      <c r="J27">
        <v>10</v>
      </c>
      <c r="K27">
        <v>80</v>
      </c>
      <c r="L27">
        <v>240</v>
      </c>
      <c r="M27">
        <v>0</v>
      </c>
      <c r="N27">
        <v>10</v>
      </c>
    </row>
    <row r="28" spans="1:14" x14ac:dyDescent="0.25">
      <c r="A28">
        <v>4210025</v>
      </c>
      <c r="B28">
        <v>710</v>
      </c>
      <c r="C28">
        <v>768</v>
      </c>
      <c r="D28">
        <v>673</v>
      </c>
      <c r="E28">
        <v>488</v>
      </c>
      <c r="F28">
        <v>966.1</v>
      </c>
      <c r="G28">
        <v>0.73</v>
      </c>
      <c r="H28">
        <v>285</v>
      </c>
      <c r="I28">
        <v>120</v>
      </c>
      <c r="J28">
        <v>10</v>
      </c>
      <c r="K28">
        <v>35</v>
      </c>
      <c r="L28">
        <v>95</v>
      </c>
      <c r="M28">
        <v>15</v>
      </c>
      <c r="N28">
        <v>0</v>
      </c>
    </row>
    <row r="29" spans="1:14" x14ac:dyDescent="0.25">
      <c r="A29">
        <v>4210026</v>
      </c>
      <c r="B29">
        <v>4878</v>
      </c>
      <c r="C29">
        <v>5104</v>
      </c>
      <c r="D29">
        <v>2906</v>
      </c>
      <c r="E29">
        <v>2775</v>
      </c>
      <c r="F29">
        <v>3018</v>
      </c>
      <c r="G29">
        <v>1.62</v>
      </c>
      <c r="H29">
        <v>2080</v>
      </c>
      <c r="I29">
        <v>1105</v>
      </c>
      <c r="J29">
        <v>75</v>
      </c>
      <c r="K29">
        <v>560</v>
      </c>
      <c r="L29">
        <v>225</v>
      </c>
      <c r="M29">
        <v>110</v>
      </c>
      <c r="N29">
        <v>10</v>
      </c>
    </row>
    <row r="30" spans="1:14" x14ac:dyDescent="0.25">
      <c r="A30">
        <v>4210027</v>
      </c>
      <c r="B30">
        <v>2079</v>
      </c>
      <c r="C30">
        <v>1833</v>
      </c>
      <c r="D30">
        <v>1286</v>
      </c>
      <c r="E30">
        <v>1220</v>
      </c>
      <c r="F30">
        <v>5012.1000000000004</v>
      </c>
      <c r="G30">
        <v>0.41</v>
      </c>
      <c r="H30">
        <v>1110</v>
      </c>
      <c r="I30">
        <v>575</v>
      </c>
      <c r="J30">
        <v>35</v>
      </c>
      <c r="K30">
        <v>215</v>
      </c>
      <c r="L30">
        <v>215</v>
      </c>
      <c r="M30">
        <v>55</v>
      </c>
      <c r="N30">
        <v>15</v>
      </c>
    </row>
    <row r="31" spans="1:14" x14ac:dyDescent="0.25">
      <c r="A31">
        <v>4210028</v>
      </c>
      <c r="B31">
        <v>1669</v>
      </c>
      <c r="C31">
        <v>1674</v>
      </c>
      <c r="D31">
        <v>1054</v>
      </c>
      <c r="E31">
        <v>1017</v>
      </c>
      <c r="F31">
        <v>963.6</v>
      </c>
      <c r="G31">
        <v>1.73</v>
      </c>
      <c r="H31">
        <v>970</v>
      </c>
      <c r="I31">
        <v>435</v>
      </c>
      <c r="J31">
        <v>25</v>
      </c>
      <c r="K31">
        <v>210</v>
      </c>
      <c r="L31">
        <v>245</v>
      </c>
      <c r="M31">
        <v>45</v>
      </c>
      <c r="N31">
        <v>10</v>
      </c>
    </row>
    <row r="32" spans="1:14" x14ac:dyDescent="0.25">
      <c r="A32">
        <v>4210029</v>
      </c>
      <c r="B32">
        <v>2369</v>
      </c>
      <c r="C32">
        <v>2281</v>
      </c>
      <c r="D32">
        <v>1385</v>
      </c>
      <c r="E32">
        <v>1343</v>
      </c>
      <c r="F32">
        <v>7699.1</v>
      </c>
      <c r="G32">
        <v>0.31</v>
      </c>
      <c r="H32">
        <v>1190</v>
      </c>
      <c r="I32">
        <v>535</v>
      </c>
      <c r="J32">
        <v>10</v>
      </c>
      <c r="K32">
        <v>305</v>
      </c>
      <c r="L32">
        <v>255</v>
      </c>
      <c r="M32">
        <v>80</v>
      </c>
      <c r="N32">
        <v>10</v>
      </c>
    </row>
    <row r="33" spans="1:14" x14ac:dyDescent="0.25">
      <c r="A33">
        <v>4210030</v>
      </c>
      <c r="B33">
        <v>3369</v>
      </c>
      <c r="C33">
        <v>3404</v>
      </c>
      <c r="D33">
        <v>1884</v>
      </c>
      <c r="E33">
        <v>1765</v>
      </c>
      <c r="F33">
        <v>9273.2999999999993</v>
      </c>
      <c r="G33">
        <v>0.36</v>
      </c>
      <c r="H33">
        <v>1615</v>
      </c>
      <c r="I33">
        <v>700</v>
      </c>
      <c r="J33">
        <v>45</v>
      </c>
      <c r="K33">
        <v>430</v>
      </c>
      <c r="L33">
        <v>325</v>
      </c>
      <c r="M33">
        <v>90</v>
      </c>
      <c r="N33">
        <v>15</v>
      </c>
    </row>
    <row r="34" spans="1:14" x14ac:dyDescent="0.25">
      <c r="A34">
        <v>4210031</v>
      </c>
      <c r="B34">
        <v>2531</v>
      </c>
      <c r="C34">
        <v>2607</v>
      </c>
      <c r="D34">
        <v>1544</v>
      </c>
      <c r="E34">
        <v>1458</v>
      </c>
      <c r="F34">
        <v>2719.2</v>
      </c>
      <c r="G34">
        <v>0.93</v>
      </c>
      <c r="H34">
        <v>1105</v>
      </c>
      <c r="I34">
        <v>650</v>
      </c>
      <c r="J34">
        <v>30</v>
      </c>
      <c r="K34">
        <v>235</v>
      </c>
      <c r="L34">
        <v>135</v>
      </c>
      <c r="M34">
        <v>45</v>
      </c>
      <c r="N34">
        <v>0</v>
      </c>
    </row>
    <row r="35" spans="1:14" x14ac:dyDescent="0.25">
      <c r="A35">
        <v>4210032</v>
      </c>
      <c r="B35">
        <v>1550</v>
      </c>
      <c r="C35">
        <v>1530</v>
      </c>
      <c r="D35">
        <v>820</v>
      </c>
      <c r="E35">
        <v>786</v>
      </c>
      <c r="F35">
        <v>1194.0999999999999</v>
      </c>
      <c r="G35">
        <v>1.3</v>
      </c>
      <c r="H35">
        <v>485</v>
      </c>
      <c r="I35">
        <v>290</v>
      </c>
      <c r="J35">
        <v>25</v>
      </c>
      <c r="K35">
        <v>75</v>
      </c>
      <c r="L35">
        <v>70</v>
      </c>
      <c r="M35">
        <v>20</v>
      </c>
      <c r="N35">
        <v>0</v>
      </c>
    </row>
    <row r="36" spans="1:14" x14ac:dyDescent="0.25">
      <c r="A36">
        <v>4210033.01</v>
      </c>
      <c r="B36">
        <v>3491</v>
      </c>
      <c r="C36">
        <v>3661</v>
      </c>
      <c r="D36">
        <v>2243</v>
      </c>
      <c r="E36">
        <v>2068</v>
      </c>
      <c r="F36">
        <v>5614.3</v>
      </c>
      <c r="G36">
        <v>0.62</v>
      </c>
      <c r="H36">
        <v>1620</v>
      </c>
      <c r="I36">
        <v>1005</v>
      </c>
      <c r="J36">
        <v>40</v>
      </c>
      <c r="K36">
        <v>440</v>
      </c>
      <c r="L36">
        <v>100</v>
      </c>
      <c r="M36">
        <v>30</v>
      </c>
      <c r="N36">
        <v>15</v>
      </c>
    </row>
    <row r="37" spans="1:14" x14ac:dyDescent="0.25">
      <c r="A37">
        <v>4210033.0199999996</v>
      </c>
      <c r="B37">
        <v>3422</v>
      </c>
      <c r="C37">
        <v>3533</v>
      </c>
      <c r="D37">
        <v>1985</v>
      </c>
      <c r="E37">
        <v>1859</v>
      </c>
      <c r="F37">
        <v>6998</v>
      </c>
      <c r="G37">
        <v>0.49</v>
      </c>
      <c r="H37">
        <v>1610</v>
      </c>
      <c r="I37">
        <v>1040</v>
      </c>
      <c r="J37">
        <v>65</v>
      </c>
      <c r="K37">
        <v>360</v>
      </c>
      <c r="L37">
        <v>95</v>
      </c>
      <c r="M37">
        <v>45</v>
      </c>
      <c r="N37">
        <v>10</v>
      </c>
    </row>
    <row r="38" spans="1:14" x14ac:dyDescent="0.25">
      <c r="A38">
        <v>4210034</v>
      </c>
      <c r="B38">
        <v>4449</v>
      </c>
      <c r="C38">
        <v>4473</v>
      </c>
      <c r="D38">
        <v>2684</v>
      </c>
      <c r="E38">
        <v>2549</v>
      </c>
      <c r="F38">
        <v>7353.7</v>
      </c>
      <c r="G38">
        <v>0.61</v>
      </c>
      <c r="H38">
        <v>2125</v>
      </c>
      <c r="I38">
        <v>1265</v>
      </c>
      <c r="J38">
        <v>105</v>
      </c>
      <c r="K38">
        <v>535</v>
      </c>
      <c r="L38">
        <v>170</v>
      </c>
      <c r="M38">
        <v>45</v>
      </c>
      <c r="N38">
        <v>0</v>
      </c>
    </row>
    <row r="39" spans="1:14" x14ac:dyDescent="0.25">
      <c r="A39">
        <v>4210035</v>
      </c>
      <c r="B39">
        <v>2014</v>
      </c>
      <c r="C39">
        <v>2019</v>
      </c>
      <c r="D39">
        <v>1196</v>
      </c>
      <c r="E39">
        <v>1126</v>
      </c>
      <c r="F39">
        <v>5985.1</v>
      </c>
      <c r="G39">
        <v>0.34</v>
      </c>
      <c r="H39">
        <v>955</v>
      </c>
      <c r="I39">
        <v>390</v>
      </c>
      <c r="J39">
        <v>20</v>
      </c>
      <c r="K39">
        <v>345</v>
      </c>
      <c r="L39">
        <v>150</v>
      </c>
      <c r="M39">
        <v>40</v>
      </c>
      <c r="N39">
        <v>0</v>
      </c>
    </row>
    <row r="40" spans="1:14" x14ac:dyDescent="0.25">
      <c r="A40">
        <v>4210036</v>
      </c>
      <c r="B40">
        <v>4897</v>
      </c>
      <c r="C40">
        <v>4995</v>
      </c>
      <c r="D40">
        <v>2953</v>
      </c>
      <c r="E40">
        <v>2766</v>
      </c>
      <c r="F40">
        <v>6304.1</v>
      </c>
      <c r="G40">
        <v>0.78</v>
      </c>
      <c r="H40">
        <v>2570</v>
      </c>
      <c r="I40">
        <v>1235</v>
      </c>
      <c r="J40">
        <v>80</v>
      </c>
      <c r="K40">
        <v>700</v>
      </c>
      <c r="L40">
        <v>395</v>
      </c>
      <c r="M40">
        <v>140</v>
      </c>
      <c r="N40">
        <v>25</v>
      </c>
    </row>
    <row r="41" spans="1:14" x14ac:dyDescent="0.25">
      <c r="A41">
        <v>4210037</v>
      </c>
      <c r="B41">
        <v>4004</v>
      </c>
      <c r="C41">
        <v>3893</v>
      </c>
      <c r="D41">
        <v>2393</v>
      </c>
      <c r="E41">
        <v>2163</v>
      </c>
      <c r="F41">
        <v>5712.7</v>
      </c>
      <c r="G41">
        <v>0.7</v>
      </c>
      <c r="H41">
        <v>1620</v>
      </c>
      <c r="I41">
        <v>835</v>
      </c>
      <c r="J41">
        <v>90</v>
      </c>
      <c r="K41">
        <v>430</v>
      </c>
      <c r="L41">
        <v>205</v>
      </c>
      <c r="M41">
        <v>35</v>
      </c>
      <c r="N41">
        <v>20</v>
      </c>
    </row>
    <row r="42" spans="1:14" x14ac:dyDescent="0.25">
      <c r="A42">
        <v>4210038.01</v>
      </c>
      <c r="B42">
        <v>3271</v>
      </c>
      <c r="C42">
        <v>3134</v>
      </c>
      <c r="D42">
        <v>1573</v>
      </c>
      <c r="E42">
        <v>1486</v>
      </c>
      <c r="F42">
        <v>7711</v>
      </c>
      <c r="G42">
        <v>0.42</v>
      </c>
      <c r="H42">
        <v>1270</v>
      </c>
      <c r="I42">
        <v>795</v>
      </c>
      <c r="J42">
        <v>35</v>
      </c>
      <c r="K42">
        <v>330</v>
      </c>
      <c r="L42">
        <v>70</v>
      </c>
      <c r="M42">
        <v>40</v>
      </c>
      <c r="N42">
        <v>0</v>
      </c>
    </row>
    <row r="43" spans="1:14" x14ac:dyDescent="0.25">
      <c r="A43">
        <v>4210038.0199999996</v>
      </c>
      <c r="B43">
        <v>2656</v>
      </c>
      <c r="C43">
        <v>2571</v>
      </c>
      <c r="D43">
        <v>1574</v>
      </c>
      <c r="E43">
        <v>1477</v>
      </c>
      <c r="F43">
        <v>5675.2</v>
      </c>
      <c r="G43">
        <v>0.47</v>
      </c>
      <c r="H43">
        <v>1345</v>
      </c>
      <c r="I43">
        <v>850</v>
      </c>
      <c r="J43">
        <v>30</v>
      </c>
      <c r="K43">
        <v>300</v>
      </c>
      <c r="L43">
        <v>95</v>
      </c>
      <c r="M43">
        <v>35</v>
      </c>
      <c r="N43">
        <v>35</v>
      </c>
    </row>
    <row r="44" spans="1:14" x14ac:dyDescent="0.25">
      <c r="A44">
        <v>4210039.01</v>
      </c>
      <c r="B44">
        <v>6539</v>
      </c>
      <c r="C44">
        <v>6566</v>
      </c>
      <c r="D44">
        <v>2954</v>
      </c>
      <c r="E44">
        <v>2917</v>
      </c>
      <c r="F44">
        <v>864.6</v>
      </c>
      <c r="G44">
        <v>7.56</v>
      </c>
      <c r="H44">
        <v>3335</v>
      </c>
      <c r="I44">
        <v>2530</v>
      </c>
      <c r="J44">
        <v>140</v>
      </c>
      <c r="K44">
        <v>445</v>
      </c>
      <c r="L44">
        <v>135</v>
      </c>
      <c r="M44">
        <v>40</v>
      </c>
      <c r="N44">
        <v>45</v>
      </c>
    </row>
    <row r="45" spans="1:14" x14ac:dyDescent="0.25">
      <c r="A45">
        <v>4210039.0199999996</v>
      </c>
      <c r="B45">
        <v>5077</v>
      </c>
      <c r="C45">
        <v>4881</v>
      </c>
      <c r="D45">
        <v>2746</v>
      </c>
      <c r="E45">
        <v>2667</v>
      </c>
      <c r="F45">
        <v>3894.6</v>
      </c>
      <c r="G45">
        <v>1.3</v>
      </c>
      <c r="H45">
        <v>2475</v>
      </c>
      <c r="I45">
        <v>1775</v>
      </c>
      <c r="J45">
        <v>120</v>
      </c>
      <c r="K45">
        <v>455</v>
      </c>
      <c r="L45">
        <v>90</v>
      </c>
      <c r="M45">
        <v>15</v>
      </c>
      <c r="N45">
        <v>25</v>
      </c>
    </row>
    <row r="46" spans="1:14" x14ac:dyDescent="0.25">
      <c r="A46">
        <v>4210040.01</v>
      </c>
      <c r="B46">
        <v>4260</v>
      </c>
      <c r="C46">
        <v>4288</v>
      </c>
      <c r="D46">
        <v>1911</v>
      </c>
      <c r="E46">
        <v>1873</v>
      </c>
      <c r="F46">
        <v>1879.6</v>
      </c>
      <c r="G46">
        <v>2.27</v>
      </c>
      <c r="H46">
        <v>1910</v>
      </c>
      <c r="I46">
        <v>1405</v>
      </c>
      <c r="J46">
        <v>110</v>
      </c>
      <c r="K46">
        <v>285</v>
      </c>
      <c r="L46">
        <v>60</v>
      </c>
      <c r="M46">
        <v>40</v>
      </c>
      <c r="N46">
        <v>15</v>
      </c>
    </row>
    <row r="47" spans="1:14" x14ac:dyDescent="0.25">
      <c r="A47">
        <v>4210040.03</v>
      </c>
      <c r="B47">
        <v>8277</v>
      </c>
      <c r="C47">
        <v>8306</v>
      </c>
      <c r="D47">
        <v>3959</v>
      </c>
      <c r="E47">
        <v>3820</v>
      </c>
      <c r="F47">
        <v>2904.8</v>
      </c>
      <c r="G47">
        <v>2.85</v>
      </c>
      <c r="H47">
        <v>4860</v>
      </c>
      <c r="I47">
        <v>3765</v>
      </c>
      <c r="J47">
        <v>190</v>
      </c>
      <c r="K47">
        <v>680</v>
      </c>
      <c r="L47">
        <v>130</v>
      </c>
      <c r="M47">
        <v>65</v>
      </c>
      <c r="N47">
        <v>20</v>
      </c>
    </row>
    <row r="48" spans="1:14" x14ac:dyDescent="0.25">
      <c r="A48">
        <v>4210040.04</v>
      </c>
      <c r="B48">
        <v>775</v>
      </c>
      <c r="C48">
        <v>850</v>
      </c>
      <c r="D48">
        <v>301</v>
      </c>
      <c r="E48">
        <v>291</v>
      </c>
      <c r="F48">
        <v>255.6</v>
      </c>
      <c r="G48">
        <v>3.03</v>
      </c>
      <c r="H48">
        <v>280</v>
      </c>
      <c r="I48">
        <v>210</v>
      </c>
      <c r="J48">
        <v>20</v>
      </c>
      <c r="K48">
        <v>35</v>
      </c>
      <c r="L48">
        <v>0</v>
      </c>
      <c r="M48">
        <v>10</v>
      </c>
      <c r="N48">
        <v>0</v>
      </c>
    </row>
    <row r="49" spans="1:14" x14ac:dyDescent="0.25">
      <c r="A49">
        <v>4210041.0199999996</v>
      </c>
      <c r="B49">
        <v>8952</v>
      </c>
      <c r="C49">
        <v>7692</v>
      </c>
      <c r="D49">
        <v>4307</v>
      </c>
      <c r="E49">
        <v>4200</v>
      </c>
      <c r="F49">
        <v>2200</v>
      </c>
      <c r="G49">
        <v>4.07</v>
      </c>
      <c r="H49">
        <v>4890</v>
      </c>
      <c r="I49">
        <v>4015</v>
      </c>
      <c r="J49">
        <v>245</v>
      </c>
      <c r="K49">
        <v>485</v>
      </c>
      <c r="L49">
        <v>110</v>
      </c>
      <c r="M49">
        <v>20</v>
      </c>
      <c r="N49">
        <v>20</v>
      </c>
    </row>
    <row r="50" spans="1:14" x14ac:dyDescent="0.25">
      <c r="A50">
        <v>4210041.03</v>
      </c>
      <c r="B50">
        <v>1184</v>
      </c>
      <c r="C50">
        <v>1155</v>
      </c>
      <c r="D50">
        <v>485</v>
      </c>
      <c r="E50">
        <v>469</v>
      </c>
      <c r="F50">
        <v>84.8</v>
      </c>
      <c r="G50">
        <v>13.96</v>
      </c>
      <c r="H50">
        <v>555</v>
      </c>
      <c r="I50">
        <v>495</v>
      </c>
      <c r="J50">
        <v>15</v>
      </c>
      <c r="K50">
        <v>30</v>
      </c>
      <c r="L50">
        <v>10</v>
      </c>
      <c r="M50">
        <v>10</v>
      </c>
      <c r="N50">
        <v>0</v>
      </c>
    </row>
    <row r="51" spans="1:14" x14ac:dyDescent="0.25">
      <c r="A51">
        <v>4210041.04</v>
      </c>
      <c r="B51">
        <v>6222</v>
      </c>
      <c r="C51">
        <v>6175</v>
      </c>
      <c r="D51">
        <v>2670</v>
      </c>
      <c r="E51">
        <v>2562</v>
      </c>
      <c r="F51">
        <v>789.8</v>
      </c>
      <c r="G51">
        <v>7.88</v>
      </c>
      <c r="H51">
        <v>3295</v>
      </c>
      <c r="I51">
        <v>2675</v>
      </c>
      <c r="J51">
        <v>145</v>
      </c>
      <c r="K51">
        <v>345</v>
      </c>
      <c r="L51">
        <v>95</v>
      </c>
      <c r="M51">
        <v>10</v>
      </c>
      <c r="N51">
        <v>30</v>
      </c>
    </row>
    <row r="52" spans="1:14" x14ac:dyDescent="0.25">
      <c r="A52">
        <v>4210041.05</v>
      </c>
      <c r="B52">
        <v>8949</v>
      </c>
      <c r="C52">
        <v>7666</v>
      </c>
      <c r="D52">
        <v>3799</v>
      </c>
      <c r="E52">
        <v>3686</v>
      </c>
      <c r="F52">
        <v>2875.1</v>
      </c>
      <c r="G52">
        <v>3.11</v>
      </c>
      <c r="H52">
        <v>4550</v>
      </c>
      <c r="I52">
        <v>3745</v>
      </c>
      <c r="J52">
        <v>185</v>
      </c>
      <c r="K52">
        <v>395</v>
      </c>
      <c r="L52">
        <v>140</v>
      </c>
      <c r="M52">
        <v>55</v>
      </c>
      <c r="N52">
        <v>40</v>
      </c>
    </row>
    <row r="53" spans="1:14" x14ac:dyDescent="0.25">
      <c r="A53">
        <v>4210041.0599999996</v>
      </c>
      <c r="B53">
        <v>4379</v>
      </c>
      <c r="C53">
        <v>3722</v>
      </c>
      <c r="D53">
        <v>1647</v>
      </c>
      <c r="E53">
        <v>1627</v>
      </c>
      <c r="F53">
        <v>1651.7</v>
      </c>
      <c r="G53">
        <v>2.65</v>
      </c>
      <c r="H53">
        <v>2295</v>
      </c>
      <c r="I53">
        <v>1960</v>
      </c>
      <c r="J53">
        <v>75</v>
      </c>
      <c r="K53">
        <v>205</v>
      </c>
      <c r="L53">
        <v>30</v>
      </c>
      <c r="M53">
        <v>10</v>
      </c>
      <c r="N53">
        <v>10</v>
      </c>
    </row>
    <row r="54" spans="1:14" x14ac:dyDescent="0.25">
      <c r="A54">
        <v>4210041.07</v>
      </c>
      <c r="B54">
        <v>2319</v>
      </c>
      <c r="C54">
        <v>2342</v>
      </c>
      <c r="D54">
        <v>1069</v>
      </c>
      <c r="E54">
        <v>1048</v>
      </c>
      <c r="F54">
        <v>2707.2</v>
      </c>
      <c r="G54">
        <v>0.86</v>
      </c>
      <c r="H54">
        <v>1240</v>
      </c>
      <c r="I54">
        <v>1005</v>
      </c>
      <c r="J54">
        <v>45</v>
      </c>
      <c r="K54">
        <v>140</v>
      </c>
      <c r="L54">
        <v>35</v>
      </c>
      <c r="M54">
        <v>15</v>
      </c>
      <c r="N54">
        <v>0</v>
      </c>
    </row>
    <row r="55" spans="1:14" x14ac:dyDescent="0.25">
      <c r="A55">
        <v>4210041.08</v>
      </c>
      <c r="B55">
        <v>2532</v>
      </c>
      <c r="C55">
        <v>2584</v>
      </c>
      <c r="D55">
        <v>1171</v>
      </c>
      <c r="E55">
        <v>1155</v>
      </c>
      <c r="F55">
        <v>2290.4</v>
      </c>
      <c r="G55">
        <v>1.1100000000000001</v>
      </c>
      <c r="H55">
        <v>1240</v>
      </c>
      <c r="I55">
        <v>965</v>
      </c>
      <c r="J55">
        <v>55</v>
      </c>
      <c r="K55">
        <v>140</v>
      </c>
      <c r="L55">
        <v>55</v>
      </c>
      <c r="M55">
        <v>10</v>
      </c>
      <c r="N55">
        <v>15</v>
      </c>
    </row>
    <row r="56" spans="1:14" x14ac:dyDescent="0.25">
      <c r="A56">
        <v>4210041.09</v>
      </c>
      <c r="B56">
        <v>2524</v>
      </c>
      <c r="C56">
        <v>2501</v>
      </c>
      <c r="D56">
        <v>1202</v>
      </c>
      <c r="E56">
        <v>1182</v>
      </c>
      <c r="F56">
        <v>722.4</v>
      </c>
      <c r="G56">
        <v>3.49</v>
      </c>
      <c r="H56">
        <v>1300</v>
      </c>
      <c r="I56">
        <v>1035</v>
      </c>
      <c r="J56">
        <v>30</v>
      </c>
      <c r="K56">
        <v>175</v>
      </c>
      <c r="L56">
        <v>55</v>
      </c>
      <c r="M56">
        <v>10</v>
      </c>
      <c r="N56">
        <v>0</v>
      </c>
    </row>
    <row r="57" spans="1:14" x14ac:dyDescent="0.25">
      <c r="A57">
        <v>4210100</v>
      </c>
      <c r="B57">
        <v>1720</v>
      </c>
      <c r="C57">
        <v>1792</v>
      </c>
      <c r="D57">
        <v>907</v>
      </c>
      <c r="E57">
        <v>866</v>
      </c>
      <c r="F57">
        <v>740.9</v>
      </c>
      <c r="G57">
        <v>2.3199999999999998</v>
      </c>
      <c r="H57">
        <v>735</v>
      </c>
      <c r="I57">
        <v>625</v>
      </c>
      <c r="J57">
        <v>20</v>
      </c>
      <c r="K57">
        <v>35</v>
      </c>
      <c r="L57">
        <v>30</v>
      </c>
      <c r="M57">
        <v>20</v>
      </c>
      <c r="N57">
        <v>10</v>
      </c>
    </row>
    <row r="58" spans="1:14" x14ac:dyDescent="0.25">
      <c r="A58">
        <v>4210101</v>
      </c>
      <c r="B58">
        <v>4706</v>
      </c>
      <c r="C58">
        <v>5198</v>
      </c>
      <c r="D58">
        <v>1737</v>
      </c>
      <c r="E58">
        <v>1672</v>
      </c>
      <c r="F58">
        <v>1897.4</v>
      </c>
      <c r="G58">
        <v>2.48</v>
      </c>
      <c r="H58">
        <v>1880</v>
      </c>
      <c r="I58">
        <v>1395</v>
      </c>
      <c r="J58">
        <v>65</v>
      </c>
      <c r="K58">
        <v>130</v>
      </c>
      <c r="L58">
        <v>180</v>
      </c>
      <c r="M58">
        <v>100</v>
      </c>
      <c r="N58">
        <v>20</v>
      </c>
    </row>
    <row r="59" spans="1:14" x14ac:dyDescent="0.25">
      <c r="A59">
        <v>4210102</v>
      </c>
      <c r="B59">
        <v>1845</v>
      </c>
      <c r="C59">
        <v>1846</v>
      </c>
      <c r="D59">
        <v>914</v>
      </c>
      <c r="E59">
        <v>838</v>
      </c>
      <c r="F59">
        <v>4486.8999999999996</v>
      </c>
      <c r="G59">
        <v>0.41</v>
      </c>
      <c r="H59">
        <v>990</v>
      </c>
      <c r="I59">
        <v>560</v>
      </c>
      <c r="J59">
        <v>60</v>
      </c>
      <c r="K59">
        <v>160</v>
      </c>
      <c r="L59">
        <v>150</v>
      </c>
      <c r="M59">
        <v>50</v>
      </c>
      <c r="N59">
        <v>10</v>
      </c>
    </row>
    <row r="60" spans="1:14" x14ac:dyDescent="0.25">
      <c r="A60">
        <v>4210103</v>
      </c>
      <c r="B60">
        <v>3180</v>
      </c>
      <c r="C60">
        <v>3205</v>
      </c>
      <c r="D60">
        <v>1429</v>
      </c>
      <c r="E60">
        <v>1357</v>
      </c>
      <c r="F60">
        <v>2126.4</v>
      </c>
      <c r="G60">
        <v>1.5</v>
      </c>
      <c r="H60">
        <v>1095</v>
      </c>
      <c r="I60">
        <v>675</v>
      </c>
      <c r="J60">
        <v>45</v>
      </c>
      <c r="K60">
        <v>175</v>
      </c>
      <c r="L60">
        <v>140</v>
      </c>
      <c r="M60">
        <v>40</v>
      </c>
      <c r="N60">
        <v>15</v>
      </c>
    </row>
    <row r="61" spans="1:14" x14ac:dyDescent="0.25">
      <c r="A61">
        <v>4210110</v>
      </c>
      <c r="B61">
        <v>4273</v>
      </c>
      <c r="C61">
        <v>4351</v>
      </c>
      <c r="D61">
        <v>1737</v>
      </c>
      <c r="E61">
        <v>1642</v>
      </c>
      <c r="F61">
        <v>2537.9</v>
      </c>
      <c r="G61">
        <v>1.68</v>
      </c>
      <c r="H61">
        <v>1745</v>
      </c>
      <c r="I61">
        <v>1065</v>
      </c>
      <c r="J61">
        <v>80</v>
      </c>
      <c r="K61">
        <v>225</v>
      </c>
      <c r="L61">
        <v>290</v>
      </c>
      <c r="M61">
        <v>60</v>
      </c>
      <c r="N61">
        <v>25</v>
      </c>
    </row>
    <row r="62" spans="1:14" x14ac:dyDescent="0.25">
      <c r="A62">
        <v>4210111</v>
      </c>
      <c r="B62">
        <v>4527</v>
      </c>
      <c r="C62">
        <v>4528</v>
      </c>
      <c r="D62">
        <v>2222</v>
      </c>
      <c r="E62">
        <v>2120</v>
      </c>
      <c r="F62">
        <v>2003.6</v>
      </c>
      <c r="G62">
        <v>2.2599999999999998</v>
      </c>
      <c r="H62">
        <v>2020</v>
      </c>
      <c r="I62">
        <v>1300</v>
      </c>
      <c r="J62">
        <v>85</v>
      </c>
      <c r="K62">
        <v>320</v>
      </c>
      <c r="L62">
        <v>240</v>
      </c>
      <c r="M62">
        <v>40</v>
      </c>
      <c r="N62">
        <v>40</v>
      </c>
    </row>
    <row r="63" spans="1:14" x14ac:dyDescent="0.25">
      <c r="A63">
        <v>4210112.01</v>
      </c>
      <c r="B63">
        <v>5319</v>
      </c>
      <c r="C63">
        <v>5069</v>
      </c>
      <c r="D63">
        <v>2746</v>
      </c>
      <c r="E63">
        <v>2592</v>
      </c>
      <c r="F63">
        <v>1747.2</v>
      </c>
      <c r="G63">
        <v>3.04</v>
      </c>
      <c r="H63">
        <v>2155</v>
      </c>
      <c r="I63">
        <v>1590</v>
      </c>
      <c r="J63">
        <v>95</v>
      </c>
      <c r="K63">
        <v>320</v>
      </c>
      <c r="L63">
        <v>115</v>
      </c>
      <c r="M63">
        <v>25</v>
      </c>
      <c r="N63">
        <v>15</v>
      </c>
    </row>
    <row r="64" spans="1:14" x14ac:dyDescent="0.25">
      <c r="A64">
        <v>4210112.0199999996</v>
      </c>
      <c r="B64">
        <v>4059</v>
      </c>
      <c r="C64">
        <v>4013</v>
      </c>
      <c r="D64">
        <v>2234</v>
      </c>
      <c r="E64">
        <v>2079</v>
      </c>
      <c r="F64">
        <v>5765.6</v>
      </c>
      <c r="G64">
        <v>0.7</v>
      </c>
      <c r="H64">
        <v>2155</v>
      </c>
      <c r="I64">
        <v>1175</v>
      </c>
      <c r="J64">
        <v>85</v>
      </c>
      <c r="K64">
        <v>650</v>
      </c>
      <c r="L64">
        <v>205</v>
      </c>
      <c r="M64">
        <v>15</v>
      </c>
      <c r="N64">
        <v>30</v>
      </c>
    </row>
    <row r="65" spans="1:14" x14ac:dyDescent="0.25">
      <c r="A65">
        <v>4210113.01</v>
      </c>
      <c r="B65">
        <v>6985</v>
      </c>
      <c r="C65">
        <v>7175</v>
      </c>
      <c r="D65">
        <v>4158</v>
      </c>
      <c r="E65">
        <v>4042</v>
      </c>
      <c r="F65">
        <v>4276.3999999999996</v>
      </c>
      <c r="G65">
        <v>1.63</v>
      </c>
      <c r="H65">
        <v>2430</v>
      </c>
      <c r="I65">
        <v>1570</v>
      </c>
      <c r="J65">
        <v>65</v>
      </c>
      <c r="K65">
        <v>595</v>
      </c>
      <c r="L65">
        <v>135</v>
      </c>
      <c r="M65">
        <v>35</v>
      </c>
      <c r="N65">
        <v>35</v>
      </c>
    </row>
    <row r="66" spans="1:14" x14ac:dyDescent="0.25">
      <c r="A66">
        <v>4210113.0199999996</v>
      </c>
      <c r="B66">
        <v>7197</v>
      </c>
      <c r="C66">
        <v>7131</v>
      </c>
      <c r="D66">
        <v>3187</v>
      </c>
      <c r="E66">
        <v>3090</v>
      </c>
      <c r="F66">
        <v>1717.5</v>
      </c>
      <c r="G66">
        <v>4.1900000000000004</v>
      </c>
      <c r="H66">
        <v>3080</v>
      </c>
      <c r="I66">
        <v>2445</v>
      </c>
      <c r="J66">
        <v>80</v>
      </c>
      <c r="K66">
        <v>430</v>
      </c>
      <c r="L66">
        <v>70</v>
      </c>
      <c r="M66">
        <v>55</v>
      </c>
      <c r="N66">
        <v>10</v>
      </c>
    </row>
    <row r="67" spans="1:14" x14ac:dyDescent="0.25">
      <c r="A67">
        <v>4210114</v>
      </c>
      <c r="B67">
        <v>6085</v>
      </c>
      <c r="C67">
        <v>5727</v>
      </c>
      <c r="D67">
        <v>3380</v>
      </c>
      <c r="E67">
        <v>3196</v>
      </c>
      <c r="F67">
        <v>3866.7</v>
      </c>
      <c r="G67">
        <v>1.57</v>
      </c>
      <c r="H67">
        <v>3075</v>
      </c>
      <c r="I67">
        <v>1895</v>
      </c>
      <c r="J67">
        <v>130</v>
      </c>
      <c r="K67">
        <v>705</v>
      </c>
      <c r="L67">
        <v>255</v>
      </c>
      <c r="M67">
        <v>55</v>
      </c>
      <c r="N67">
        <v>35</v>
      </c>
    </row>
    <row r="68" spans="1:14" x14ac:dyDescent="0.25">
      <c r="A68">
        <v>4210115</v>
      </c>
      <c r="B68">
        <v>3308</v>
      </c>
      <c r="C68">
        <v>3054</v>
      </c>
      <c r="D68">
        <v>2241</v>
      </c>
      <c r="E68">
        <v>1773</v>
      </c>
      <c r="F68">
        <v>1400.2</v>
      </c>
      <c r="G68">
        <v>2.36</v>
      </c>
      <c r="H68">
        <v>1605</v>
      </c>
      <c r="I68">
        <v>950</v>
      </c>
      <c r="J68">
        <v>60</v>
      </c>
      <c r="K68">
        <v>285</v>
      </c>
      <c r="L68">
        <v>285</v>
      </c>
      <c r="M68">
        <v>15</v>
      </c>
      <c r="N68">
        <v>15</v>
      </c>
    </row>
    <row r="69" spans="1:14" x14ac:dyDescent="0.25">
      <c r="A69">
        <v>4210116</v>
      </c>
      <c r="B69">
        <v>8065</v>
      </c>
      <c r="C69">
        <v>8602</v>
      </c>
      <c r="D69">
        <v>6086</v>
      </c>
      <c r="E69">
        <v>4253</v>
      </c>
      <c r="F69">
        <v>2480.3000000000002</v>
      </c>
      <c r="G69">
        <v>3.25</v>
      </c>
      <c r="H69">
        <v>4000</v>
      </c>
      <c r="I69">
        <v>2160</v>
      </c>
      <c r="J69">
        <v>150</v>
      </c>
      <c r="K69">
        <v>900</v>
      </c>
      <c r="L69">
        <v>600</v>
      </c>
      <c r="M69">
        <v>165</v>
      </c>
      <c r="N69">
        <v>35</v>
      </c>
    </row>
    <row r="70" spans="1:14" x14ac:dyDescent="0.25">
      <c r="A70">
        <v>4210117.01</v>
      </c>
      <c r="B70">
        <v>2978</v>
      </c>
      <c r="C70">
        <v>2763</v>
      </c>
      <c r="D70">
        <v>1591</v>
      </c>
      <c r="E70">
        <v>1295</v>
      </c>
      <c r="F70">
        <v>1400.4</v>
      </c>
      <c r="G70">
        <v>2.13</v>
      </c>
      <c r="H70">
        <v>1275</v>
      </c>
      <c r="I70">
        <v>795</v>
      </c>
      <c r="J70">
        <v>55</v>
      </c>
      <c r="K70">
        <v>190</v>
      </c>
      <c r="L70">
        <v>165</v>
      </c>
      <c r="M70">
        <v>55</v>
      </c>
      <c r="N70">
        <v>20</v>
      </c>
    </row>
    <row r="71" spans="1:14" x14ac:dyDescent="0.25">
      <c r="A71">
        <v>4210117.0199999996</v>
      </c>
      <c r="B71">
        <v>4788</v>
      </c>
      <c r="C71">
        <v>5195</v>
      </c>
      <c r="D71">
        <v>3035</v>
      </c>
      <c r="E71">
        <v>2772</v>
      </c>
      <c r="F71">
        <v>5958.2</v>
      </c>
      <c r="G71">
        <v>0.8</v>
      </c>
      <c r="H71">
        <v>1750</v>
      </c>
      <c r="I71">
        <v>990</v>
      </c>
      <c r="J71">
        <v>40</v>
      </c>
      <c r="K71">
        <v>450</v>
      </c>
      <c r="L71">
        <v>225</v>
      </c>
      <c r="M71">
        <v>45</v>
      </c>
      <c r="N71">
        <v>10</v>
      </c>
    </row>
    <row r="72" spans="1:14" x14ac:dyDescent="0.25">
      <c r="A72">
        <v>4210118</v>
      </c>
      <c r="B72">
        <v>6201</v>
      </c>
      <c r="C72">
        <v>6307</v>
      </c>
      <c r="D72">
        <v>3358</v>
      </c>
      <c r="E72">
        <v>3044</v>
      </c>
      <c r="F72">
        <v>1376.7</v>
      </c>
      <c r="G72">
        <v>4.5</v>
      </c>
      <c r="H72">
        <v>3450</v>
      </c>
      <c r="I72">
        <v>2450</v>
      </c>
      <c r="J72">
        <v>90</v>
      </c>
      <c r="K72">
        <v>670</v>
      </c>
      <c r="L72">
        <v>180</v>
      </c>
      <c r="M72">
        <v>35</v>
      </c>
      <c r="N72">
        <v>25</v>
      </c>
    </row>
    <row r="73" spans="1:14" x14ac:dyDescent="0.25">
      <c r="A73">
        <v>4210119.0199999996</v>
      </c>
      <c r="B73">
        <v>4574</v>
      </c>
      <c r="C73">
        <v>4554</v>
      </c>
      <c r="D73">
        <v>2123</v>
      </c>
      <c r="E73">
        <v>2077</v>
      </c>
      <c r="F73">
        <v>110.2</v>
      </c>
      <c r="G73">
        <v>41.5</v>
      </c>
      <c r="H73">
        <v>2260</v>
      </c>
      <c r="I73">
        <v>1980</v>
      </c>
      <c r="J73">
        <v>50</v>
      </c>
      <c r="K73">
        <v>140</v>
      </c>
      <c r="L73">
        <v>60</v>
      </c>
      <c r="M73">
        <v>0</v>
      </c>
      <c r="N73">
        <v>30</v>
      </c>
    </row>
    <row r="74" spans="1:14" x14ac:dyDescent="0.25">
      <c r="A74">
        <v>4210119.03</v>
      </c>
      <c r="B74">
        <v>8207</v>
      </c>
      <c r="C74">
        <v>7801</v>
      </c>
      <c r="D74">
        <v>3337</v>
      </c>
      <c r="E74">
        <v>3284</v>
      </c>
      <c r="F74">
        <v>1942.8</v>
      </c>
      <c r="G74">
        <v>4.22</v>
      </c>
      <c r="H74">
        <v>4365</v>
      </c>
      <c r="I74">
        <v>3680</v>
      </c>
      <c r="J74">
        <v>170</v>
      </c>
      <c r="K74">
        <v>335</v>
      </c>
      <c r="L74">
        <v>110</v>
      </c>
      <c r="M74">
        <v>30</v>
      </c>
      <c r="N74">
        <v>40</v>
      </c>
    </row>
    <row r="75" spans="1:14" x14ac:dyDescent="0.25">
      <c r="A75">
        <v>4210119.04</v>
      </c>
      <c r="B75">
        <v>2983</v>
      </c>
      <c r="C75">
        <v>2928</v>
      </c>
      <c r="D75">
        <v>1245</v>
      </c>
      <c r="E75">
        <v>1228</v>
      </c>
      <c r="F75">
        <v>389.3</v>
      </c>
      <c r="G75">
        <v>7.66</v>
      </c>
      <c r="H75">
        <v>1630</v>
      </c>
      <c r="I75">
        <v>1410</v>
      </c>
      <c r="J75">
        <v>90</v>
      </c>
      <c r="K75">
        <v>100</v>
      </c>
      <c r="L75">
        <v>20</v>
      </c>
      <c r="M75">
        <v>10</v>
      </c>
      <c r="N75">
        <v>0</v>
      </c>
    </row>
    <row r="76" spans="1:14" x14ac:dyDescent="0.25">
      <c r="A76">
        <v>4210120.01</v>
      </c>
      <c r="B76">
        <v>3138</v>
      </c>
      <c r="C76">
        <v>3215</v>
      </c>
      <c r="D76">
        <v>1368</v>
      </c>
      <c r="E76">
        <v>1348</v>
      </c>
      <c r="F76">
        <v>1687.5</v>
      </c>
      <c r="G76">
        <v>1.86</v>
      </c>
      <c r="H76">
        <v>1300</v>
      </c>
      <c r="I76">
        <v>940</v>
      </c>
      <c r="J76">
        <v>70</v>
      </c>
      <c r="K76">
        <v>185</v>
      </c>
      <c r="L76">
        <v>85</v>
      </c>
      <c r="M76">
        <v>10</v>
      </c>
      <c r="N76">
        <v>0</v>
      </c>
    </row>
    <row r="77" spans="1:14" x14ac:dyDescent="0.25">
      <c r="A77">
        <v>4210120.0199999996</v>
      </c>
      <c r="B77">
        <v>6142</v>
      </c>
      <c r="C77">
        <v>6284</v>
      </c>
      <c r="D77">
        <v>2539</v>
      </c>
      <c r="E77">
        <v>2500</v>
      </c>
      <c r="F77">
        <v>1933.9</v>
      </c>
      <c r="G77">
        <v>3.18</v>
      </c>
      <c r="H77">
        <v>3085</v>
      </c>
      <c r="I77">
        <v>2480</v>
      </c>
      <c r="J77">
        <v>120</v>
      </c>
      <c r="K77">
        <v>325</v>
      </c>
      <c r="L77">
        <v>80</v>
      </c>
      <c r="M77">
        <v>40</v>
      </c>
      <c r="N77">
        <v>45</v>
      </c>
    </row>
    <row r="78" spans="1:14" x14ac:dyDescent="0.25">
      <c r="A78">
        <v>4210120.03</v>
      </c>
      <c r="B78">
        <v>3525</v>
      </c>
      <c r="C78">
        <v>3654</v>
      </c>
      <c r="D78">
        <v>1431</v>
      </c>
      <c r="E78">
        <v>1425</v>
      </c>
      <c r="F78">
        <v>2246.8000000000002</v>
      </c>
      <c r="G78">
        <v>1.57</v>
      </c>
      <c r="H78">
        <v>1710</v>
      </c>
      <c r="I78">
        <v>1345</v>
      </c>
      <c r="J78">
        <v>65</v>
      </c>
      <c r="K78">
        <v>180</v>
      </c>
      <c r="L78">
        <v>65</v>
      </c>
      <c r="M78">
        <v>40</v>
      </c>
      <c r="N78">
        <v>15</v>
      </c>
    </row>
    <row r="79" spans="1:14" x14ac:dyDescent="0.25">
      <c r="A79">
        <v>4210140.01</v>
      </c>
      <c r="B79">
        <v>7291</v>
      </c>
      <c r="C79">
        <v>7385</v>
      </c>
      <c r="D79">
        <v>2722</v>
      </c>
      <c r="E79">
        <v>2704</v>
      </c>
      <c r="F79">
        <v>2710.1</v>
      </c>
      <c r="G79">
        <v>2.69</v>
      </c>
      <c r="H79">
        <v>3590</v>
      </c>
      <c r="I79">
        <v>3135</v>
      </c>
      <c r="J79">
        <v>180</v>
      </c>
      <c r="K79">
        <v>210</v>
      </c>
      <c r="L79">
        <v>35</v>
      </c>
      <c r="M79">
        <v>20</v>
      </c>
      <c r="N79">
        <v>15</v>
      </c>
    </row>
    <row r="80" spans="1:14" x14ac:dyDescent="0.25">
      <c r="A80">
        <v>4210140.0199999996</v>
      </c>
      <c r="B80">
        <v>4587</v>
      </c>
      <c r="C80">
        <v>4498</v>
      </c>
      <c r="D80">
        <v>2285</v>
      </c>
      <c r="E80">
        <v>2190</v>
      </c>
      <c r="F80">
        <v>1687.8</v>
      </c>
      <c r="G80">
        <v>2.72</v>
      </c>
      <c r="H80">
        <v>2295</v>
      </c>
      <c r="I80">
        <v>1745</v>
      </c>
      <c r="J80">
        <v>100</v>
      </c>
      <c r="K80">
        <v>295</v>
      </c>
      <c r="L80">
        <v>90</v>
      </c>
      <c r="M80">
        <v>35</v>
      </c>
      <c r="N80">
        <v>25</v>
      </c>
    </row>
    <row r="81" spans="1:14" x14ac:dyDescent="0.25">
      <c r="A81">
        <v>4210140.03</v>
      </c>
      <c r="B81">
        <v>4665</v>
      </c>
      <c r="C81">
        <v>4862</v>
      </c>
      <c r="D81">
        <v>2113</v>
      </c>
      <c r="E81">
        <v>2095</v>
      </c>
      <c r="F81">
        <v>2015.1</v>
      </c>
      <c r="G81">
        <v>2.3199999999999998</v>
      </c>
      <c r="H81">
        <v>2415</v>
      </c>
      <c r="I81">
        <v>1855</v>
      </c>
      <c r="J81">
        <v>135</v>
      </c>
      <c r="K81">
        <v>280</v>
      </c>
      <c r="L81">
        <v>110</v>
      </c>
      <c r="M81">
        <v>15</v>
      </c>
      <c r="N81">
        <v>15</v>
      </c>
    </row>
    <row r="82" spans="1:14" x14ac:dyDescent="0.25">
      <c r="A82">
        <v>4210160.01</v>
      </c>
      <c r="B82">
        <v>5112</v>
      </c>
      <c r="C82">
        <v>5107</v>
      </c>
      <c r="D82">
        <v>2568</v>
      </c>
      <c r="E82">
        <v>2454</v>
      </c>
      <c r="F82">
        <v>3407.1</v>
      </c>
      <c r="G82">
        <v>1.5</v>
      </c>
      <c r="H82">
        <v>2535</v>
      </c>
      <c r="I82">
        <v>1985</v>
      </c>
      <c r="J82">
        <v>125</v>
      </c>
      <c r="K82">
        <v>275</v>
      </c>
      <c r="L82">
        <v>120</v>
      </c>
      <c r="M82">
        <v>15</v>
      </c>
      <c r="N82">
        <v>20</v>
      </c>
    </row>
    <row r="83" spans="1:14" x14ac:dyDescent="0.25">
      <c r="A83">
        <v>4210160.03</v>
      </c>
      <c r="B83">
        <v>4508</v>
      </c>
      <c r="C83">
        <v>4267</v>
      </c>
      <c r="D83">
        <v>1870</v>
      </c>
      <c r="E83">
        <v>1827</v>
      </c>
      <c r="F83">
        <v>1782.7</v>
      </c>
      <c r="G83">
        <v>2.5299999999999998</v>
      </c>
      <c r="H83">
        <v>2005</v>
      </c>
      <c r="I83">
        <v>1565</v>
      </c>
      <c r="J83">
        <v>100</v>
      </c>
      <c r="K83">
        <v>245</v>
      </c>
      <c r="L83">
        <v>55</v>
      </c>
      <c r="M83">
        <v>20</v>
      </c>
      <c r="N83">
        <v>30</v>
      </c>
    </row>
    <row r="84" spans="1:14" x14ac:dyDescent="0.25">
      <c r="A84">
        <v>4210160.04</v>
      </c>
      <c r="B84">
        <v>2134</v>
      </c>
      <c r="D84">
        <v>973</v>
      </c>
      <c r="E84">
        <v>925</v>
      </c>
      <c r="F84">
        <v>1253.9000000000001</v>
      </c>
      <c r="G84">
        <v>1.7</v>
      </c>
      <c r="H84">
        <v>1040</v>
      </c>
      <c r="I84">
        <v>885</v>
      </c>
      <c r="J84">
        <v>10</v>
      </c>
      <c r="K84">
        <v>35</v>
      </c>
      <c r="L84">
        <v>100</v>
      </c>
      <c r="M84">
        <v>0</v>
      </c>
      <c r="N84">
        <v>0</v>
      </c>
    </row>
    <row r="85" spans="1:14" x14ac:dyDescent="0.25">
      <c r="A85">
        <v>4210160.05</v>
      </c>
      <c r="B85">
        <v>4861</v>
      </c>
      <c r="C85">
        <v>4896</v>
      </c>
      <c r="D85">
        <v>2304</v>
      </c>
      <c r="E85">
        <v>2247</v>
      </c>
      <c r="F85">
        <v>2355.5</v>
      </c>
      <c r="G85">
        <v>2.06</v>
      </c>
      <c r="H85">
        <v>2345</v>
      </c>
      <c r="I85">
        <v>1925</v>
      </c>
      <c r="J85">
        <v>60</v>
      </c>
      <c r="K85">
        <v>225</v>
      </c>
      <c r="L85">
        <v>95</v>
      </c>
      <c r="M85">
        <v>20</v>
      </c>
      <c r="N85">
        <v>25</v>
      </c>
    </row>
    <row r="86" spans="1:14" x14ac:dyDescent="0.25">
      <c r="A86">
        <v>4210170.03</v>
      </c>
      <c r="B86">
        <v>5477</v>
      </c>
      <c r="C86">
        <v>4629</v>
      </c>
      <c r="D86">
        <v>2107</v>
      </c>
      <c r="E86">
        <v>2079</v>
      </c>
      <c r="F86">
        <v>237</v>
      </c>
      <c r="G86">
        <v>23.11</v>
      </c>
      <c r="H86">
        <v>2900</v>
      </c>
      <c r="I86">
        <v>2635</v>
      </c>
      <c r="J86">
        <v>95</v>
      </c>
      <c r="K86">
        <v>110</v>
      </c>
      <c r="L86">
        <v>45</v>
      </c>
      <c r="M86">
        <v>0</v>
      </c>
      <c r="N86">
        <v>10</v>
      </c>
    </row>
    <row r="87" spans="1:14" x14ac:dyDescent="0.25">
      <c r="A87">
        <v>4210170.04</v>
      </c>
      <c r="B87">
        <v>6380</v>
      </c>
      <c r="C87">
        <v>5539</v>
      </c>
      <c r="D87">
        <v>2353</v>
      </c>
      <c r="E87">
        <v>2332</v>
      </c>
      <c r="F87">
        <v>2621</v>
      </c>
      <c r="G87">
        <v>2.4300000000000002</v>
      </c>
      <c r="H87">
        <v>3655</v>
      </c>
      <c r="I87">
        <v>3080</v>
      </c>
      <c r="J87">
        <v>195</v>
      </c>
      <c r="K87">
        <v>265</v>
      </c>
      <c r="L87">
        <v>50</v>
      </c>
      <c r="M87">
        <v>15</v>
      </c>
      <c r="N87">
        <v>45</v>
      </c>
    </row>
    <row r="88" spans="1:14" x14ac:dyDescent="0.25">
      <c r="A88">
        <v>4210170.05</v>
      </c>
      <c r="B88">
        <v>6260</v>
      </c>
      <c r="C88">
        <v>5986</v>
      </c>
      <c r="D88">
        <v>2589</v>
      </c>
      <c r="E88">
        <v>2558</v>
      </c>
      <c r="F88">
        <v>1939.8</v>
      </c>
      <c r="G88">
        <v>3.23</v>
      </c>
      <c r="H88">
        <v>3440</v>
      </c>
      <c r="I88">
        <v>2875</v>
      </c>
      <c r="J88">
        <v>125</v>
      </c>
      <c r="K88">
        <v>255</v>
      </c>
      <c r="L88">
        <v>105</v>
      </c>
      <c r="M88">
        <v>20</v>
      </c>
      <c r="N88">
        <v>55</v>
      </c>
    </row>
    <row r="89" spans="1:14" x14ac:dyDescent="0.25">
      <c r="A89">
        <v>4210170.0599999996</v>
      </c>
      <c r="B89">
        <v>4751</v>
      </c>
      <c r="C89">
        <v>4221</v>
      </c>
      <c r="D89">
        <v>1896</v>
      </c>
      <c r="E89">
        <v>1876</v>
      </c>
      <c r="F89">
        <v>1401.8</v>
      </c>
      <c r="G89">
        <v>3.39</v>
      </c>
      <c r="H89">
        <v>2515</v>
      </c>
      <c r="I89">
        <v>2210</v>
      </c>
      <c r="J89">
        <v>40</v>
      </c>
      <c r="K89">
        <v>155</v>
      </c>
      <c r="L89">
        <v>75</v>
      </c>
      <c r="M89">
        <v>15</v>
      </c>
      <c r="N89">
        <v>20</v>
      </c>
    </row>
    <row r="90" spans="1:14" x14ac:dyDescent="0.25">
      <c r="A90">
        <v>4210170.07</v>
      </c>
      <c r="B90">
        <v>5616</v>
      </c>
      <c r="C90">
        <v>4977</v>
      </c>
      <c r="D90">
        <v>2449</v>
      </c>
      <c r="E90">
        <v>2377</v>
      </c>
      <c r="F90">
        <v>148</v>
      </c>
      <c r="G90">
        <v>37.96</v>
      </c>
      <c r="H90">
        <v>2950</v>
      </c>
      <c r="I90">
        <v>2655</v>
      </c>
      <c r="J90">
        <v>85</v>
      </c>
      <c r="K90">
        <v>135</v>
      </c>
      <c r="L90">
        <v>35</v>
      </c>
      <c r="M90">
        <v>30</v>
      </c>
      <c r="N90">
        <v>15</v>
      </c>
    </row>
    <row r="91" spans="1:14" x14ac:dyDescent="0.25">
      <c r="A91">
        <v>4210190</v>
      </c>
      <c r="B91">
        <v>3382</v>
      </c>
      <c r="C91">
        <v>2933</v>
      </c>
      <c r="D91">
        <v>1204</v>
      </c>
      <c r="E91">
        <v>1124</v>
      </c>
      <c r="F91">
        <v>7.8</v>
      </c>
      <c r="G91">
        <v>435.22</v>
      </c>
      <c r="H91">
        <v>1495</v>
      </c>
      <c r="I91">
        <v>1385</v>
      </c>
      <c r="J91">
        <v>25</v>
      </c>
      <c r="K91">
        <v>10</v>
      </c>
      <c r="L91">
        <v>45</v>
      </c>
      <c r="M91">
        <v>10</v>
      </c>
      <c r="N91">
        <v>15</v>
      </c>
    </row>
    <row r="92" spans="1:14" x14ac:dyDescent="0.25">
      <c r="A92">
        <v>4210200</v>
      </c>
      <c r="B92">
        <v>8997</v>
      </c>
      <c r="C92">
        <v>7704</v>
      </c>
      <c r="D92">
        <v>4178</v>
      </c>
      <c r="E92">
        <v>3494</v>
      </c>
      <c r="F92">
        <v>13.4</v>
      </c>
      <c r="G92">
        <v>672.25</v>
      </c>
      <c r="H92">
        <v>4605</v>
      </c>
      <c r="I92">
        <v>4135</v>
      </c>
      <c r="J92">
        <v>225</v>
      </c>
      <c r="K92">
        <v>90</v>
      </c>
      <c r="L92">
        <v>80</v>
      </c>
      <c r="M92">
        <v>15</v>
      </c>
      <c r="N92">
        <v>60</v>
      </c>
    </row>
    <row r="93" spans="1:14" x14ac:dyDescent="0.25">
      <c r="A93">
        <v>4210210.01</v>
      </c>
      <c r="B93">
        <v>5488</v>
      </c>
      <c r="C93">
        <v>5357</v>
      </c>
      <c r="D93">
        <v>2134</v>
      </c>
      <c r="E93">
        <v>2109</v>
      </c>
      <c r="F93">
        <v>616.9</v>
      </c>
      <c r="G93">
        <v>8.9</v>
      </c>
      <c r="H93">
        <v>3120</v>
      </c>
      <c r="I93">
        <v>2715</v>
      </c>
      <c r="J93">
        <v>120</v>
      </c>
      <c r="K93">
        <v>195</v>
      </c>
      <c r="L93">
        <v>40</v>
      </c>
      <c r="M93">
        <v>10</v>
      </c>
      <c r="N93">
        <v>45</v>
      </c>
    </row>
    <row r="94" spans="1:14" x14ac:dyDescent="0.25">
      <c r="A94">
        <v>4210210.0199999996</v>
      </c>
      <c r="B94">
        <v>4605</v>
      </c>
      <c r="C94">
        <v>4529</v>
      </c>
      <c r="D94">
        <v>1898</v>
      </c>
      <c r="E94">
        <v>1834</v>
      </c>
      <c r="F94">
        <v>183.4</v>
      </c>
      <c r="G94">
        <v>25.11</v>
      </c>
      <c r="H94">
        <v>2210</v>
      </c>
      <c r="I94">
        <v>2010</v>
      </c>
      <c r="J94">
        <v>50</v>
      </c>
      <c r="K94">
        <v>85</v>
      </c>
      <c r="L94">
        <v>50</v>
      </c>
      <c r="M94">
        <v>10</v>
      </c>
      <c r="N94">
        <v>10</v>
      </c>
    </row>
    <row r="95" spans="1:14" x14ac:dyDescent="0.25">
      <c r="A95">
        <v>4210220.01</v>
      </c>
      <c r="B95">
        <v>9442</v>
      </c>
      <c r="C95">
        <v>7942</v>
      </c>
      <c r="D95">
        <v>3957</v>
      </c>
      <c r="E95">
        <v>3889</v>
      </c>
      <c r="F95">
        <v>580.1</v>
      </c>
      <c r="G95">
        <v>16.28</v>
      </c>
      <c r="H95">
        <v>4955</v>
      </c>
      <c r="I95">
        <v>4110</v>
      </c>
      <c r="J95">
        <v>220</v>
      </c>
      <c r="K95">
        <v>520</v>
      </c>
      <c r="L95">
        <v>70</v>
      </c>
      <c r="M95">
        <v>10</v>
      </c>
      <c r="N95">
        <v>25</v>
      </c>
    </row>
    <row r="96" spans="1:14" x14ac:dyDescent="0.25">
      <c r="A96">
        <v>4210220.0199999996</v>
      </c>
      <c r="B96">
        <v>6431</v>
      </c>
      <c r="C96">
        <v>6182</v>
      </c>
      <c r="D96">
        <v>2721</v>
      </c>
      <c r="E96">
        <v>2643</v>
      </c>
      <c r="F96">
        <v>325.5</v>
      </c>
      <c r="G96">
        <v>19.760000000000002</v>
      </c>
      <c r="H96">
        <v>3280</v>
      </c>
      <c r="I96">
        <v>2795</v>
      </c>
      <c r="J96">
        <v>145</v>
      </c>
      <c r="K96">
        <v>215</v>
      </c>
      <c r="L96">
        <v>105</v>
      </c>
      <c r="M96">
        <v>0</v>
      </c>
      <c r="N96">
        <v>20</v>
      </c>
    </row>
    <row r="97" spans="1:14" x14ac:dyDescent="0.25">
      <c r="A97">
        <v>4210230.01</v>
      </c>
      <c r="B97">
        <v>7334</v>
      </c>
      <c r="C97">
        <v>7235</v>
      </c>
      <c r="D97">
        <v>2913</v>
      </c>
      <c r="E97">
        <v>2897</v>
      </c>
      <c r="F97">
        <v>3357.8</v>
      </c>
      <c r="G97">
        <v>2.1800000000000002</v>
      </c>
      <c r="H97">
        <v>4155</v>
      </c>
      <c r="I97">
        <v>3440</v>
      </c>
      <c r="J97">
        <v>220</v>
      </c>
      <c r="K97">
        <v>345</v>
      </c>
      <c r="L97">
        <v>70</v>
      </c>
      <c r="M97">
        <v>25</v>
      </c>
      <c r="N97">
        <v>60</v>
      </c>
    </row>
    <row r="98" spans="1:14" x14ac:dyDescent="0.25">
      <c r="A98">
        <v>4210230.0199999996</v>
      </c>
      <c r="B98">
        <v>8310</v>
      </c>
      <c r="C98">
        <v>7031</v>
      </c>
      <c r="D98">
        <v>3019</v>
      </c>
      <c r="E98">
        <v>2977</v>
      </c>
      <c r="F98">
        <v>1333.8</v>
      </c>
      <c r="G98">
        <v>6.23</v>
      </c>
      <c r="H98">
        <v>4430</v>
      </c>
      <c r="I98">
        <v>3730</v>
      </c>
      <c r="J98">
        <v>210</v>
      </c>
      <c r="K98">
        <v>350</v>
      </c>
      <c r="L98">
        <v>85</v>
      </c>
      <c r="M98">
        <v>15</v>
      </c>
      <c r="N98">
        <v>45</v>
      </c>
    </row>
    <row r="99" spans="1:14" x14ac:dyDescent="0.25">
      <c r="A99">
        <v>4210240.01</v>
      </c>
      <c r="B99">
        <v>8130</v>
      </c>
      <c r="C99">
        <v>6575</v>
      </c>
      <c r="D99">
        <v>3844</v>
      </c>
      <c r="E99">
        <v>3696</v>
      </c>
      <c r="F99">
        <v>743.9</v>
      </c>
      <c r="G99">
        <v>10.93</v>
      </c>
      <c r="H99">
        <v>4210</v>
      </c>
      <c r="I99">
        <v>3515</v>
      </c>
      <c r="J99">
        <v>225</v>
      </c>
      <c r="K99">
        <v>325</v>
      </c>
      <c r="L99">
        <v>90</v>
      </c>
      <c r="M99">
        <v>35</v>
      </c>
      <c r="N99">
        <v>0</v>
      </c>
    </row>
    <row r="100" spans="1:14" x14ac:dyDescent="0.25">
      <c r="A100">
        <v>4210240.0199999996</v>
      </c>
      <c r="B100">
        <v>6862</v>
      </c>
      <c r="C100">
        <v>6684</v>
      </c>
      <c r="D100">
        <v>3664</v>
      </c>
      <c r="E100">
        <v>3514</v>
      </c>
      <c r="F100">
        <v>999.5</v>
      </c>
      <c r="G100">
        <v>6.87</v>
      </c>
      <c r="H100">
        <v>3175</v>
      </c>
      <c r="I100">
        <v>2630</v>
      </c>
      <c r="J100">
        <v>120</v>
      </c>
      <c r="K100">
        <v>270</v>
      </c>
      <c r="L100">
        <v>105</v>
      </c>
      <c r="M100">
        <v>25</v>
      </c>
      <c r="N100">
        <v>30</v>
      </c>
    </row>
    <row r="101" spans="1:14" x14ac:dyDescent="0.25">
      <c r="A101">
        <v>4210260.01</v>
      </c>
      <c r="B101">
        <v>4196</v>
      </c>
      <c r="C101">
        <v>3967</v>
      </c>
      <c r="D101">
        <v>2291</v>
      </c>
      <c r="E101">
        <v>2151</v>
      </c>
      <c r="F101">
        <v>4877.3999999999996</v>
      </c>
      <c r="G101">
        <v>0.86</v>
      </c>
      <c r="H101">
        <v>1560</v>
      </c>
      <c r="I101">
        <v>960</v>
      </c>
      <c r="J101">
        <v>60</v>
      </c>
      <c r="K101">
        <v>315</v>
      </c>
      <c r="L101">
        <v>185</v>
      </c>
      <c r="M101">
        <v>25</v>
      </c>
      <c r="N101">
        <v>20</v>
      </c>
    </row>
    <row r="102" spans="1:14" x14ac:dyDescent="0.25">
      <c r="A102">
        <v>4210260.0199999996</v>
      </c>
      <c r="B102">
        <v>3563</v>
      </c>
      <c r="C102">
        <v>3802</v>
      </c>
      <c r="D102">
        <v>1907</v>
      </c>
      <c r="E102">
        <v>1820</v>
      </c>
      <c r="F102">
        <v>4961</v>
      </c>
      <c r="G102">
        <v>0.72</v>
      </c>
      <c r="H102">
        <v>1420</v>
      </c>
      <c r="I102">
        <v>960</v>
      </c>
      <c r="J102">
        <v>65</v>
      </c>
      <c r="K102">
        <v>205</v>
      </c>
      <c r="L102">
        <v>165</v>
      </c>
      <c r="M102">
        <v>25</v>
      </c>
      <c r="N102">
        <v>10</v>
      </c>
    </row>
    <row r="103" spans="1:14" x14ac:dyDescent="0.25">
      <c r="A103">
        <v>4210260.03</v>
      </c>
      <c r="B103">
        <v>4065</v>
      </c>
      <c r="C103">
        <v>4383</v>
      </c>
      <c r="D103">
        <v>1959</v>
      </c>
      <c r="E103">
        <v>1876</v>
      </c>
      <c r="F103">
        <v>1207.5999999999999</v>
      </c>
      <c r="G103">
        <v>3.37</v>
      </c>
      <c r="H103">
        <v>1910</v>
      </c>
      <c r="I103">
        <v>1425</v>
      </c>
      <c r="J103">
        <v>70</v>
      </c>
      <c r="K103">
        <v>250</v>
      </c>
      <c r="L103">
        <v>145</v>
      </c>
      <c r="M103">
        <v>15</v>
      </c>
      <c r="N103">
        <v>0</v>
      </c>
    </row>
    <row r="104" spans="1:14" x14ac:dyDescent="0.25">
      <c r="A104">
        <v>4210270.01</v>
      </c>
      <c r="B104">
        <v>4230</v>
      </c>
      <c r="C104">
        <v>4237</v>
      </c>
      <c r="D104">
        <v>2463</v>
      </c>
      <c r="E104">
        <v>2368</v>
      </c>
      <c r="F104">
        <v>3096.9</v>
      </c>
      <c r="G104">
        <v>1.37</v>
      </c>
      <c r="H104">
        <v>2105</v>
      </c>
      <c r="I104">
        <v>1400</v>
      </c>
      <c r="J104">
        <v>65</v>
      </c>
      <c r="K104">
        <v>425</v>
      </c>
      <c r="L104">
        <v>160</v>
      </c>
      <c r="M104">
        <v>30</v>
      </c>
      <c r="N104">
        <v>15</v>
      </c>
    </row>
    <row r="105" spans="1:14" x14ac:dyDescent="0.25">
      <c r="A105">
        <v>4210270.03</v>
      </c>
      <c r="B105">
        <v>5149</v>
      </c>
      <c r="C105">
        <v>5157</v>
      </c>
      <c r="D105">
        <v>2741</v>
      </c>
      <c r="E105">
        <v>2623</v>
      </c>
      <c r="F105">
        <v>5912.3</v>
      </c>
      <c r="G105">
        <v>0.87</v>
      </c>
      <c r="H105">
        <v>2020</v>
      </c>
      <c r="I105">
        <v>1415</v>
      </c>
      <c r="J105">
        <v>45</v>
      </c>
      <c r="K105">
        <v>435</v>
      </c>
      <c r="L105">
        <v>90</v>
      </c>
      <c r="M105">
        <v>20</v>
      </c>
      <c r="N105">
        <v>10</v>
      </c>
    </row>
    <row r="106" spans="1:14" x14ac:dyDescent="0.25">
      <c r="A106">
        <v>4210270.04</v>
      </c>
      <c r="B106">
        <v>2890</v>
      </c>
      <c r="C106">
        <v>2866</v>
      </c>
      <c r="D106">
        <v>1579</v>
      </c>
      <c r="E106">
        <v>1485</v>
      </c>
      <c r="F106">
        <v>3969.2</v>
      </c>
      <c r="G106">
        <v>0.73</v>
      </c>
      <c r="H106">
        <v>1385</v>
      </c>
      <c r="I106">
        <v>915</v>
      </c>
      <c r="J106">
        <v>40</v>
      </c>
      <c r="K106">
        <v>305</v>
      </c>
      <c r="L106">
        <v>95</v>
      </c>
      <c r="M106">
        <v>10</v>
      </c>
      <c r="N106">
        <v>20</v>
      </c>
    </row>
    <row r="107" spans="1:14" x14ac:dyDescent="0.25">
      <c r="A107">
        <v>4210271.01</v>
      </c>
      <c r="B107">
        <v>3969</v>
      </c>
      <c r="C107">
        <v>3760</v>
      </c>
      <c r="D107">
        <v>1826</v>
      </c>
      <c r="E107">
        <v>1760</v>
      </c>
      <c r="F107">
        <v>2501.6</v>
      </c>
      <c r="G107">
        <v>1.59</v>
      </c>
      <c r="H107">
        <v>1650</v>
      </c>
      <c r="I107">
        <v>1250</v>
      </c>
      <c r="J107">
        <v>70</v>
      </c>
      <c r="K107">
        <v>245</v>
      </c>
      <c r="L107">
        <v>55</v>
      </c>
      <c r="M107">
        <v>10</v>
      </c>
      <c r="N107">
        <v>15</v>
      </c>
    </row>
    <row r="108" spans="1:14" x14ac:dyDescent="0.25">
      <c r="A108">
        <v>4210271.0199999996</v>
      </c>
      <c r="B108">
        <v>4279</v>
      </c>
      <c r="C108">
        <v>4318</v>
      </c>
      <c r="D108">
        <v>1894</v>
      </c>
      <c r="E108">
        <v>1823</v>
      </c>
      <c r="F108">
        <v>3062.8</v>
      </c>
      <c r="G108">
        <v>1.4</v>
      </c>
      <c r="H108">
        <v>1860</v>
      </c>
      <c r="I108">
        <v>1320</v>
      </c>
      <c r="J108">
        <v>55</v>
      </c>
      <c r="K108">
        <v>355</v>
      </c>
      <c r="L108">
        <v>90</v>
      </c>
      <c r="M108">
        <v>25</v>
      </c>
      <c r="N108">
        <v>15</v>
      </c>
    </row>
    <row r="109" spans="1:14" x14ac:dyDescent="0.25">
      <c r="A109">
        <v>4210272</v>
      </c>
      <c r="B109">
        <v>1432</v>
      </c>
      <c r="C109">
        <v>1432</v>
      </c>
      <c r="D109">
        <v>700</v>
      </c>
      <c r="E109">
        <v>678</v>
      </c>
      <c r="F109">
        <v>2057.1999999999998</v>
      </c>
      <c r="G109">
        <v>0.7</v>
      </c>
      <c r="H109">
        <v>730</v>
      </c>
      <c r="I109">
        <v>530</v>
      </c>
      <c r="J109">
        <v>35</v>
      </c>
      <c r="K109">
        <v>105</v>
      </c>
      <c r="L109">
        <v>45</v>
      </c>
      <c r="M109">
        <v>10</v>
      </c>
      <c r="N109">
        <v>0</v>
      </c>
    </row>
    <row r="110" spans="1:14" x14ac:dyDescent="0.25">
      <c r="A110">
        <v>4210273.01</v>
      </c>
      <c r="B110">
        <v>4506</v>
      </c>
      <c r="C110">
        <v>4748</v>
      </c>
      <c r="D110">
        <v>2885</v>
      </c>
      <c r="E110">
        <v>2743</v>
      </c>
      <c r="F110">
        <v>4507.3999999999996</v>
      </c>
      <c r="G110">
        <v>1</v>
      </c>
      <c r="H110">
        <v>2190</v>
      </c>
      <c r="I110">
        <v>1535</v>
      </c>
      <c r="J110">
        <v>55</v>
      </c>
      <c r="K110">
        <v>485</v>
      </c>
      <c r="L110">
        <v>80</v>
      </c>
      <c r="M110">
        <v>10</v>
      </c>
      <c r="N110">
        <v>30</v>
      </c>
    </row>
    <row r="111" spans="1:14" x14ac:dyDescent="0.25">
      <c r="A111">
        <v>4210273.0199999996</v>
      </c>
      <c r="B111">
        <v>3038</v>
      </c>
      <c r="C111">
        <v>3026</v>
      </c>
      <c r="D111">
        <v>1205</v>
      </c>
      <c r="E111">
        <v>1184</v>
      </c>
      <c r="F111">
        <v>2631.9</v>
      </c>
      <c r="G111">
        <v>1.1499999999999999</v>
      </c>
      <c r="H111">
        <v>1400</v>
      </c>
      <c r="I111">
        <v>1015</v>
      </c>
      <c r="J111">
        <v>70</v>
      </c>
      <c r="K111">
        <v>210</v>
      </c>
      <c r="L111">
        <v>75</v>
      </c>
      <c r="M111">
        <v>25</v>
      </c>
      <c r="N111">
        <v>15</v>
      </c>
    </row>
    <row r="112" spans="1:14" x14ac:dyDescent="0.25">
      <c r="A112">
        <v>4210273.03</v>
      </c>
      <c r="B112">
        <v>3398</v>
      </c>
      <c r="C112">
        <v>3365</v>
      </c>
      <c r="D112">
        <v>1498</v>
      </c>
      <c r="E112">
        <v>1474</v>
      </c>
      <c r="F112">
        <v>2624.3</v>
      </c>
      <c r="G112">
        <v>1.29</v>
      </c>
      <c r="H112">
        <v>1630</v>
      </c>
      <c r="I112">
        <v>1165</v>
      </c>
      <c r="J112">
        <v>75</v>
      </c>
      <c r="K112">
        <v>275</v>
      </c>
      <c r="L112">
        <v>95</v>
      </c>
      <c r="M112">
        <v>15</v>
      </c>
      <c r="N112">
        <v>10</v>
      </c>
    </row>
    <row r="113" spans="1:14" x14ac:dyDescent="0.25">
      <c r="A113">
        <v>4210273.04</v>
      </c>
      <c r="B113">
        <v>4186</v>
      </c>
      <c r="C113">
        <v>4345</v>
      </c>
      <c r="D113">
        <v>1983</v>
      </c>
      <c r="E113">
        <v>1951</v>
      </c>
      <c r="F113">
        <v>2948.7</v>
      </c>
      <c r="G113">
        <v>1.42</v>
      </c>
      <c r="H113">
        <v>1860</v>
      </c>
      <c r="I113">
        <v>1375</v>
      </c>
      <c r="J113">
        <v>90</v>
      </c>
      <c r="K113">
        <v>275</v>
      </c>
      <c r="L113">
        <v>95</v>
      </c>
      <c r="M113">
        <v>15</v>
      </c>
      <c r="N113">
        <v>10</v>
      </c>
    </row>
    <row r="114" spans="1:14" x14ac:dyDescent="0.25">
      <c r="A114">
        <v>4210280.01</v>
      </c>
      <c r="B114">
        <v>4105</v>
      </c>
      <c r="C114">
        <v>4153</v>
      </c>
      <c r="D114">
        <v>1865</v>
      </c>
      <c r="E114">
        <v>1843</v>
      </c>
      <c r="F114">
        <v>2676.4</v>
      </c>
      <c r="G114">
        <v>1.53</v>
      </c>
      <c r="H114">
        <v>1915</v>
      </c>
      <c r="I114">
        <v>1470</v>
      </c>
      <c r="J114">
        <v>80</v>
      </c>
      <c r="K114">
        <v>315</v>
      </c>
      <c r="L114">
        <v>30</v>
      </c>
      <c r="M114">
        <v>0</v>
      </c>
      <c r="N114">
        <v>15</v>
      </c>
    </row>
    <row r="115" spans="1:14" x14ac:dyDescent="0.25">
      <c r="A115">
        <v>4210280.0199999996</v>
      </c>
      <c r="B115">
        <v>4476</v>
      </c>
      <c r="C115">
        <v>4576</v>
      </c>
      <c r="D115">
        <v>2035</v>
      </c>
      <c r="E115">
        <v>1970</v>
      </c>
      <c r="F115">
        <v>2859.2</v>
      </c>
      <c r="G115">
        <v>1.57</v>
      </c>
      <c r="H115">
        <v>2215</v>
      </c>
      <c r="I115">
        <v>1725</v>
      </c>
      <c r="J115">
        <v>115</v>
      </c>
      <c r="K115">
        <v>305</v>
      </c>
      <c r="L115">
        <v>55</v>
      </c>
      <c r="M115">
        <v>0</v>
      </c>
      <c r="N115">
        <v>15</v>
      </c>
    </row>
    <row r="116" spans="1:14" x14ac:dyDescent="0.25">
      <c r="A116">
        <v>4210280.03</v>
      </c>
      <c r="B116">
        <v>5603</v>
      </c>
      <c r="C116">
        <v>5312</v>
      </c>
      <c r="D116">
        <v>2669</v>
      </c>
      <c r="E116">
        <v>2582</v>
      </c>
      <c r="F116">
        <v>1529.6</v>
      </c>
      <c r="G116">
        <v>3.66</v>
      </c>
      <c r="H116">
        <v>2630</v>
      </c>
      <c r="I116">
        <v>2050</v>
      </c>
      <c r="J116">
        <v>100</v>
      </c>
      <c r="K116">
        <v>405</v>
      </c>
      <c r="L116">
        <v>40</v>
      </c>
      <c r="M116">
        <v>15</v>
      </c>
      <c r="N116">
        <v>25</v>
      </c>
    </row>
    <row r="117" spans="1:14" x14ac:dyDescent="0.25">
      <c r="A117">
        <v>4210290.01</v>
      </c>
      <c r="B117">
        <v>3812</v>
      </c>
      <c r="C117">
        <v>3899</v>
      </c>
      <c r="D117">
        <v>1658</v>
      </c>
      <c r="E117">
        <v>1644</v>
      </c>
      <c r="F117">
        <v>1470.1</v>
      </c>
      <c r="G117">
        <v>2.59</v>
      </c>
      <c r="H117">
        <v>2005</v>
      </c>
      <c r="I117">
        <v>1640</v>
      </c>
      <c r="J117">
        <v>85</v>
      </c>
      <c r="K117">
        <v>220</v>
      </c>
      <c r="L117">
        <v>20</v>
      </c>
      <c r="M117">
        <v>10</v>
      </c>
      <c r="N117">
        <v>20</v>
      </c>
    </row>
    <row r="118" spans="1:14" x14ac:dyDescent="0.25">
      <c r="A118">
        <v>4210290.03</v>
      </c>
      <c r="B118">
        <v>2377</v>
      </c>
      <c r="C118">
        <v>2373</v>
      </c>
      <c r="D118">
        <v>997</v>
      </c>
      <c r="E118">
        <v>990</v>
      </c>
      <c r="F118">
        <v>570.6</v>
      </c>
      <c r="G118">
        <v>4.17</v>
      </c>
      <c r="H118">
        <v>1255</v>
      </c>
      <c r="I118">
        <v>1010</v>
      </c>
      <c r="J118">
        <v>70</v>
      </c>
      <c r="K118">
        <v>115</v>
      </c>
      <c r="L118">
        <v>25</v>
      </c>
      <c r="M118">
        <v>20</v>
      </c>
      <c r="N118">
        <v>20</v>
      </c>
    </row>
    <row r="119" spans="1:14" x14ac:dyDescent="0.25">
      <c r="A119">
        <v>4210290.04</v>
      </c>
      <c r="B119">
        <v>7712</v>
      </c>
      <c r="C119">
        <v>7017</v>
      </c>
      <c r="D119">
        <v>3561</v>
      </c>
      <c r="E119">
        <v>3514</v>
      </c>
      <c r="F119">
        <v>1532.7</v>
      </c>
      <c r="G119">
        <v>5.03</v>
      </c>
      <c r="H119">
        <v>3665</v>
      </c>
      <c r="I119">
        <v>3040</v>
      </c>
      <c r="J119">
        <v>155</v>
      </c>
      <c r="K119">
        <v>390</v>
      </c>
      <c r="L119">
        <v>45</v>
      </c>
      <c r="M119">
        <v>15</v>
      </c>
      <c r="N119">
        <v>10</v>
      </c>
    </row>
    <row r="120" spans="1:14" x14ac:dyDescent="0.25">
      <c r="A120">
        <v>4210300</v>
      </c>
      <c r="B120">
        <v>3326</v>
      </c>
      <c r="C120">
        <v>2883</v>
      </c>
      <c r="D120">
        <v>1388</v>
      </c>
      <c r="E120">
        <v>1335</v>
      </c>
      <c r="F120">
        <v>1076.7</v>
      </c>
      <c r="G120">
        <v>3.09</v>
      </c>
      <c r="H120">
        <v>865</v>
      </c>
      <c r="I120">
        <v>645</v>
      </c>
      <c r="J120">
        <v>65</v>
      </c>
      <c r="K120">
        <v>110</v>
      </c>
      <c r="L120">
        <v>20</v>
      </c>
      <c r="M120">
        <v>20</v>
      </c>
      <c r="N120">
        <v>10</v>
      </c>
    </row>
    <row r="121" spans="1:14" x14ac:dyDescent="0.25">
      <c r="A121">
        <v>4210310</v>
      </c>
      <c r="B121">
        <v>2017</v>
      </c>
      <c r="C121">
        <v>2076</v>
      </c>
      <c r="D121">
        <v>1175</v>
      </c>
      <c r="E121">
        <v>1077</v>
      </c>
      <c r="F121">
        <v>1395.8</v>
      </c>
      <c r="G121">
        <v>1.45</v>
      </c>
      <c r="H121">
        <v>1040</v>
      </c>
      <c r="I121">
        <v>710</v>
      </c>
      <c r="J121">
        <v>70</v>
      </c>
      <c r="K121">
        <v>150</v>
      </c>
      <c r="L121">
        <v>80</v>
      </c>
      <c r="M121">
        <v>20</v>
      </c>
      <c r="N121">
        <v>15</v>
      </c>
    </row>
    <row r="122" spans="1:14" x14ac:dyDescent="0.25">
      <c r="A122">
        <v>4210311.01</v>
      </c>
      <c r="B122">
        <v>6970</v>
      </c>
      <c r="C122">
        <v>6469</v>
      </c>
      <c r="D122">
        <v>4061</v>
      </c>
      <c r="E122">
        <v>3898</v>
      </c>
      <c r="F122">
        <v>2031.5</v>
      </c>
      <c r="G122">
        <v>3.43</v>
      </c>
      <c r="H122">
        <v>3060</v>
      </c>
      <c r="I122">
        <v>2130</v>
      </c>
      <c r="J122">
        <v>135</v>
      </c>
      <c r="K122">
        <v>530</v>
      </c>
      <c r="L122">
        <v>175</v>
      </c>
      <c r="M122">
        <v>75</v>
      </c>
      <c r="N122">
        <v>20</v>
      </c>
    </row>
    <row r="123" spans="1:14" x14ac:dyDescent="0.25">
      <c r="A123">
        <v>4210311.0199999996</v>
      </c>
      <c r="B123">
        <v>2829</v>
      </c>
      <c r="C123">
        <v>2873</v>
      </c>
      <c r="D123">
        <v>1522</v>
      </c>
      <c r="E123">
        <v>1454</v>
      </c>
      <c r="F123">
        <v>4048.9</v>
      </c>
      <c r="G123">
        <v>0.7</v>
      </c>
      <c r="H123">
        <v>1135</v>
      </c>
      <c r="I123">
        <v>830</v>
      </c>
      <c r="J123">
        <v>70</v>
      </c>
      <c r="K123">
        <v>145</v>
      </c>
      <c r="L123">
        <v>75</v>
      </c>
      <c r="M123">
        <v>10</v>
      </c>
      <c r="N123">
        <v>0</v>
      </c>
    </row>
    <row r="124" spans="1:14" x14ac:dyDescent="0.25">
      <c r="A124">
        <v>4210320.01</v>
      </c>
      <c r="B124">
        <v>9935</v>
      </c>
      <c r="C124">
        <v>7956</v>
      </c>
      <c r="D124">
        <v>5303</v>
      </c>
      <c r="E124">
        <v>4965</v>
      </c>
      <c r="F124">
        <v>2615.3000000000002</v>
      </c>
      <c r="G124">
        <v>3.8</v>
      </c>
      <c r="H124">
        <v>4655</v>
      </c>
      <c r="I124">
        <v>3560</v>
      </c>
      <c r="J124">
        <v>240</v>
      </c>
      <c r="K124">
        <v>650</v>
      </c>
      <c r="L124">
        <v>155</v>
      </c>
      <c r="M124">
        <v>35</v>
      </c>
      <c r="N124">
        <v>15</v>
      </c>
    </row>
    <row r="125" spans="1:14" x14ac:dyDescent="0.25">
      <c r="A125">
        <v>4210320.0199999996</v>
      </c>
      <c r="B125">
        <v>4912</v>
      </c>
      <c r="C125">
        <v>4918</v>
      </c>
      <c r="D125">
        <v>2443</v>
      </c>
      <c r="E125">
        <v>2355</v>
      </c>
      <c r="F125">
        <v>2715.2</v>
      </c>
      <c r="G125">
        <v>1.81</v>
      </c>
      <c r="H125">
        <v>2335</v>
      </c>
      <c r="I125">
        <v>1755</v>
      </c>
      <c r="J125">
        <v>85</v>
      </c>
      <c r="K125">
        <v>360</v>
      </c>
      <c r="L125">
        <v>70</v>
      </c>
      <c r="M125">
        <v>25</v>
      </c>
      <c r="N125">
        <v>40</v>
      </c>
    </row>
    <row r="126" spans="1:14" x14ac:dyDescent="0.25">
      <c r="A126">
        <v>4210320.03</v>
      </c>
      <c r="B126">
        <v>3718</v>
      </c>
      <c r="C126">
        <v>3873</v>
      </c>
      <c r="D126">
        <v>1504</v>
      </c>
      <c r="E126">
        <v>1493</v>
      </c>
      <c r="F126">
        <v>910</v>
      </c>
      <c r="G126">
        <v>4.09</v>
      </c>
      <c r="H126">
        <v>1930</v>
      </c>
      <c r="I126">
        <v>1555</v>
      </c>
      <c r="J126">
        <v>80</v>
      </c>
      <c r="K126">
        <v>215</v>
      </c>
      <c r="L126">
        <v>55</v>
      </c>
      <c r="M126">
        <v>0</v>
      </c>
      <c r="N126">
        <v>30</v>
      </c>
    </row>
    <row r="127" spans="1:14" x14ac:dyDescent="0.25">
      <c r="A127">
        <v>4210320.04</v>
      </c>
      <c r="B127">
        <v>3453</v>
      </c>
      <c r="C127">
        <v>3382</v>
      </c>
      <c r="D127">
        <v>1500</v>
      </c>
      <c r="E127">
        <v>1470</v>
      </c>
      <c r="F127">
        <v>2625.1</v>
      </c>
      <c r="G127">
        <v>1.32</v>
      </c>
      <c r="H127">
        <v>1375</v>
      </c>
      <c r="I127">
        <v>1070</v>
      </c>
      <c r="J127">
        <v>70</v>
      </c>
      <c r="K127">
        <v>185</v>
      </c>
      <c r="L127">
        <v>40</v>
      </c>
      <c r="M127">
        <v>0</v>
      </c>
      <c r="N127">
        <v>10</v>
      </c>
    </row>
    <row r="128" spans="1:14" x14ac:dyDescent="0.25">
      <c r="A128">
        <v>4210320.05</v>
      </c>
      <c r="B128">
        <v>3370</v>
      </c>
      <c r="C128">
        <v>3495</v>
      </c>
      <c r="D128">
        <v>1312</v>
      </c>
      <c r="E128">
        <v>1282</v>
      </c>
      <c r="F128">
        <v>104.4</v>
      </c>
      <c r="G128">
        <v>32.29</v>
      </c>
      <c r="H128">
        <v>1990</v>
      </c>
      <c r="I128">
        <v>1700</v>
      </c>
      <c r="J128">
        <v>110</v>
      </c>
      <c r="K128">
        <v>140</v>
      </c>
      <c r="L128">
        <v>20</v>
      </c>
      <c r="M128">
        <v>10</v>
      </c>
      <c r="N128">
        <v>10</v>
      </c>
    </row>
    <row r="129" spans="1:14" x14ac:dyDescent="0.25">
      <c r="A129">
        <v>4210320.07</v>
      </c>
      <c r="B129">
        <v>4473</v>
      </c>
      <c r="C129">
        <v>4557</v>
      </c>
      <c r="D129">
        <v>1676</v>
      </c>
      <c r="E129">
        <v>1668</v>
      </c>
      <c r="F129">
        <v>2771.5</v>
      </c>
      <c r="G129">
        <v>1.61</v>
      </c>
      <c r="H129">
        <v>2400</v>
      </c>
      <c r="I129">
        <v>1925</v>
      </c>
      <c r="J129">
        <v>125</v>
      </c>
      <c r="K129">
        <v>255</v>
      </c>
      <c r="L129">
        <v>60</v>
      </c>
      <c r="M129">
        <v>20</v>
      </c>
      <c r="N129">
        <v>15</v>
      </c>
    </row>
    <row r="130" spans="1:14" x14ac:dyDescent="0.25">
      <c r="A130">
        <v>4210320.08</v>
      </c>
      <c r="B130">
        <v>7321</v>
      </c>
      <c r="C130">
        <v>6724</v>
      </c>
      <c r="D130">
        <v>2897</v>
      </c>
      <c r="E130">
        <v>2867</v>
      </c>
      <c r="F130">
        <v>2097.1</v>
      </c>
      <c r="G130">
        <v>3.49</v>
      </c>
      <c r="H130">
        <v>4145</v>
      </c>
      <c r="I130">
        <v>3495</v>
      </c>
      <c r="J130">
        <v>180</v>
      </c>
      <c r="K130">
        <v>365</v>
      </c>
      <c r="L130">
        <v>65</v>
      </c>
      <c r="M130">
        <v>25</v>
      </c>
      <c r="N130">
        <v>15</v>
      </c>
    </row>
    <row r="131" spans="1:14" x14ac:dyDescent="0.25">
      <c r="A131">
        <v>4210330</v>
      </c>
      <c r="B131">
        <v>2172</v>
      </c>
      <c r="C131">
        <v>2409</v>
      </c>
      <c r="D131">
        <v>1315</v>
      </c>
      <c r="E131">
        <v>1244</v>
      </c>
      <c r="F131">
        <v>1866</v>
      </c>
      <c r="G131">
        <v>1.1599999999999999</v>
      </c>
      <c r="H131">
        <v>1035</v>
      </c>
      <c r="I131">
        <v>835</v>
      </c>
      <c r="J131">
        <v>50</v>
      </c>
      <c r="K131">
        <v>90</v>
      </c>
      <c r="L131">
        <v>50</v>
      </c>
      <c r="M131">
        <v>0</v>
      </c>
      <c r="N131">
        <v>15</v>
      </c>
    </row>
    <row r="132" spans="1:14" x14ac:dyDescent="0.25">
      <c r="A132">
        <v>4210340.01</v>
      </c>
      <c r="B132">
        <v>1869</v>
      </c>
      <c r="C132">
        <v>1856</v>
      </c>
      <c r="D132">
        <v>910</v>
      </c>
      <c r="E132">
        <v>880</v>
      </c>
      <c r="F132">
        <v>1786.6</v>
      </c>
      <c r="G132">
        <v>1.05</v>
      </c>
      <c r="H132">
        <v>900</v>
      </c>
      <c r="I132">
        <v>695</v>
      </c>
      <c r="J132">
        <v>30</v>
      </c>
      <c r="K132">
        <v>150</v>
      </c>
      <c r="L132">
        <v>30</v>
      </c>
      <c r="M132">
        <v>0</v>
      </c>
      <c r="N132">
        <v>0</v>
      </c>
    </row>
    <row r="133" spans="1:14" x14ac:dyDescent="0.25">
      <c r="A133">
        <v>4210340.0199999996</v>
      </c>
      <c r="B133">
        <v>4780</v>
      </c>
      <c r="C133">
        <v>4911</v>
      </c>
      <c r="D133">
        <v>2109</v>
      </c>
      <c r="E133">
        <v>2056</v>
      </c>
      <c r="F133">
        <v>3304.8</v>
      </c>
      <c r="G133">
        <v>1.45</v>
      </c>
      <c r="H133">
        <v>2270</v>
      </c>
      <c r="I133">
        <v>1865</v>
      </c>
      <c r="J133">
        <v>65</v>
      </c>
      <c r="K133">
        <v>270</v>
      </c>
      <c r="L133">
        <v>35</v>
      </c>
      <c r="M133">
        <v>10</v>
      </c>
      <c r="N133">
        <v>25</v>
      </c>
    </row>
    <row r="134" spans="1:14" x14ac:dyDescent="0.25">
      <c r="A134">
        <v>4210340.03</v>
      </c>
      <c r="B134">
        <v>5364</v>
      </c>
      <c r="C134">
        <v>5575</v>
      </c>
      <c r="D134">
        <v>2179</v>
      </c>
      <c r="E134">
        <v>2130</v>
      </c>
      <c r="F134">
        <v>779.9</v>
      </c>
      <c r="G134">
        <v>6.88</v>
      </c>
      <c r="H134">
        <v>2950</v>
      </c>
      <c r="I134">
        <v>2400</v>
      </c>
      <c r="J134">
        <v>145</v>
      </c>
      <c r="K134">
        <v>295</v>
      </c>
      <c r="L134">
        <v>60</v>
      </c>
      <c r="M134">
        <v>20</v>
      </c>
      <c r="N134">
        <v>25</v>
      </c>
    </row>
    <row r="135" spans="1:14" x14ac:dyDescent="0.25">
      <c r="A135">
        <v>4210360.01</v>
      </c>
      <c r="B135">
        <v>7176</v>
      </c>
      <c r="C135">
        <v>6877</v>
      </c>
      <c r="D135">
        <v>2929</v>
      </c>
      <c r="E135">
        <v>2886</v>
      </c>
      <c r="F135">
        <v>2326.1999999999998</v>
      </c>
      <c r="G135">
        <v>3.08</v>
      </c>
      <c r="H135">
        <v>3930</v>
      </c>
      <c r="I135">
        <v>3305</v>
      </c>
      <c r="J135">
        <v>170</v>
      </c>
      <c r="K135">
        <v>300</v>
      </c>
      <c r="L135">
        <v>95</v>
      </c>
      <c r="M135">
        <v>25</v>
      </c>
      <c r="N135">
        <v>40</v>
      </c>
    </row>
    <row r="136" spans="1:14" x14ac:dyDescent="0.25">
      <c r="A136">
        <v>4210360.0199999996</v>
      </c>
      <c r="B136">
        <v>7132</v>
      </c>
      <c r="C136">
        <v>6963</v>
      </c>
      <c r="D136">
        <v>2615</v>
      </c>
      <c r="E136">
        <v>2603</v>
      </c>
      <c r="F136">
        <v>2065.6999999999998</v>
      </c>
      <c r="G136">
        <v>3.45</v>
      </c>
      <c r="H136">
        <v>3870</v>
      </c>
      <c r="I136">
        <v>3165</v>
      </c>
      <c r="J136">
        <v>170</v>
      </c>
      <c r="K136">
        <v>395</v>
      </c>
      <c r="L136">
        <v>60</v>
      </c>
      <c r="M136">
        <v>25</v>
      </c>
      <c r="N136">
        <v>60</v>
      </c>
    </row>
    <row r="137" spans="1:14" x14ac:dyDescent="0.25">
      <c r="A137">
        <v>4210370</v>
      </c>
      <c r="B137">
        <v>7801</v>
      </c>
      <c r="C137">
        <v>7327</v>
      </c>
      <c r="D137">
        <v>3031</v>
      </c>
      <c r="E137">
        <v>2845</v>
      </c>
      <c r="F137">
        <v>126.2</v>
      </c>
      <c r="G137">
        <v>61.79</v>
      </c>
      <c r="H137">
        <v>3950</v>
      </c>
      <c r="I137">
        <v>3555</v>
      </c>
      <c r="J137">
        <v>135</v>
      </c>
      <c r="K137">
        <v>120</v>
      </c>
      <c r="L137">
        <v>75</v>
      </c>
      <c r="M137">
        <v>35</v>
      </c>
      <c r="N137">
        <v>30</v>
      </c>
    </row>
    <row r="138" spans="1:14" x14ac:dyDescent="0.25">
      <c r="A138">
        <v>4210500</v>
      </c>
      <c r="B138">
        <v>7587</v>
      </c>
      <c r="C138">
        <v>6465</v>
      </c>
      <c r="D138">
        <v>2868</v>
      </c>
      <c r="E138">
        <v>2814</v>
      </c>
      <c r="F138">
        <v>371</v>
      </c>
      <c r="G138">
        <v>20.45</v>
      </c>
      <c r="H138">
        <v>3950</v>
      </c>
      <c r="I138">
        <v>3460</v>
      </c>
      <c r="J138">
        <v>200</v>
      </c>
      <c r="K138">
        <v>200</v>
      </c>
      <c r="L138">
        <v>40</v>
      </c>
      <c r="M138">
        <v>15</v>
      </c>
      <c r="N138">
        <v>30</v>
      </c>
    </row>
    <row r="139" spans="1:14" x14ac:dyDescent="0.25">
      <c r="A139">
        <v>4210510</v>
      </c>
      <c r="B139">
        <v>3695</v>
      </c>
      <c r="C139">
        <v>3634</v>
      </c>
      <c r="D139">
        <v>1625</v>
      </c>
      <c r="E139">
        <v>1550</v>
      </c>
      <c r="F139">
        <v>68.900000000000006</v>
      </c>
      <c r="G139">
        <v>53.63</v>
      </c>
      <c r="H139">
        <v>1950</v>
      </c>
      <c r="I139">
        <v>1750</v>
      </c>
      <c r="J139">
        <v>75</v>
      </c>
      <c r="K139">
        <v>45</v>
      </c>
      <c r="L139">
        <v>60</v>
      </c>
      <c r="M139">
        <v>0</v>
      </c>
      <c r="N139">
        <v>20</v>
      </c>
    </row>
    <row r="140" spans="1:14" x14ac:dyDescent="0.25">
      <c r="A140">
        <v>4210520</v>
      </c>
      <c r="B140">
        <v>7348</v>
      </c>
      <c r="C140">
        <v>5696</v>
      </c>
      <c r="D140">
        <v>3007</v>
      </c>
      <c r="E140">
        <v>2816</v>
      </c>
      <c r="F140">
        <v>67.5</v>
      </c>
      <c r="G140">
        <v>108.79</v>
      </c>
      <c r="H140">
        <v>3865</v>
      </c>
      <c r="I140">
        <v>3525</v>
      </c>
      <c r="J140">
        <v>140</v>
      </c>
      <c r="K140">
        <v>90</v>
      </c>
      <c r="L140">
        <v>65</v>
      </c>
      <c r="M140">
        <v>0</v>
      </c>
      <c r="N140">
        <v>45</v>
      </c>
    </row>
    <row r="141" spans="1:14" x14ac:dyDescent="0.25">
      <c r="A141">
        <v>4210530</v>
      </c>
      <c r="B141">
        <v>4126</v>
      </c>
      <c r="C141">
        <v>3834</v>
      </c>
      <c r="D141">
        <v>1905</v>
      </c>
      <c r="E141">
        <v>1778</v>
      </c>
      <c r="F141">
        <v>18</v>
      </c>
      <c r="G141">
        <v>229.55</v>
      </c>
      <c r="H141">
        <v>1895</v>
      </c>
      <c r="I141">
        <v>1765</v>
      </c>
      <c r="J141">
        <v>65</v>
      </c>
      <c r="K141">
        <v>20</v>
      </c>
      <c r="L141">
        <v>25</v>
      </c>
      <c r="M141">
        <v>10</v>
      </c>
      <c r="N141">
        <v>15</v>
      </c>
    </row>
    <row r="142" spans="1:14" x14ac:dyDescent="0.25">
      <c r="A142">
        <v>4210540</v>
      </c>
      <c r="B142">
        <v>7082</v>
      </c>
      <c r="C142">
        <v>6711</v>
      </c>
      <c r="D142">
        <v>3703</v>
      </c>
      <c r="E142">
        <v>3040</v>
      </c>
      <c r="F142">
        <v>36.700000000000003</v>
      </c>
      <c r="G142">
        <v>192.85</v>
      </c>
      <c r="H142">
        <v>3015</v>
      </c>
      <c r="I142">
        <v>2655</v>
      </c>
      <c r="J142">
        <v>150</v>
      </c>
      <c r="K142">
        <v>35</v>
      </c>
      <c r="L142">
        <v>125</v>
      </c>
      <c r="M142">
        <v>0</v>
      </c>
      <c r="N142">
        <v>40</v>
      </c>
    </row>
    <row r="143" spans="1:14" x14ac:dyDescent="0.25">
      <c r="A143">
        <v>4210600.03</v>
      </c>
      <c r="B143">
        <v>2294</v>
      </c>
      <c r="C143">
        <v>2269</v>
      </c>
      <c r="D143">
        <v>968</v>
      </c>
      <c r="E143">
        <v>936</v>
      </c>
      <c r="F143">
        <v>36</v>
      </c>
      <c r="G143">
        <v>63.77</v>
      </c>
      <c r="H143">
        <v>1100</v>
      </c>
      <c r="I143">
        <v>980</v>
      </c>
      <c r="J143">
        <v>35</v>
      </c>
      <c r="K143">
        <v>15</v>
      </c>
      <c r="L143">
        <v>40</v>
      </c>
      <c r="M143">
        <v>10</v>
      </c>
      <c r="N143">
        <v>25</v>
      </c>
    </row>
    <row r="144" spans="1:14" x14ac:dyDescent="0.25">
      <c r="A144">
        <v>4210600.04</v>
      </c>
      <c r="B144">
        <v>7421</v>
      </c>
      <c r="C144">
        <v>7614</v>
      </c>
      <c r="D144">
        <v>2789</v>
      </c>
      <c r="E144">
        <v>2771</v>
      </c>
      <c r="F144">
        <v>444.5</v>
      </c>
      <c r="G144">
        <v>16.7</v>
      </c>
      <c r="H144">
        <v>3795</v>
      </c>
      <c r="I144">
        <v>3270</v>
      </c>
      <c r="J144">
        <v>150</v>
      </c>
      <c r="K144">
        <v>175</v>
      </c>
      <c r="L144">
        <v>150</v>
      </c>
      <c r="M144">
        <v>20</v>
      </c>
      <c r="N144">
        <v>30</v>
      </c>
    </row>
    <row r="145" spans="1:14" x14ac:dyDescent="0.25">
      <c r="A145">
        <v>4210600.05</v>
      </c>
      <c r="B145">
        <v>3775</v>
      </c>
      <c r="C145">
        <v>2939</v>
      </c>
      <c r="D145">
        <v>1886</v>
      </c>
      <c r="E145">
        <v>1499</v>
      </c>
      <c r="F145">
        <v>1041.4000000000001</v>
      </c>
      <c r="G145">
        <v>3.63</v>
      </c>
      <c r="H145">
        <v>1830</v>
      </c>
      <c r="I145">
        <v>1610</v>
      </c>
      <c r="J145">
        <v>70</v>
      </c>
      <c r="K145">
        <v>85</v>
      </c>
      <c r="L145">
        <v>35</v>
      </c>
      <c r="M145">
        <v>0</v>
      </c>
      <c r="N145">
        <v>20</v>
      </c>
    </row>
    <row r="146" spans="1:14" x14ac:dyDescent="0.25">
      <c r="A146">
        <v>4210600.0599999996</v>
      </c>
      <c r="B146">
        <v>5330</v>
      </c>
      <c r="C146">
        <v>5319</v>
      </c>
      <c r="D146">
        <v>2035</v>
      </c>
      <c r="E146">
        <v>1981</v>
      </c>
      <c r="F146">
        <v>2993.2</v>
      </c>
      <c r="G146">
        <v>1.78</v>
      </c>
      <c r="H146">
        <v>2600</v>
      </c>
      <c r="I146">
        <v>2195</v>
      </c>
      <c r="J146">
        <v>135</v>
      </c>
      <c r="K146">
        <v>155</v>
      </c>
      <c r="L146">
        <v>65</v>
      </c>
      <c r="M146">
        <v>20</v>
      </c>
      <c r="N146">
        <v>35</v>
      </c>
    </row>
    <row r="147" spans="1:14" x14ac:dyDescent="0.25">
      <c r="A147">
        <v>4210605</v>
      </c>
      <c r="B147">
        <v>9926</v>
      </c>
      <c r="C147">
        <v>8183</v>
      </c>
      <c r="D147">
        <v>4704</v>
      </c>
      <c r="E147">
        <v>3944</v>
      </c>
      <c r="F147">
        <v>59.7</v>
      </c>
      <c r="G147">
        <v>166.28</v>
      </c>
      <c r="H147">
        <v>4970</v>
      </c>
      <c r="I147">
        <v>4560</v>
      </c>
      <c r="J147">
        <v>165</v>
      </c>
      <c r="K147">
        <v>70</v>
      </c>
      <c r="L147">
        <v>110</v>
      </c>
      <c r="M147">
        <v>10</v>
      </c>
      <c r="N147">
        <v>40</v>
      </c>
    </row>
    <row r="148" spans="1:14" x14ac:dyDescent="0.25">
      <c r="A148">
        <v>4210610</v>
      </c>
      <c r="B148">
        <v>6031</v>
      </c>
      <c r="C148">
        <v>5086</v>
      </c>
      <c r="D148">
        <v>2277</v>
      </c>
      <c r="E148">
        <v>2109</v>
      </c>
      <c r="F148">
        <v>94.6</v>
      </c>
      <c r="G148">
        <v>63.78</v>
      </c>
      <c r="H148">
        <v>3190</v>
      </c>
      <c r="I148">
        <v>2875</v>
      </c>
      <c r="J148">
        <v>120</v>
      </c>
      <c r="K148">
        <v>35</v>
      </c>
      <c r="L148">
        <v>85</v>
      </c>
      <c r="M148">
        <v>20</v>
      </c>
      <c r="N148">
        <v>60</v>
      </c>
    </row>
    <row r="149" spans="1:14" x14ac:dyDescent="0.25">
      <c r="A149">
        <v>4210700</v>
      </c>
      <c r="B149">
        <v>2942</v>
      </c>
      <c r="C149">
        <v>2420</v>
      </c>
      <c r="D149">
        <v>1328</v>
      </c>
      <c r="E149">
        <v>1135</v>
      </c>
      <c r="F149">
        <v>65.8</v>
      </c>
      <c r="G149">
        <v>44.7</v>
      </c>
      <c r="H149">
        <v>1295</v>
      </c>
      <c r="I149">
        <v>1185</v>
      </c>
      <c r="J149">
        <v>45</v>
      </c>
      <c r="K149">
        <v>10</v>
      </c>
      <c r="L149">
        <v>50</v>
      </c>
      <c r="M149">
        <v>0</v>
      </c>
      <c r="N149">
        <v>0</v>
      </c>
    </row>
    <row r="150" spans="1:14" x14ac:dyDescent="0.25">
      <c r="A150">
        <v>4210800.01</v>
      </c>
      <c r="B150">
        <v>6005</v>
      </c>
      <c r="C150">
        <v>5484</v>
      </c>
      <c r="D150">
        <v>2858</v>
      </c>
      <c r="E150">
        <v>2683</v>
      </c>
      <c r="F150">
        <v>628.79999999999995</v>
      </c>
      <c r="G150">
        <v>9.5500000000000007</v>
      </c>
      <c r="H150">
        <v>3075</v>
      </c>
      <c r="I150">
        <v>2505</v>
      </c>
      <c r="J150">
        <v>170</v>
      </c>
      <c r="K150">
        <v>245</v>
      </c>
      <c r="L150">
        <v>120</v>
      </c>
      <c r="M150">
        <v>20</v>
      </c>
      <c r="N150">
        <v>20</v>
      </c>
    </row>
    <row r="151" spans="1:14" x14ac:dyDescent="0.25">
      <c r="A151">
        <v>4210800.0199999996</v>
      </c>
      <c r="B151">
        <v>5517</v>
      </c>
      <c r="C151">
        <v>5480</v>
      </c>
      <c r="D151">
        <v>2584</v>
      </c>
      <c r="E151">
        <v>2494</v>
      </c>
      <c r="F151">
        <v>1908.7</v>
      </c>
      <c r="G151">
        <v>2.89</v>
      </c>
      <c r="H151">
        <v>2680</v>
      </c>
      <c r="I151">
        <v>2125</v>
      </c>
      <c r="J151">
        <v>90</v>
      </c>
      <c r="K151">
        <v>225</v>
      </c>
      <c r="L151">
        <v>190</v>
      </c>
      <c r="M151">
        <v>25</v>
      </c>
      <c r="N151">
        <v>30</v>
      </c>
    </row>
    <row r="152" spans="1:14" x14ac:dyDescent="0.25">
      <c r="A152">
        <v>4210801</v>
      </c>
      <c r="B152">
        <v>3619</v>
      </c>
      <c r="C152">
        <v>3597</v>
      </c>
      <c r="D152">
        <v>1869</v>
      </c>
      <c r="E152">
        <v>1762</v>
      </c>
      <c r="F152">
        <v>3446.7</v>
      </c>
      <c r="G152">
        <v>1.05</v>
      </c>
      <c r="H152">
        <v>1660</v>
      </c>
      <c r="I152">
        <v>1195</v>
      </c>
      <c r="J152">
        <v>70</v>
      </c>
      <c r="K152">
        <v>155</v>
      </c>
      <c r="L152">
        <v>210</v>
      </c>
      <c r="M152">
        <v>20</v>
      </c>
      <c r="N152">
        <v>10</v>
      </c>
    </row>
    <row r="153" spans="1:14" x14ac:dyDescent="0.25">
      <c r="A153">
        <v>4210802</v>
      </c>
      <c r="B153">
        <v>2740</v>
      </c>
      <c r="C153">
        <v>2775</v>
      </c>
      <c r="D153">
        <v>1409</v>
      </c>
      <c r="E153">
        <v>1321</v>
      </c>
      <c r="F153">
        <v>717.6</v>
      </c>
      <c r="G153">
        <v>3.82</v>
      </c>
      <c r="H153">
        <v>1215</v>
      </c>
      <c r="I153">
        <v>1020</v>
      </c>
      <c r="J153">
        <v>65</v>
      </c>
      <c r="K153">
        <v>80</v>
      </c>
      <c r="L153">
        <v>35</v>
      </c>
      <c r="M153">
        <v>10</v>
      </c>
      <c r="N153">
        <v>10</v>
      </c>
    </row>
    <row r="154" spans="1:14" x14ac:dyDescent="0.25">
      <c r="A154">
        <v>4210810</v>
      </c>
      <c r="B154">
        <v>4317</v>
      </c>
      <c r="C154">
        <v>4118</v>
      </c>
      <c r="D154">
        <v>2345</v>
      </c>
      <c r="E154">
        <v>2253</v>
      </c>
      <c r="F154">
        <v>3383</v>
      </c>
      <c r="G154">
        <v>1.28</v>
      </c>
      <c r="H154">
        <v>1710</v>
      </c>
      <c r="I154">
        <v>1235</v>
      </c>
      <c r="J154">
        <v>70</v>
      </c>
      <c r="K154">
        <v>160</v>
      </c>
      <c r="L154">
        <v>235</v>
      </c>
      <c r="M154">
        <v>10</v>
      </c>
      <c r="N154">
        <v>10</v>
      </c>
    </row>
    <row r="155" spans="1:14" x14ac:dyDescent="0.25">
      <c r="A155">
        <v>4210811</v>
      </c>
      <c r="B155">
        <v>7888</v>
      </c>
      <c r="C155">
        <v>7779</v>
      </c>
      <c r="D155">
        <v>3785</v>
      </c>
      <c r="E155">
        <v>3632</v>
      </c>
      <c r="F155">
        <v>685.8</v>
      </c>
      <c r="G155">
        <v>11.5</v>
      </c>
      <c r="H155">
        <v>3915</v>
      </c>
      <c r="I155">
        <v>3070</v>
      </c>
      <c r="J155">
        <v>135</v>
      </c>
      <c r="K155">
        <v>250</v>
      </c>
      <c r="L155">
        <v>405</v>
      </c>
      <c r="M155">
        <v>25</v>
      </c>
      <c r="N155">
        <v>30</v>
      </c>
    </row>
    <row r="156" spans="1:14" x14ac:dyDescent="0.25">
      <c r="A156">
        <v>4210812</v>
      </c>
      <c r="B156">
        <v>4481</v>
      </c>
      <c r="C156">
        <v>4390</v>
      </c>
      <c r="D156">
        <v>2191</v>
      </c>
      <c r="E156">
        <v>2025</v>
      </c>
      <c r="F156">
        <v>3565.7</v>
      </c>
      <c r="G156">
        <v>1.26</v>
      </c>
      <c r="H156">
        <v>1820</v>
      </c>
      <c r="I156">
        <v>1165</v>
      </c>
      <c r="J156">
        <v>80</v>
      </c>
      <c r="K156">
        <v>215</v>
      </c>
      <c r="L156">
        <v>290</v>
      </c>
      <c r="M156">
        <v>50</v>
      </c>
      <c r="N156">
        <v>15</v>
      </c>
    </row>
    <row r="157" spans="1:14" x14ac:dyDescent="0.25">
      <c r="A157">
        <v>4210820.01</v>
      </c>
      <c r="B157">
        <v>4150</v>
      </c>
      <c r="C157">
        <v>4259</v>
      </c>
      <c r="D157">
        <v>2102</v>
      </c>
      <c r="E157">
        <v>2033</v>
      </c>
      <c r="F157">
        <v>1650.7</v>
      </c>
      <c r="G157">
        <v>2.5099999999999998</v>
      </c>
      <c r="H157">
        <v>1855</v>
      </c>
      <c r="I157">
        <v>1580</v>
      </c>
      <c r="J157">
        <v>45</v>
      </c>
      <c r="K157">
        <v>130</v>
      </c>
      <c r="L157">
        <v>60</v>
      </c>
      <c r="M157">
        <v>0</v>
      </c>
      <c r="N157">
        <v>40</v>
      </c>
    </row>
    <row r="158" spans="1:14" x14ac:dyDescent="0.25">
      <c r="A158">
        <v>4210820.03</v>
      </c>
      <c r="B158">
        <v>5411</v>
      </c>
      <c r="C158">
        <v>5409</v>
      </c>
      <c r="D158">
        <v>2444</v>
      </c>
      <c r="E158">
        <v>2411</v>
      </c>
      <c r="F158">
        <v>2759.4</v>
      </c>
      <c r="G158">
        <v>1.96</v>
      </c>
      <c r="H158">
        <v>2965</v>
      </c>
      <c r="I158">
        <v>2535</v>
      </c>
      <c r="J158">
        <v>180</v>
      </c>
      <c r="K158">
        <v>170</v>
      </c>
      <c r="L158">
        <v>40</v>
      </c>
      <c r="M158">
        <v>10</v>
      </c>
      <c r="N158">
        <v>35</v>
      </c>
    </row>
    <row r="159" spans="1:14" x14ac:dyDescent="0.25">
      <c r="A159">
        <v>4210820.04</v>
      </c>
      <c r="B159">
        <v>4434</v>
      </c>
      <c r="C159">
        <v>4064</v>
      </c>
      <c r="D159">
        <v>1866</v>
      </c>
      <c r="E159">
        <v>1815</v>
      </c>
      <c r="F159">
        <v>326.5</v>
      </c>
      <c r="G159">
        <v>13.58</v>
      </c>
      <c r="H159">
        <v>2520</v>
      </c>
      <c r="I159">
        <v>2255</v>
      </c>
      <c r="J159">
        <v>70</v>
      </c>
      <c r="K159">
        <v>140</v>
      </c>
      <c r="L159">
        <v>15</v>
      </c>
      <c r="M159">
        <v>10</v>
      </c>
      <c r="N159">
        <v>20</v>
      </c>
    </row>
    <row r="160" spans="1:14" x14ac:dyDescent="0.25">
      <c r="A160">
        <v>4210825</v>
      </c>
      <c r="B160">
        <v>7857</v>
      </c>
      <c r="C160">
        <v>7871</v>
      </c>
      <c r="D160">
        <v>3179</v>
      </c>
      <c r="E160">
        <v>3121</v>
      </c>
      <c r="F160">
        <v>87.1</v>
      </c>
      <c r="G160">
        <v>90.21</v>
      </c>
      <c r="H160">
        <v>4360</v>
      </c>
      <c r="I160">
        <v>3930</v>
      </c>
      <c r="J160">
        <v>165</v>
      </c>
      <c r="K160">
        <v>105</v>
      </c>
      <c r="L160">
        <v>90</v>
      </c>
      <c r="M160">
        <v>20</v>
      </c>
      <c r="N160">
        <v>55</v>
      </c>
    </row>
    <row r="161" spans="1:14" x14ac:dyDescent="0.25">
      <c r="A161">
        <v>4210830.01</v>
      </c>
      <c r="B161">
        <v>4891</v>
      </c>
      <c r="C161">
        <v>4967</v>
      </c>
      <c r="D161">
        <v>2196</v>
      </c>
      <c r="E161">
        <v>2121</v>
      </c>
      <c r="F161">
        <v>725.8</v>
      </c>
      <c r="G161">
        <v>6.74</v>
      </c>
      <c r="H161">
        <v>2210</v>
      </c>
      <c r="I161">
        <v>1765</v>
      </c>
      <c r="J161">
        <v>90</v>
      </c>
      <c r="K161">
        <v>195</v>
      </c>
      <c r="L161">
        <v>125</v>
      </c>
      <c r="M161">
        <v>20</v>
      </c>
      <c r="N161">
        <v>25</v>
      </c>
    </row>
    <row r="162" spans="1:14" x14ac:dyDescent="0.25">
      <c r="A162">
        <v>4210830.0199999996</v>
      </c>
      <c r="B162">
        <v>6964</v>
      </c>
      <c r="C162">
        <v>6777</v>
      </c>
      <c r="D162">
        <v>3661</v>
      </c>
      <c r="E162">
        <v>3559</v>
      </c>
      <c r="F162">
        <v>1263.5</v>
      </c>
      <c r="G162">
        <v>5.51</v>
      </c>
      <c r="H162">
        <v>3405</v>
      </c>
      <c r="I162">
        <v>2905</v>
      </c>
      <c r="J162">
        <v>135</v>
      </c>
      <c r="K162">
        <v>245</v>
      </c>
      <c r="L162">
        <v>50</v>
      </c>
      <c r="M162">
        <v>35</v>
      </c>
      <c r="N162">
        <v>25</v>
      </c>
    </row>
    <row r="163" spans="1:14" x14ac:dyDescent="0.25">
      <c r="A163">
        <v>4210835.03</v>
      </c>
      <c r="B163">
        <v>7334</v>
      </c>
      <c r="C163">
        <v>6448</v>
      </c>
      <c r="D163">
        <v>2826</v>
      </c>
      <c r="E163">
        <v>2777</v>
      </c>
      <c r="F163">
        <v>134.5</v>
      </c>
      <c r="G163">
        <v>54.51</v>
      </c>
      <c r="H163">
        <v>3805</v>
      </c>
      <c r="I163">
        <v>3525</v>
      </c>
      <c r="J163">
        <v>120</v>
      </c>
      <c r="K163">
        <v>70</v>
      </c>
      <c r="L163">
        <v>60</v>
      </c>
      <c r="M163">
        <v>20</v>
      </c>
      <c r="N163">
        <v>15</v>
      </c>
    </row>
    <row r="164" spans="1:14" x14ac:dyDescent="0.25">
      <c r="A164">
        <v>4210835.04</v>
      </c>
      <c r="B164">
        <v>4245</v>
      </c>
      <c r="C164">
        <v>4383</v>
      </c>
      <c r="D164">
        <v>1601</v>
      </c>
      <c r="E164">
        <v>1575</v>
      </c>
      <c r="F164">
        <v>172</v>
      </c>
      <c r="G164">
        <v>24.68</v>
      </c>
      <c r="H164">
        <v>2490</v>
      </c>
      <c r="I164">
        <v>2200</v>
      </c>
      <c r="J164">
        <v>105</v>
      </c>
      <c r="K164">
        <v>105</v>
      </c>
      <c r="L164">
        <v>55</v>
      </c>
      <c r="M164">
        <v>15</v>
      </c>
      <c r="N164">
        <v>20</v>
      </c>
    </row>
    <row r="165" spans="1:14" x14ac:dyDescent="0.25">
      <c r="A165">
        <v>4210835.05</v>
      </c>
      <c r="B165">
        <v>4127</v>
      </c>
      <c r="C165">
        <v>4421</v>
      </c>
      <c r="D165">
        <v>1567</v>
      </c>
      <c r="E165">
        <v>1556</v>
      </c>
      <c r="F165">
        <v>1024.3</v>
      </c>
      <c r="G165">
        <v>4.03</v>
      </c>
      <c r="H165">
        <v>2330</v>
      </c>
      <c r="I165">
        <v>1955</v>
      </c>
      <c r="J165">
        <v>140</v>
      </c>
      <c r="K165">
        <v>125</v>
      </c>
      <c r="L165">
        <v>75</v>
      </c>
      <c r="M165">
        <v>20</v>
      </c>
      <c r="N165">
        <v>20</v>
      </c>
    </row>
    <row r="166" spans="1:14" x14ac:dyDescent="0.25">
      <c r="A166">
        <v>4210835.0599999996</v>
      </c>
      <c r="B166">
        <v>3281</v>
      </c>
      <c r="C166">
        <v>3293</v>
      </c>
      <c r="D166">
        <v>1222</v>
      </c>
      <c r="E166">
        <v>1217</v>
      </c>
      <c r="F166">
        <v>532.20000000000005</v>
      </c>
      <c r="G166">
        <v>6.16</v>
      </c>
      <c r="H166">
        <v>1780</v>
      </c>
      <c r="I166">
        <v>1525</v>
      </c>
      <c r="J166">
        <v>90</v>
      </c>
      <c r="K166">
        <v>60</v>
      </c>
      <c r="L166">
        <v>80</v>
      </c>
      <c r="M166">
        <v>10</v>
      </c>
      <c r="N166">
        <v>20</v>
      </c>
    </row>
    <row r="167" spans="1:14" x14ac:dyDescent="0.25">
      <c r="A167">
        <v>4210835.07</v>
      </c>
      <c r="B167">
        <v>4671</v>
      </c>
      <c r="C167">
        <v>4883</v>
      </c>
      <c r="D167">
        <v>1919</v>
      </c>
      <c r="E167">
        <v>1903</v>
      </c>
      <c r="F167">
        <v>712.6</v>
      </c>
      <c r="G167">
        <v>6.55</v>
      </c>
      <c r="H167">
        <v>2530</v>
      </c>
      <c r="I167">
        <v>2255</v>
      </c>
      <c r="J167">
        <v>100</v>
      </c>
      <c r="K167">
        <v>105</v>
      </c>
      <c r="L167">
        <v>30</v>
      </c>
      <c r="M167">
        <v>20</v>
      </c>
      <c r="N167">
        <v>20</v>
      </c>
    </row>
    <row r="168" spans="1:14" x14ac:dyDescent="0.25">
      <c r="A168">
        <v>4210840.01</v>
      </c>
      <c r="B168">
        <v>5242</v>
      </c>
      <c r="C168">
        <v>5384</v>
      </c>
      <c r="D168">
        <v>2731</v>
      </c>
      <c r="E168">
        <v>2623</v>
      </c>
      <c r="F168">
        <v>2080.6999999999998</v>
      </c>
      <c r="G168">
        <v>2.52</v>
      </c>
      <c r="H168">
        <v>2585</v>
      </c>
      <c r="I168">
        <v>2120</v>
      </c>
      <c r="J168">
        <v>115</v>
      </c>
      <c r="K168">
        <v>160</v>
      </c>
      <c r="L168">
        <v>125</v>
      </c>
      <c r="M168">
        <v>20</v>
      </c>
      <c r="N168">
        <v>45</v>
      </c>
    </row>
    <row r="169" spans="1:14" x14ac:dyDescent="0.25">
      <c r="A169">
        <v>4210840.0199999996</v>
      </c>
      <c r="B169">
        <v>4508</v>
      </c>
      <c r="C169">
        <v>4699</v>
      </c>
      <c r="D169">
        <v>2044</v>
      </c>
      <c r="E169">
        <v>2023</v>
      </c>
      <c r="F169">
        <v>823.6</v>
      </c>
      <c r="G169">
        <v>5.47</v>
      </c>
      <c r="H169">
        <v>2405</v>
      </c>
      <c r="I169">
        <v>2050</v>
      </c>
      <c r="J169">
        <v>115</v>
      </c>
      <c r="K169">
        <v>140</v>
      </c>
      <c r="L169">
        <v>60</v>
      </c>
      <c r="M169">
        <v>15</v>
      </c>
      <c r="N169">
        <v>25</v>
      </c>
    </row>
    <row r="170" spans="1:14" x14ac:dyDescent="0.25">
      <c r="A170">
        <v>4210845.03</v>
      </c>
      <c r="B170">
        <v>4659</v>
      </c>
      <c r="C170">
        <v>4309</v>
      </c>
      <c r="D170">
        <v>1806</v>
      </c>
      <c r="E170">
        <v>1786</v>
      </c>
      <c r="F170">
        <v>140.1</v>
      </c>
      <c r="G170">
        <v>33.25</v>
      </c>
      <c r="H170">
        <v>2470</v>
      </c>
      <c r="I170">
        <v>2185</v>
      </c>
      <c r="J170">
        <v>75</v>
      </c>
      <c r="K170">
        <v>140</v>
      </c>
      <c r="L170">
        <v>50</v>
      </c>
      <c r="M170">
        <v>0</v>
      </c>
      <c r="N170">
        <v>20</v>
      </c>
    </row>
    <row r="171" spans="1:14" x14ac:dyDescent="0.25">
      <c r="A171">
        <v>4210845.04</v>
      </c>
      <c r="B171">
        <v>4652</v>
      </c>
      <c r="C171">
        <v>4566</v>
      </c>
      <c r="D171">
        <v>1784</v>
      </c>
      <c r="E171">
        <v>1762</v>
      </c>
      <c r="F171">
        <v>1721.4</v>
      </c>
      <c r="G171">
        <v>2.7</v>
      </c>
      <c r="H171">
        <v>2435</v>
      </c>
      <c r="I171">
        <v>2170</v>
      </c>
      <c r="J171">
        <v>85</v>
      </c>
      <c r="K171">
        <v>95</v>
      </c>
      <c r="L171">
        <v>65</v>
      </c>
      <c r="M171">
        <v>0</v>
      </c>
      <c r="N171">
        <v>15</v>
      </c>
    </row>
    <row r="172" spans="1:14" x14ac:dyDescent="0.25">
      <c r="A172">
        <v>4210845.05</v>
      </c>
      <c r="B172">
        <v>6647</v>
      </c>
      <c r="C172">
        <v>6177</v>
      </c>
      <c r="D172">
        <v>2626</v>
      </c>
      <c r="E172">
        <v>2544</v>
      </c>
      <c r="F172">
        <v>62.2</v>
      </c>
      <c r="G172">
        <v>106.88</v>
      </c>
      <c r="H172">
        <v>3365</v>
      </c>
      <c r="I172">
        <v>3070</v>
      </c>
      <c r="J172">
        <v>140</v>
      </c>
      <c r="K172">
        <v>30</v>
      </c>
      <c r="L172">
        <v>70</v>
      </c>
      <c r="M172">
        <v>15</v>
      </c>
      <c r="N172">
        <v>40</v>
      </c>
    </row>
    <row r="173" spans="1:14" x14ac:dyDescent="0.25">
      <c r="A173">
        <v>4210845.0599999996</v>
      </c>
      <c r="B173">
        <v>1188</v>
      </c>
      <c r="C173">
        <v>1115</v>
      </c>
      <c r="D173">
        <v>495</v>
      </c>
      <c r="E173">
        <v>477</v>
      </c>
      <c r="F173">
        <v>20.3</v>
      </c>
      <c r="G173">
        <v>58.46</v>
      </c>
      <c r="H173">
        <v>545</v>
      </c>
      <c r="I173">
        <v>490</v>
      </c>
      <c r="J173">
        <v>20</v>
      </c>
      <c r="K173">
        <v>15</v>
      </c>
      <c r="L173">
        <v>10</v>
      </c>
      <c r="M173">
        <v>0</v>
      </c>
      <c r="N173">
        <v>0</v>
      </c>
    </row>
    <row r="174" spans="1:14" x14ac:dyDescent="0.25">
      <c r="A174">
        <v>4210846.0199999996</v>
      </c>
      <c r="B174">
        <v>6266</v>
      </c>
      <c r="C174">
        <v>5942</v>
      </c>
      <c r="D174">
        <v>2506</v>
      </c>
      <c r="E174">
        <v>2484</v>
      </c>
      <c r="F174">
        <v>185.2</v>
      </c>
      <c r="G174">
        <v>33.840000000000003</v>
      </c>
      <c r="H174">
        <v>3245</v>
      </c>
      <c r="I174">
        <v>2870</v>
      </c>
      <c r="J174">
        <v>115</v>
      </c>
      <c r="K174">
        <v>165</v>
      </c>
      <c r="L174">
        <v>40</v>
      </c>
      <c r="M174">
        <v>40</v>
      </c>
      <c r="N174">
        <v>15</v>
      </c>
    </row>
    <row r="175" spans="1:14" x14ac:dyDescent="0.25">
      <c r="A175">
        <v>4210846.03</v>
      </c>
      <c r="B175">
        <v>1249</v>
      </c>
      <c r="C175">
        <v>1202</v>
      </c>
      <c r="D175">
        <v>485</v>
      </c>
      <c r="E175">
        <v>481</v>
      </c>
      <c r="F175">
        <v>59.7</v>
      </c>
      <c r="G175">
        <v>20.92</v>
      </c>
      <c r="H175">
        <v>610</v>
      </c>
      <c r="I175">
        <v>545</v>
      </c>
      <c r="J175">
        <v>20</v>
      </c>
      <c r="K175">
        <v>0</v>
      </c>
      <c r="L175">
        <v>40</v>
      </c>
      <c r="M175">
        <v>0</v>
      </c>
      <c r="N175">
        <v>0</v>
      </c>
    </row>
    <row r="176" spans="1:14" x14ac:dyDescent="0.25">
      <c r="A176">
        <v>4210846.04</v>
      </c>
      <c r="B176">
        <v>8164</v>
      </c>
      <c r="C176">
        <v>7700</v>
      </c>
      <c r="D176">
        <v>3109</v>
      </c>
      <c r="E176">
        <v>3087</v>
      </c>
      <c r="F176">
        <v>2188.4</v>
      </c>
      <c r="G176">
        <v>3.73</v>
      </c>
      <c r="H176">
        <v>4260</v>
      </c>
      <c r="I176">
        <v>3755</v>
      </c>
      <c r="J176">
        <v>150</v>
      </c>
      <c r="K176">
        <v>205</v>
      </c>
      <c r="L176">
        <v>105</v>
      </c>
      <c r="M176">
        <v>30</v>
      </c>
      <c r="N176">
        <v>15</v>
      </c>
    </row>
    <row r="177" spans="1:14" x14ac:dyDescent="0.25">
      <c r="A177">
        <v>4210850.0199999996</v>
      </c>
      <c r="B177">
        <v>2660</v>
      </c>
      <c r="C177">
        <v>2229</v>
      </c>
      <c r="D177">
        <v>1083</v>
      </c>
      <c r="E177">
        <v>1050</v>
      </c>
      <c r="F177">
        <v>126</v>
      </c>
      <c r="G177">
        <v>21.1</v>
      </c>
      <c r="H177">
        <v>1310</v>
      </c>
      <c r="I177">
        <v>1210</v>
      </c>
      <c r="J177">
        <v>20</v>
      </c>
      <c r="K177">
        <v>45</v>
      </c>
      <c r="L177">
        <v>15</v>
      </c>
      <c r="M177">
        <v>0</v>
      </c>
      <c r="N177">
        <v>20</v>
      </c>
    </row>
    <row r="178" spans="1:14" x14ac:dyDescent="0.25">
      <c r="A178">
        <v>4210850.03</v>
      </c>
      <c r="B178">
        <v>3868</v>
      </c>
      <c r="C178">
        <v>3593</v>
      </c>
      <c r="D178">
        <v>1553</v>
      </c>
      <c r="E178">
        <v>1455</v>
      </c>
      <c r="F178">
        <v>1029.5999999999999</v>
      </c>
      <c r="G178">
        <v>3.76</v>
      </c>
      <c r="H178">
        <v>1900</v>
      </c>
      <c r="I178">
        <v>1675</v>
      </c>
      <c r="J178">
        <v>40</v>
      </c>
      <c r="K178">
        <v>125</v>
      </c>
      <c r="L178">
        <v>20</v>
      </c>
      <c r="M178">
        <v>20</v>
      </c>
      <c r="N178">
        <v>15</v>
      </c>
    </row>
    <row r="179" spans="1:14" x14ac:dyDescent="0.25">
      <c r="A179">
        <v>4210850.04</v>
      </c>
      <c r="B179">
        <v>4796</v>
      </c>
      <c r="C179">
        <v>4189</v>
      </c>
      <c r="D179">
        <v>1816</v>
      </c>
      <c r="E179">
        <v>1782</v>
      </c>
      <c r="F179">
        <v>2061.9</v>
      </c>
      <c r="G179">
        <v>2.33</v>
      </c>
      <c r="H179">
        <v>2520</v>
      </c>
      <c r="I179">
        <v>2140</v>
      </c>
      <c r="J179">
        <v>120</v>
      </c>
      <c r="K179">
        <v>165</v>
      </c>
      <c r="L179">
        <v>50</v>
      </c>
      <c r="M179">
        <v>20</v>
      </c>
      <c r="N179">
        <v>30</v>
      </c>
    </row>
    <row r="180" spans="1:14" x14ac:dyDescent="0.25">
      <c r="A180">
        <v>4210850.05</v>
      </c>
      <c r="B180">
        <v>4230</v>
      </c>
      <c r="C180">
        <v>3443</v>
      </c>
      <c r="D180">
        <v>1549</v>
      </c>
      <c r="E180">
        <v>1511</v>
      </c>
      <c r="F180">
        <v>321</v>
      </c>
      <c r="G180">
        <v>13.18</v>
      </c>
      <c r="H180">
        <v>2135</v>
      </c>
      <c r="I180">
        <v>1885</v>
      </c>
      <c r="J180">
        <v>110</v>
      </c>
      <c r="K180">
        <v>70</v>
      </c>
      <c r="L180">
        <v>35</v>
      </c>
      <c r="M180">
        <v>0</v>
      </c>
      <c r="N180">
        <v>35</v>
      </c>
    </row>
    <row r="181" spans="1:14" x14ac:dyDescent="0.25">
      <c r="A181">
        <v>4210900</v>
      </c>
      <c r="B181">
        <v>5611</v>
      </c>
      <c r="C181">
        <v>5023</v>
      </c>
      <c r="D181">
        <v>2365</v>
      </c>
      <c r="E181">
        <v>2267</v>
      </c>
      <c r="F181">
        <v>45.8</v>
      </c>
      <c r="G181">
        <v>122.57</v>
      </c>
      <c r="H181">
        <v>2955</v>
      </c>
      <c r="I181">
        <v>2665</v>
      </c>
      <c r="J181">
        <v>115</v>
      </c>
      <c r="K181">
        <v>10</v>
      </c>
      <c r="L181">
        <v>120</v>
      </c>
      <c r="M181">
        <v>10</v>
      </c>
      <c r="N181">
        <v>35</v>
      </c>
    </row>
    <row r="182" spans="1:14" x14ac:dyDescent="0.25">
      <c r="A182">
        <v>4210901</v>
      </c>
      <c r="B182">
        <v>4392</v>
      </c>
      <c r="C182">
        <v>3888</v>
      </c>
      <c r="D182">
        <v>1898</v>
      </c>
      <c r="E182">
        <v>1817</v>
      </c>
      <c r="F182">
        <v>61</v>
      </c>
      <c r="G182">
        <v>71.989999999999995</v>
      </c>
      <c r="H182">
        <v>2135</v>
      </c>
      <c r="I182">
        <v>1925</v>
      </c>
      <c r="J182">
        <v>95</v>
      </c>
      <c r="K182">
        <v>35</v>
      </c>
      <c r="L182">
        <v>50</v>
      </c>
      <c r="M182">
        <v>0</v>
      </c>
      <c r="N182">
        <v>30</v>
      </c>
    </row>
    <row r="183" spans="1:14" x14ac:dyDescent="0.25">
      <c r="A183">
        <v>4210902</v>
      </c>
      <c r="B183">
        <v>1598</v>
      </c>
      <c r="C183">
        <v>1604</v>
      </c>
      <c r="D183">
        <v>824</v>
      </c>
      <c r="E183">
        <v>691</v>
      </c>
      <c r="F183">
        <v>26.5</v>
      </c>
      <c r="G183">
        <v>60.2</v>
      </c>
      <c r="H183">
        <v>635</v>
      </c>
      <c r="I183">
        <v>535</v>
      </c>
      <c r="J183">
        <v>25</v>
      </c>
      <c r="K183">
        <v>10</v>
      </c>
      <c r="L183">
        <v>40</v>
      </c>
      <c r="M183">
        <v>0</v>
      </c>
      <c r="N183">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96"/>
  <sheetViews>
    <sheetView zoomScaleNormal="100" workbookViewId="0">
      <pane ySplit="1" topLeftCell="A2" activePane="bottomLeft" state="frozen"/>
      <selection pane="bottomLeft" activeCell="C6" sqref="C6"/>
    </sheetView>
  </sheetViews>
  <sheetFormatPr defaultColWidth="16" defaultRowHeight="12.75" x14ac:dyDescent="0.2"/>
  <cols>
    <col min="1" max="1" width="16" style="155"/>
    <col min="2" max="2" width="16" style="171"/>
    <col min="3" max="3" width="16" style="104"/>
    <col min="4" max="4" width="16" style="24"/>
    <col min="5" max="7" width="16" style="21"/>
    <col min="8" max="8" width="16" style="210"/>
    <col min="9" max="9" width="16" style="60"/>
    <col min="10" max="10" width="16" style="172"/>
    <col min="11" max="12" width="16" style="21"/>
    <col min="13" max="13" width="16" style="211"/>
    <col min="14" max="14" width="16" style="21"/>
    <col min="15" max="15" width="16" style="23"/>
    <col min="16" max="16" width="16" style="173"/>
    <col min="17" max="17" width="16" style="174"/>
    <col min="18" max="18" width="16" style="211"/>
    <col min="19" max="19" width="16" style="175"/>
    <col min="20" max="20" width="16" style="176"/>
    <col min="21" max="21" width="16" style="63"/>
    <col min="22" max="22" width="16" style="212"/>
    <col min="23" max="23" width="16" style="177"/>
    <col min="24" max="24" width="16" style="178"/>
    <col min="25" max="25" width="16" style="179"/>
    <col min="26" max="26" width="16" style="180"/>
    <col min="27" max="29" width="16" style="21"/>
    <col min="30" max="30" width="16" style="23"/>
    <col min="31" max="31" width="16" style="181"/>
    <col min="32" max="32" width="16" style="182"/>
    <col min="33" max="33" width="16" style="23"/>
    <col min="34" max="34" width="16" style="181"/>
    <col min="35" max="35" width="16" style="182"/>
    <col min="36" max="37" width="16" style="21"/>
    <col min="38" max="38" width="16" style="23"/>
    <col min="39" max="39" width="16" style="181"/>
    <col min="40" max="40" width="16" style="182"/>
    <col min="41" max="42" width="16" style="15"/>
    <col min="43" max="43" width="16" style="169"/>
    <col min="44" max="44" width="16" style="100"/>
    <col min="45" max="45" width="16" style="170"/>
    <col min="46" max="16384" width="16" style="100"/>
  </cols>
  <sheetData>
    <row r="1" spans="1:45" s="279" customFormat="1" ht="78" customHeight="1" thickTop="1" thickBot="1" x14ac:dyDescent="0.3">
      <c r="A1" s="274" t="s">
        <v>84</v>
      </c>
      <c r="B1" s="152" t="s">
        <v>300</v>
      </c>
      <c r="C1" s="11" t="s">
        <v>301</v>
      </c>
      <c r="D1" s="7" t="s">
        <v>302</v>
      </c>
      <c r="E1" s="5" t="s">
        <v>303</v>
      </c>
      <c r="F1" s="5" t="s">
        <v>304</v>
      </c>
      <c r="G1" s="5" t="s">
        <v>305</v>
      </c>
      <c r="H1" s="152" t="s">
        <v>306</v>
      </c>
      <c r="I1" s="275" t="s">
        <v>307</v>
      </c>
      <c r="J1" s="18" t="s">
        <v>308</v>
      </c>
      <c r="K1" s="276" t="s">
        <v>38</v>
      </c>
      <c r="L1" s="276" t="s">
        <v>309</v>
      </c>
      <c r="M1" s="276" t="s">
        <v>36</v>
      </c>
      <c r="N1" s="5" t="s">
        <v>310</v>
      </c>
      <c r="O1" s="276" t="s">
        <v>311</v>
      </c>
      <c r="P1" s="5" t="s">
        <v>312</v>
      </c>
      <c r="Q1" s="277" t="s">
        <v>49</v>
      </c>
      <c r="R1" s="276" t="s">
        <v>47</v>
      </c>
      <c r="S1" s="5" t="s">
        <v>313</v>
      </c>
      <c r="T1" s="276" t="s">
        <v>314</v>
      </c>
      <c r="U1" s="277" t="s">
        <v>56</v>
      </c>
      <c r="V1" s="276" t="s">
        <v>315</v>
      </c>
      <c r="W1" s="5" t="s">
        <v>316</v>
      </c>
      <c r="X1" s="7" t="s">
        <v>317</v>
      </c>
      <c r="Y1" s="8" t="s">
        <v>318</v>
      </c>
      <c r="Z1" s="5" t="s">
        <v>319</v>
      </c>
      <c r="AA1" s="6" t="s">
        <v>320</v>
      </c>
      <c r="AB1" s="5" t="s">
        <v>321</v>
      </c>
      <c r="AC1" s="5" t="s">
        <v>322</v>
      </c>
      <c r="AD1" s="7" t="s">
        <v>323</v>
      </c>
      <c r="AE1" s="9" t="s">
        <v>324</v>
      </c>
      <c r="AF1" s="6" t="s">
        <v>325</v>
      </c>
      <c r="AG1" s="7" t="s">
        <v>326</v>
      </c>
      <c r="AH1" s="9" t="s">
        <v>327</v>
      </c>
      <c r="AI1" s="5" t="s">
        <v>328</v>
      </c>
      <c r="AJ1" s="5" t="s">
        <v>329</v>
      </c>
      <c r="AK1" s="5" t="s">
        <v>330</v>
      </c>
      <c r="AL1" s="7" t="s">
        <v>331</v>
      </c>
      <c r="AM1" s="7" t="s">
        <v>332</v>
      </c>
      <c r="AN1" s="10" t="s">
        <v>333</v>
      </c>
      <c r="AO1" s="4" t="s">
        <v>334</v>
      </c>
      <c r="AP1" s="278" t="s">
        <v>335</v>
      </c>
      <c r="AQ1" s="274" t="s">
        <v>8</v>
      </c>
    </row>
    <row r="2" spans="1:45" s="184" customFormat="1" ht="13.5" thickTop="1" x14ac:dyDescent="0.2">
      <c r="A2" s="185"/>
      <c r="B2" s="186">
        <v>4210000</v>
      </c>
      <c r="C2" s="187"/>
      <c r="D2" s="188"/>
      <c r="E2" s="189"/>
      <c r="F2" s="189"/>
      <c r="G2" s="189"/>
      <c r="H2" s="190">
        <v>244210000</v>
      </c>
      <c r="I2" s="191">
        <v>3408.7</v>
      </c>
      <c r="J2" s="192">
        <f t="shared" ref="J2:J33" si="0">I2*100</f>
        <v>340870</v>
      </c>
      <c r="K2" s="193">
        <v>800296</v>
      </c>
      <c r="L2" s="193">
        <v>767310</v>
      </c>
      <c r="M2" s="194">
        <v>715515</v>
      </c>
      <c r="N2" s="189">
        <f t="shared" ref="N2:N33" si="1">K2-M2</f>
        <v>84781</v>
      </c>
      <c r="O2" s="195">
        <f t="shared" ref="O2:O33" si="2">(K2-M2)/M2</f>
        <v>0.11848947960559876</v>
      </c>
      <c r="P2" s="196">
        <v>234.8</v>
      </c>
      <c r="Q2" s="197">
        <v>382308</v>
      </c>
      <c r="R2" s="194">
        <v>332306</v>
      </c>
      <c r="S2" s="189">
        <f t="shared" ref="S2:S33" si="3">Q2-R2</f>
        <v>50002</v>
      </c>
      <c r="T2" s="195">
        <f t="shared" ref="T2:T33" si="4">S2/R2</f>
        <v>0.15046974776260436</v>
      </c>
      <c r="U2" s="197">
        <v>361891</v>
      </c>
      <c r="V2" s="198">
        <v>316699</v>
      </c>
      <c r="W2" s="189">
        <f t="shared" ref="W2:W33" si="5">U2-V2</f>
        <v>45192</v>
      </c>
      <c r="X2" s="195">
        <f t="shared" ref="X2:X33" si="6">(U2-V2)/V2</f>
        <v>0.14269700883172981</v>
      </c>
      <c r="Y2" s="199">
        <f t="shared" ref="Y2:Y33" si="7">U2/J2</f>
        <v>1.0616686713409804</v>
      </c>
      <c r="Z2" s="200">
        <v>392930</v>
      </c>
      <c r="AA2" s="193">
        <v>300565</v>
      </c>
      <c r="AB2" s="193">
        <v>15375</v>
      </c>
      <c r="AC2" s="189">
        <f t="shared" ref="AC2:AC33" si="8">AA2+AB2</f>
        <v>315940</v>
      </c>
      <c r="AD2" s="195">
        <f t="shared" ref="AD2:AD33" si="9">AC2/Z2</f>
        <v>0.80406179217672358</v>
      </c>
      <c r="AE2" s="201">
        <f t="shared" ref="AE2:AE33" si="10">AD2/0.804062</f>
        <v>0.9999997415332692</v>
      </c>
      <c r="AF2" s="193">
        <v>43535</v>
      </c>
      <c r="AG2" s="195">
        <f t="shared" ref="AG2:AG33" si="11">AF2/Z2</f>
        <v>0.11079581604866007</v>
      </c>
      <c r="AH2" s="201">
        <f t="shared" ref="AH2:AH33" si="12">AG2/0.110796</f>
        <v>0.99999833972941321</v>
      </c>
      <c r="AI2" s="193">
        <v>24765</v>
      </c>
      <c r="AJ2" s="193">
        <v>5155</v>
      </c>
      <c r="AK2" s="189">
        <f t="shared" ref="AK2:AK33" si="13">AI2+AJ2</f>
        <v>29920</v>
      </c>
      <c r="AL2" s="195">
        <f t="shared" ref="AL2:AL33" si="14">AK2/Z2</f>
        <v>7.6145878400732961E-2</v>
      </c>
      <c r="AM2" s="201">
        <f t="shared" ref="AM2:AM33" si="15">AL2/0.076146</f>
        <v>0.9999984030774165</v>
      </c>
      <c r="AN2" s="193">
        <v>3530</v>
      </c>
      <c r="AO2" s="202" t="s">
        <v>41</v>
      </c>
      <c r="AP2" s="202" t="s">
        <v>41</v>
      </c>
      <c r="AQ2" s="206"/>
    </row>
    <row r="3" spans="1:45" x14ac:dyDescent="0.2">
      <c r="A3" s="153"/>
      <c r="B3" s="157">
        <v>4210001.01</v>
      </c>
      <c r="C3" s="120"/>
      <c r="D3" s="107"/>
      <c r="E3" s="108"/>
      <c r="F3" s="108"/>
      <c r="G3" s="108"/>
      <c r="H3" s="163">
        <v>244210001.00999999</v>
      </c>
      <c r="I3" s="109">
        <v>1.02</v>
      </c>
      <c r="J3" s="110">
        <f t="shared" si="0"/>
        <v>102</v>
      </c>
      <c r="K3" s="111">
        <v>4927</v>
      </c>
      <c r="L3" s="111">
        <v>4108</v>
      </c>
      <c r="M3" s="112">
        <v>4269</v>
      </c>
      <c r="N3" s="113">
        <f t="shared" si="1"/>
        <v>658</v>
      </c>
      <c r="O3" s="114">
        <f t="shared" si="2"/>
        <v>0.15413445771843523</v>
      </c>
      <c r="P3" s="101">
        <v>4853.2</v>
      </c>
      <c r="Q3" s="115">
        <v>3071</v>
      </c>
      <c r="R3" s="112">
        <v>2728</v>
      </c>
      <c r="S3" s="108">
        <f t="shared" si="3"/>
        <v>343</v>
      </c>
      <c r="T3" s="166">
        <f t="shared" si="4"/>
        <v>0.12573313782991202</v>
      </c>
      <c r="U3" s="115">
        <v>2838</v>
      </c>
      <c r="V3" s="161">
        <v>2555</v>
      </c>
      <c r="W3" s="113">
        <f t="shared" si="5"/>
        <v>283</v>
      </c>
      <c r="X3" s="114">
        <f t="shared" si="6"/>
        <v>0.11076320939334638</v>
      </c>
      <c r="Y3" s="116">
        <f t="shared" si="7"/>
        <v>27.823529411764707</v>
      </c>
      <c r="Z3" s="117">
        <v>1620</v>
      </c>
      <c r="AA3" s="111">
        <v>720</v>
      </c>
      <c r="AB3" s="111">
        <v>50</v>
      </c>
      <c r="AC3" s="113">
        <f t="shared" si="8"/>
        <v>770</v>
      </c>
      <c r="AD3" s="114">
        <f t="shared" si="9"/>
        <v>0.47530864197530864</v>
      </c>
      <c r="AE3" s="118">
        <f t="shared" si="10"/>
        <v>0.59113431796964488</v>
      </c>
      <c r="AF3" s="111">
        <v>480</v>
      </c>
      <c r="AG3" s="114">
        <f t="shared" si="11"/>
        <v>0.29629629629629628</v>
      </c>
      <c r="AH3" s="119">
        <f t="shared" si="12"/>
        <v>2.6742508420547337</v>
      </c>
      <c r="AI3" s="111">
        <v>315</v>
      </c>
      <c r="AJ3" s="111">
        <v>55</v>
      </c>
      <c r="AK3" s="113">
        <f t="shared" si="13"/>
        <v>370</v>
      </c>
      <c r="AL3" s="114">
        <f t="shared" si="14"/>
        <v>0.22839506172839505</v>
      </c>
      <c r="AM3" s="119">
        <f t="shared" si="15"/>
        <v>2.9994361060120696</v>
      </c>
      <c r="AN3" s="111">
        <v>0</v>
      </c>
      <c r="AO3" s="106" t="s">
        <v>4</v>
      </c>
      <c r="AP3" s="238" t="s">
        <v>4</v>
      </c>
      <c r="AS3" s="100"/>
    </row>
    <row r="4" spans="1:45" x14ac:dyDescent="0.2">
      <c r="A4" s="153"/>
      <c r="B4" s="157">
        <v>4210001.0199999996</v>
      </c>
      <c r="C4" s="120"/>
      <c r="D4" s="107"/>
      <c r="E4" s="108"/>
      <c r="F4" s="108"/>
      <c r="G4" s="108"/>
      <c r="H4" s="163">
        <v>244210001.02000001</v>
      </c>
      <c r="I4" s="109">
        <v>0.55000000000000004</v>
      </c>
      <c r="J4" s="110">
        <f t="shared" si="0"/>
        <v>55.000000000000007</v>
      </c>
      <c r="K4" s="111">
        <v>3673</v>
      </c>
      <c r="L4" s="111">
        <v>3399</v>
      </c>
      <c r="M4" s="112">
        <v>3754</v>
      </c>
      <c r="N4" s="113">
        <f t="shared" si="1"/>
        <v>-81</v>
      </c>
      <c r="O4" s="114">
        <f t="shared" si="2"/>
        <v>-2.1576984549813532E-2</v>
      </c>
      <c r="P4" s="101">
        <v>6657.6</v>
      </c>
      <c r="Q4" s="115">
        <v>1928</v>
      </c>
      <c r="R4" s="112">
        <v>1824</v>
      </c>
      <c r="S4" s="108">
        <f t="shared" si="3"/>
        <v>104</v>
      </c>
      <c r="T4" s="166">
        <f t="shared" si="4"/>
        <v>5.701754385964912E-2</v>
      </c>
      <c r="U4" s="115">
        <v>1728</v>
      </c>
      <c r="V4" s="161">
        <v>1734</v>
      </c>
      <c r="W4" s="113">
        <f t="shared" si="5"/>
        <v>-6</v>
      </c>
      <c r="X4" s="114">
        <f t="shared" si="6"/>
        <v>-3.4602076124567475E-3</v>
      </c>
      <c r="Y4" s="116">
        <f t="shared" si="7"/>
        <v>31.418181818181814</v>
      </c>
      <c r="Z4" s="117">
        <v>1705</v>
      </c>
      <c r="AA4" s="111">
        <v>810</v>
      </c>
      <c r="AB4" s="111">
        <v>60</v>
      </c>
      <c r="AC4" s="113">
        <f t="shared" si="8"/>
        <v>870</v>
      </c>
      <c r="AD4" s="114">
        <f t="shared" si="9"/>
        <v>0.51026392961876832</v>
      </c>
      <c r="AE4" s="118">
        <f t="shared" si="10"/>
        <v>0.63460769147002127</v>
      </c>
      <c r="AF4" s="111">
        <v>435</v>
      </c>
      <c r="AG4" s="114">
        <f t="shared" si="11"/>
        <v>0.25513196480938416</v>
      </c>
      <c r="AH4" s="119">
        <f t="shared" si="12"/>
        <v>2.3027181920771884</v>
      </c>
      <c r="AI4" s="111">
        <v>290</v>
      </c>
      <c r="AJ4" s="111">
        <v>95</v>
      </c>
      <c r="AK4" s="113">
        <f t="shared" si="13"/>
        <v>385</v>
      </c>
      <c r="AL4" s="114">
        <f t="shared" si="14"/>
        <v>0.22580645161290322</v>
      </c>
      <c r="AM4" s="119">
        <f t="shared" si="15"/>
        <v>2.9654407534591862</v>
      </c>
      <c r="AN4" s="111">
        <v>20</v>
      </c>
      <c r="AO4" s="106" t="s">
        <v>4</v>
      </c>
      <c r="AP4" s="238" t="s">
        <v>4</v>
      </c>
      <c r="AS4" s="100"/>
    </row>
    <row r="5" spans="1:45" x14ac:dyDescent="0.2">
      <c r="A5" s="153" t="s">
        <v>63</v>
      </c>
      <c r="B5" s="157">
        <v>4210002</v>
      </c>
      <c r="C5" s="120"/>
      <c r="D5" s="107"/>
      <c r="E5" s="108"/>
      <c r="F5" s="108"/>
      <c r="G5" s="108"/>
      <c r="H5" s="163">
        <v>244210002</v>
      </c>
      <c r="I5" s="109">
        <v>1.39</v>
      </c>
      <c r="J5" s="110">
        <f t="shared" si="0"/>
        <v>139</v>
      </c>
      <c r="K5" s="111">
        <v>1450</v>
      </c>
      <c r="L5" s="111">
        <v>1427</v>
      </c>
      <c r="M5" s="112">
        <v>2193</v>
      </c>
      <c r="N5" s="113">
        <f t="shared" si="1"/>
        <v>-743</v>
      </c>
      <c r="O5" s="114">
        <f t="shared" si="2"/>
        <v>-0.33880528955768352</v>
      </c>
      <c r="P5" s="101">
        <v>1043.8</v>
      </c>
      <c r="Q5" s="115">
        <v>853</v>
      </c>
      <c r="R5" s="112">
        <v>1176</v>
      </c>
      <c r="S5" s="108">
        <f t="shared" si="3"/>
        <v>-323</v>
      </c>
      <c r="T5" s="166">
        <f t="shared" si="4"/>
        <v>-0.27465986394557823</v>
      </c>
      <c r="U5" s="115">
        <v>803</v>
      </c>
      <c r="V5" s="161">
        <v>1135</v>
      </c>
      <c r="W5" s="113">
        <f t="shared" si="5"/>
        <v>-332</v>
      </c>
      <c r="X5" s="114">
        <f t="shared" si="6"/>
        <v>-0.29251101321585904</v>
      </c>
      <c r="Y5" s="116">
        <f t="shared" si="7"/>
        <v>5.7769784172661867</v>
      </c>
      <c r="Z5" s="117">
        <v>670</v>
      </c>
      <c r="AA5" s="111">
        <v>470</v>
      </c>
      <c r="AB5" s="111">
        <v>20</v>
      </c>
      <c r="AC5" s="113">
        <f t="shared" si="8"/>
        <v>490</v>
      </c>
      <c r="AD5" s="114">
        <f t="shared" si="9"/>
        <v>0.73134328358208955</v>
      </c>
      <c r="AE5" s="118">
        <f t="shared" si="10"/>
        <v>0.90956080946754048</v>
      </c>
      <c r="AF5" s="111">
        <v>85</v>
      </c>
      <c r="AG5" s="114">
        <f t="shared" si="11"/>
        <v>0.12686567164179105</v>
      </c>
      <c r="AH5" s="119">
        <f t="shared" si="12"/>
        <v>1.1450383736036593</v>
      </c>
      <c r="AI5" s="111">
        <v>75</v>
      </c>
      <c r="AJ5" s="111">
        <v>10</v>
      </c>
      <c r="AK5" s="113">
        <f t="shared" si="13"/>
        <v>85</v>
      </c>
      <c r="AL5" s="114">
        <f t="shared" si="14"/>
        <v>0.12686567164179105</v>
      </c>
      <c r="AM5" s="119">
        <f t="shared" si="15"/>
        <v>1.6660845171353853</v>
      </c>
      <c r="AN5" s="111">
        <v>10</v>
      </c>
      <c r="AO5" s="106" t="s">
        <v>4</v>
      </c>
      <c r="AP5" s="238" t="s">
        <v>4</v>
      </c>
      <c r="AS5" s="100"/>
    </row>
    <row r="6" spans="1:45" x14ac:dyDescent="0.2">
      <c r="A6" s="153" t="s">
        <v>64</v>
      </c>
      <c r="B6" s="157">
        <v>4210003</v>
      </c>
      <c r="C6" s="120"/>
      <c r="D6" s="107"/>
      <c r="E6" s="108"/>
      <c r="F6" s="108"/>
      <c r="G6" s="108"/>
      <c r="H6" s="163">
        <v>244210003</v>
      </c>
      <c r="I6" s="109">
        <v>0.96</v>
      </c>
      <c r="J6" s="110">
        <f t="shared" si="0"/>
        <v>96</v>
      </c>
      <c r="K6" s="111">
        <v>7022</v>
      </c>
      <c r="L6" s="111">
        <v>7302</v>
      </c>
      <c r="M6" s="112">
        <v>6946</v>
      </c>
      <c r="N6" s="113">
        <f t="shared" si="1"/>
        <v>76</v>
      </c>
      <c r="O6" s="114">
        <f t="shared" si="2"/>
        <v>1.0941549093003168E-2</v>
      </c>
      <c r="P6" s="101">
        <v>7288.8</v>
      </c>
      <c r="Q6" s="115">
        <v>4268</v>
      </c>
      <c r="R6" s="112">
        <v>4400</v>
      </c>
      <c r="S6" s="108">
        <f t="shared" si="3"/>
        <v>-132</v>
      </c>
      <c r="T6" s="166">
        <f t="shared" si="4"/>
        <v>-0.03</v>
      </c>
      <c r="U6" s="115">
        <v>3951</v>
      </c>
      <c r="V6" s="161">
        <v>4072</v>
      </c>
      <c r="W6" s="113">
        <f t="shared" si="5"/>
        <v>-121</v>
      </c>
      <c r="X6" s="114">
        <f t="shared" si="6"/>
        <v>-2.9715127701375247E-2</v>
      </c>
      <c r="Y6" s="116">
        <f t="shared" si="7"/>
        <v>41.15625</v>
      </c>
      <c r="Z6" s="117">
        <v>3135</v>
      </c>
      <c r="AA6" s="111">
        <v>1430</v>
      </c>
      <c r="AB6" s="111">
        <v>75</v>
      </c>
      <c r="AC6" s="113">
        <f t="shared" si="8"/>
        <v>1505</v>
      </c>
      <c r="AD6" s="114">
        <f t="shared" si="9"/>
        <v>0.48006379585326953</v>
      </c>
      <c r="AE6" s="118">
        <f t="shared" si="10"/>
        <v>0.59704823241649208</v>
      </c>
      <c r="AF6" s="111">
        <v>790</v>
      </c>
      <c r="AG6" s="114">
        <f t="shared" si="11"/>
        <v>0.25199362041467305</v>
      </c>
      <c r="AH6" s="119">
        <f t="shared" si="12"/>
        <v>2.2743927616039663</v>
      </c>
      <c r="AI6" s="111">
        <v>690</v>
      </c>
      <c r="AJ6" s="111">
        <v>135</v>
      </c>
      <c r="AK6" s="113">
        <f t="shared" si="13"/>
        <v>825</v>
      </c>
      <c r="AL6" s="114">
        <f t="shared" si="14"/>
        <v>0.26315789473684209</v>
      </c>
      <c r="AM6" s="119">
        <f t="shared" si="15"/>
        <v>3.4559647878659692</v>
      </c>
      <c r="AN6" s="111">
        <v>15</v>
      </c>
      <c r="AO6" s="106" t="s">
        <v>4</v>
      </c>
      <c r="AP6" s="238" t="s">
        <v>4</v>
      </c>
      <c r="AS6" s="100"/>
    </row>
    <row r="7" spans="1:45" x14ac:dyDescent="0.2">
      <c r="A7" s="153"/>
      <c r="B7" s="157">
        <v>4210004</v>
      </c>
      <c r="C7" s="120"/>
      <c r="D7" s="107"/>
      <c r="E7" s="108"/>
      <c r="F7" s="108"/>
      <c r="G7" s="108"/>
      <c r="H7" s="163">
        <v>244210004</v>
      </c>
      <c r="I7" s="109">
        <v>0.56999999999999995</v>
      </c>
      <c r="J7" s="110">
        <f t="shared" si="0"/>
        <v>56.999999999999993</v>
      </c>
      <c r="K7" s="111">
        <v>578</v>
      </c>
      <c r="L7" s="111">
        <v>598</v>
      </c>
      <c r="M7" s="112">
        <v>642</v>
      </c>
      <c r="N7" s="113">
        <f t="shared" si="1"/>
        <v>-64</v>
      </c>
      <c r="O7" s="114">
        <f t="shared" si="2"/>
        <v>-9.9688473520249218E-2</v>
      </c>
      <c r="P7" s="101">
        <v>1016.5</v>
      </c>
      <c r="Q7" s="115">
        <v>403</v>
      </c>
      <c r="R7" s="112">
        <v>393</v>
      </c>
      <c r="S7" s="108">
        <f t="shared" si="3"/>
        <v>10</v>
      </c>
      <c r="T7" s="166">
        <f t="shared" si="4"/>
        <v>2.5445292620865138E-2</v>
      </c>
      <c r="U7" s="115">
        <v>365</v>
      </c>
      <c r="V7" s="161">
        <v>379</v>
      </c>
      <c r="W7" s="113">
        <f t="shared" si="5"/>
        <v>-14</v>
      </c>
      <c r="X7" s="114">
        <f t="shared" si="6"/>
        <v>-3.6939313984168866E-2</v>
      </c>
      <c r="Y7" s="116">
        <f t="shared" si="7"/>
        <v>6.4035087719298254</v>
      </c>
      <c r="Z7" s="117">
        <v>270</v>
      </c>
      <c r="AA7" s="111">
        <v>160</v>
      </c>
      <c r="AB7" s="111">
        <v>0</v>
      </c>
      <c r="AC7" s="113">
        <f t="shared" si="8"/>
        <v>160</v>
      </c>
      <c r="AD7" s="114">
        <f t="shared" si="9"/>
        <v>0.59259259259259256</v>
      </c>
      <c r="AE7" s="118">
        <f t="shared" si="10"/>
        <v>0.73699863019592082</v>
      </c>
      <c r="AF7" s="111">
        <v>50</v>
      </c>
      <c r="AG7" s="114">
        <f t="shared" si="11"/>
        <v>0.18518518518518517</v>
      </c>
      <c r="AH7" s="119">
        <f t="shared" si="12"/>
        <v>1.6714067762842084</v>
      </c>
      <c r="AI7" s="111">
        <v>50</v>
      </c>
      <c r="AJ7" s="111">
        <v>10</v>
      </c>
      <c r="AK7" s="113">
        <f t="shared" si="13"/>
        <v>60</v>
      </c>
      <c r="AL7" s="114">
        <f t="shared" si="14"/>
        <v>0.22222222222222221</v>
      </c>
      <c r="AM7" s="119">
        <f t="shared" si="15"/>
        <v>2.9183702653090404</v>
      </c>
      <c r="AN7" s="111">
        <v>0</v>
      </c>
      <c r="AO7" s="106" t="s">
        <v>4</v>
      </c>
      <c r="AP7" s="238" t="s">
        <v>4</v>
      </c>
      <c r="AS7" s="100"/>
    </row>
    <row r="8" spans="1:45" x14ac:dyDescent="0.2">
      <c r="A8" s="153"/>
      <c r="B8" s="157">
        <v>4210005</v>
      </c>
      <c r="C8" s="120"/>
      <c r="D8" s="107"/>
      <c r="E8" s="108"/>
      <c r="F8" s="108"/>
      <c r="G8" s="108"/>
      <c r="H8" s="163">
        <v>244210005</v>
      </c>
      <c r="I8" s="109">
        <v>0.68</v>
      </c>
      <c r="J8" s="110">
        <f t="shared" si="0"/>
        <v>68</v>
      </c>
      <c r="K8" s="111">
        <v>3495</v>
      </c>
      <c r="L8" s="111">
        <v>3463</v>
      </c>
      <c r="M8" s="112">
        <v>3585</v>
      </c>
      <c r="N8" s="113">
        <f t="shared" si="1"/>
        <v>-90</v>
      </c>
      <c r="O8" s="114">
        <f t="shared" si="2"/>
        <v>-2.5104602510460251E-2</v>
      </c>
      <c r="P8" s="101">
        <v>5110.3999999999996</v>
      </c>
      <c r="Q8" s="115">
        <v>2310</v>
      </c>
      <c r="R8" s="112">
        <v>2222</v>
      </c>
      <c r="S8" s="108">
        <f t="shared" si="3"/>
        <v>88</v>
      </c>
      <c r="T8" s="166">
        <f t="shared" si="4"/>
        <v>3.9603960396039604E-2</v>
      </c>
      <c r="U8" s="115">
        <v>2043</v>
      </c>
      <c r="V8" s="161">
        <v>2081</v>
      </c>
      <c r="W8" s="113">
        <f t="shared" si="5"/>
        <v>-38</v>
      </c>
      <c r="X8" s="114">
        <f t="shared" si="6"/>
        <v>-1.8260451705910619E-2</v>
      </c>
      <c r="Y8" s="116">
        <f t="shared" si="7"/>
        <v>30.044117647058822</v>
      </c>
      <c r="Z8" s="117">
        <v>1630</v>
      </c>
      <c r="AA8" s="111">
        <v>655</v>
      </c>
      <c r="AB8" s="111">
        <v>45</v>
      </c>
      <c r="AC8" s="113">
        <f t="shared" si="8"/>
        <v>700</v>
      </c>
      <c r="AD8" s="114">
        <f t="shared" si="9"/>
        <v>0.42944785276073622</v>
      </c>
      <c r="AE8" s="118">
        <f t="shared" si="10"/>
        <v>0.53409793369259606</v>
      </c>
      <c r="AF8" s="111">
        <v>300</v>
      </c>
      <c r="AG8" s="114">
        <f t="shared" si="11"/>
        <v>0.18404907975460122</v>
      </c>
      <c r="AH8" s="119">
        <f t="shared" si="12"/>
        <v>1.6611527469818514</v>
      </c>
      <c r="AI8" s="111">
        <v>480</v>
      </c>
      <c r="AJ8" s="111">
        <v>105</v>
      </c>
      <c r="AK8" s="113">
        <f t="shared" si="13"/>
        <v>585</v>
      </c>
      <c r="AL8" s="114">
        <f t="shared" si="14"/>
        <v>0.35889570552147237</v>
      </c>
      <c r="AM8" s="119">
        <f t="shared" si="15"/>
        <v>4.7132574990343858</v>
      </c>
      <c r="AN8" s="111">
        <v>35</v>
      </c>
      <c r="AO8" s="106" t="s">
        <v>4</v>
      </c>
      <c r="AP8" s="238" t="s">
        <v>4</v>
      </c>
      <c r="AS8" s="100"/>
    </row>
    <row r="9" spans="1:45" x14ac:dyDescent="0.2">
      <c r="A9" s="153"/>
      <c r="B9" s="157">
        <v>4210006</v>
      </c>
      <c r="C9" s="120"/>
      <c r="D9" s="107"/>
      <c r="E9" s="108"/>
      <c r="F9" s="108"/>
      <c r="G9" s="108"/>
      <c r="H9" s="163">
        <v>244210006</v>
      </c>
      <c r="I9" s="109">
        <v>0.43</v>
      </c>
      <c r="J9" s="110">
        <f t="shared" si="0"/>
        <v>43</v>
      </c>
      <c r="K9" s="111">
        <v>4905</v>
      </c>
      <c r="L9" s="111">
        <v>5006</v>
      </c>
      <c r="M9" s="112">
        <v>5000</v>
      </c>
      <c r="N9" s="113">
        <f t="shared" si="1"/>
        <v>-95</v>
      </c>
      <c r="O9" s="114">
        <f t="shared" si="2"/>
        <v>-1.9E-2</v>
      </c>
      <c r="P9" s="101">
        <v>11465.6</v>
      </c>
      <c r="Q9" s="115">
        <v>3037</v>
      </c>
      <c r="R9" s="112">
        <v>2944</v>
      </c>
      <c r="S9" s="108">
        <f t="shared" si="3"/>
        <v>93</v>
      </c>
      <c r="T9" s="166">
        <f t="shared" si="4"/>
        <v>3.158967391304348E-2</v>
      </c>
      <c r="U9" s="115">
        <v>2818</v>
      </c>
      <c r="V9" s="161">
        <v>2820</v>
      </c>
      <c r="W9" s="113">
        <f t="shared" si="5"/>
        <v>-2</v>
      </c>
      <c r="X9" s="114">
        <f t="shared" si="6"/>
        <v>-7.0921985815602842E-4</v>
      </c>
      <c r="Y9" s="116">
        <f t="shared" si="7"/>
        <v>65.534883720930239</v>
      </c>
      <c r="Z9" s="117">
        <v>2295</v>
      </c>
      <c r="AA9" s="111">
        <v>925</v>
      </c>
      <c r="AB9" s="111">
        <v>25</v>
      </c>
      <c r="AC9" s="113">
        <f t="shared" si="8"/>
        <v>950</v>
      </c>
      <c r="AD9" s="114">
        <f t="shared" si="9"/>
        <v>0.41394335511982572</v>
      </c>
      <c r="AE9" s="118">
        <f t="shared" si="10"/>
        <v>0.5148152196221506</v>
      </c>
      <c r="AF9" s="111">
        <v>530</v>
      </c>
      <c r="AG9" s="114">
        <f t="shared" si="11"/>
        <v>0.23093681917211328</v>
      </c>
      <c r="AH9" s="119">
        <f t="shared" si="12"/>
        <v>2.084342568072072</v>
      </c>
      <c r="AI9" s="111">
        <v>625</v>
      </c>
      <c r="AJ9" s="111">
        <v>155</v>
      </c>
      <c r="AK9" s="113">
        <f t="shared" si="13"/>
        <v>780</v>
      </c>
      <c r="AL9" s="114">
        <f t="shared" si="14"/>
        <v>0.33986928104575165</v>
      </c>
      <c r="AM9" s="119">
        <f t="shared" si="15"/>
        <v>4.4633898175314739</v>
      </c>
      <c r="AN9" s="111">
        <v>30</v>
      </c>
      <c r="AO9" s="106" t="s">
        <v>4</v>
      </c>
      <c r="AP9" s="238" t="s">
        <v>4</v>
      </c>
      <c r="AS9" s="100"/>
    </row>
    <row r="10" spans="1:45" x14ac:dyDescent="0.2">
      <c r="A10" s="153"/>
      <c r="B10" s="157">
        <v>4210007</v>
      </c>
      <c r="C10" s="120"/>
      <c r="D10" s="107"/>
      <c r="E10" s="108"/>
      <c r="F10" s="108"/>
      <c r="G10" s="108"/>
      <c r="H10" s="163">
        <v>244210007</v>
      </c>
      <c r="I10" s="109">
        <v>0.34</v>
      </c>
      <c r="J10" s="110">
        <f t="shared" si="0"/>
        <v>34</v>
      </c>
      <c r="K10" s="111">
        <v>2226</v>
      </c>
      <c r="L10" s="111">
        <v>2278</v>
      </c>
      <c r="M10" s="112">
        <v>2272</v>
      </c>
      <c r="N10" s="113">
        <f t="shared" si="1"/>
        <v>-46</v>
      </c>
      <c r="O10" s="114">
        <f t="shared" si="2"/>
        <v>-2.0246478873239437E-2</v>
      </c>
      <c r="P10" s="101">
        <v>6558.6</v>
      </c>
      <c r="Q10" s="115">
        <v>1383</v>
      </c>
      <c r="R10" s="112">
        <v>1406</v>
      </c>
      <c r="S10" s="108">
        <f t="shared" si="3"/>
        <v>-23</v>
      </c>
      <c r="T10" s="166">
        <f t="shared" si="4"/>
        <v>-1.6358463726884778E-2</v>
      </c>
      <c r="U10" s="115">
        <v>1285</v>
      </c>
      <c r="V10" s="161">
        <v>1335</v>
      </c>
      <c r="W10" s="113">
        <f t="shared" si="5"/>
        <v>-50</v>
      </c>
      <c r="X10" s="114">
        <f t="shared" si="6"/>
        <v>-3.7453183520599252E-2</v>
      </c>
      <c r="Y10" s="116">
        <f t="shared" si="7"/>
        <v>37.794117647058826</v>
      </c>
      <c r="Z10" s="117">
        <v>1095</v>
      </c>
      <c r="AA10" s="111">
        <v>555</v>
      </c>
      <c r="AB10" s="111">
        <v>40</v>
      </c>
      <c r="AC10" s="113">
        <f t="shared" si="8"/>
        <v>595</v>
      </c>
      <c r="AD10" s="114">
        <f t="shared" si="9"/>
        <v>0.54337899543378998</v>
      </c>
      <c r="AE10" s="118">
        <f t="shared" si="10"/>
        <v>0.67579240833889664</v>
      </c>
      <c r="AF10" s="111">
        <v>195</v>
      </c>
      <c r="AG10" s="114">
        <f t="shared" si="11"/>
        <v>0.17808219178082191</v>
      </c>
      <c r="AH10" s="119">
        <f t="shared" si="12"/>
        <v>1.6072980232212526</v>
      </c>
      <c r="AI10" s="111">
        <v>215</v>
      </c>
      <c r="AJ10" s="111">
        <v>85</v>
      </c>
      <c r="AK10" s="113">
        <f t="shared" si="13"/>
        <v>300</v>
      </c>
      <c r="AL10" s="114">
        <f t="shared" si="14"/>
        <v>0.27397260273972601</v>
      </c>
      <c r="AM10" s="119">
        <f t="shared" si="15"/>
        <v>3.5979907380522418</v>
      </c>
      <c r="AN10" s="111">
        <v>10</v>
      </c>
      <c r="AO10" s="106" t="s">
        <v>4</v>
      </c>
      <c r="AP10" s="238" t="s">
        <v>4</v>
      </c>
      <c r="AS10" s="100"/>
    </row>
    <row r="11" spans="1:45" x14ac:dyDescent="0.2">
      <c r="A11" s="153"/>
      <c r="B11" s="157">
        <v>4210008</v>
      </c>
      <c r="C11" s="120"/>
      <c r="D11" s="107"/>
      <c r="E11" s="108"/>
      <c r="F11" s="108"/>
      <c r="G11" s="108"/>
      <c r="H11" s="163">
        <v>244210008</v>
      </c>
      <c r="I11" s="109">
        <v>0.22</v>
      </c>
      <c r="J11" s="110">
        <f t="shared" si="0"/>
        <v>22</v>
      </c>
      <c r="K11" s="111">
        <v>1447</v>
      </c>
      <c r="L11" s="111">
        <v>1475</v>
      </c>
      <c r="M11" s="112">
        <v>1539</v>
      </c>
      <c r="N11" s="113">
        <f t="shared" si="1"/>
        <v>-92</v>
      </c>
      <c r="O11" s="114">
        <f t="shared" si="2"/>
        <v>-5.9779077322936969E-2</v>
      </c>
      <c r="P11" s="101">
        <v>6497.5</v>
      </c>
      <c r="Q11" s="115">
        <v>942</v>
      </c>
      <c r="R11" s="112">
        <v>910</v>
      </c>
      <c r="S11" s="108">
        <f t="shared" si="3"/>
        <v>32</v>
      </c>
      <c r="T11" s="166">
        <f t="shared" si="4"/>
        <v>3.5164835164835165E-2</v>
      </c>
      <c r="U11" s="115">
        <v>863</v>
      </c>
      <c r="V11" s="161">
        <v>867</v>
      </c>
      <c r="W11" s="113">
        <f t="shared" si="5"/>
        <v>-4</v>
      </c>
      <c r="X11" s="114">
        <f t="shared" si="6"/>
        <v>-4.61361014994233E-3</v>
      </c>
      <c r="Y11" s="116">
        <f t="shared" si="7"/>
        <v>39.227272727272727</v>
      </c>
      <c r="Z11" s="117">
        <v>775</v>
      </c>
      <c r="AA11" s="111">
        <v>410</v>
      </c>
      <c r="AB11" s="111">
        <v>45</v>
      </c>
      <c r="AC11" s="113">
        <f t="shared" si="8"/>
        <v>455</v>
      </c>
      <c r="AD11" s="114">
        <f t="shared" si="9"/>
        <v>0.58709677419354833</v>
      </c>
      <c r="AE11" s="118">
        <f t="shared" si="10"/>
        <v>0.73016356225458767</v>
      </c>
      <c r="AF11" s="111">
        <v>205</v>
      </c>
      <c r="AG11" s="114">
        <f t="shared" si="11"/>
        <v>0.26451612903225807</v>
      </c>
      <c r="AH11" s="119">
        <f t="shared" si="12"/>
        <v>2.387415872705315</v>
      </c>
      <c r="AI11" s="111">
        <v>105</v>
      </c>
      <c r="AJ11" s="111">
        <v>20</v>
      </c>
      <c r="AK11" s="113">
        <f t="shared" si="13"/>
        <v>125</v>
      </c>
      <c r="AL11" s="114">
        <f t="shared" si="14"/>
        <v>0.16129032258064516</v>
      </c>
      <c r="AM11" s="119">
        <f t="shared" si="15"/>
        <v>2.1181719667565617</v>
      </c>
      <c r="AN11" s="111">
        <v>0</v>
      </c>
      <c r="AO11" s="106" t="s">
        <v>4</v>
      </c>
      <c r="AP11" s="238" t="s">
        <v>4</v>
      </c>
      <c r="AS11" s="100"/>
    </row>
    <row r="12" spans="1:45" x14ac:dyDescent="0.2">
      <c r="A12" s="153"/>
      <c r="B12" s="157">
        <v>4210009</v>
      </c>
      <c r="C12" s="120"/>
      <c r="D12" s="107"/>
      <c r="E12" s="108"/>
      <c r="F12" s="108"/>
      <c r="G12" s="108"/>
      <c r="H12" s="163">
        <v>244210009</v>
      </c>
      <c r="I12" s="109">
        <v>0.37</v>
      </c>
      <c r="J12" s="110">
        <f t="shared" si="0"/>
        <v>37</v>
      </c>
      <c r="K12" s="111">
        <v>2155</v>
      </c>
      <c r="L12" s="111">
        <v>2163</v>
      </c>
      <c r="M12" s="112">
        <v>2077</v>
      </c>
      <c r="N12" s="113">
        <f t="shared" si="1"/>
        <v>78</v>
      </c>
      <c r="O12" s="114">
        <f t="shared" si="2"/>
        <v>3.7554164660568129E-2</v>
      </c>
      <c r="P12" s="101">
        <v>5849.6</v>
      </c>
      <c r="Q12" s="115">
        <v>1370</v>
      </c>
      <c r="R12" s="112">
        <v>1224</v>
      </c>
      <c r="S12" s="108">
        <f t="shared" si="3"/>
        <v>146</v>
      </c>
      <c r="T12" s="166">
        <f t="shared" si="4"/>
        <v>0.11928104575163399</v>
      </c>
      <c r="U12" s="115">
        <v>1305</v>
      </c>
      <c r="V12" s="161">
        <v>1172</v>
      </c>
      <c r="W12" s="113">
        <f t="shared" si="5"/>
        <v>133</v>
      </c>
      <c r="X12" s="114">
        <f t="shared" si="6"/>
        <v>0.11348122866894197</v>
      </c>
      <c r="Y12" s="116">
        <f t="shared" si="7"/>
        <v>35.270270270270274</v>
      </c>
      <c r="Z12" s="117">
        <v>1125</v>
      </c>
      <c r="AA12" s="111">
        <v>430</v>
      </c>
      <c r="AB12" s="111">
        <v>40</v>
      </c>
      <c r="AC12" s="113">
        <f t="shared" si="8"/>
        <v>470</v>
      </c>
      <c r="AD12" s="114">
        <f t="shared" si="9"/>
        <v>0.4177777777777778</v>
      </c>
      <c r="AE12" s="118">
        <f t="shared" si="10"/>
        <v>0.51958403428812427</v>
      </c>
      <c r="AF12" s="111">
        <v>260</v>
      </c>
      <c r="AG12" s="114">
        <f t="shared" si="11"/>
        <v>0.2311111111111111</v>
      </c>
      <c r="AH12" s="119">
        <f t="shared" si="12"/>
        <v>2.0859156568026922</v>
      </c>
      <c r="AI12" s="111">
        <v>305</v>
      </c>
      <c r="AJ12" s="111">
        <v>80</v>
      </c>
      <c r="AK12" s="113">
        <f t="shared" si="13"/>
        <v>385</v>
      </c>
      <c r="AL12" s="114">
        <f t="shared" si="14"/>
        <v>0.34222222222222221</v>
      </c>
      <c r="AM12" s="119">
        <f t="shared" si="15"/>
        <v>4.4942902085759222</v>
      </c>
      <c r="AN12" s="111">
        <v>10</v>
      </c>
      <c r="AO12" s="106" t="s">
        <v>4</v>
      </c>
      <c r="AP12" s="238" t="s">
        <v>4</v>
      </c>
      <c r="AS12" s="100"/>
    </row>
    <row r="13" spans="1:45" x14ac:dyDescent="0.2">
      <c r="A13" s="153"/>
      <c r="B13" s="157">
        <v>4210010</v>
      </c>
      <c r="C13" s="120"/>
      <c r="D13" s="107"/>
      <c r="E13" s="108"/>
      <c r="F13" s="108"/>
      <c r="G13" s="108"/>
      <c r="H13" s="163">
        <v>244210010</v>
      </c>
      <c r="I13" s="109">
        <v>0.27</v>
      </c>
      <c r="J13" s="110">
        <f t="shared" si="0"/>
        <v>27</v>
      </c>
      <c r="K13" s="111">
        <v>2596</v>
      </c>
      <c r="L13" s="111">
        <v>2652</v>
      </c>
      <c r="M13" s="112">
        <v>2661</v>
      </c>
      <c r="N13" s="113">
        <f t="shared" si="1"/>
        <v>-65</v>
      </c>
      <c r="O13" s="114">
        <f t="shared" si="2"/>
        <v>-2.4426907177752723E-2</v>
      </c>
      <c r="P13" s="101">
        <v>9766.7000000000007</v>
      </c>
      <c r="Q13" s="115">
        <v>1497</v>
      </c>
      <c r="R13" s="112">
        <v>1472</v>
      </c>
      <c r="S13" s="108">
        <f t="shared" si="3"/>
        <v>25</v>
      </c>
      <c r="T13" s="166">
        <f t="shared" si="4"/>
        <v>1.6983695652173912E-2</v>
      </c>
      <c r="U13" s="115">
        <v>1418</v>
      </c>
      <c r="V13" s="161">
        <v>1422</v>
      </c>
      <c r="W13" s="113">
        <f t="shared" si="5"/>
        <v>-4</v>
      </c>
      <c r="X13" s="114">
        <f t="shared" si="6"/>
        <v>-2.8129395218002813E-3</v>
      </c>
      <c r="Y13" s="116">
        <f t="shared" si="7"/>
        <v>52.518518518518519</v>
      </c>
      <c r="Z13" s="117">
        <v>1235</v>
      </c>
      <c r="AA13" s="111">
        <v>530</v>
      </c>
      <c r="AB13" s="111">
        <v>45</v>
      </c>
      <c r="AC13" s="113">
        <f t="shared" si="8"/>
        <v>575</v>
      </c>
      <c r="AD13" s="114">
        <f t="shared" si="9"/>
        <v>0.46558704453441296</v>
      </c>
      <c r="AE13" s="118">
        <f t="shared" si="10"/>
        <v>0.57904371122427489</v>
      </c>
      <c r="AF13" s="111">
        <v>225</v>
      </c>
      <c r="AG13" s="114">
        <f t="shared" si="11"/>
        <v>0.18218623481781376</v>
      </c>
      <c r="AH13" s="119">
        <f t="shared" si="12"/>
        <v>1.6443394600690797</v>
      </c>
      <c r="AI13" s="111">
        <v>355</v>
      </c>
      <c r="AJ13" s="111">
        <v>75</v>
      </c>
      <c r="AK13" s="113">
        <f t="shared" si="13"/>
        <v>430</v>
      </c>
      <c r="AL13" s="114">
        <f t="shared" si="14"/>
        <v>0.34817813765182187</v>
      </c>
      <c r="AM13" s="119">
        <f t="shared" si="15"/>
        <v>4.5725072577918979</v>
      </c>
      <c r="AN13" s="111">
        <v>10</v>
      </c>
      <c r="AO13" s="106" t="s">
        <v>4</v>
      </c>
      <c r="AP13" s="238" t="s">
        <v>4</v>
      </c>
      <c r="AS13" s="100"/>
    </row>
    <row r="14" spans="1:45" x14ac:dyDescent="0.2">
      <c r="A14" s="153"/>
      <c r="B14" s="157">
        <v>4210011</v>
      </c>
      <c r="C14" s="120"/>
      <c r="D14" s="107"/>
      <c r="E14" s="108"/>
      <c r="F14" s="108"/>
      <c r="G14" s="108"/>
      <c r="H14" s="163">
        <v>244210011</v>
      </c>
      <c r="I14" s="109">
        <v>0.13</v>
      </c>
      <c r="J14" s="110">
        <f t="shared" si="0"/>
        <v>13</v>
      </c>
      <c r="K14" s="111">
        <v>1632</v>
      </c>
      <c r="L14" s="111">
        <v>1707</v>
      </c>
      <c r="M14" s="112">
        <v>1690</v>
      </c>
      <c r="N14" s="113">
        <f t="shared" si="1"/>
        <v>-58</v>
      </c>
      <c r="O14" s="114">
        <f t="shared" si="2"/>
        <v>-3.4319526627218933E-2</v>
      </c>
      <c r="P14" s="101">
        <v>12467.5</v>
      </c>
      <c r="Q14" s="115">
        <v>1111</v>
      </c>
      <c r="R14" s="112">
        <v>1086</v>
      </c>
      <c r="S14" s="108">
        <f t="shared" si="3"/>
        <v>25</v>
      </c>
      <c r="T14" s="166">
        <f t="shared" si="4"/>
        <v>2.3020257826887661E-2</v>
      </c>
      <c r="U14" s="115">
        <v>1032</v>
      </c>
      <c r="V14" s="161">
        <v>1010</v>
      </c>
      <c r="W14" s="113">
        <f t="shared" si="5"/>
        <v>22</v>
      </c>
      <c r="X14" s="114">
        <f t="shared" si="6"/>
        <v>2.1782178217821781E-2</v>
      </c>
      <c r="Y14" s="116">
        <f t="shared" si="7"/>
        <v>79.384615384615387</v>
      </c>
      <c r="Z14" s="117">
        <v>890</v>
      </c>
      <c r="AA14" s="111">
        <v>335</v>
      </c>
      <c r="AB14" s="111">
        <v>35</v>
      </c>
      <c r="AC14" s="113">
        <f t="shared" si="8"/>
        <v>370</v>
      </c>
      <c r="AD14" s="114">
        <f t="shared" si="9"/>
        <v>0.4157303370786517</v>
      </c>
      <c r="AE14" s="118">
        <f t="shared" si="10"/>
        <v>0.51703766261637996</v>
      </c>
      <c r="AF14" s="111">
        <v>185</v>
      </c>
      <c r="AG14" s="114">
        <f t="shared" si="11"/>
        <v>0.20786516853932585</v>
      </c>
      <c r="AH14" s="119">
        <f t="shared" si="12"/>
        <v>1.876107156750477</v>
      </c>
      <c r="AI14" s="111">
        <v>275</v>
      </c>
      <c r="AJ14" s="111">
        <v>55</v>
      </c>
      <c r="AK14" s="113">
        <f t="shared" si="13"/>
        <v>330</v>
      </c>
      <c r="AL14" s="114">
        <f t="shared" si="14"/>
        <v>0.3707865168539326</v>
      </c>
      <c r="AM14" s="119">
        <f t="shared" si="15"/>
        <v>4.8694155550381186</v>
      </c>
      <c r="AN14" s="111">
        <v>10</v>
      </c>
      <c r="AO14" s="106" t="s">
        <v>4</v>
      </c>
      <c r="AP14" s="238" t="s">
        <v>4</v>
      </c>
      <c r="AS14" s="100"/>
    </row>
    <row r="15" spans="1:45" x14ac:dyDescent="0.2">
      <c r="A15" s="153"/>
      <c r="B15" s="157">
        <v>4210012</v>
      </c>
      <c r="C15" s="120"/>
      <c r="D15" s="107"/>
      <c r="E15" s="108"/>
      <c r="F15" s="108"/>
      <c r="G15" s="108"/>
      <c r="H15" s="163">
        <v>244210012</v>
      </c>
      <c r="I15" s="109">
        <v>0.23</v>
      </c>
      <c r="J15" s="110">
        <f t="shared" si="0"/>
        <v>23</v>
      </c>
      <c r="K15" s="111">
        <v>2598</v>
      </c>
      <c r="L15" s="111">
        <v>2675</v>
      </c>
      <c r="M15" s="112">
        <v>2559</v>
      </c>
      <c r="N15" s="113">
        <f t="shared" si="1"/>
        <v>39</v>
      </c>
      <c r="O15" s="114">
        <f t="shared" si="2"/>
        <v>1.5240328253223915E-2</v>
      </c>
      <c r="P15" s="101">
        <v>11232.2</v>
      </c>
      <c r="Q15" s="115">
        <v>1492</v>
      </c>
      <c r="R15" s="112">
        <v>1454</v>
      </c>
      <c r="S15" s="108">
        <f t="shared" si="3"/>
        <v>38</v>
      </c>
      <c r="T15" s="166">
        <f t="shared" si="4"/>
        <v>2.6134800550206328E-2</v>
      </c>
      <c r="U15" s="115">
        <v>1370</v>
      </c>
      <c r="V15" s="161">
        <v>1373</v>
      </c>
      <c r="W15" s="113">
        <f t="shared" si="5"/>
        <v>-3</v>
      </c>
      <c r="X15" s="114">
        <f t="shared" si="6"/>
        <v>-2.1849963583394027E-3</v>
      </c>
      <c r="Y15" s="116">
        <f t="shared" si="7"/>
        <v>59.565217391304351</v>
      </c>
      <c r="Z15" s="117">
        <v>1230</v>
      </c>
      <c r="AA15" s="111">
        <v>475</v>
      </c>
      <c r="AB15" s="111">
        <v>20</v>
      </c>
      <c r="AC15" s="113">
        <f t="shared" si="8"/>
        <v>495</v>
      </c>
      <c r="AD15" s="114">
        <f t="shared" si="9"/>
        <v>0.40243902439024393</v>
      </c>
      <c r="AE15" s="118">
        <f t="shared" si="10"/>
        <v>0.50050745389067497</v>
      </c>
      <c r="AF15" s="111">
        <v>230</v>
      </c>
      <c r="AG15" s="114">
        <f t="shared" si="11"/>
        <v>0.18699186991869918</v>
      </c>
      <c r="AH15" s="119">
        <f t="shared" si="12"/>
        <v>1.6877131838577131</v>
      </c>
      <c r="AI15" s="111">
        <v>430</v>
      </c>
      <c r="AJ15" s="111">
        <v>50</v>
      </c>
      <c r="AK15" s="113">
        <f t="shared" si="13"/>
        <v>480</v>
      </c>
      <c r="AL15" s="114">
        <f t="shared" si="14"/>
        <v>0.3902439024390244</v>
      </c>
      <c r="AM15" s="119">
        <f t="shared" si="15"/>
        <v>5.1249429049329498</v>
      </c>
      <c r="AN15" s="111">
        <v>20</v>
      </c>
      <c r="AO15" s="106" t="s">
        <v>4</v>
      </c>
      <c r="AP15" s="238" t="s">
        <v>4</v>
      </c>
      <c r="AS15" s="100"/>
    </row>
    <row r="16" spans="1:45" x14ac:dyDescent="0.2">
      <c r="A16" s="153"/>
      <c r="B16" s="157">
        <v>4210013</v>
      </c>
      <c r="C16" s="120"/>
      <c r="D16" s="107"/>
      <c r="E16" s="108"/>
      <c r="F16" s="108"/>
      <c r="G16" s="108"/>
      <c r="H16" s="163">
        <v>244210013</v>
      </c>
      <c r="I16" s="109">
        <v>0.13</v>
      </c>
      <c r="J16" s="110">
        <f t="shared" si="0"/>
        <v>13</v>
      </c>
      <c r="K16" s="111">
        <v>1457</v>
      </c>
      <c r="L16" s="111">
        <v>1503</v>
      </c>
      <c r="M16" s="112">
        <v>1414</v>
      </c>
      <c r="N16" s="113">
        <f t="shared" si="1"/>
        <v>43</v>
      </c>
      <c r="O16" s="114">
        <f t="shared" si="2"/>
        <v>3.0410183875530409E-2</v>
      </c>
      <c r="P16" s="101">
        <v>11012.8</v>
      </c>
      <c r="Q16" s="115">
        <v>892</v>
      </c>
      <c r="R16" s="112">
        <v>853</v>
      </c>
      <c r="S16" s="108">
        <f t="shared" si="3"/>
        <v>39</v>
      </c>
      <c r="T16" s="166">
        <f t="shared" si="4"/>
        <v>4.5720984759671748E-2</v>
      </c>
      <c r="U16" s="115">
        <v>842</v>
      </c>
      <c r="V16" s="161">
        <v>815</v>
      </c>
      <c r="W16" s="113">
        <f t="shared" si="5"/>
        <v>27</v>
      </c>
      <c r="X16" s="114">
        <f t="shared" si="6"/>
        <v>3.3128834355828224E-2</v>
      </c>
      <c r="Y16" s="116">
        <f t="shared" si="7"/>
        <v>64.769230769230774</v>
      </c>
      <c r="Z16" s="117">
        <v>730</v>
      </c>
      <c r="AA16" s="111">
        <v>275</v>
      </c>
      <c r="AB16" s="111">
        <v>25</v>
      </c>
      <c r="AC16" s="113">
        <f t="shared" si="8"/>
        <v>300</v>
      </c>
      <c r="AD16" s="114">
        <f t="shared" si="9"/>
        <v>0.41095890410958902</v>
      </c>
      <c r="AE16" s="118">
        <f t="shared" si="10"/>
        <v>0.51110350210504785</v>
      </c>
      <c r="AF16" s="111">
        <v>170</v>
      </c>
      <c r="AG16" s="114">
        <f t="shared" si="11"/>
        <v>0.23287671232876711</v>
      </c>
      <c r="AH16" s="119">
        <f t="shared" si="12"/>
        <v>2.1018512611354843</v>
      </c>
      <c r="AI16" s="111">
        <v>200</v>
      </c>
      <c r="AJ16" s="111">
        <v>55</v>
      </c>
      <c r="AK16" s="113">
        <f t="shared" si="13"/>
        <v>255</v>
      </c>
      <c r="AL16" s="114">
        <f t="shared" si="14"/>
        <v>0.34931506849315069</v>
      </c>
      <c r="AM16" s="119">
        <f t="shared" si="15"/>
        <v>4.5874381910166084</v>
      </c>
      <c r="AN16" s="111">
        <v>0</v>
      </c>
      <c r="AO16" s="106" t="s">
        <v>4</v>
      </c>
      <c r="AP16" s="238" t="s">
        <v>4</v>
      </c>
      <c r="AS16" s="100"/>
    </row>
    <row r="17" spans="1:45" x14ac:dyDescent="0.2">
      <c r="A17" s="153"/>
      <c r="B17" s="157">
        <v>4210014</v>
      </c>
      <c r="C17" s="120"/>
      <c r="D17" s="107"/>
      <c r="E17" s="108"/>
      <c r="F17" s="108"/>
      <c r="G17" s="108"/>
      <c r="H17" s="163">
        <v>244210014</v>
      </c>
      <c r="I17" s="109">
        <v>0.12</v>
      </c>
      <c r="J17" s="110">
        <f t="shared" si="0"/>
        <v>12</v>
      </c>
      <c r="K17" s="111">
        <v>2086</v>
      </c>
      <c r="L17" s="111">
        <v>2069</v>
      </c>
      <c r="M17" s="112">
        <v>2090</v>
      </c>
      <c r="N17" s="113">
        <f t="shared" si="1"/>
        <v>-4</v>
      </c>
      <c r="O17" s="114">
        <f t="shared" si="2"/>
        <v>-1.9138755980861245E-3</v>
      </c>
      <c r="P17" s="101">
        <v>17325.599999999999</v>
      </c>
      <c r="Q17" s="115">
        <v>1481</v>
      </c>
      <c r="R17" s="112">
        <v>1490</v>
      </c>
      <c r="S17" s="108">
        <f t="shared" si="3"/>
        <v>-9</v>
      </c>
      <c r="T17" s="166">
        <f t="shared" si="4"/>
        <v>-6.0402684563758387E-3</v>
      </c>
      <c r="U17" s="115">
        <v>1360</v>
      </c>
      <c r="V17" s="161">
        <v>1376</v>
      </c>
      <c r="W17" s="113">
        <f t="shared" si="5"/>
        <v>-16</v>
      </c>
      <c r="X17" s="114">
        <f t="shared" si="6"/>
        <v>-1.1627906976744186E-2</v>
      </c>
      <c r="Y17" s="116">
        <f t="shared" si="7"/>
        <v>113.33333333333333</v>
      </c>
      <c r="Z17" s="117">
        <v>1135</v>
      </c>
      <c r="AA17" s="111">
        <v>330</v>
      </c>
      <c r="AB17" s="111">
        <v>0</v>
      </c>
      <c r="AC17" s="113">
        <f t="shared" si="8"/>
        <v>330</v>
      </c>
      <c r="AD17" s="114">
        <f t="shared" si="9"/>
        <v>0.29074889867841408</v>
      </c>
      <c r="AE17" s="118">
        <f t="shared" si="10"/>
        <v>0.36160009884612637</v>
      </c>
      <c r="AF17" s="111">
        <v>240</v>
      </c>
      <c r="AG17" s="114">
        <f t="shared" si="11"/>
        <v>0.21145374449339208</v>
      </c>
      <c r="AH17" s="119">
        <f t="shared" si="12"/>
        <v>1.9084961956513959</v>
      </c>
      <c r="AI17" s="111">
        <v>475</v>
      </c>
      <c r="AJ17" s="111">
        <v>70</v>
      </c>
      <c r="AK17" s="113">
        <f t="shared" si="13"/>
        <v>545</v>
      </c>
      <c r="AL17" s="114">
        <f t="shared" si="14"/>
        <v>0.48017621145374451</v>
      </c>
      <c r="AM17" s="119">
        <f t="shared" si="15"/>
        <v>6.3059938992690947</v>
      </c>
      <c r="AN17" s="111">
        <v>10</v>
      </c>
      <c r="AO17" s="106" t="s">
        <v>4</v>
      </c>
      <c r="AP17" s="238" t="s">
        <v>4</v>
      </c>
      <c r="AS17" s="100"/>
    </row>
    <row r="18" spans="1:45" x14ac:dyDescent="0.2">
      <c r="A18" s="153"/>
      <c r="B18" s="157">
        <v>4210015</v>
      </c>
      <c r="C18" s="120"/>
      <c r="D18" s="107"/>
      <c r="E18" s="108"/>
      <c r="F18" s="108"/>
      <c r="G18" s="108"/>
      <c r="H18" s="163">
        <v>244210015</v>
      </c>
      <c r="I18" s="109">
        <v>1.1000000000000001</v>
      </c>
      <c r="J18" s="110">
        <f t="shared" si="0"/>
        <v>110.00000000000001</v>
      </c>
      <c r="K18" s="111">
        <v>4394</v>
      </c>
      <c r="L18" s="111">
        <v>3897</v>
      </c>
      <c r="M18" s="112">
        <v>3882</v>
      </c>
      <c r="N18" s="113">
        <f t="shared" si="1"/>
        <v>512</v>
      </c>
      <c r="O18" s="114">
        <f t="shared" si="2"/>
        <v>0.13189077794951057</v>
      </c>
      <c r="P18" s="101">
        <v>4008.4</v>
      </c>
      <c r="Q18" s="115">
        <v>2954</v>
      </c>
      <c r="R18" s="112">
        <v>2684</v>
      </c>
      <c r="S18" s="108">
        <f t="shared" si="3"/>
        <v>270</v>
      </c>
      <c r="T18" s="166">
        <f t="shared" si="4"/>
        <v>0.10059612518628912</v>
      </c>
      <c r="U18" s="115">
        <v>2622</v>
      </c>
      <c r="V18" s="161">
        <v>2500</v>
      </c>
      <c r="W18" s="113">
        <f t="shared" si="5"/>
        <v>122</v>
      </c>
      <c r="X18" s="114">
        <f t="shared" si="6"/>
        <v>4.8800000000000003E-2</v>
      </c>
      <c r="Y18" s="116">
        <f t="shared" si="7"/>
        <v>23.836363636363632</v>
      </c>
      <c r="Z18" s="117">
        <v>1560</v>
      </c>
      <c r="AA18" s="111">
        <v>580</v>
      </c>
      <c r="AB18" s="111">
        <v>15</v>
      </c>
      <c r="AC18" s="113">
        <f t="shared" si="8"/>
        <v>595</v>
      </c>
      <c r="AD18" s="114">
        <f t="shared" si="9"/>
        <v>0.38141025641025639</v>
      </c>
      <c r="AE18" s="118">
        <f t="shared" si="10"/>
        <v>0.47435428662249474</v>
      </c>
      <c r="AF18" s="111">
        <v>265</v>
      </c>
      <c r="AG18" s="114">
        <f t="shared" si="11"/>
        <v>0.16987179487179488</v>
      </c>
      <c r="AH18" s="119">
        <f t="shared" si="12"/>
        <v>1.5331942928607067</v>
      </c>
      <c r="AI18" s="111">
        <v>660</v>
      </c>
      <c r="AJ18" s="111">
        <v>30</v>
      </c>
      <c r="AK18" s="113">
        <f t="shared" si="13"/>
        <v>690</v>
      </c>
      <c r="AL18" s="114">
        <f t="shared" si="14"/>
        <v>0.44230769230769229</v>
      </c>
      <c r="AM18" s="119">
        <f t="shared" si="15"/>
        <v>5.8086792780670322</v>
      </c>
      <c r="AN18" s="111">
        <v>0</v>
      </c>
      <c r="AO18" s="106" t="s">
        <v>4</v>
      </c>
      <c r="AP18" s="238" t="s">
        <v>4</v>
      </c>
      <c r="AS18" s="100"/>
    </row>
    <row r="19" spans="1:45" x14ac:dyDescent="0.2">
      <c r="A19" s="153"/>
      <c r="B19" s="157">
        <v>4210016</v>
      </c>
      <c r="C19" s="120"/>
      <c r="D19" s="107"/>
      <c r="E19" s="108"/>
      <c r="F19" s="108"/>
      <c r="G19" s="108"/>
      <c r="H19" s="163">
        <v>244210016</v>
      </c>
      <c r="I19" s="109">
        <v>0.68</v>
      </c>
      <c r="J19" s="110">
        <f t="shared" si="0"/>
        <v>68</v>
      </c>
      <c r="K19" s="111">
        <v>2448</v>
      </c>
      <c r="L19" s="111">
        <v>2512</v>
      </c>
      <c r="M19" s="112">
        <v>2864</v>
      </c>
      <c r="N19" s="113">
        <f t="shared" si="1"/>
        <v>-416</v>
      </c>
      <c r="O19" s="114">
        <f t="shared" si="2"/>
        <v>-0.14525139664804471</v>
      </c>
      <c r="P19" s="101">
        <v>3606.4</v>
      </c>
      <c r="Q19" s="115">
        <v>2168</v>
      </c>
      <c r="R19" s="112">
        <v>2067</v>
      </c>
      <c r="S19" s="108">
        <f t="shared" si="3"/>
        <v>101</v>
      </c>
      <c r="T19" s="166">
        <f t="shared" si="4"/>
        <v>4.8863086598935658E-2</v>
      </c>
      <c r="U19" s="115">
        <v>1467</v>
      </c>
      <c r="V19" s="161">
        <v>1710</v>
      </c>
      <c r="W19" s="113">
        <f t="shared" si="5"/>
        <v>-243</v>
      </c>
      <c r="X19" s="114">
        <f t="shared" si="6"/>
        <v>-0.14210526315789473</v>
      </c>
      <c r="Y19" s="116">
        <f t="shared" si="7"/>
        <v>21.573529411764707</v>
      </c>
      <c r="Z19" s="117">
        <v>1215</v>
      </c>
      <c r="AA19" s="111">
        <v>350</v>
      </c>
      <c r="AB19" s="111">
        <v>10</v>
      </c>
      <c r="AC19" s="113">
        <f t="shared" si="8"/>
        <v>360</v>
      </c>
      <c r="AD19" s="114">
        <f t="shared" si="9"/>
        <v>0.29629629629629628</v>
      </c>
      <c r="AE19" s="118">
        <f t="shared" si="10"/>
        <v>0.36849931509796041</v>
      </c>
      <c r="AF19" s="111">
        <v>220</v>
      </c>
      <c r="AG19" s="114">
        <f t="shared" si="11"/>
        <v>0.18106995884773663</v>
      </c>
      <c r="AH19" s="119">
        <f t="shared" si="12"/>
        <v>1.634264403477893</v>
      </c>
      <c r="AI19" s="111">
        <v>595</v>
      </c>
      <c r="AJ19" s="111">
        <v>20</v>
      </c>
      <c r="AK19" s="113">
        <f t="shared" si="13"/>
        <v>615</v>
      </c>
      <c r="AL19" s="114">
        <f t="shared" si="14"/>
        <v>0.50617283950617287</v>
      </c>
      <c r="AM19" s="119">
        <f t="shared" si="15"/>
        <v>6.6473989376483704</v>
      </c>
      <c r="AN19" s="111">
        <v>20</v>
      </c>
      <c r="AO19" s="106" t="s">
        <v>4</v>
      </c>
      <c r="AP19" s="238" t="s">
        <v>4</v>
      </c>
      <c r="AS19" s="100"/>
    </row>
    <row r="20" spans="1:45" x14ac:dyDescent="0.2">
      <c r="A20" s="153"/>
      <c r="B20" s="157">
        <v>4210017</v>
      </c>
      <c r="C20" s="120"/>
      <c r="D20" s="107"/>
      <c r="E20" s="108"/>
      <c r="F20" s="108"/>
      <c r="G20" s="108"/>
      <c r="H20" s="163">
        <v>244210017</v>
      </c>
      <c r="I20" s="109">
        <v>0.08</v>
      </c>
      <c r="J20" s="110">
        <f t="shared" si="0"/>
        <v>8</v>
      </c>
      <c r="K20" s="111">
        <v>61</v>
      </c>
      <c r="L20" s="111">
        <v>123</v>
      </c>
      <c r="M20" s="112">
        <v>225</v>
      </c>
      <c r="N20" s="113">
        <f t="shared" si="1"/>
        <v>-164</v>
      </c>
      <c r="O20" s="114">
        <f t="shared" si="2"/>
        <v>-0.72888888888888892</v>
      </c>
      <c r="P20" s="101">
        <v>754</v>
      </c>
      <c r="Q20" s="115">
        <v>53</v>
      </c>
      <c r="R20" s="112">
        <v>61</v>
      </c>
      <c r="S20" s="108">
        <f t="shared" si="3"/>
        <v>-8</v>
      </c>
      <c r="T20" s="166">
        <f t="shared" si="4"/>
        <v>-0.13114754098360656</v>
      </c>
      <c r="U20" s="115">
        <v>42</v>
      </c>
      <c r="V20" s="161">
        <v>44</v>
      </c>
      <c r="W20" s="113">
        <f t="shared" si="5"/>
        <v>-2</v>
      </c>
      <c r="X20" s="114">
        <f t="shared" si="6"/>
        <v>-4.5454545454545456E-2</v>
      </c>
      <c r="Y20" s="116">
        <f t="shared" si="7"/>
        <v>5.25</v>
      </c>
      <c r="Z20" s="117">
        <v>55</v>
      </c>
      <c r="AA20" s="111">
        <v>10</v>
      </c>
      <c r="AB20" s="111">
        <v>0</v>
      </c>
      <c r="AC20" s="113">
        <f t="shared" si="8"/>
        <v>10</v>
      </c>
      <c r="AD20" s="114">
        <f t="shared" si="9"/>
        <v>0.18181818181818182</v>
      </c>
      <c r="AE20" s="118">
        <f t="shared" si="10"/>
        <v>0.22612457971920302</v>
      </c>
      <c r="AF20" s="111">
        <v>15</v>
      </c>
      <c r="AG20" s="114">
        <f t="shared" si="11"/>
        <v>0.27272727272727271</v>
      </c>
      <c r="AH20" s="119">
        <f t="shared" si="12"/>
        <v>2.461526343254925</v>
      </c>
      <c r="AI20" s="111">
        <v>40</v>
      </c>
      <c r="AJ20" s="111">
        <v>0</v>
      </c>
      <c r="AK20" s="113">
        <f t="shared" si="13"/>
        <v>40</v>
      </c>
      <c r="AL20" s="114">
        <f t="shared" si="14"/>
        <v>0.72727272727272729</v>
      </c>
      <c r="AM20" s="119">
        <f t="shared" si="15"/>
        <v>9.5510299591932242</v>
      </c>
      <c r="AN20" s="111">
        <v>0</v>
      </c>
      <c r="AO20" s="106" t="s">
        <v>4</v>
      </c>
      <c r="AP20" s="238" t="s">
        <v>4</v>
      </c>
      <c r="AS20" s="100"/>
    </row>
    <row r="21" spans="1:45" x14ac:dyDescent="0.2">
      <c r="A21" s="153"/>
      <c r="B21" s="157">
        <v>4210018</v>
      </c>
      <c r="C21" s="120"/>
      <c r="D21" s="107"/>
      <c r="E21" s="108"/>
      <c r="F21" s="108"/>
      <c r="G21" s="108"/>
      <c r="H21" s="163">
        <v>244210018</v>
      </c>
      <c r="I21" s="109">
        <v>0.13</v>
      </c>
      <c r="J21" s="110">
        <f t="shared" si="0"/>
        <v>13</v>
      </c>
      <c r="K21" s="111">
        <v>1154</v>
      </c>
      <c r="L21" s="111">
        <v>1133</v>
      </c>
      <c r="M21" s="112">
        <v>1181</v>
      </c>
      <c r="N21" s="113">
        <f t="shared" si="1"/>
        <v>-27</v>
      </c>
      <c r="O21" s="114">
        <f t="shared" si="2"/>
        <v>-2.2861981371718881E-2</v>
      </c>
      <c r="P21" s="101">
        <v>8611.9</v>
      </c>
      <c r="Q21" s="115">
        <v>857</v>
      </c>
      <c r="R21" s="112">
        <v>797</v>
      </c>
      <c r="S21" s="108">
        <f t="shared" si="3"/>
        <v>60</v>
      </c>
      <c r="T21" s="166">
        <f t="shared" si="4"/>
        <v>7.5282308657465491E-2</v>
      </c>
      <c r="U21" s="115">
        <v>731</v>
      </c>
      <c r="V21" s="161">
        <v>733</v>
      </c>
      <c r="W21" s="113">
        <f t="shared" si="5"/>
        <v>-2</v>
      </c>
      <c r="X21" s="114">
        <f t="shared" si="6"/>
        <v>-2.7285129604365621E-3</v>
      </c>
      <c r="Y21" s="116">
        <f t="shared" si="7"/>
        <v>56.230769230769234</v>
      </c>
      <c r="Z21" s="117">
        <v>700</v>
      </c>
      <c r="AA21" s="111">
        <v>145</v>
      </c>
      <c r="AB21" s="111">
        <v>0</v>
      </c>
      <c r="AC21" s="113">
        <f t="shared" si="8"/>
        <v>145</v>
      </c>
      <c r="AD21" s="114">
        <f t="shared" si="9"/>
        <v>0.20714285714285716</v>
      </c>
      <c r="AE21" s="118">
        <f t="shared" si="10"/>
        <v>0.25762050332294917</v>
      </c>
      <c r="AF21" s="111">
        <v>175</v>
      </c>
      <c r="AG21" s="114">
        <f t="shared" si="11"/>
        <v>0.25</v>
      </c>
      <c r="AH21" s="119">
        <f t="shared" si="12"/>
        <v>2.2563991479836818</v>
      </c>
      <c r="AI21" s="111">
        <v>340</v>
      </c>
      <c r="AJ21" s="111">
        <v>35</v>
      </c>
      <c r="AK21" s="113">
        <f t="shared" si="13"/>
        <v>375</v>
      </c>
      <c r="AL21" s="114">
        <f t="shared" si="14"/>
        <v>0.5357142857142857</v>
      </c>
      <c r="AM21" s="119">
        <f t="shared" si="15"/>
        <v>7.0353568895842944</v>
      </c>
      <c r="AN21" s="111">
        <v>0</v>
      </c>
      <c r="AO21" s="106" t="s">
        <v>4</v>
      </c>
      <c r="AP21" s="238" t="s">
        <v>4</v>
      </c>
      <c r="AS21" s="100"/>
    </row>
    <row r="22" spans="1:45" x14ac:dyDescent="0.2">
      <c r="A22" s="153"/>
      <c r="B22" s="157">
        <v>4210019</v>
      </c>
      <c r="C22" s="120"/>
      <c r="D22" s="107"/>
      <c r="E22" s="108"/>
      <c r="F22" s="108"/>
      <c r="G22" s="108"/>
      <c r="H22" s="163">
        <v>244210019</v>
      </c>
      <c r="I22" s="109">
        <v>0.16</v>
      </c>
      <c r="J22" s="110">
        <f t="shared" si="0"/>
        <v>16</v>
      </c>
      <c r="K22" s="111">
        <v>2628</v>
      </c>
      <c r="L22" s="111">
        <v>2698</v>
      </c>
      <c r="M22" s="112">
        <v>2811</v>
      </c>
      <c r="N22" s="113">
        <f t="shared" si="1"/>
        <v>-183</v>
      </c>
      <c r="O22" s="114">
        <f t="shared" si="2"/>
        <v>-6.5101387406616862E-2</v>
      </c>
      <c r="P22" s="101">
        <v>16835.400000000001</v>
      </c>
      <c r="Q22" s="115">
        <v>1900</v>
      </c>
      <c r="R22" s="112">
        <v>1847</v>
      </c>
      <c r="S22" s="108">
        <f t="shared" si="3"/>
        <v>53</v>
      </c>
      <c r="T22" s="166">
        <f t="shared" si="4"/>
        <v>2.8695181375203032E-2</v>
      </c>
      <c r="U22" s="115">
        <v>1719</v>
      </c>
      <c r="V22" s="161">
        <v>1752</v>
      </c>
      <c r="W22" s="113">
        <f t="shared" si="5"/>
        <v>-33</v>
      </c>
      <c r="X22" s="114">
        <f t="shared" si="6"/>
        <v>-1.8835616438356163E-2</v>
      </c>
      <c r="Y22" s="116">
        <f t="shared" si="7"/>
        <v>107.4375</v>
      </c>
      <c r="Z22" s="117">
        <v>1540</v>
      </c>
      <c r="AA22" s="111">
        <v>360</v>
      </c>
      <c r="AB22" s="111">
        <v>25</v>
      </c>
      <c r="AC22" s="113">
        <f t="shared" si="8"/>
        <v>385</v>
      </c>
      <c r="AD22" s="114">
        <f t="shared" si="9"/>
        <v>0.25</v>
      </c>
      <c r="AE22" s="118">
        <f t="shared" si="10"/>
        <v>0.31092129711390415</v>
      </c>
      <c r="AF22" s="111">
        <v>285</v>
      </c>
      <c r="AG22" s="114">
        <f t="shared" si="11"/>
        <v>0.18506493506493507</v>
      </c>
      <c r="AH22" s="119">
        <f t="shared" si="12"/>
        <v>1.6703214472086994</v>
      </c>
      <c r="AI22" s="111">
        <v>795</v>
      </c>
      <c r="AJ22" s="111">
        <v>60</v>
      </c>
      <c r="AK22" s="113">
        <f t="shared" si="13"/>
        <v>855</v>
      </c>
      <c r="AL22" s="114">
        <f t="shared" si="14"/>
        <v>0.55519480519480524</v>
      </c>
      <c r="AM22" s="119">
        <f t="shared" si="15"/>
        <v>7.2911880492055419</v>
      </c>
      <c r="AN22" s="111">
        <v>15</v>
      </c>
      <c r="AO22" s="106" t="s">
        <v>4</v>
      </c>
      <c r="AP22" s="238" t="s">
        <v>4</v>
      </c>
      <c r="AS22" s="100"/>
    </row>
    <row r="23" spans="1:45" x14ac:dyDescent="0.2">
      <c r="A23" s="153"/>
      <c r="B23" s="157">
        <v>4210020</v>
      </c>
      <c r="C23" s="120"/>
      <c r="D23" s="107"/>
      <c r="E23" s="108"/>
      <c r="F23" s="108"/>
      <c r="G23" s="108"/>
      <c r="H23" s="163">
        <v>244210020</v>
      </c>
      <c r="I23" s="109">
        <v>0.26</v>
      </c>
      <c r="J23" s="110">
        <f t="shared" si="0"/>
        <v>26</v>
      </c>
      <c r="K23" s="111">
        <v>3277</v>
      </c>
      <c r="L23" s="111">
        <v>2927</v>
      </c>
      <c r="M23" s="112">
        <v>2931</v>
      </c>
      <c r="N23" s="113">
        <f t="shared" si="1"/>
        <v>346</v>
      </c>
      <c r="O23" s="114">
        <f t="shared" si="2"/>
        <v>0.11804844762879563</v>
      </c>
      <c r="P23" s="101">
        <v>12555.6</v>
      </c>
      <c r="Q23" s="115">
        <v>2261</v>
      </c>
      <c r="R23" s="112">
        <v>2012</v>
      </c>
      <c r="S23" s="108">
        <f t="shared" si="3"/>
        <v>249</v>
      </c>
      <c r="T23" s="166">
        <f t="shared" si="4"/>
        <v>0.12375745526838966</v>
      </c>
      <c r="U23" s="115">
        <v>2063</v>
      </c>
      <c r="V23" s="161">
        <v>1849</v>
      </c>
      <c r="W23" s="113">
        <f t="shared" si="5"/>
        <v>214</v>
      </c>
      <c r="X23" s="114">
        <f t="shared" si="6"/>
        <v>0.1157382368848026</v>
      </c>
      <c r="Y23" s="116">
        <f t="shared" si="7"/>
        <v>79.34615384615384</v>
      </c>
      <c r="Z23" s="117">
        <v>1705</v>
      </c>
      <c r="AA23" s="111">
        <v>505</v>
      </c>
      <c r="AB23" s="111">
        <v>25</v>
      </c>
      <c r="AC23" s="113">
        <f t="shared" si="8"/>
        <v>530</v>
      </c>
      <c r="AD23" s="114">
        <f t="shared" si="9"/>
        <v>0.31085043988269795</v>
      </c>
      <c r="AE23" s="118">
        <f t="shared" si="10"/>
        <v>0.38660008790702449</v>
      </c>
      <c r="AF23" s="111">
        <v>425</v>
      </c>
      <c r="AG23" s="114">
        <f t="shared" si="11"/>
        <v>0.24926686217008798</v>
      </c>
      <c r="AH23" s="119">
        <f t="shared" si="12"/>
        <v>2.2497821416846091</v>
      </c>
      <c r="AI23" s="111">
        <v>620</v>
      </c>
      <c r="AJ23" s="111">
        <v>110</v>
      </c>
      <c r="AK23" s="113">
        <f t="shared" si="13"/>
        <v>730</v>
      </c>
      <c r="AL23" s="114">
        <f t="shared" si="14"/>
        <v>0.42815249266862171</v>
      </c>
      <c r="AM23" s="119">
        <f t="shared" si="15"/>
        <v>5.6227837662992366</v>
      </c>
      <c r="AN23" s="111">
        <v>25</v>
      </c>
      <c r="AO23" s="106" t="s">
        <v>4</v>
      </c>
      <c r="AP23" s="238" t="s">
        <v>4</v>
      </c>
      <c r="AS23" s="100"/>
    </row>
    <row r="24" spans="1:45" x14ac:dyDescent="0.2">
      <c r="A24" s="153"/>
      <c r="B24" s="157">
        <v>4210021</v>
      </c>
      <c r="C24" s="120"/>
      <c r="D24" s="107"/>
      <c r="E24" s="108"/>
      <c r="F24" s="108"/>
      <c r="G24" s="108"/>
      <c r="H24" s="163">
        <v>244210021</v>
      </c>
      <c r="I24" s="109">
        <v>0.44</v>
      </c>
      <c r="J24" s="110">
        <f t="shared" si="0"/>
        <v>44</v>
      </c>
      <c r="K24" s="111">
        <v>1682</v>
      </c>
      <c r="L24" s="111">
        <v>1673</v>
      </c>
      <c r="M24" s="112">
        <v>1822</v>
      </c>
      <c r="N24" s="113">
        <f t="shared" si="1"/>
        <v>-140</v>
      </c>
      <c r="O24" s="114">
        <f t="shared" si="2"/>
        <v>-7.6838638858397368E-2</v>
      </c>
      <c r="P24" s="101">
        <v>3810.6</v>
      </c>
      <c r="Q24" s="115">
        <v>1172</v>
      </c>
      <c r="R24" s="112">
        <v>1185</v>
      </c>
      <c r="S24" s="108">
        <f t="shared" si="3"/>
        <v>-13</v>
      </c>
      <c r="T24" s="166">
        <f t="shared" si="4"/>
        <v>-1.0970464135021098E-2</v>
      </c>
      <c r="U24" s="115">
        <v>1088</v>
      </c>
      <c r="V24" s="161">
        <v>1118</v>
      </c>
      <c r="W24" s="113">
        <f t="shared" si="5"/>
        <v>-30</v>
      </c>
      <c r="X24" s="114">
        <f t="shared" si="6"/>
        <v>-2.6833631484794274E-2</v>
      </c>
      <c r="Y24" s="116">
        <f t="shared" si="7"/>
        <v>24.727272727272727</v>
      </c>
      <c r="Z24" s="117">
        <v>885</v>
      </c>
      <c r="AA24" s="111">
        <v>320</v>
      </c>
      <c r="AB24" s="111">
        <v>25</v>
      </c>
      <c r="AC24" s="113">
        <f t="shared" si="8"/>
        <v>345</v>
      </c>
      <c r="AD24" s="114">
        <f t="shared" si="9"/>
        <v>0.38983050847457629</v>
      </c>
      <c r="AE24" s="118">
        <f t="shared" si="10"/>
        <v>0.48482642939795223</v>
      </c>
      <c r="AF24" s="111">
        <v>240</v>
      </c>
      <c r="AG24" s="114">
        <f t="shared" si="11"/>
        <v>0.2711864406779661</v>
      </c>
      <c r="AH24" s="119">
        <f t="shared" si="12"/>
        <v>2.4476194147619599</v>
      </c>
      <c r="AI24" s="111">
        <v>255</v>
      </c>
      <c r="AJ24" s="111">
        <v>45</v>
      </c>
      <c r="AK24" s="113">
        <f t="shared" si="13"/>
        <v>300</v>
      </c>
      <c r="AL24" s="114">
        <f t="shared" si="14"/>
        <v>0.33898305084745761</v>
      </c>
      <c r="AM24" s="119">
        <f t="shared" si="15"/>
        <v>4.4517512521663329</v>
      </c>
      <c r="AN24" s="111">
        <v>0</v>
      </c>
      <c r="AO24" s="106" t="s">
        <v>4</v>
      </c>
      <c r="AP24" s="238" t="s">
        <v>4</v>
      </c>
      <c r="AS24" s="100"/>
    </row>
    <row r="25" spans="1:45" x14ac:dyDescent="0.2">
      <c r="A25" s="153"/>
      <c r="B25" s="157">
        <v>4210022</v>
      </c>
      <c r="C25" s="120"/>
      <c r="D25" s="107"/>
      <c r="E25" s="108"/>
      <c r="F25" s="108"/>
      <c r="G25" s="108"/>
      <c r="H25" s="163">
        <v>244210022</v>
      </c>
      <c r="I25" s="109">
        <v>0.33</v>
      </c>
      <c r="J25" s="110">
        <f t="shared" si="0"/>
        <v>33</v>
      </c>
      <c r="K25" s="111">
        <v>2343</v>
      </c>
      <c r="L25" s="111">
        <v>2440</v>
      </c>
      <c r="M25" s="112">
        <v>2430</v>
      </c>
      <c r="N25" s="113">
        <f t="shared" si="1"/>
        <v>-87</v>
      </c>
      <c r="O25" s="114">
        <f t="shared" si="2"/>
        <v>-3.580246913580247E-2</v>
      </c>
      <c r="P25" s="101">
        <v>7057.2</v>
      </c>
      <c r="Q25" s="115">
        <v>1680</v>
      </c>
      <c r="R25" s="112">
        <v>1630</v>
      </c>
      <c r="S25" s="108">
        <f t="shared" si="3"/>
        <v>50</v>
      </c>
      <c r="T25" s="166">
        <f t="shared" si="4"/>
        <v>3.0674846625766871E-2</v>
      </c>
      <c r="U25" s="115">
        <v>1554</v>
      </c>
      <c r="V25" s="161">
        <v>1552</v>
      </c>
      <c r="W25" s="113">
        <f t="shared" si="5"/>
        <v>2</v>
      </c>
      <c r="X25" s="114">
        <f t="shared" si="6"/>
        <v>1.288659793814433E-3</v>
      </c>
      <c r="Y25" s="116">
        <f t="shared" si="7"/>
        <v>47.090909090909093</v>
      </c>
      <c r="Z25" s="117">
        <v>1075</v>
      </c>
      <c r="AA25" s="111">
        <v>320</v>
      </c>
      <c r="AB25" s="111">
        <v>30</v>
      </c>
      <c r="AC25" s="113">
        <f t="shared" si="8"/>
        <v>350</v>
      </c>
      <c r="AD25" s="114">
        <f t="shared" si="9"/>
        <v>0.32558139534883723</v>
      </c>
      <c r="AE25" s="118">
        <f t="shared" si="10"/>
        <v>0.40492075903206121</v>
      </c>
      <c r="AF25" s="111">
        <v>235</v>
      </c>
      <c r="AG25" s="114">
        <f t="shared" si="11"/>
        <v>0.21860465116279071</v>
      </c>
      <c r="AH25" s="119">
        <f t="shared" si="12"/>
        <v>1.9730373945159636</v>
      </c>
      <c r="AI25" s="111">
        <v>445</v>
      </c>
      <c r="AJ25" s="111">
        <v>40</v>
      </c>
      <c r="AK25" s="113">
        <f t="shared" si="13"/>
        <v>485</v>
      </c>
      <c r="AL25" s="114">
        <f t="shared" si="14"/>
        <v>0.4511627906976744</v>
      </c>
      <c r="AM25" s="119">
        <f t="shared" si="15"/>
        <v>5.924970329336726</v>
      </c>
      <c r="AN25" s="111">
        <v>0</v>
      </c>
      <c r="AO25" s="106" t="s">
        <v>4</v>
      </c>
      <c r="AP25" s="238" t="s">
        <v>4</v>
      </c>
      <c r="AS25" s="100"/>
    </row>
    <row r="26" spans="1:45" x14ac:dyDescent="0.2">
      <c r="A26" s="153"/>
      <c r="B26" s="157">
        <v>4210023</v>
      </c>
      <c r="C26" s="120"/>
      <c r="D26" s="107"/>
      <c r="E26" s="108"/>
      <c r="F26" s="108"/>
      <c r="G26" s="108"/>
      <c r="H26" s="163">
        <v>244210023</v>
      </c>
      <c r="I26" s="109">
        <v>0.15</v>
      </c>
      <c r="J26" s="110">
        <f t="shared" si="0"/>
        <v>15</v>
      </c>
      <c r="K26" s="111">
        <v>510</v>
      </c>
      <c r="L26" s="111">
        <v>544</v>
      </c>
      <c r="M26" s="112">
        <v>517</v>
      </c>
      <c r="N26" s="113">
        <f t="shared" si="1"/>
        <v>-7</v>
      </c>
      <c r="O26" s="114">
        <f t="shared" si="2"/>
        <v>-1.3539651837524178E-2</v>
      </c>
      <c r="P26" s="101">
        <v>3517.2</v>
      </c>
      <c r="Q26" s="115">
        <v>320</v>
      </c>
      <c r="R26" s="112">
        <v>322</v>
      </c>
      <c r="S26" s="108">
        <f t="shared" si="3"/>
        <v>-2</v>
      </c>
      <c r="T26" s="166">
        <f t="shared" si="4"/>
        <v>-6.2111801242236021E-3</v>
      </c>
      <c r="U26" s="115">
        <v>304</v>
      </c>
      <c r="V26" s="161">
        <v>311</v>
      </c>
      <c r="W26" s="113">
        <f t="shared" si="5"/>
        <v>-7</v>
      </c>
      <c r="X26" s="114">
        <f t="shared" si="6"/>
        <v>-2.2508038585209004E-2</v>
      </c>
      <c r="Y26" s="116">
        <f t="shared" si="7"/>
        <v>20.266666666666666</v>
      </c>
      <c r="Z26" s="117">
        <v>260</v>
      </c>
      <c r="AA26" s="111">
        <v>90</v>
      </c>
      <c r="AB26" s="111">
        <v>10</v>
      </c>
      <c r="AC26" s="113">
        <f t="shared" si="8"/>
        <v>100</v>
      </c>
      <c r="AD26" s="114">
        <f t="shared" si="9"/>
        <v>0.38461538461538464</v>
      </c>
      <c r="AE26" s="118">
        <f t="shared" si="10"/>
        <v>0.47834045709831408</v>
      </c>
      <c r="AF26" s="111">
        <v>45</v>
      </c>
      <c r="AG26" s="114">
        <f t="shared" si="11"/>
        <v>0.17307692307692307</v>
      </c>
      <c r="AH26" s="119">
        <f t="shared" si="12"/>
        <v>1.5621224870656256</v>
      </c>
      <c r="AI26" s="111">
        <v>115</v>
      </c>
      <c r="AJ26" s="111">
        <v>10</v>
      </c>
      <c r="AK26" s="113">
        <f t="shared" si="13"/>
        <v>125</v>
      </c>
      <c r="AL26" s="114">
        <f t="shared" si="14"/>
        <v>0.48076923076923078</v>
      </c>
      <c r="AM26" s="119">
        <f t="shared" si="15"/>
        <v>6.3137818239859049</v>
      </c>
      <c r="AN26" s="111">
        <v>0</v>
      </c>
      <c r="AO26" s="106" t="s">
        <v>4</v>
      </c>
      <c r="AP26" s="238" t="s">
        <v>4</v>
      </c>
      <c r="AS26" s="100"/>
    </row>
    <row r="27" spans="1:45" x14ac:dyDescent="0.2">
      <c r="A27" s="153"/>
      <c r="B27" s="157">
        <v>4210024</v>
      </c>
      <c r="C27" s="120"/>
      <c r="D27" s="107"/>
      <c r="E27" s="108"/>
      <c r="F27" s="108"/>
      <c r="G27" s="108"/>
      <c r="H27" s="163">
        <v>244210024</v>
      </c>
      <c r="I27" s="109">
        <v>0.27</v>
      </c>
      <c r="J27" s="110">
        <f t="shared" si="0"/>
        <v>27</v>
      </c>
      <c r="K27" s="111">
        <v>953</v>
      </c>
      <c r="L27" s="111">
        <v>908</v>
      </c>
      <c r="M27" s="112">
        <v>896</v>
      </c>
      <c r="N27" s="113">
        <f t="shared" si="1"/>
        <v>57</v>
      </c>
      <c r="O27" s="114">
        <f t="shared" si="2"/>
        <v>6.3616071428571425E-2</v>
      </c>
      <c r="P27" s="101">
        <v>3557.3</v>
      </c>
      <c r="Q27" s="115">
        <v>787</v>
      </c>
      <c r="R27" s="112">
        <v>685</v>
      </c>
      <c r="S27" s="108">
        <f t="shared" si="3"/>
        <v>102</v>
      </c>
      <c r="T27" s="166">
        <f t="shared" si="4"/>
        <v>0.14890510948905109</v>
      </c>
      <c r="U27" s="115">
        <v>645</v>
      </c>
      <c r="V27" s="161">
        <v>601</v>
      </c>
      <c r="W27" s="113">
        <f t="shared" si="5"/>
        <v>44</v>
      </c>
      <c r="X27" s="114">
        <f t="shared" si="6"/>
        <v>7.3211314475873548E-2</v>
      </c>
      <c r="Y27" s="116">
        <f t="shared" si="7"/>
        <v>23.888888888888889</v>
      </c>
      <c r="Z27" s="117">
        <v>550</v>
      </c>
      <c r="AA27" s="111">
        <v>210</v>
      </c>
      <c r="AB27" s="111">
        <v>10</v>
      </c>
      <c r="AC27" s="113">
        <f t="shared" si="8"/>
        <v>220</v>
      </c>
      <c r="AD27" s="114">
        <f t="shared" si="9"/>
        <v>0.4</v>
      </c>
      <c r="AE27" s="118">
        <f t="shared" si="10"/>
        <v>0.49747407538224664</v>
      </c>
      <c r="AF27" s="111">
        <v>80</v>
      </c>
      <c r="AG27" s="114">
        <f t="shared" si="11"/>
        <v>0.14545454545454545</v>
      </c>
      <c r="AH27" s="119">
        <f t="shared" si="12"/>
        <v>1.3128140497359602</v>
      </c>
      <c r="AI27" s="111">
        <v>240</v>
      </c>
      <c r="AJ27" s="111">
        <v>0</v>
      </c>
      <c r="AK27" s="113">
        <f t="shared" si="13"/>
        <v>240</v>
      </c>
      <c r="AL27" s="114">
        <f t="shared" si="14"/>
        <v>0.43636363636363634</v>
      </c>
      <c r="AM27" s="119">
        <f t="shared" si="15"/>
        <v>5.7306179755159343</v>
      </c>
      <c r="AN27" s="111">
        <v>10</v>
      </c>
      <c r="AO27" s="106" t="s">
        <v>4</v>
      </c>
      <c r="AP27" s="238" t="s">
        <v>4</v>
      </c>
      <c r="AS27" s="100"/>
    </row>
    <row r="28" spans="1:45" x14ac:dyDescent="0.2">
      <c r="A28" s="153"/>
      <c r="B28" s="157">
        <v>4210025</v>
      </c>
      <c r="C28" s="120"/>
      <c r="D28" s="107"/>
      <c r="E28" s="108"/>
      <c r="F28" s="108"/>
      <c r="G28" s="108"/>
      <c r="H28" s="163">
        <v>244210025</v>
      </c>
      <c r="I28" s="109">
        <v>0.73</v>
      </c>
      <c r="J28" s="110">
        <f t="shared" si="0"/>
        <v>73</v>
      </c>
      <c r="K28" s="111">
        <v>710</v>
      </c>
      <c r="L28" s="111">
        <v>768</v>
      </c>
      <c r="M28" s="112">
        <v>876</v>
      </c>
      <c r="N28" s="113">
        <f t="shared" si="1"/>
        <v>-166</v>
      </c>
      <c r="O28" s="114">
        <f t="shared" si="2"/>
        <v>-0.18949771689497716</v>
      </c>
      <c r="P28" s="101">
        <v>966.1</v>
      </c>
      <c r="Q28" s="115">
        <v>673</v>
      </c>
      <c r="R28" s="112">
        <v>653</v>
      </c>
      <c r="S28" s="108">
        <f t="shared" si="3"/>
        <v>20</v>
      </c>
      <c r="T28" s="166">
        <f t="shared" si="4"/>
        <v>3.0627871362940276E-2</v>
      </c>
      <c r="U28" s="115">
        <v>488</v>
      </c>
      <c r="V28" s="161">
        <v>552</v>
      </c>
      <c r="W28" s="113">
        <f t="shared" si="5"/>
        <v>-64</v>
      </c>
      <c r="X28" s="114">
        <f t="shared" si="6"/>
        <v>-0.11594202898550725</v>
      </c>
      <c r="Y28" s="116">
        <f t="shared" si="7"/>
        <v>6.6849315068493151</v>
      </c>
      <c r="Z28" s="117">
        <v>285</v>
      </c>
      <c r="AA28" s="111">
        <v>120</v>
      </c>
      <c r="AB28" s="111">
        <v>10</v>
      </c>
      <c r="AC28" s="113">
        <f t="shared" si="8"/>
        <v>130</v>
      </c>
      <c r="AD28" s="114">
        <f t="shared" si="9"/>
        <v>0.45614035087719296</v>
      </c>
      <c r="AE28" s="118">
        <f t="shared" si="10"/>
        <v>0.56729499824291274</v>
      </c>
      <c r="AF28" s="111">
        <v>35</v>
      </c>
      <c r="AG28" s="114">
        <f t="shared" si="11"/>
        <v>0.12280701754385964</v>
      </c>
      <c r="AH28" s="119">
        <f t="shared" si="12"/>
        <v>1.1084065990095278</v>
      </c>
      <c r="AI28" s="111">
        <v>95</v>
      </c>
      <c r="AJ28" s="111">
        <v>15</v>
      </c>
      <c r="AK28" s="113">
        <f t="shared" si="13"/>
        <v>110</v>
      </c>
      <c r="AL28" s="114">
        <f t="shared" si="14"/>
        <v>0.38596491228070173</v>
      </c>
      <c r="AM28" s="119">
        <f t="shared" si="15"/>
        <v>5.0687483555367541</v>
      </c>
      <c r="AN28" s="111">
        <v>0</v>
      </c>
      <c r="AO28" s="106" t="s">
        <v>4</v>
      </c>
      <c r="AP28" s="238" t="s">
        <v>4</v>
      </c>
    </row>
    <row r="29" spans="1:45" x14ac:dyDescent="0.2">
      <c r="A29" s="153"/>
      <c r="B29" s="157">
        <v>4210026</v>
      </c>
      <c r="C29" s="120"/>
      <c r="D29" s="107"/>
      <c r="E29" s="108"/>
      <c r="F29" s="108"/>
      <c r="G29" s="108"/>
      <c r="H29" s="163">
        <v>244210026</v>
      </c>
      <c r="I29" s="109">
        <v>1.62</v>
      </c>
      <c r="J29" s="110">
        <f t="shared" si="0"/>
        <v>162</v>
      </c>
      <c r="K29" s="111">
        <v>4878</v>
      </c>
      <c r="L29" s="111">
        <v>5104</v>
      </c>
      <c r="M29" s="112">
        <v>4807</v>
      </c>
      <c r="N29" s="113">
        <f t="shared" si="1"/>
        <v>71</v>
      </c>
      <c r="O29" s="114">
        <f t="shared" si="2"/>
        <v>1.4770126898273351E-2</v>
      </c>
      <c r="P29" s="101">
        <v>3018</v>
      </c>
      <c r="Q29" s="115">
        <v>2906</v>
      </c>
      <c r="R29" s="112">
        <v>2731</v>
      </c>
      <c r="S29" s="108">
        <f t="shared" si="3"/>
        <v>175</v>
      </c>
      <c r="T29" s="166">
        <f t="shared" si="4"/>
        <v>6.4079091907726107E-2</v>
      </c>
      <c r="U29" s="115">
        <v>2775</v>
      </c>
      <c r="V29" s="161">
        <v>2611</v>
      </c>
      <c r="W29" s="113">
        <f t="shared" si="5"/>
        <v>164</v>
      </c>
      <c r="X29" s="114">
        <f t="shared" si="6"/>
        <v>6.2811183454615088E-2</v>
      </c>
      <c r="Y29" s="116">
        <f t="shared" si="7"/>
        <v>17.12962962962963</v>
      </c>
      <c r="Z29" s="117">
        <v>2080</v>
      </c>
      <c r="AA29" s="111">
        <v>1105</v>
      </c>
      <c r="AB29" s="111">
        <v>75</v>
      </c>
      <c r="AC29" s="113">
        <f t="shared" si="8"/>
        <v>1180</v>
      </c>
      <c r="AD29" s="114">
        <f t="shared" si="9"/>
        <v>0.56730769230769229</v>
      </c>
      <c r="AE29" s="118">
        <f t="shared" si="10"/>
        <v>0.70555217422001315</v>
      </c>
      <c r="AF29" s="111">
        <v>560</v>
      </c>
      <c r="AG29" s="114">
        <f t="shared" si="11"/>
        <v>0.26923076923076922</v>
      </c>
      <c r="AH29" s="119">
        <f t="shared" si="12"/>
        <v>2.4299683132131955</v>
      </c>
      <c r="AI29" s="111">
        <v>225</v>
      </c>
      <c r="AJ29" s="111">
        <v>110</v>
      </c>
      <c r="AK29" s="113">
        <f t="shared" si="13"/>
        <v>335</v>
      </c>
      <c r="AL29" s="114">
        <f t="shared" si="14"/>
        <v>0.16105769230769232</v>
      </c>
      <c r="AM29" s="119">
        <f t="shared" si="15"/>
        <v>2.1151169110352783</v>
      </c>
      <c r="AN29" s="111">
        <v>10</v>
      </c>
      <c r="AO29" s="106" t="s">
        <v>4</v>
      </c>
      <c r="AP29" s="244" t="s">
        <v>5</v>
      </c>
    </row>
    <row r="30" spans="1:45" x14ac:dyDescent="0.2">
      <c r="A30" s="153"/>
      <c r="B30" s="157">
        <v>4210027</v>
      </c>
      <c r="C30" s="120"/>
      <c r="D30" s="107"/>
      <c r="E30" s="108"/>
      <c r="F30" s="108"/>
      <c r="G30" s="108"/>
      <c r="H30" s="163">
        <v>244210027</v>
      </c>
      <c r="I30" s="109">
        <v>0.41</v>
      </c>
      <c r="J30" s="110">
        <f t="shared" si="0"/>
        <v>41</v>
      </c>
      <c r="K30" s="111">
        <v>2079</v>
      </c>
      <c r="L30" s="111">
        <v>1833</v>
      </c>
      <c r="M30" s="112">
        <v>2009</v>
      </c>
      <c r="N30" s="113">
        <f t="shared" si="1"/>
        <v>70</v>
      </c>
      <c r="O30" s="114">
        <f t="shared" si="2"/>
        <v>3.484320557491289E-2</v>
      </c>
      <c r="P30" s="101">
        <v>5012.1000000000004</v>
      </c>
      <c r="Q30" s="115">
        <v>1286</v>
      </c>
      <c r="R30" s="112">
        <v>1048</v>
      </c>
      <c r="S30" s="108">
        <f t="shared" si="3"/>
        <v>238</v>
      </c>
      <c r="T30" s="166">
        <f t="shared" si="4"/>
        <v>0.22709923664122136</v>
      </c>
      <c r="U30" s="115">
        <v>1220</v>
      </c>
      <c r="V30" s="161">
        <v>1014</v>
      </c>
      <c r="W30" s="113">
        <f t="shared" si="5"/>
        <v>206</v>
      </c>
      <c r="X30" s="114">
        <f t="shared" si="6"/>
        <v>0.20315581854043394</v>
      </c>
      <c r="Y30" s="116">
        <f t="shared" si="7"/>
        <v>29.756097560975611</v>
      </c>
      <c r="Z30" s="117">
        <v>1110</v>
      </c>
      <c r="AA30" s="111">
        <v>575</v>
      </c>
      <c r="AB30" s="111">
        <v>35</v>
      </c>
      <c r="AC30" s="113">
        <f t="shared" si="8"/>
        <v>610</v>
      </c>
      <c r="AD30" s="114">
        <f t="shared" si="9"/>
        <v>0.5495495495495496</v>
      </c>
      <c r="AE30" s="118">
        <f t="shared" si="10"/>
        <v>0.68346663509723071</v>
      </c>
      <c r="AF30" s="111">
        <v>215</v>
      </c>
      <c r="AG30" s="114">
        <f t="shared" si="11"/>
        <v>0.19369369369369369</v>
      </c>
      <c r="AH30" s="119">
        <f t="shared" si="12"/>
        <v>1.7482011416810506</v>
      </c>
      <c r="AI30" s="111">
        <v>215</v>
      </c>
      <c r="AJ30" s="111">
        <v>55</v>
      </c>
      <c r="AK30" s="113">
        <f t="shared" si="13"/>
        <v>270</v>
      </c>
      <c r="AL30" s="114">
        <f t="shared" si="14"/>
        <v>0.24324324324324326</v>
      </c>
      <c r="AM30" s="119">
        <f t="shared" si="15"/>
        <v>3.1944323174328688</v>
      </c>
      <c r="AN30" s="111">
        <v>15</v>
      </c>
      <c r="AO30" s="106" t="s">
        <v>4</v>
      </c>
      <c r="AP30" s="238" t="s">
        <v>4</v>
      </c>
    </row>
    <row r="31" spans="1:45" x14ac:dyDescent="0.2">
      <c r="A31" s="153"/>
      <c r="B31" s="157">
        <v>4210028</v>
      </c>
      <c r="C31" s="120"/>
      <c r="D31" s="107"/>
      <c r="E31" s="108"/>
      <c r="F31" s="108"/>
      <c r="G31" s="108"/>
      <c r="H31" s="163">
        <v>244210028</v>
      </c>
      <c r="I31" s="109">
        <v>1.73</v>
      </c>
      <c r="J31" s="110">
        <f t="shared" si="0"/>
        <v>173</v>
      </c>
      <c r="K31" s="111">
        <v>1669</v>
      </c>
      <c r="L31" s="111">
        <v>1674</v>
      </c>
      <c r="M31" s="112">
        <v>1775</v>
      </c>
      <c r="N31" s="113">
        <f t="shared" si="1"/>
        <v>-106</v>
      </c>
      <c r="O31" s="114">
        <f t="shared" si="2"/>
        <v>-5.9718309859154932E-2</v>
      </c>
      <c r="P31" s="101">
        <v>963.6</v>
      </c>
      <c r="Q31" s="115">
        <v>1054</v>
      </c>
      <c r="R31" s="112">
        <v>1054</v>
      </c>
      <c r="S31" s="108">
        <f t="shared" si="3"/>
        <v>0</v>
      </c>
      <c r="T31" s="166">
        <f t="shared" si="4"/>
        <v>0</v>
      </c>
      <c r="U31" s="115">
        <v>1017</v>
      </c>
      <c r="V31" s="161">
        <v>1003</v>
      </c>
      <c r="W31" s="113">
        <f t="shared" si="5"/>
        <v>14</v>
      </c>
      <c r="X31" s="114">
        <f t="shared" si="6"/>
        <v>1.3958125623130608E-2</v>
      </c>
      <c r="Y31" s="116">
        <f t="shared" si="7"/>
        <v>5.8786127167630058</v>
      </c>
      <c r="Z31" s="117">
        <v>970</v>
      </c>
      <c r="AA31" s="111">
        <v>435</v>
      </c>
      <c r="AB31" s="111">
        <v>25</v>
      </c>
      <c r="AC31" s="113">
        <f t="shared" si="8"/>
        <v>460</v>
      </c>
      <c r="AD31" s="114">
        <f t="shared" si="9"/>
        <v>0.47422680412371132</v>
      </c>
      <c r="AE31" s="118">
        <f t="shared" si="10"/>
        <v>0.58978885225730271</v>
      </c>
      <c r="AF31" s="111">
        <v>210</v>
      </c>
      <c r="AG31" s="114">
        <f t="shared" si="11"/>
        <v>0.21649484536082475</v>
      </c>
      <c r="AH31" s="119">
        <f t="shared" si="12"/>
        <v>1.9539951384600955</v>
      </c>
      <c r="AI31" s="111">
        <v>245</v>
      </c>
      <c r="AJ31" s="111">
        <v>45</v>
      </c>
      <c r="AK31" s="113">
        <f t="shared" si="13"/>
        <v>290</v>
      </c>
      <c r="AL31" s="114">
        <f t="shared" si="14"/>
        <v>0.29896907216494845</v>
      </c>
      <c r="AM31" s="119">
        <f t="shared" si="15"/>
        <v>3.9262610270394824</v>
      </c>
      <c r="AN31" s="111">
        <v>10</v>
      </c>
      <c r="AO31" s="106" t="s">
        <v>4</v>
      </c>
      <c r="AP31" s="238" t="s">
        <v>4</v>
      </c>
    </row>
    <row r="32" spans="1:45" x14ac:dyDescent="0.2">
      <c r="A32" s="153"/>
      <c r="B32" s="157">
        <v>4210029</v>
      </c>
      <c r="C32" s="120"/>
      <c r="D32" s="107"/>
      <c r="E32" s="108"/>
      <c r="F32" s="108"/>
      <c r="G32" s="108"/>
      <c r="H32" s="163">
        <v>244210029</v>
      </c>
      <c r="I32" s="109">
        <v>0.31</v>
      </c>
      <c r="J32" s="110">
        <f t="shared" si="0"/>
        <v>31</v>
      </c>
      <c r="K32" s="111">
        <v>2369</v>
      </c>
      <c r="L32" s="111">
        <v>2281</v>
      </c>
      <c r="M32" s="112">
        <v>2298</v>
      </c>
      <c r="N32" s="113">
        <f t="shared" si="1"/>
        <v>71</v>
      </c>
      <c r="O32" s="114">
        <f t="shared" si="2"/>
        <v>3.0896431679721496E-2</v>
      </c>
      <c r="P32" s="101">
        <v>7699.1</v>
      </c>
      <c r="Q32" s="115">
        <v>1385</v>
      </c>
      <c r="R32" s="112">
        <v>1352</v>
      </c>
      <c r="S32" s="108">
        <f t="shared" si="3"/>
        <v>33</v>
      </c>
      <c r="T32" s="166">
        <f t="shared" si="4"/>
        <v>2.4408284023668639E-2</v>
      </c>
      <c r="U32" s="115">
        <v>1343</v>
      </c>
      <c r="V32" s="161">
        <v>1312</v>
      </c>
      <c r="W32" s="113">
        <f t="shared" si="5"/>
        <v>31</v>
      </c>
      <c r="X32" s="114">
        <f t="shared" si="6"/>
        <v>2.3628048780487805E-2</v>
      </c>
      <c r="Y32" s="116">
        <f t="shared" si="7"/>
        <v>43.322580645161288</v>
      </c>
      <c r="Z32" s="117">
        <v>1190</v>
      </c>
      <c r="AA32" s="111">
        <v>535</v>
      </c>
      <c r="AB32" s="111">
        <v>10</v>
      </c>
      <c r="AC32" s="113">
        <f t="shared" si="8"/>
        <v>545</v>
      </c>
      <c r="AD32" s="114">
        <f t="shared" si="9"/>
        <v>0.45798319327731091</v>
      </c>
      <c r="AE32" s="118">
        <f t="shared" si="10"/>
        <v>0.56958691404059747</v>
      </c>
      <c r="AF32" s="111">
        <v>305</v>
      </c>
      <c r="AG32" s="114">
        <f t="shared" si="11"/>
        <v>0.25630252100840334</v>
      </c>
      <c r="AH32" s="119">
        <f t="shared" si="12"/>
        <v>2.3132831601177237</v>
      </c>
      <c r="AI32" s="111">
        <v>255</v>
      </c>
      <c r="AJ32" s="111">
        <v>80</v>
      </c>
      <c r="AK32" s="113">
        <f t="shared" si="13"/>
        <v>335</v>
      </c>
      <c r="AL32" s="114">
        <f t="shared" si="14"/>
        <v>0.28151260504201681</v>
      </c>
      <c r="AM32" s="119">
        <f t="shared" si="15"/>
        <v>3.6970110713893938</v>
      </c>
      <c r="AN32" s="111">
        <v>10</v>
      </c>
      <c r="AO32" s="106" t="s">
        <v>4</v>
      </c>
      <c r="AP32" s="238" t="s">
        <v>4</v>
      </c>
    </row>
    <row r="33" spans="1:43" x14ac:dyDescent="0.2">
      <c r="A33" s="153"/>
      <c r="B33" s="157">
        <v>4210030</v>
      </c>
      <c r="C33" s="120"/>
      <c r="D33" s="107"/>
      <c r="E33" s="108"/>
      <c r="F33" s="108"/>
      <c r="G33" s="108"/>
      <c r="H33" s="163">
        <v>244210030</v>
      </c>
      <c r="I33" s="109">
        <v>0.36</v>
      </c>
      <c r="J33" s="110">
        <f t="shared" si="0"/>
        <v>36</v>
      </c>
      <c r="K33" s="111">
        <v>3369</v>
      </c>
      <c r="L33" s="111">
        <v>3404</v>
      </c>
      <c r="M33" s="112">
        <v>3440</v>
      </c>
      <c r="N33" s="113">
        <f t="shared" si="1"/>
        <v>-71</v>
      </c>
      <c r="O33" s="114">
        <f t="shared" si="2"/>
        <v>-2.0639534883720931E-2</v>
      </c>
      <c r="P33" s="101">
        <v>9273.2999999999993</v>
      </c>
      <c r="Q33" s="115">
        <v>1884</v>
      </c>
      <c r="R33" s="112">
        <v>1996</v>
      </c>
      <c r="S33" s="108">
        <f t="shared" si="3"/>
        <v>-112</v>
      </c>
      <c r="T33" s="166">
        <f t="shared" si="4"/>
        <v>-5.6112224448897796E-2</v>
      </c>
      <c r="U33" s="115">
        <v>1765</v>
      </c>
      <c r="V33" s="161">
        <v>1909</v>
      </c>
      <c r="W33" s="113">
        <f t="shared" si="5"/>
        <v>-144</v>
      </c>
      <c r="X33" s="114">
        <f t="shared" si="6"/>
        <v>-7.5432163436354116E-2</v>
      </c>
      <c r="Y33" s="116">
        <f t="shared" si="7"/>
        <v>49.027777777777779</v>
      </c>
      <c r="Z33" s="117">
        <v>1615</v>
      </c>
      <c r="AA33" s="111">
        <v>700</v>
      </c>
      <c r="AB33" s="111">
        <v>45</v>
      </c>
      <c r="AC33" s="113">
        <f t="shared" si="8"/>
        <v>745</v>
      </c>
      <c r="AD33" s="114">
        <f t="shared" si="9"/>
        <v>0.46130030959752322</v>
      </c>
      <c r="AE33" s="118">
        <f t="shared" si="10"/>
        <v>0.57371236247642987</v>
      </c>
      <c r="AF33" s="111">
        <v>430</v>
      </c>
      <c r="AG33" s="114">
        <f t="shared" si="11"/>
        <v>0.26625386996904027</v>
      </c>
      <c r="AH33" s="119">
        <f t="shared" si="12"/>
        <v>2.4031000213820017</v>
      </c>
      <c r="AI33" s="111">
        <v>325</v>
      </c>
      <c r="AJ33" s="111">
        <v>90</v>
      </c>
      <c r="AK33" s="113">
        <f t="shared" si="13"/>
        <v>415</v>
      </c>
      <c r="AL33" s="114">
        <f t="shared" si="14"/>
        <v>0.25696594427244585</v>
      </c>
      <c r="AM33" s="119">
        <f t="shared" si="15"/>
        <v>3.3746479693279468</v>
      </c>
      <c r="AN33" s="111">
        <v>15</v>
      </c>
      <c r="AO33" s="106" t="s">
        <v>4</v>
      </c>
      <c r="AP33" s="238" t="s">
        <v>4</v>
      </c>
    </row>
    <row r="34" spans="1:43" x14ac:dyDescent="0.2">
      <c r="A34" s="153"/>
      <c r="B34" s="157">
        <v>4210031</v>
      </c>
      <c r="C34" s="120"/>
      <c r="D34" s="107"/>
      <c r="E34" s="108"/>
      <c r="F34" s="108"/>
      <c r="G34" s="108"/>
      <c r="H34" s="163">
        <v>244210031</v>
      </c>
      <c r="I34" s="109">
        <v>0.93</v>
      </c>
      <c r="J34" s="110">
        <f t="shared" ref="J34:J65" si="16">I34*100</f>
        <v>93</v>
      </c>
      <c r="K34" s="111">
        <v>2531</v>
      </c>
      <c r="L34" s="111">
        <v>2607</v>
      </c>
      <c r="M34" s="112">
        <v>2574</v>
      </c>
      <c r="N34" s="113">
        <f t="shared" ref="N34:N65" si="17">K34-M34</f>
        <v>-43</v>
      </c>
      <c r="O34" s="114">
        <f t="shared" ref="O34:O65" si="18">(K34-M34)/M34</f>
        <v>-1.6705516705516704E-2</v>
      </c>
      <c r="P34" s="101">
        <v>2719.2</v>
      </c>
      <c r="Q34" s="115">
        <v>1544</v>
      </c>
      <c r="R34" s="112">
        <v>1489</v>
      </c>
      <c r="S34" s="108">
        <f t="shared" ref="S34:S65" si="19">Q34-R34</f>
        <v>55</v>
      </c>
      <c r="T34" s="166">
        <f t="shared" ref="T34:T65" si="20">S34/R34</f>
        <v>3.6937541974479515E-2</v>
      </c>
      <c r="U34" s="115">
        <v>1458</v>
      </c>
      <c r="V34" s="161">
        <v>1428</v>
      </c>
      <c r="W34" s="113">
        <f t="shared" ref="W34:W65" si="21">U34-V34</f>
        <v>30</v>
      </c>
      <c r="X34" s="114">
        <f t="shared" ref="X34:X65" si="22">(U34-V34)/V34</f>
        <v>2.100840336134454E-2</v>
      </c>
      <c r="Y34" s="116">
        <f t="shared" ref="Y34:Y65" si="23">U34/J34</f>
        <v>15.67741935483871</v>
      </c>
      <c r="Z34" s="117">
        <v>1105</v>
      </c>
      <c r="AA34" s="111">
        <v>650</v>
      </c>
      <c r="AB34" s="111">
        <v>30</v>
      </c>
      <c r="AC34" s="113">
        <f t="shared" ref="AC34:AC65" si="24">AA34+AB34</f>
        <v>680</v>
      </c>
      <c r="AD34" s="114">
        <f t="shared" ref="AD34:AD65" si="25">AC34/Z34</f>
        <v>0.61538461538461542</v>
      </c>
      <c r="AE34" s="118">
        <f t="shared" ref="AE34:AE65" si="26">AD34/0.804062</f>
        <v>0.76534473135730252</v>
      </c>
      <c r="AF34" s="111">
        <v>235</v>
      </c>
      <c r="AG34" s="114">
        <f t="shared" ref="AG34:AG65" si="27">AF34/Z34</f>
        <v>0.21266968325791855</v>
      </c>
      <c r="AH34" s="119">
        <f t="shared" ref="AH34:AH65" si="28">AG34/0.110796</f>
        <v>1.9194707684205075</v>
      </c>
      <c r="AI34" s="111">
        <v>135</v>
      </c>
      <c r="AJ34" s="111">
        <v>45</v>
      </c>
      <c r="AK34" s="113">
        <f t="shared" ref="AK34:AK65" si="29">AI34+AJ34</f>
        <v>180</v>
      </c>
      <c r="AL34" s="114">
        <f t="shared" ref="AL34:AL65" si="30">AK34/Z34</f>
        <v>0.16289592760180996</v>
      </c>
      <c r="AM34" s="119">
        <f t="shared" ref="AM34:AM65" si="31">AL34/0.076146</f>
        <v>2.139257841538754</v>
      </c>
      <c r="AN34" s="111">
        <v>0</v>
      </c>
      <c r="AO34" s="106" t="s">
        <v>4</v>
      </c>
      <c r="AP34" s="238" t="s">
        <v>4</v>
      </c>
    </row>
    <row r="35" spans="1:43" x14ac:dyDescent="0.2">
      <c r="A35" s="153"/>
      <c r="B35" s="157">
        <v>4210032</v>
      </c>
      <c r="C35" s="120"/>
      <c r="D35" s="107"/>
      <c r="E35" s="108"/>
      <c r="F35" s="108"/>
      <c r="G35" s="108"/>
      <c r="H35" s="163">
        <v>244210032</v>
      </c>
      <c r="I35" s="109">
        <v>1.3</v>
      </c>
      <c r="J35" s="110">
        <f t="shared" si="16"/>
        <v>130</v>
      </c>
      <c r="K35" s="111">
        <v>1550</v>
      </c>
      <c r="L35" s="111">
        <v>1530</v>
      </c>
      <c r="M35" s="112">
        <v>1635</v>
      </c>
      <c r="N35" s="113">
        <f t="shared" si="17"/>
        <v>-85</v>
      </c>
      <c r="O35" s="114">
        <f t="shared" si="18"/>
        <v>-5.1987767584097858E-2</v>
      </c>
      <c r="P35" s="101">
        <v>1194.0999999999999</v>
      </c>
      <c r="Q35" s="115">
        <v>820</v>
      </c>
      <c r="R35" s="112">
        <v>785</v>
      </c>
      <c r="S35" s="108">
        <f t="shared" si="19"/>
        <v>35</v>
      </c>
      <c r="T35" s="166">
        <f t="shared" si="20"/>
        <v>4.4585987261146494E-2</v>
      </c>
      <c r="U35" s="115">
        <v>786</v>
      </c>
      <c r="V35" s="161">
        <v>728</v>
      </c>
      <c r="W35" s="113">
        <f t="shared" si="21"/>
        <v>58</v>
      </c>
      <c r="X35" s="114">
        <f t="shared" si="22"/>
        <v>7.9670329670329665E-2</v>
      </c>
      <c r="Y35" s="116">
        <f t="shared" si="23"/>
        <v>6.046153846153846</v>
      </c>
      <c r="Z35" s="117">
        <v>485</v>
      </c>
      <c r="AA35" s="111">
        <v>290</v>
      </c>
      <c r="AB35" s="111">
        <v>25</v>
      </c>
      <c r="AC35" s="113">
        <f t="shared" si="24"/>
        <v>315</v>
      </c>
      <c r="AD35" s="114">
        <f t="shared" si="25"/>
        <v>0.64948453608247425</v>
      </c>
      <c r="AE35" s="118">
        <f t="shared" si="26"/>
        <v>0.80775429765674067</v>
      </c>
      <c r="AF35" s="111">
        <v>75</v>
      </c>
      <c r="AG35" s="114">
        <f t="shared" si="27"/>
        <v>0.15463917525773196</v>
      </c>
      <c r="AH35" s="119">
        <f t="shared" si="28"/>
        <v>1.3957108131857825</v>
      </c>
      <c r="AI35" s="111">
        <v>70</v>
      </c>
      <c r="AJ35" s="111">
        <v>20</v>
      </c>
      <c r="AK35" s="113">
        <f t="shared" si="29"/>
        <v>90</v>
      </c>
      <c r="AL35" s="114">
        <f t="shared" si="30"/>
        <v>0.18556701030927836</v>
      </c>
      <c r="AM35" s="119">
        <f t="shared" si="31"/>
        <v>2.4369896029900238</v>
      </c>
      <c r="AN35" s="111">
        <v>0</v>
      </c>
      <c r="AO35" s="106" t="s">
        <v>4</v>
      </c>
      <c r="AP35" s="241" t="s">
        <v>6</v>
      </c>
    </row>
    <row r="36" spans="1:43" x14ac:dyDescent="0.2">
      <c r="A36" s="156"/>
      <c r="B36" s="160">
        <v>4210033.01</v>
      </c>
      <c r="C36" s="149"/>
      <c r="D36" s="136"/>
      <c r="E36" s="137"/>
      <c r="F36" s="137"/>
      <c r="G36" s="137"/>
      <c r="H36" s="165">
        <v>244210033.00999999</v>
      </c>
      <c r="I36" s="138">
        <v>0.62</v>
      </c>
      <c r="J36" s="139">
        <f t="shared" si="16"/>
        <v>62</v>
      </c>
      <c r="K36" s="140">
        <v>3491</v>
      </c>
      <c r="L36" s="140">
        <v>3661</v>
      </c>
      <c r="M36" s="141">
        <v>3534</v>
      </c>
      <c r="N36" s="142">
        <f t="shared" si="17"/>
        <v>-43</v>
      </c>
      <c r="O36" s="143">
        <f t="shared" si="18"/>
        <v>-1.2167515563101302E-2</v>
      </c>
      <c r="P36" s="103">
        <v>5614.3</v>
      </c>
      <c r="Q36" s="144">
        <v>2243</v>
      </c>
      <c r="R36" s="141">
        <v>2132</v>
      </c>
      <c r="S36" s="137">
        <f t="shared" si="19"/>
        <v>111</v>
      </c>
      <c r="T36" s="168">
        <f t="shared" si="20"/>
        <v>5.2063789868667915E-2</v>
      </c>
      <c r="U36" s="144">
        <v>2068</v>
      </c>
      <c r="V36" s="162">
        <v>2052</v>
      </c>
      <c r="W36" s="142">
        <f t="shared" si="21"/>
        <v>16</v>
      </c>
      <c r="X36" s="143">
        <f t="shared" si="22"/>
        <v>7.7972709551656916E-3</v>
      </c>
      <c r="Y36" s="145">
        <f t="shared" si="23"/>
        <v>33.354838709677416</v>
      </c>
      <c r="Z36" s="146">
        <v>1620</v>
      </c>
      <c r="AA36" s="140">
        <v>1005</v>
      </c>
      <c r="AB36" s="140">
        <v>40</v>
      </c>
      <c r="AC36" s="142">
        <f t="shared" si="24"/>
        <v>1045</v>
      </c>
      <c r="AD36" s="143">
        <f t="shared" si="25"/>
        <v>0.64506172839506171</v>
      </c>
      <c r="AE36" s="147">
        <f t="shared" si="26"/>
        <v>0.80225371724451799</v>
      </c>
      <c r="AF36" s="140">
        <v>440</v>
      </c>
      <c r="AG36" s="143">
        <f t="shared" si="27"/>
        <v>0.27160493827160492</v>
      </c>
      <c r="AH36" s="148">
        <f t="shared" si="28"/>
        <v>2.4513966052168392</v>
      </c>
      <c r="AI36" s="140">
        <v>100</v>
      </c>
      <c r="AJ36" s="140">
        <v>30</v>
      </c>
      <c r="AK36" s="142">
        <f t="shared" si="29"/>
        <v>130</v>
      </c>
      <c r="AL36" s="143">
        <f t="shared" si="30"/>
        <v>8.0246913580246909E-2</v>
      </c>
      <c r="AM36" s="148">
        <f t="shared" si="31"/>
        <v>1.0538559291393756</v>
      </c>
      <c r="AN36" s="140">
        <v>15</v>
      </c>
      <c r="AO36" s="135" t="s">
        <v>5</v>
      </c>
      <c r="AP36" s="244" t="s">
        <v>5</v>
      </c>
    </row>
    <row r="37" spans="1:43" x14ac:dyDescent="0.2">
      <c r="A37" s="156"/>
      <c r="B37" s="160">
        <v>4210033.0199999996</v>
      </c>
      <c r="C37" s="149"/>
      <c r="D37" s="136"/>
      <c r="E37" s="137"/>
      <c r="F37" s="137"/>
      <c r="G37" s="137"/>
      <c r="H37" s="165">
        <v>244210033.02000001</v>
      </c>
      <c r="I37" s="138">
        <v>0.49</v>
      </c>
      <c r="J37" s="139">
        <f t="shared" si="16"/>
        <v>49</v>
      </c>
      <c r="K37" s="140">
        <v>3422</v>
      </c>
      <c r="L37" s="140">
        <v>3533</v>
      </c>
      <c r="M37" s="141">
        <v>3452</v>
      </c>
      <c r="N37" s="142">
        <f t="shared" si="17"/>
        <v>-30</v>
      </c>
      <c r="O37" s="143">
        <f t="shared" si="18"/>
        <v>-8.6906141367323296E-3</v>
      </c>
      <c r="P37" s="103">
        <v>6998</v>
      </c>
      <c r="Q37" s="144">
        <v>1985</v>
      </c>
      <c r="R37" s="141">
        <v>1947</v>
      </c>
      <c r="S37" s="137">
        <f t="shared" si="19"/>
        <v>38</v>
      </c>
      <c r="T37" s="168">
        <f t="shared" si="20"/>
        <v>1.9517205957883924E-2</v>
      </c>
      <c r="U37" s="144">
        <v>1859</v>
      </c>
      <c r="V37" s="162">
        <v>1888</v>
      </c>
      <c r="W37" s="142">
        <f t="shared" si="21"/>
        <v>-29</v>
      </c>
      <c r="X37" s="143">
        <f t="shared" si="22"/>
        <v>-1.5360169491525424E-2</v>
      </c>
      <c r="Y37" s="145">
        <f t="shared" si="23"/>
        <v>37.938775510204081</v>
      </c>
      <c r="Z37" s="146">
        <v>1610</v>
      </c>
      <c r="AA37" s="140">
        <v>1040</v>
      </c>
      <c r="AB37" s="140">
        <v>65</v>
      </c>
      <c r="AC37" s="142">
        <f t="shared" si="24"/>
        <v>1105</v>
      </c>
      <c r="AD37" s="143">
        <f t="shared" si="25"/>
        <v>0.68633540372670809</v>
      </c>
      <c r="AE37" s="147">
        <f t="shared" si="26"/>
        <v>0.85358517592761263</v>
      </c>
      <c r="AF37" s="140">
        <v>360</v>
      </c>
      <c r="AG37" s="143">
        <f t="shared" si="27"/>
        <v>0.2236024844720497</v>
      </c>
      <c r="AH37" s="148">
        <f t="shared" si="28"/>
        <v>2.0181458217990693</v>
      </c>
      <c r="AI37" s="140">
        <v>95</v>
      </c>
      <c r="AJ37" s="140">
        <v>45</v>
      </c>
      <c r="AK37" s="142">
        <f t="shared" si="29"/>
        <v>140</v>
      </c>
      <c r="AL37" s="143">
        <f t="shared" si="30"/>
        <v>8.6956521739130432E-2</v>
      </c>
      <c r="AM37" s="148">
        <f t="shared" si="31"/>
        <v>1.1419709733817984</v>
      </c>
      <c r="AN37" s="140">
        <v>10</v>
      </c>
      <c r="AO37" s="135" t="s">
        <v>5</v>
      </c>
      <c r="AP37" s="244" t="s">
        <v>5</v>
      </c>
    </row>
    <row r="38" spans="1:43" x14ac:dyDescent="0.2">
      <c r="A38" s="156"/>
      <c r="B38" s="160">
        <v>4210034</v>
      </c>
      <c r="C38" s="149"/>
      <c r="D38" s="136"/>
      <c r="E38" s="137"/>
      <c r="F38" s="137"/>
      <c r="G38" s="137"/>
      <c r="H38" s="165">
        <v>244210034</v>
      </c>
      <c r="I38" s="138">
        <v>0.61</v>
      </c>
      <c r="J38" s="139">
        <f t="shared" si="16"/>
        <v>61</v>
      </c>
      <c r="K38" s="140">
        <v>4449</v>
      </c>
      <c r="L38" s="140">
        <v>4473</v>
      </c>
      <c r="M38" s="141">
        <v>4544</v>
      </c>
      <c r="N38" s="142">
        <f t="shared" si="17"/>
        <v>-95</v>
      </c>
      <c r="O38" s="143">
        <f t="shared" si="18"/>
        <v>-2.090669014084507E-2</v>
      </c>
      <c r="P38" s="103">
        <v>7353.7</v>
      </c>
      <c r="Q38" s="144">
        <v>2684</v>
      </c>
      <c r="R38" s="141">
        <v>2663</v>
      </c>
      <c r="S38" s="137">
        <f t="shared" si="19"/>
        <v>21</v>
      </c>
      <c r="T38" s="168">
        <f t="shared" si="20"/>
        <v>7.8858430341719864E-3</v>
      </c>
      <c r="U38" s="144">
        <v>2549</v>
      </c>
      <c r="V38" s="162">
        <v>2532</v>
      </c>
      <c r="W38" s="142">
        <f t="shared" si="21"/>
        <v>17</v>
      </c>
      <c r="X38" s="143">
        <f t="shared" si="22"/>
        <v>6.7140600315955768E-3</v>
      </c>
      <c r="Y38" s="145">
        <f t="shared" si="23"/>
        <v>41.786885245901637</v>
      </c>
      <c r="Z38" s="146">
        <v>2125</v>
      </c>
      <c r="AA38" s="140">
        <v>1265</v>
      </c>
      <c r="AB38" s="140">
        <v>105</v>
      </c>
      <c r="AC38" s="142">
        <f t="shared" si="24"/>
        <v>1370</v>
      </c>
      <c r="AD38" s="143">
        <f t="shared" si="25"/>
        <v>0.64470588235294113</v>
      </c>
      <c r="AE38" s="147">
        <f t="shared" si="26"/>
        <v>0.8018111567925621</v>
      </c>
      <c r="AF38" s="140">
        <v>535</v>
      </c>
      <c r="AG38" s="143">
        <f t="shared" si="27"/>
        <v>0.25176470588235295</v>
      </c>
      <c r="AH38" s="148">
        <f t="shared" si="28"/>
        <v>2.2723266713812134</v>
      </c>
      <c r="AI38" s="140">
        <v>170</v>
      </c>
      <c r="AJ38" s="140">
        <v>45</v>
      </c>
      <c r="AK38" s="142">
        <f t="shared" si="29"/>
        <v>215</v>
      </c>
      <c r="AL38" s="143">
        <f t="shared" si="30"/>
        <v>0.1011764705882353</v>
      </c>
      <c r="AM38" s="148">
        <f t="shared" si="31"/>
        <v>1.3287168149112927</v>
      </c>
      <c r="AN38" s="140">
        <v>0</v>
      </c>
      <c r="AO38" s="135" t="s">
        <v>5</v>
      </c>
      <c r="AP38" s="244" t="s">
        <v>5</v>
      </c>
    </row>
    <row r="39" spans="1:43" x14ac:dyDescent="0.2">
      <c r="A39" s="153"/>
      <c r="B39" s="157">
        <v>4210035</v>
      </c>
      <c r="C39" s="120"/>
      <c r="D39" s="107"/>
      <c r="E39" s="108"/>
      <c r="F39" s="108"/>
      <c r="G39" s="108"/>
      <c r="H39" s="163">
        <v>244210035</v>
      </c>
      <c r="I39" s="109">
        <v>0.34</v>
      </c>
      <c r="J39" s="110">
        <f t="shared" si="16"/>
        <v>34</v>
      </c>
      <c r="K39" s="111">
        <v>2014</v>
      </c>
      <c r="L39" s="111">
        <v>2019</v>
      </c>
      <c r="M39" s="112">
        <v>2183</v>
      </c>
      <c r="N39" s="113">
        <f t="shared" si="17"/>
        <v>-169</v>
      </c>
      <c r="O39" s="114">
        <f t="shared" si="18"/>
        <v>-7.7416399450297754E-2</v>
      </c>
      <c r="P39" s="101">
        <v>5985.1</v>
      </c>
      <c r="Q39" s="115">
        <v>1196</v>
      </c>
      <c r="R39" s="112">
        <v>1295</v>
      </c>
      <c r="S39" s="108">
        <f t="shared" si="19"/>
        <v>-99</v>
      </c>
      <c r="T39" s="166">
        <f t="shared" si="20"/>
        <v>-7.6447876447876442E-2</v>
      </c>
      <c r="U39" s="115">
        <v>1126</v>
      </c>
      <c r="V39" s="161">
        <v>1235</v>
      </c>
      <c r="W39" s="113">
        <f t="shared" si="21"/>
        <v>-109</v>
      </c>
      <c r="X39" s="114">
        <f t="shared" si="22"/>
        <v>-8.8259109311740885E-2</v>
      </c>
      <c r="Y39" s="116">
        <f t="shared" si="23"/>
        <v>33.117647058823529</v>
      </c>
      <c r="Z39" s="117">
        <v>955</v>
      </c>
      <c r="AA39" s="111">
        <v>390</v>
      </c>
      <c r="AB39" s="111">
        <v>20</v>
      </c>
      <c r="AC39" s="113">
        <f t="shared" si="24"/>
        <v>410</v>
      </c>
      <c r="AD39" s="114">
        <f t="shared" si="25"/>
        <v>0.4293193717277487</v>
      </c>
      <c r="AE39" s="118">
        <f t="shared" si="26"/>
        <v>0.53393814373487203</v>
      </c>
      <c r="AF39" s="111">
        <v>345</v>
      </c>
      <c r="AG39" s="114">
        <f t="shared" si="27"/>
        <v>0.36125654450261779</v>
      </c>
      <c r="AH39" s="119">
        <f t="shared" si="28"/>
        <v>3.2605558368769429</v>
      </c>
      <c r="AI39" s="111">
        <v>150</v>
      </c>
      <c r="AJ39" s="111">
        <v>40</v>
      </c>
      <c r="AK39" s="113">
        <f t="shared" si="29"/>
        <v>190</v>
      </c>
      <c r="AL39" s="114">
        <f t="shared" si="30"/>
        <v>0.19895287958115182</v>
      </c>
      <c r="AM39" s="119">
        <f t="shared" si="31"/>
        <v>2.6127817558525965</v>
      </c>
      <c r="AN39" s="111">
        <v>0</v>
      </c>
      <c r="AO39" s="106" t="s">
        <v>4</v>
      </c>
      <c r="AP39" s="238" t="s">
        <v>4</v>
      </c>
    </row>
    <row r="40" spans="1:43" x14ac:dyDescent="0.2">
      <c r="A40" s="153"/>
      <c r="B40" s="157">
        <v>4210036</v>
      </c>
      <c r="C40" s="120"/>
      <c r="D40" s="107"/>
      <c r="E40" s="108"/>
      <c r="F40" s="108"/>
      <c r="G40" s="108"/>
      <c r="H40" s="163">
        <v>244210036</v>
      </c>
      <c r="I40" s="109">
        <v>0.78</v>
      </c>
      <c r="J40" s="110">
        <f t="shared" si="16"/>
        <v>78</v>
      </c>
      <c r="K40" s="111">
        <v>4897</v>
      </c>
      <c r="L40" s="111">
        <v>4995</v>
      </c>
      <c r="M40" s="112">
        <v>4954</v>
      </c>
      <c r="N40" s="113">
        <f t="shared" si="17"/>
        <v>-57</v>
      </c>
      <c r="O40" s="114">
        <f t="shared" si="18"/>
        <v>-1.1505853855470326E-2</v>
      </c>
      <c r="P40" s="101">
        <v>6304.1</v>
      </c>
      <c r="Q40" s="115">
        <v>2953</v>
      </c>
      <c r="R40" s="112">
        <v>2879</v>
      </c>
      <c r="S40" s="108">
        <f t="shared" si="19"/>
        <v>74</v>
      </c>
      <c r="T40" s="166">
        <f t="shared" si="20"/>
        <v>2.5703369225425494E-2</v>
      </c>
      <c r="U40" s="115">
        <v>2766</v>
      </c>
      <c r="V40" s="161">
        <v>2726</v>
      </c>
      <c r="W40" s="113">
        <f t="shared" si="21"/>
        <v>40</v>
      </c>
      <c r="X40" s="114">
        <f t="shared" si="22"/>
        <v>1.4673514306676448E-2</v>
      </c>
      <c r="Y40" s="116">
        <f t="shared" si="23"/>
        <v>35.46153846153846</v>
      </c>
      <c r="Z40" s="117">
        <v>2570</v>
      </c>
      <c r="AA40" s="111">
        <v>1235</v>
      </c>
      <c r="AB40" s="111">
        <v>80</v>
      </c>
      <c r="AC40" s="113">
        <f t="shared" si="24"/>
        <v>1315</v>
      </c>
      <c r="AD40" s="114">
        <f t="shared" si="25"/>
        <v>0.51167315175097272</v>
      </c>
      <c r="AE40" s="118">
        <f t="shared" si="26"/>
        <v>0.63636032016308774</v>
      </c>
      <c r="AF40" s="111">
        <v>700</v>
      </c>
      <c r="AG40" s="114">
        <f t="shared" si="27"/>
        <v>0.2723735408560311</v>
      </c>
      <c r="AH40" s="119">
        <f t="shared" si="28"/>
        <v>2.4583337020833884</v>
      </c>
      <c r="AI40" s="111">
        <v>395</v>
      </c>
      <c r="AJ40" s="111">
        <v>140</v>
      </c>
      <c r="AK40" s="113">
        <f t="shared" si="29"/>
        <v>535</v>
      </c>
      <c r="AL40" s="114">
        <f t="shared" si="30"/>
        <v>0.20817120622568094</v>
      </c>
      <c r="AM40" s="119">
        <f t="shared" si="31"/>
        <v>2.7338429625414458</v>
      </c>
      <c r="AN40" s="111">
        <v>25</v>
      </c>
      <c r="AO40" s="106" t="s">
        <v>4</v>
      </c>
      <c r="AP40" s="238" t="s">
        <v>4</v>
      </c>
    </row>
    <row r="41" spans="1:43" x14ac:dyDescent="0.2">
      <c r="A41" s="153"/>
      <c r="B41" s="157">
        <v>4210037</v>
      </c>
      <c r="C41" s="120"/>
      <c r="D41" s="107"/>
      <c r="E41" s="108"/>
      <c r="F41" s="108"/>
      <c r="G41" s="108"/>
      <c r="H41" s="163">
        <v>244210037</v>
      </c>
      <c r="I41" s="109">
        <v>0.7</v>
      </c>
      <c r="J41" s="110">
        <f t="shared" si="16"/>
        <v>70</v>
      </c>
      <c r="K41" s="111">
        <v>4004</v>
      </c>
      <c r="L41" s="111">
        <v>3893</v>
      </c>
      <c r="M41" s="112">
        <v>3836</v>
      </c>
      <c r="N41" s="113">
        <f t="shared" si="17"/>
        <v>168</v>
      </c>
      <c r="O41" s="114">
        <f t="shared" si="18"/>
        <v>4.3795620437956206E-2</v>
      </c>
      <c r="P41" s="101">
        <v>5712.7</v>
      </c>
      <c r="Q41" s="115">
        <v>2393</v>
      </c>
      <c r="R41" s="112">
        <v>2249</v>
      </c>
      <c r="S41" s="108">
        <f t="shared" si="19"/>
        <v>144</v>
      </c>
      <c r="T41" s="166">
        <f t="shared" si="20"/>
        <v>6.4028457092040914E-2</v>
      </c>
      <c r="U41" s="115">
        <v>2163</v>
      </c>
      <c r="V41" s="161">
        <v>2140</v>
      </c>
      <c r="W41" s="113">
        <f t="shared" si="21"/>
        <v>23</v>
      </c>
      <c r="X41" s="114">
        <f t="shared" si="22"/>
        <v>1.074766355140187E-2</v>
      </c>
      <c r="Y41" s="116">
        <f t="shared" si="23"/>
        <v>30.9</v>
      </c>
      <c r="Z41" s="117">
        <v>1620</v>
      </c>
      <c r="AA41" s="111">
        <v>835</v>
      </c>
      <c r="AB41" s="111">
        <v>90</v>
      </c>
      <c r="AC41" s="113">
        <f t="shared" si="24"/>
        <v>925</v>
      </c>
      <c r="AD41" s="114">
        <f t="shared" si="25"/>
        <v>0.57098765432098764</v>
      </c>
      <c r="AE41" s="118">
        <f t="shared" si="26"/>
        <v>0.71012888847002797</v>
      </c>
      <c r="AF41" s="111">
        <v>430</v>
      </c>
      <c r="AG41" s="114">
        <f t="shared" si="27"/>
        <v>0.26543209876543211</v>
      </c>
      <c r="AH41" s="119">
        <f t="shared" si="28"/>
        <v>2.3956830460073659</v>
      </c>
      <c r="AI41" s="111">
        <v>205</v>
      </c>
      <c r="AJ41" s="111">
        <v>35</v>
      </c>
      <c r="AK41" s="113">
        <f t="shared" si="29"/>
        <v>240</v>
      </c>
      <c r="AL41" s="114">
        <f t="shared" si="30"/>
        <v>0.14814814814814814</v>
      </c>
      <c r="AM41" s="119">
        <f t="shared" si="31"/>
        <v>1.9455801768726937</v>
      </c>
      <c r="AN41" s="111">
        <v>20</v>
      </c>
      <c r="AO41" s="106" t="s">
        <v>4</v>
      </c>
      <c r="AP41" s="238" t="s">
        <v>4</v>
      </c>
    </row>
    <row r="42" spans="1:43" x14ac:dyDescent="0.2">
      <c r="A42" s="156"/>
      <c r="B42" s="160">
        <v>4210038.01</v>
      </c>
      <c r="C42" s="149"/>
      <c r="D42" s="136"/>
      <c r="E42" s="137"/>
      <c r="F42" s="137"/>
      <c r="G42" s="137"/>
      <c r="H42" s="165">
        <v>244210038.00999999</v>
      </c>
      <c r="I42" s="138">
        <v>0.42</v>
      </c>
      <c r="J42" s="139">
        <f t="shared" si="16"/>
        <v>42</v>
      </c>
      <c r="K42" s="140">
        <v>3271</v>
      </c>
      <c r="L42" s="140">
        <v>3134</v>
      </c>
      <c r="M42" s="141">
        <v>3172</v>
      </c>
      <c r="N42" s="142">
        <f t="shared" si="17"/>
        <v>99</v>
      </c>
      <c r="O42" s="143">
        <f t="shared" si="18"/>
        <v>3.1210592686002521E-2</v>
      </c>
      <c r="P42" s="103">
        <v>7711</v>
      </c>
      <c r="Q42" s="144">
        <v>1573</v>
      </c>
      <c r="R42" s="141">
        <v>1486</v>
      </c>
      <c r="S42" s="137">
        <f t="shared" si="19"/>
        <v>87</v>
      </c>
      <c r="T42" s="168">
        <f t="shared" si="20"/>
        <v>5.8546433378196504E-2</v>
      </c>
      <c r="U42" s="144">
        <v>1486</v>
      </c>
      <c r="V42" s="162">
        <v>1447</v>
      </c>
      <c r="W42" s="142">
        <f t="shared" si="21"/>
        <v>39</v>
      </c>
      <c r="X42" s="143">
        <f t="shared" si="22"/>
        <v>2.6952315134761574E-2</v>
      </c>
      <c r="Y42" s="145">
        <f t="shared" si="23"/>
        <v>35.38095238095238</v>
      </c>
      <c r="Z42" s="146">
        <v>1270</v>
      </c>
      <c r="AA42" s="140">
        <v>795</v>
      </c>
      <c r="AB42" s="140">
        <v>35</v>
      </c>
      <c r="AC42" s="142">
        <f t="shared" si="24"/>
        <v>830</v>
      </c>
      <c r="AD42" s="143">
        <f t="shared" si="25"/>
        <v>0.65354330708661412</v>
      </c>
      <c r="AE42" s="147">
        <f t="shared" si="26"/>
        <v>0.81280213103792254</v>
      </c>
      <c r="AF42" s="140">
        <v>330</v>
      </c>
      <c r="AG42" s="143">
        <f t="shared" si="27"/>
        <v>0.25984251968503935</v>
      </c>
      <c r="AH42" s="148">
        <f t="shared" si="28"/>
        <v>2.3452337601090232</v>
      </c>
      <c r="AI42" s="140">
        <v>70</v>
      </c>
      <c r="AJ42" s="140">
        <v>40</v>
      </c>
      <c r="AK42" s="142">
        <f t="shared" si="29"/>
        <v>110</v>
      </c>
      <c r="AL42" s="143">
        <f t="shared" si="30"/>
        <v>8.6614173228346455E-2</v>
      </c>
      <c r="AM42" s="148">
        <f t="shared" si="31"/>
        <v>1.137475024667697</v>
      </c>
      <c r="AN42" s="140">
        <v>0</v>
      </c>
      <c r="AO42" s="135" t="s">
        <v>5</v>
      </c>
      <c r="AP42" s="244" t="s">
        <v>5</v>
      </c>
    </row>
    <row r="43" spans="1:43" x14ac:dyDescent="0.2">
      <c r="A43" s="156"/>
      <c r="B43" s="160">
        <v>4210038.0199999996</v>
      </c>
      <c r="C43" s="149"/>
      <c r="D43" s="136"/>
      <c r="E43" s="137"/>
      <c r="F43" s="137"/>
      <c r="G43" s="137"/>
      <c r="H43" s="165">
        <v>244210038.02000001</v>
      </c>
      <c r="I43" s="138">
        <v>0.47</v>
      </c>
      <c r="J43" s="139">
        <f t="shared" si="16"/>
        <v>47</v>
      </c>
      <c r="K43" s="140">
        <v>2656</v>
      </c>
      <c r="L43" s="140">
        <v>2571</v>
      </c>
      <c r="M43" s="141">
        <v>2665</v>
      </c>
      <c r="N43" s="142">
        <f t="shared" si="17"/>
        <v>-9</v>
      </c>
      <c r="O43" s="143">
        <f t="shared" si="18"/>
        <v>-3.3771106941838649E-3</v>
      </c>
      <c r="P43" s="103">
        <v>5675.2</v>
      </c>
      <c r="Q43" s="144">
        <v>1574</v>
      </c>
      <c r="R43" s="141">
        <v>1485</v>
      </c>
      <c r="S43" s="137">
        <f t="shared" si="19"/>
        <v>89</v>
      </c>
      <c r="T43" s="168">
        <f t="shared" si="20"/>
        <v>5.9932659932659935E-2</v>
      </c>
      <c r="U43" s="144">
        <v>1477</v>
      </c>
      <c r="V43" s="162">
        <v>1413</v>
      </c>
      <c r="W43" s="142">
        <f t="shared" si="21"/>
        <v>64</v>
      </c>
      <c r="X43" s="143">
        <f t="shared" si="22"/>
        <v>4.529370134465676E-2</v>
      </c>
      <c r="Y43" s="145">
        <f t="shared" si="23"/>
        <v>31.425531914893618</v>
      </c>
      <c r="Z43" s="146">
        <v>1345</v>
      </c>
      <c r="AA43" s="140">
        <v>850</v>
      </c>
      <c r="AB43" s="140">
        <v>30</v>
      </c>
      <c r="AC43" s="142">
        <f t="shared" si="24"/>
        <v>880</v>
      </c>
      <c r="AD43" s="143">
        <f t="shared" si="25"/>
        <v>0.65427509293680297</v>
      </c>
      <c r="AE43" s="147">
        <f t="shared" si="26"/>
        <v>0.81371224226092387</v>
      </c>
      <c r="AF43" s="140">
        <v>300</v>
      </c>
      <c r="AG43" s="143">
        <f t="shared" si="27"/>
        <v>0.22304832713754646</v>
      </c>
      <c r="AH43" s="148">
        <f t="shared" si="28"/>
        <v>2.0131442212493815</v>
      </c>
      <c r="AI43" s="140">
        <v>95</v>
      </c>
      <c r="AJ43" s="140">
        <v>35</v>
      </c>
      <c r="AK43" s="142">
        <f t="shared" si="29"/>
        <v>130</v>
      </c>
      <c r="AL43" s="143">
        <f t="shared" si="30"/>
        <v>9.6654275092936809E-2</v>
      </c>
      <c r="AM43" s="148">
        <f t="shared" si="31"/>
        <v>1.2693283310080214</v>
      </c>
      <c r="AN43" s="140">
        <v>35</v>
      </c>
      <c r="AO43" s="135" t="s">
        <v>5</v>
      </c>
      <c r="AP43" s="238" t="s">
        <v>4</v>
      </c>
    </row>
    <row r="44" spans="1:43" x14ac:dyDescent="0.2">
      <c r="A44" s="154"/>
      <c r="B44" s="158">
        <v>4210039.01</v>
      </c>
      <c r="C44" s="134"/>
      <c r="D44" s="121"/>
      <c r="E44" s="122"/>
      <c r="F44" s="122"/>
      <c r="G44" s="122"/>
      <c r="H44" s="164">
        <v>244210039.00999999</v>
      </c>
      <c r="I44" s="123">
        <v>7.56</v>
      </c>
      <c r="J44" s="124">
        <f t="shared" si="16"/>
        <v>756</v>
      </c>
      <c r="K44" s="125">
        <v>6539</v>
      </c>
      <c r="L44" s="125">
        <v>6566</v>
      </c>
      <c r="M44" s="126">
        <v>6567</v>
      </c>
      <c r="N44" s="127">
        <f t="shared" si="17"/>
        <v>-28</v>
      </c>
      <c r="O44" s="128">
        <f t="shared" si="18"/>
        <v>-4.2637429572102937E-3</v>
      </c>
      <c r="P44" s="102">
        <v>864.6</v>
      </c>
      <c r="Q44" s="129">
        <v>2954</v>
      </c>
      <c r="R44" s="126">
        <v>2836</v>
      </c>
      <c r="S44" s="122">
        <f t="shared" si="19"/>
        <v>118</v>
      </c>
      <c r="T44" s="167">
        <f t="shared" si="20"/>
        <v>4.1607898448519039E-2</v>
      </c>
      <c r="U44" s="129">
        <v>2917</v>
      </c>
      <c r="V44" s="150">
        <v>2783</v>
      </c>
      <c r="W44" s="127">
        <f t="shared" si="21"/>
        <v>134</v>
      </c>
      <c r="X44" s="128">
        <f t="shared" si="22"/>
        <v>4.8149478979518504E-2</v>
      </c>
      <c r="Y44" s="130">
        <f t="shared" si="23"/>
        <v>3.8584656084656084</v>
      </c>
      <c r="Z44" s="131">
        <v>3335</v>
      </c>
      <c r="AA44" s="125">
        <v>2530</v>
      </c>
      <c r="AB44" s="125">
        <v>140</v>
      </c>
      <c r="AC44" s="127">
        <f t="shared" si="24"/>
        <v>2670</v>
      </c>
      <c r="AD44" s="128">
        <f t="shared" si="25"/>
        <v>0.80059970014992499</v>
      </c>
      <c r="AE44" s="132">
        <f t="shared" si="26"/>
        <v>0.9956939889584695</v>
      </c>
      <c r="AF44" s="125">
        <v>445</v>
      </c>
      <c r="AG44" s="128">
        <f t="shared" si="27"/>
        <v>0.13343328335832083</v>
      </c>
      <c r="AH44" s="133">
        <f t="shared" si="28"/>
        <v>1.2043149875295212</v>
      </c>
      <c r="AI44" s="125">
        <v>135</v>
      </c>
      <c r="AJ44" s="125">
        <v>40</v>
      </c>
      <c r="AK44" s="127">
        <f t="shared" si="29"/>
        <v>175</v>
      </c>
      <c r="AL44" s="128">
        <f t="shared" si="30"/>
        <v>5.2473763118440778E-2</v>
      </c>
      <c r="AM44" s="133">
        <f t="shared" si="31"/>
        <v>0.6891204149717749</v>
      </c>
      <c r="AN44" s="125">
        <v>45</v>
      </c>
      <c r="AO44" s="105" t="s">
        <v>6</v>
      </c>
      <c r="AP44" s="241" t="s">
        <v>6</v>
      </c>
    </row>
    <row r="45" spans="1:43" x14ac:dyDescent="0.2">
      <c r="A45" s="156" t="s">
        <v>65</v>
      </c>
      <c r="B45" s="160">
        <v>4210039.0199999996</v>
      </c>
      <c r="C45" s="149"/>
      <c r="D45" s="136"/>
      <c r="E45" s="137"/>
      <c r="F45" s="137"/>
      <c r="G45" s="137"/>
      <c r="H45" s="165">
        <v>244210039.02000001</v>
      </c>
      <c r="I45" s="138">
        <v>1.3</v>
      </c>
      <c r="J45" s="139">
        <f t="shared" si="16"/>
        <v>130</v>
      </c>
      <c r="K45" s="140">
        <v>5077</v>
      </c>
      <c r="L45" s="140">
        <v>4881</v>
      </c>
      <c r="M45" s="141">
        <v>4698</v>
      </c>
      <c r="N45" s="142">
        <f t="shared" si="17"/>
        <v>379</v>
      </c>
      <c r="O45" s="143">
        <f t="shared" si="18"/>
        <v>8.0672626649638146E-2</v>
      </c>
      <c r="P45" s="103">
        <v>3894.6</v>
      </c>
      <c r="Q45" s="144">
        <v>2746</v>
      </c>
      <c r="R45" s="141">
        <v>2360</v>
      </c>
      <c r="S45" s="137">
        <f t="shared" si="19"/>
        <v>386</v>
      </c>
      <c r="T45" s="168">
        <f t="shared" si="20"/>
        <v>0.16355932203389831</v>
      </c>
      <c r="U45" s="144">
        <v>2667</v>
      </c>
      <c r="V45" s="162">
        <v>2271</v>
      </c>
      <c r="W45" s="142">
        <f t="shared" si="21"/>
        <v>396</v>
      </c>
      <c r="X45" s="143">
        <f t="shared" si="22"/>
        <v>0.17437252311756934</v>
      </c>
      <c r="Y45" s="145">
        <f t="shared" si="23"/>
        <v>20.515384615384615</v>
      </c>
      <c r="Z45" s="146">
        <v>2475</v>
      </c>
      <c r="AA45" s="140">
        <v>1775</v>
      </c>
      <c r="AB45" s="140">
        <v>120</v>
      </c>
      <c r="AC45" s="142">
        <f t="shared" si="24"/>
        <v>1895</v>
      </c>
      <c r="AD45" s="143">
        <f t="shared" si="25"/>
        <v>0.7656565656565657</v>
      </c>
      <c r="AE45" s="147">
        <f t="shared" si="26"/>
        <v>0.95223573015086604</v>
      </c>
      <c r="AF45" s="140">
        <v>455</v>
      </c>
      <c r="AG45" s="143">
        <f t="shared" si="27"/>
        <v>0.18383838383838383</v>
      </c>
      <c r="AH45" s="148">
        <f t="shared" si="28"/>
        <v>1.6592510906385052</v>
      </c>
      <c r="AI45" s="140">
        <v>90</v>
      </c>
      <c r="AJ45" s="140">
        <v>15</v>
      </c>
      <c r="AK45" s="142">
        <f t="shared" si="29"/>
        <v>105</v>
      </c>
      <c r="AL45" s="143">
        <f t="shared" si="30"/>
        <v>4.2424242424242427E-2</v>
      </c>
      <c r="AM45" s="148">
        <f t="shared" si="31"/>
        <v>0.55714341428627145</v>
      </c>
      <c r="AN45" s="140">
        <v>25</v>
      </c>
      <c r="AO45" s="135" t="s">
        <v>5</v>
      </c>
      <c r="AP45" s="244" t="s">
        <v>5</v>
      </c>
    </row>
    <row r="46" spans="1:43" x14ac:dyDescent="0.2">
      <c r="A46" s="154"/>
      <c r="B46" s="158">
        <v>4210040.01</v>
      </c>
      <c r="C46" s="134"/>
      <c r="D46" s="121"/>
      <c r="E46" s="122"/>
      <c r="F46" s="122"/>
      <c r="G46" s="122"/>
      <c r="H46" s="164">
        <v>244210040.00999999</v>
      </c>
      <c r="I46" s="123">
        <v>2.27</v>
      </c>
      <c r="J46" s="124">
        <f t="shared" si="16"/>
        <v>227</v>
      </c>
      <c r="K46" s="125">
        <v>4260</v>
      </c>
      <c r="L46" s="125">
        <v>4288</v>
      </c>
      <c r="M46" s="126">
        <v>4328</v>
      </c>
      <c r="N46" s="127">
        <f t="shared" si="17"/>
        <v>-68</v>
      </c>
      <c r="O46" s="128">
        <f t="shared" si="18"/>
        <v>-1.5711645101663587E-2</v>
      </c>
      <c r="P46" s="102">
        <v>1879.6</v>
      </c>
      <c r="Q46" s="129">
        <v>1911</v>
      </c>
      <c r="R46" s="126">
        <v>1835</v>
      </c>
      <c r="S46" s="122">
        <f t="shared" si="19"/>
        <v>76</v>
      </c>
      <c r="T46" s="167">
        <f t="shared" si="20"/>
        <v>4.1416893732970028E-2</v>
      </c>
      <c r="U46" s="129">
        <v>1873</v>
      </c>
      <c r="V46" s="150">
        <v>1819</v>
      </c>
      <c r="W46" s="127">
        <f t="shared" si="21"/>
        <v>54</v>
      </c>
      <c r="X46" s="128">
        <f t="shared" si="22"/>
        <v>2.9686641011544807E-2</v>
      </c>
      <c r="Y46" s="130">
        <f t="shared" si="23"/>
        <v>8.251101321585903</v>
      </c>
      <c r="Z46" s="131">
        <v>1910</v>
      </c>
      <c r="AA46" s="125">
        <v>1405</v>
      </c>
      <c r="AB46" s="125">
        <v>110</v>
      </c>
      <c r="AC46" s="127">
        <f t="shared" si="24"/>
        <v>1515</v>
      </c>
      <c r="AD46" s="128">
        <f t="shared" si="25"/>
        <v>0.79319371727748689</v>
      </c>
      <c r="AE46" s="132">
        <f t="shared" si="26"/>
        <v>0.9864832777540623</v>
      </c>
      <c r="AF46" s="125">
        <v>285</v>
      </c>
      <c r="AG46" s="128">
        <f t="shared" si="27"/>
        <v>0.14921465968586387</v>
      </c>
      <c r="AH46" s="133">
        <f t="shared" si="28"/>
        <v>1.3467513239274329</v>
      </c>
      <c r="AI46" s="125">
        <v>60</v>
      </c>
      <c r="AJ46" s="125">
        <v>40</v>
      </c>
      <c r="AK46" s="127">
        <f t="shared" si="29"/>
        <v>100</v>
      </c>
      <c r="AL46" s="128">
        <f t="shared" si="30"/>
        <v>5.2356020942408377E-2</v>
      </c>
      <c r="AM46" s="133">
        <f t="shared" si="31"/>
        <v>0.68757414627699909</v>
      </c>
      <c r="AN46" s="125">
        <v>15</v>
      </c>
      <c r="AO46" s="105" t="s">
        <v>6</v>
      </c>
      <c r="AP46" s="244" t="s">
        <v>5</v>
      </c>
    </row>
    <row r="47" spans="1:43" x14ac:dyDescent="0.2">
      <c r="A47" s="154"/>
      <c r="B47" s="158">
        <v>4210040.03</v>
      </c>
      <c r="C47" s="134">
        <v>4210040.0199999996</v>
      </c>
      <c r="D47" s="102">
        <v>0.88922421900000004</v>
      </c>
      <c r="E47" s="126">
        <v>7944</v>
      </c>
      <c r="F47" s="126">
        <v>3799</v>
      </c>
      <c r="G47" s="150">
        <v>3799</v>
      </c>
      <c r="H47" s="164"/>
      <c r="I47" s="123">
        <v>2.85</v>
      </c>
      <c r="J47" s="124">
        <f t="shared" si="16"/>
        <v>285</v>
      </c>
      <c r="K47" s="125">
        <v>8277</v>
      </c>
      <c r="L47" s="125">
        <v>8306</v>
      </c>
      <c r="M47" s="126">
        <f>D47*E47</f>
        <v>7063.9971957360003</v>
      </c>
      <c r="N47" s="127">
        <f t="shared" si="17"/>
        <v>1213.0028042639997</v>
      </c>
      <c r="O47" s="128">
        <f t="shared" si="18"/>
        <v>0.17171620693680309</v>
      </c>
      <c r="P47" s="102">
        <v>2904.8</v>
      </c>
      <c r="Q47" s="129">
        <v>3959</v>
      </c>
      <c r="R47" s="126">
        <f>D47*F47</f>
        <v>3378.1628079810002</v>
      </c>
      <c r="S47" s="122">
        <f t="shared" si="19"/>
        <v>580.83719201899976</v>
      </c>
      <c r="T47" s="167">
        <f t="shared" si="20"/>
        <v>0.17193878005132149</v>
      </c>
      <c r="U47" s="129">
        <v>3820</v>
      </c>
      <c r="V47" s="150">
        <f>D47*G47</f>
        <v>3378.1628079810002</v>
      </c>
      <c r="W47" s="127">
        <f t="shared" si="21"/>
        <v>441.83719201899976</v>
      </c>
      <c r="X47" s="128">
        <f t="shared" si="22"/>
        <v>0.13079215453297502</v>
      </c>
      <c r="Y47" s="130">
        <f t="shared" si="23"/>
        <v>13.403508771929825</v>
      </c>
      <c r="Z47" s="131">
        <v>4860</v>
      </c>
      <c r="AA47" s="125">
        <v>3765</v>
      </c>
      <c r="AB47" s="125">
        <v>190</v>
      </c>
      <c r="AC47" s="127">
        <f t="shared" si="24"/>
        <v>3955</v>
      </c>
      <c r="AD47" s="128">
        <f t="shared" si="25"/>
        <v>0.81378600823045266</v>
      </c>
      <c r="AE47" s="132">
        <f t="shared" si="26"/>
        <v>1.0120936050086344</v>
      </c>
      <c r="AF47" s="125">
        <v>680</v>
      </c>
      <c r="AG47" s="128">
        <f t="shared" si="27"/>
        <v>0.13991769547325103</v>
      </c>
      <c r="AH47" s="133">
        <f t="shared" si="28"/>
        <v>1.2628406754147354</v>
      </c>
      <c r="AI47" s="125">
        <v>130</v>
      </c>
      <c r="AJ47" s="125">
        <v>65</v>
      </c>
      <c r="AK47" s="127">
        <f t="shared" si="29"/>
        <v>195</v>
      </c>
      <c r="AL47" s="128">
        <f t="shared" si="30"/>
        <v>4.0123456790123455E-2</v>
      </c>
      <c r="AM47" s="133">
        <f t="shared" si="31"/>
        <v>0.52692796456968782</v>
      </c>
      <c r="AN47" s="125">
        <v>20</v>
      </c>
      <c r="AO47" s="105" t="s">
        <v>6</v>
      </c>
      <c r="AP47" s="241" t="s">
        <v>6</v>
      </c>
      <c r="AQ47" s="169" t="s">
        <v>61</v>
      </c>
    </row>
    <row r="48" spans="1:43" x14ac:dyDescent="0.2">
      <c r="A48" s="154"/>
      <c r="B48" s="158">
        <v>4210040.04</v>
      </c>
      <c r="C48" s="134">
        <v>4210040.0199999996</v>
      </c>
      <c r="D48" s="102">
        <v>0.110623576</v>
      </c>
      <c r="E48" s="126">
        <v>7944</v>
      </c>
      <c r="F48" s="126">
        <v>3799</v>
      </c>
      <c r="G48" s="150">
        <v>3799</v>
      </c>
      <c r="H48" s="164"/>
      <c r="I48" s="123">
        <v>3.03</v>
      </c>
      <c r="J48" s="124">
        <f t="shared" si="16"/>
        <v>303</v>
      </c>
      <c r="K48" s="125">
        <v>775</v>
      </c>
      <c r="L48" s="125">
        <v>850</v>
      </c>
      <c r="M48" s="126">
        <f>D48*E48</f>
        <v>878.79368774399995</v>
      </c>
      <c r="N48" s="127">
        <f t="shared" si="17"/>
        <v>-103.79368774399995</v>
      </c>
      <c r="O48" s="128">
        <f t="shared" si="18"/>
        <v>-0.11810927774237261</v>
      </c>
      <c r="P48" s="102">
        <v>255.6</v>
      </c>
      <c r="Q48" s="129">
        <v>301</v>
      </c>
      <c r="R48" s="126">
        <f>D48*F48</f>
        <v>420.25896522400001</v>
      </c>
      <c r="S48" s="122">
        <f t="shared" si="19"/>
        <v>-119.25896522400001</v>
      </c>
      <c r="T48" s="167">
        <f t="shared" si="20"/>
        <v>-0.28377494614644194</v>
      </c>
      <c r="U48" s="129">
        <v>291</v>
      </c>
      <c r="V48" s="150">
        <f>D48*G48</f>
        <v>420.25896522400001</v>
      </c>
      <c r="W48" s="127">
        <f t="shared" si="21"/>
        <v>-129.25896522400001</v>
      </c>
      <c r="X48" s="128">
        <f t="shared" si="22"/>
        <v>-0.30756979843393556</v>
      </c>
      <c r="Y48" s="130">
        <f t="shared" si="23"/>
        <v>0.96039603960396036</v>
      </c>
      <c r="Z48" s="131">
        <v>280</v>
      </c>
      <c r="AA48" s="125">
        <v>210</v>
      </c>
      <c r="AB48" s="125">
        <v>20</v>
      </c>
      <c r="AC48" s="127">
        <f t="shared" si="24"/>
        <v>230</v>
      </c>
      <c r="AD48" s="128">
        <f t="shared" si="25"/>
        <v>0.8214285714285714</v>
      </c>
      <c r="AE48" s="132">
        <f t="shared" si="26"/>
        <v>1.0215985476599707</v>
      </c>
      <c r="AF48" s="125">
        <v>35</v>
      </c>
      <c r="AG48" s="128">
        <f t="shared" si="27"/>
        <v>0.125</v>
      </c>
      <c r="AH48" s="133">
        <f t="shared" si="28"/>
        <v>1.1281995739918409</v>
      </c>
      <c r="AI48" s="125">
        <v>0</v>
      </c>
      <c r="AJ48" s="125">
        <v>10</v>
      </c>
      <c r="AK48" s="127">
        <f t="shared" si="29"/>
        <v>10</v>
      </c>
      <c r="AL48" s="128">
        <f t="shared" si="30"/>
        <v>3.5714285714285712E-2</v>
      </c>
      <c r="AM48" s="133">
        <f t="shared" si="31"/>
        <v>0.46902379263895294</v>
      </c>
      <c r="AN48" s="125">
        <v>0</v>
      </c>
      <c r="AO48" s="105" t="s">
        <v>6</v>
      </c>
      <c r="AP48" s="241" t="s">
        <v>6</v>
      </c>
      <c r="AQ48" s="169" t="s">
        <v>61</v>
      </c>
    </row>
    <row r="49" spans="1:43" x14ac:dyDescent="0.2">
      <c r="A49" s="154" t="s">
        <v>66</v>
      </c>
      <c r="B49" s="158">
        <v>4210041.0199999996</v>
      </c>
      <c r="C49" s="134"/>
      <c r="D49" s="121"/>
      <c r="E49" s="122"/>
      <c r="F49" s="122"/>
      <c r="G49" s="122"/>
      <c r="H49" s="164">
        <v>244210041.02000001</v>
      </c>
      <c r="I49" s="123">
        <v>4.07</v>
      </c>
      <c r="J49" s="124">
        <f t="shared" si="16"/>
        <v>407</v>
      </c>
      <c r="K49" s="125">
        <v>8952</v>
      </c>
      <c r="L49" s="125">
        <v>7692</v>
      </c>
      <c r="M49" s="126">
        <v>4490</v>
      </c>
      <c r="N49" s="127">
        <f t="shared" si="17"/>
        <v>4462</v>
      </c>
      <c r="O49" s="128">
        <f t="shared" si="18"/>
        <v>0.99376391982182632</v>
      </c>
      <c r="P49" s="102">
        <v>2200</v>
      </c>
      <c r="Q49" s="129">
        <v>4307</v>
      </c>
      <c r="R49" s="126">
        <v>1868</v>
      </c>
      <c r="S49" s="122">
        <f t="shared" si="19"/>
        <v>2439</v>
      </c>
      <c r="T49" s="167">
        <f t="shared" si="20"/>
        <v>1.3056745182012848</v>
      </c>
      <c r="U49" s="129">
        <v>4200</v>
      </c>
      <c r="V49" s="150">
        <v>1842</v>
      </c>
      <c r="W49" s="127">
        <f t="shared" si="21"/>
        <v>2358</v>
      </c>
      <c r="X49" s="128">
        <f t="shared" si="22"/>
        <v>1.280130293159609</v>
      </c>
      <c r="Y49" s="130">
        <f t="shared" si="23"/>
        <v>10.31941031941032</v>
      </c>
      <c r="Z49" s="131">
        <v>4890</v>
      </c>
      <c r="AA49" s="125">
        <v>4015</v>
      </c>
      <c r="AB49" s="125">
        <v>245</v>
      </c>
      <c r="AC49" s="127">
        <f t="shared" si="24"/>
        <v>4260</v>
      </c>
      <c r="AD49" s="128">
        <f t="shared" si="25"/>
        <v>0.87116564417177911</v>
      </c>
      <c r="AE49" s="132">
        <f t="shared" si="26"/>
        <v>1.0834558083478376</v>
      </c>
      <c r="AF49" s="125">
        <v>485</v>
      </c>
      <c r="AG49" s="128">
        <f t="shared" si="27"/>
        <v>9.9182004089979556E-2</v>
      </c>
      <c r="AH49" s="133">
        <f t="shared" si="28"/>
        <v>0.89517675809577557</v>
      </c>
      <c r="AI49" s="125">
        <v>110</v>
      </c>
      <c r="AJ49" s="125">
        <v>20</v>
      </c>
      <c r="AK49" s="127">
        <f t="shared" si="29"/>
        <v>130</v>
      </c>
      <c r="AL49" s="128">
        <f t="shared" si="30"/>
        <v>2.6584867075664622E-2</v>
      </c>
      <c r="AM49" s="133">
        <f t="shared" si="31"/>
        <v>0.34913018511365823</v>
      </c>
      <c r="AN49" s="125">
        <v>20</v>
      </c>
      <c r="AO49" s="105" t="s">
        <v>6</v>
      </c>
      <c r="AP49" s="241" t="s">
        <v>6</v>
      </c>
    </row>
    <row r="50" spans="1:43" x14ac:dyDescent="0.2">
      <c r="B50" s="159">
        <v>4210041.03</v>
      </c>
      <c r="H50" s="203">
        <v>244210041.03</v>
      </c>
      <c r="I50" s="60">
        <v>13.96</v>
      </c>
      <c r="J50" s="19">
        <f t="shared" si="16"/>
        <v>1396</v>
      </c>
      <c r="K50" s="61">
        <v>1184</v>
      </c>
      <c r="L50" s="61">
        <v>1155</v>
      </c>
      <c r="M50" s="204">
        <v>1054</v>
      </c>
      <c r="N50" s="20">
        <f t="shared" si="17"/>
        <v>130</v>
      </c>
      <c r="O50" s="22">
        <f t="shared" si="18"/>
        <v>0.12333965844402277</v>
      </c>
      <c r="P50" s="62">
        <v>84.8</v>
      </c>
      <c r="Q50" s="63">
        <v>485</v>
      </c>
      <c r="R50" s="204">
        <v>442</v>
      </c>
      <c r="S50" s="21">
        <f t="shared" si="19"/>
        <v>43</v>
      </c>
      <c r="T50" s="23">
        <f t="shared" si="20"/>
        <v>9.7285067873303169E-2</v>
      </c>
      <c r="U50" s="63">
        <v>469</v>
      </c>
      <c r="V50" s="205">
        <v>415</v>
      </c>
      <c r="W50" s="20">
        <f t="shared" si="21"/>
        <v>54</v>
      </c>
      <c r="X50" s="22">
        <f t="shared" si="22"/>
        <v>0.13012048192771083</v>
      </c>
      <c r="Y50" s="12">
        <f t="shared" si="23"/>
        <v>0.33595988538681948</v>
      </c>
      <c r="Z50" s="64">
        <v>555</v>
      </c>
      <c r="AA50" s="61">
        <v>495</v>
      </c>
      <c r="AB50" s="61">
        <v>15</v>
      </c>
      <c r="AC50" s="20">
        <f t="shared" si="24"/>
        <v>510</v>
      </c>
      <c r="AD50" s="22">
        <f t="shared" si="25"/>
        <v>0.91891891891891897</v>
      </c>
      <c r="AE50" s="13">
        <f t="shared" si="26"/>
        <v>1.1428458488511071</v>
      </c>
      <c r="AF50" s="61">
        <v>30</v>
      </c>
      <c r="AG50" s="22">
        <f t="shared" si="27"/>
        <v>5.4054054054054057E-2</v>
      </c>
      <c r="AH50" s="14">
        <f t="shared" si="28"/>
        <v>0.48787008605052579</v>
      </c>
      <c r="AI50" s="61">
        <v>10</v>
      </c>
      <c r="AJ50" s="61">
        <v>10</v>
      </c>
      <c r="AK50" s="20">
        <f t="shared" si="29"/>
        <v>20</v>
      </c>
      <c r="AL50" s="22">
        <f t="shared" si="30"/>
        <v>3.6036036036036036E-2</v>
      </c>
      <c r="AM50" s="14">
        <f t="shared" si="31"/>
        <v>0.47324923221227683</v>
      </c>
      <c r="AN50" s="61">
        <v>0</v>
      </c>
      <c r="AO50" s="15" t="s">
        <v>2</v>
      </c>
      <c r="AP50" s="234" t="s">
        <v>2</v>
      </c>
    </row>
    <row r="51" spans="1:43" x14ac:dyDescent="0.2">
      <c r="A51" s="154"/>
      <c r="B51" s="158">
        <v>4210041.04</v>
      </c>
      <c r="C51" s="134"/>
      <c r="D51" s="121"/>
      <c r="E51" s="122"/>
      <c r="F51" s="122"/>
      <c r="G51" s="122"/>
      <c r="H51" s="164">
        <v>244210041.03999999</v>
      </c>
      <c r="I51" s="123">
        <v>7.88</v>
      </c>
      <c r="J51" s="124">
        <f t="shared" si="16"/>
        <v>788</v>
      </c>
      <c r="K51" s="125">
        <v>6222</v>
      </c>
      <c r="L51" s="125">
        <v>6175</v>
      </c>
      <c r="M51" s="126">
        <v>6411</v>
      </c>
      <c r="N51" s="127">
        <f t="shared" si="17"/>
        <v>-189</v>
      </c>
      <c r="O51" s="128">
        <f t="shared" si="18"/>
        <v>-2.9480580252690687E-2</v>
      </c>
      <c r="P51" s="102">
        <v>789.8</v>
      </c>
      <c r="Q51" s="129">
        <v>2670</v>
      </c>
      <c r="R51" s="126">
        <v>2619</v>
      </c>
      <c r="S51" s="122">
        <f t="shared" si="19"/>
        <v>51</v>
      </c>
      <c r="T51" s="167">
        <f t="shared" si="20"/>
        <v>1.9473081328751432E-2</v>
      </c>
      <c r="U51" s="129">
        <v>2562</v>
      </c>
      <c r="V51" s="150">
        <v>2588</v>
      </c>
      <c r="W51" s="127">
        <f t="shared" si="21"/>
        <v>-26</v>
      </c>
      <c r="X51" s="128">
        <f t="shared" si="22"/>
        <v>-1.0046367851622875E-2</v>
      </c>
      <c r="Y51" s="130">
        <f t="shared" si="23"/>
        <v>3.251269035532995</v>
      </c>
      <c r="Z51" s="131">
        <v>3295</v>
      </c>
      <c r="AA51" s="125">
        <v>2675</v>
      </c>
      <c r="AB51" s="125">
        <v>145</v>
      </c>
      <c r="AC51" s="127">
        <f t="shared" si="24"/>
        <v>2820</v>
      </c>
      <c r="AD51" s="128">
        <f t="shared" si="25"/>
        <v>0.85584218512898336</v>
      </c>
      <c r="AE51" s="132">
        <f t="shared" si="26"/>
        <v>1.0643982493004063</v>
      </c>
      <c r="AF51" s="125">
        <v>345</v>
      </c>
      <c r="AG51" s="128">
        <f t="shared" si="27"/>
        <v>0.1047040971168437</v>
      </c>
      <c r="AH51" s="133">
        <f t="shared" si="28"/>
        <v>0.94501694209938714</v>
      </c>
      <c r="AI51" s="125">
        <v>95</v>
      </c>
      <c r="AJ51" s="125">
        <v>10</v>
      </c>
      <c r="AK51" s="127">
        <f t="shared" si="29"/>
        <v>105</v>
      </c>
      <c r="AL51" s="128">
        <f t="shared" si="30"/>
        <v>3.1866464339908952E-2</v>
      </c>
      <c r="AM51" s="133">
        <f t="shared" si="31"/>
        <v>0.41849163895554525</v>
      </c>
      <c r="AN51" s="125">
        <v>30</v>
      </c>
      <c r="AO51" s="105" t="s">
        <v>6</v>
      </c>
      <c r="AP51" s="241" t="s">
        <v>6</v>
      </c>
    </row>
    <row r="52" spans="1:43" x14ac:dyDescent="0.2">
      <c r="A52" s="154" t="s">
        <v>67</v>
      </c>
      <c r="B52" s="158">
        <v>4210041.05</v>
      </c>
      <c r="C52" s="134"/>
      <c r="D52" s="121"/>
      <c r="E52" s="122"/>
      <c r="F52" s="122"/>
      <c r="G52" s="122"/>
      <c r="H52" s="164">
        <v>244210041.05000001</v>
      </c>
      <c r="I52" s="123">
        <v>3.11</v>
      </c>
      <c r="J52" s="124">
        <f t="shared" si="16"/>
        <v>311</v>
      </c>
      <c r="K52" s="125">
        <v>8949</v>
      </c>
      <c r="L52" s="125">
        <v>7666</v>
      </c>
      <c r="M52" s="126">
        <v>5254</v>
      </c>
      <c r="N52" s="127">
        <f t="shared" si="17"/>
        <v>3695</v>
      </c>
      <c r="O52" s="128">
        <f t="shared" si="18"/>
        <v>0.70327369623144276</v>
      </c>
      <c r="P52" s="102">
        <v>2875.1</v>
      </c>
      <c r="Q52" s="129">
        <v>3799</v>
      </c>
      <c r="R52" s="126">
        <v>2097</v>
      </c>
      <c r="S52" s="122">
        <f t="shared" si="19"/>
        <v>1702</v>
      </c>
      <c r="T52" s="167">
        <f t="shared" si="20"/>
        <v>0.81163567000476877</v>
      </c>
      <c r="U52" s="129">
        <v>3686</v>
      </c>
      <c r="V52" s="150">
        <v>2070</v>
      </c>
      <c r="W52" s="127">
        <f t="shared" si="21"/>
        <v>1616</v>
      </c>
      <c r="X52" s="128">
        <f t="shared" si="22"/>
        <v>0.78067632850241542</v>
      </c>
      <c r="Y52" s="130">
        <f t="shared" si="23"/>
        <v>11.85209003215434</v>
      </c>
      <c r="Z52" s="131">
        <v>4550</v>
      </c>
      <c r="AA52" s="125">
        <v>3745</v>
      </c>
      <c r="AB52" s="125">
        <v>185</v>
      </c>
      <c r="AC52" s="127">
        <f t="shared" si="24"/>
        <v>3930</v>
      </c>
      <c r="AD52" s="128">
        <f t="shared" si="25"/>
        <v>0.86373626373626378</v>
      </c>
      <c r="AE52" s="132">
        <f t="shared" si="26"/>
        <v>1.0742159979407853</v>
      </c>
      <c r="AF52" s="125">
        <v>395</v>
      </c>
      <c r="AG52" s="128">
        <f t="shared" si="27"/>
        <v>8.681318681318681E-2</v>
      </c>
      <c r="AH52" s="133">
        <f t="shared" si="28"/>
        <v>0.78354080303609164</v>
      </c>
      <c r="AI52" s="125">
        <v>140</v>
      </c>
      <c r="AJ52" s="125">
        <v>55</v>
      </c>
      <c r="AK52" s="127">
        <f t="shared" si="29"/>
        <v>195</v>
      </c>
      <c r="AL52" s="128">
        <f t="shared" si="30"/>
        <v>4.2857142857142858E-2</v>
      </c>
      <c r="AM52" s="133">
        <f t="shared" si="31"/>
        <v>0.56282855116674357</v>
      </c>
      <c r="AN52" s="125">
        <v>40</v>
      </c>
      <c r="AO52" s="105" t="s">
        <v>6</v>
      </c>
      <c r="AP52" s="241" t="s">
        <v>6</v>
      </c>
    </row>
    <row r="53" spans="1:43" x14ac:dyDescent="0.2">
      <c r="A53" s="154"/>
      <c r="B53" s="158">
        <v>4210041.0599999996</v>
      </c>
      <c r="C53" s="134"/>
      <c r="D53" s="121"/>
      <c r="E53" s="122"/>
      <c r="F53" s="122"/>
      <c r="G53" s="122"/>
      <c r="H53" s="164">
        <v>244210041.06</v>
      </c>
      <c r="I53" s="123">
        <v>2.65</v>
      </c>
      <c r="J53" s="124">
        <f t="shared" si="16"/>
        <v>265</v>
      </c>
      <c r="K53" s="125">
        <v>4379</v>
      </c>
      <c r="L53" s="125">
        <v>3722</v>
      </c>
      <c r="M53" s="126">
        <v>3653</v>
      </c>
      <c r="N53" s="127">
        <f t="shared" si="17"/>
        <v>726</v>
      </c>
      <c r="O53" s="128">
        <f t="shared" si="18"/>
        <v>0.19874076101834109</v>
      </c>
      <c r="P53" s="102">
        <v>1651.7</v>
      </c>
      <c r="Q53" s="129">
        <v>1647</v>
      </c>
      <c r="R53" s="126">
        <v>1314</v>
      </c>
      <c r="S53" s="122">
        <f t="shared" si="19"/>
        <v>333</v>
      </c>
      <c r="T53" s="167">
        <f t="shared" si="20"/>
        <v>0.25342465753424659</v>
      </c>
      <c r="U53" s="129">
        <v>1627</v>
      </c>
      <c r="V53" s="150">
        <v>1302</v>
      </c>
      <c r="W53" s="127">
        <f t="shared" si="21"/>
        <v>325</v>
      </c>
      <c r="X53" s="128">
        <f t="shared" si="22"/>
        <v>0.24961597542242703</v>
      </c>
      <c r="Y53" s="130">
        <f t="shared" si="23"/>
        <v>6.1396226415094342</v>
      </c>
      <c r="Z53" s="131">
        <v>2295</v>
      </c>
      <c r="AA53" s="125">
        <v>1960</v>
      </c>
      <c r="AB53" s="125">
        <v>75</v>
      </c>
      <c r="AC53" s="127">
        <f t="shared" si="24"/>
        <v>2035</v>
      </c>
      <c r="AD53" s="128">
        <f t="shared" si="25"/>
        <v>0.88671023965141615</v>
      </c>
      <c r="AE53" s="132">
        <f t="shared" si="26"/>
        <v>1.1027883915063963</v>
      </c>
      <c r="AF53" s="125">
        <v>205</v>
      </c>
      <c r="AG53" s="128">
        <f t="shared" si="27"/>
        <v>8.9324618736383449E-2</v>
      </c>
      <c r="AH53" s="133">
        <f t="shared" si="28"/>
        <v>0.80620797444297121</v>
      </c>
      <c r="AI53" s="125">
        <v>30</v>
      </c>
      <c r="AJ53" s="125">
        <v>10</v>
      </c>
      <c r="AK53" s="127">
        <f t="shared" si="29"/>
        <v>40</v>
      </c>
      <c r="AL53" s="128">
        <f t="shared" si="30"/>
        <v>1.7429193899782137E-2</v>
      </c>
      <c r="AM53" s="133">
        <f t="shared" si="31"/>
        <v>0.22889178551443459</v>
      </c>
      <c r="AN53" s="125">
        <v>10</v>
      </c>
      <c r="AO53" s="105" t="s">
        <v>6</v>
      </c>
      <c r="AP53" s="241" t="s">
        <v>6</v>
      </c>
    </row>
    <row r="54" spans="1:43" x14ac:dyDescent="0.2">
      <c r="A54" s="154" t="s">
        <v>68</v>
      </c>
      <c r="B54" s="158">
        <v>4210041.07</v>
      </c>
      <c r="C54" s="134"/>
      <c r="D54" s="121"/>
      <c r="E54" s="122"/>
      <c r="F54" s="122"/>
      <c r="G54" s="122"/>
      <c r="H54" s="164">
        <v>244210041.06999999</v>
      </c>
      <c r="I54" s="123">
        <v>0.86</v>
      </c>
      <c r="J54" s="124">
        <f t="shared" si="16"/>
        <v>86</v>
      </c>
      <c r="K54" s="125">
        <v>2319</v>
      </c>
      <c r="L54" s="125">
        <v>2342</v>
      </c>
      <c r="M54" s="126">
        <v>3073</v>
      </c>
      <c r="N54" s="127">
        <f t="shared" si="17"/>
        <v>-754</v>
      </c>
      <c r="O54" s="128">
        <f t="shared" si="18"/>
        <v>-0.2453628376179629</v>
      </c>
      <c r="P54" s="102">
        <v>2707.2</v>
      </c>
      <c r="Q54" s="129">
        <v>1069</v>
      </c>
      <c r="R54" s="126">
        <v>1348</v>
      </c>
      <c r="S54" s="122">
        <f t="shared" si="19"/>
        <v>-279</v>
      </c>
      <c r="T54" s="167">
        <f t="shared" si="20"/>
        <v>-0.20697329376854601</v>
      </c>
      <c r="U54" s="129">
        <v>1048</v>
      </c>
      <c r="V54" s="150">
        <v>1301</v>
      </c>
      <c r="W54" s="127">
        <f t="shared" si="21"/>
        <v>-253</v>
      </c>
      <c r="X54" s="128">
        <f t="shared" si="22"/>
        <v>-0.19446579554189086</v>
      </c>
      <c r="Y54" s="130">
        <f t="shared" si="23"/>
        <v>12.186046511627907</v>
      </c>
      <c r="Z54" s="131">
        <v>1240</v>
      </c>
      <c r="AA54" s="125">
        <v>1005</v>
      </c>
      <c r="AB54" s="125">
        <v>45</v>
      </c>
      <c r="AC54" s="127">
        <f t="shared" si="24"/>
        <v>1050</v>
      </c>
      <c r="AD54" s="128">
        <f t="shared" si="25"/>
        <v>0.84677419354838712</v>
      </c>
      <c r="AE54" s="132">
        <f t="shared" si="26"/>
        <v>1.0531205224825786</v>
      </c>
      <c r="AF54" s="125">
        <v>140</v>
      </c>
      <c r="AG54" s="128">
        <f t="shared" si="27"/>
        <v>0.11290322580645161</v>
      </c>
      <c r="AH54" s="133">
        <f t="shared" si="28"/>
        <v>1.0190189700571466</v>
      </c>
      <c r="AI54" s="125">
        <v>35</v>
      </c>
      <c r="AJ54" s="125">
        <v>15</v>
      </c>
      <c r="AK54" s="127">
        <f t="shared" si="29"/>
        <v>50</v>
      </c>
      <c r="AL54" s="128">
        <f t="shared" si="30"/>
        <v>4.0322580645161289E-2</v>
      </c>
      <c r="AM54" s="133">
        <f t="shared" si="31"/>
        <v>0.52954299168914043</v>
      </c>
      <c r="AN54" s="125">
        <v>0</v>
      </c>
      <c r="AO54" s="105" t="s">
        <v>6</v>
      </c>
      <c r="AP54" s="241" t="s">
        <v>6</v>
      </c>
    </row>
    <row r="55" spans="1:43" x14ac:dyDescent="0.2">
      <c r="A55" s="154"/>
      <c r="B55" s="158">
        <v>4210041.08</v>
      </c>
      <c r="C55" s="134">
        <v>4210041.01</v>
      </c>
      <c r="D55" s="102">
        <v>0.54495950100000001</v>
      </c>
      <c r="E55" s="126">
        <v>5007</v>
      </c>
      <c r="F55" s="126">
        <v>2235</v>
      </c>
      <c r="G55" s="150">
        <v>2197</v>
      </c>
      <c r="H55" s="164"/>
      <c r="I55" s="123">
        <v>1.1100000000000001</v>
      </c>
      <c r="J55" s="124">
        <f t="shared" si="16"/>
        <v>111.00000000000001</v>
      </c>
      <c r="K55" s="125">
        <v>2532</v>
      </c>
      <c r="L55" s="125">
        <v>2584</v>
      </c>
      <c r="M55" s="126">
        <f>D55*E55</f>
        <v>2728.612221507</v>
      </c>
      <c r="N55" s="127">
        <f t="shared" si="17"/>
        <v>-196.61222150699996</v>
      </c>
      <c r="O55" s="128">
        <f t="shared" si="18"/>
        <v>-7.2055757852763677E-2</v>
      </c>
      <c r="P55" s="102">
        <v>2290.4</v>
      </c>
      <c r="Q55" s="129">
        <v>1171</v>
      </c>
      <c r="R55" s="126">
        <f>D55*F55</f>
        <v>1217.984484735</v>
      </c>
      <c r="S55" s="122">
        <f t="shared" si="19"/>
        <v>-46.984484735000024</v>
      </c>
      <c r="T55" s="167">
        <f t="shared" si="20"/>
        <v>-3.8575602007953784E-2</v>
      </c>
      <c r="U55" s="129">
        <v>1155</v>
      </c>
      <c r="V55" s="150">
        <f>D55*G55</f>
        <v>1197.276023697</v>
      </c>
      <c r="W55" s="127">
        <f t="shared" si="21"/>
        <v>-42.276023697000028</v>
      </c>
      <c r="X55" s="128">
        <f t="shared" si="22"/>
        <v>-3.5310173143247553E-2</v>
      </c>
      <c r="Y55" s="130">
        <f t="shared" si="23"/>
        <v>10.405405405405403</v>
      </c>
      <c r="Z55" s="131">
        <v>1240</v>
      </c>
      <c r="AA55" s="125">
        <v>965</v>
      </c>
      <c r="AB55" s="125">
        <v>55</v>
      </c>
      <c r="AC55" s="127">
        <f t="shared" si="24"/>
        <v>1020</v>
      </c>
      <c r="AD55" s="128">
        <f t="shared" si="25"/>
        <v>0.82258064516129037</v>
      </c>
      <c r="AE55" s="132">
        <f t="shared" si="26"/>
        <v>1.0230313646973621</v>
      </c>
      <c r="AF55" s="125">
        <v>140</v>
      </c>
      <c r="AG55" s="128">
        <f t="shared" si="27"/>
        <v>0.11290322580645161</v>
      </c>
      <c r="AH55" s="133">
        <f t="shared" si="28"/>
        <v>1.0190189700571466</v>
      </c>
      <c r="AI55" s="125">
        <v>55</v>
      </c>
      <c r="AJ55" s="125">
        <v>10</v>
      </c>
      <c r="AK55" s="127">
        <f t="shared" si="29"/>
        <v>65</v>
      </c>
      <c r="AL55" s="128">
        <f t="shared" si="30"/>
        <v>5.2419354838709679E-2</v>
      </c>
      <c r="AM55" s="133">
        <f t="shared" si="31"/>
        <v>0.68840588919588264</v>
      </c>
      <c r="AN55" s="125">
        <v>15</v>
      </c>
      <c r="AO55" s="105" t="s">
        <v>6</v>
      </c>
      <c r="AP55" s="241" t="s">
        <v>6</v>
      </c>
      <c r="AQ55" s="169" t="s">
        <v>61</v>
      </c>
    </row>
    <row r="56" spans="1:43" x14ac:dyDescent="0.2">
      <c r="A56" s="154"/>
      <c r="B56" s="158">
        <v>4210041.09</v>
      </c>
      <c r="C56" s="134">
        <v>4210041.01</v>
      </c>
      <c r="D56" s="102">
        <v>0.45504049899999999</v>
      </c>
      <c r="E56" s="126">
        <v>5007</v>
      </c>
      <c r="F56" s="126">
        <v>2235</v>
      </c>
      <c r="G56" s="150">
        <v>2197</v>
      </c>
      <c r="H56" s="164"/>
      <c r="I56" s="123">
        <v>3.49</v>
      </c>
      <c r="J56" s="124">
        <f t="shared" si="16"/>
        <v>349</v>
      </c>
      <c r="K56" s="125">
        <v>2524</v>
      </c>
      <c r="L56" s="125">
        <v>2501</v>
      </c>
      <c r="M56" s="126">
        <f>D56*E56</f>
        <v>2278.387778493</v>
      </c>
      <c r="N56" s="127">
        <f t="shared" si="17"/>
        <v>245.61222150699996</v>
      </c>
      <c r="O56" s="128">
        <f t="shared" si="18"/>
        <v>0.10780088614654346</v>
      </c>
      <c r="P56" s="102">
        <v>722.4</v>
      </c>
      <c r="Q56" s="129">
        <v>1202</v>
      </c>
      <c r="R56" s="126">
        <f>D56*F56</f>
        <v>1017.015515265</v>
      </c>
      <c r="S56" s="122">
        <f t="shared" si="19"/>
        <v>184.98448473500002</v>
      </c>
      <c r="T56" s="167">
        <f t="shared" si="20"/>
        <v>0.18188954048237829</v>
      </c>
      <c r="U56" s="129">
        <v>1182</v>
      </c>
      <c r="V56" s="150">
        <f>D56*G56</f>
        <v>999.72397630299997</v>
      </c>
      <c r="W56" s="127">
        <f t="shared" si="21"/>
        <v>182.27602369700003</v>
      </c>
      <c r="X56" s="128">
        <f t="shared" si="22"/>
        <v>0.18232635009021245</v>
      </c>
      <c r="Y56" s="130">
        <f t="shared" si="23"/>
        <v>3.3868194842406876</v>
      </c>
      <c r="Z56" s="131">
        <v>1300</v>
      </c>
      <c r="AA56" s="125">
        <v>1035</v>
      </c>
      <c r="AB56" s="125">
        <v>30</v>
      </c>
      <c r="AC56" s="127">
        <f t="shared" si="24"/>
        <v>1065</v>
      </c>
      <c r="AD56" s="128">
        <f t="shared" si="25"/>
        <v>0.81923076923076921</v>
      </c>
      <c r="AE56" s="132">
        <f t="shared" si="26"/>
        <v>1.018865173619409</v>
      </c>
      <c r="AF56" s="125">
        <v>175</v>
      </c>
      <c r="AG56" s="128">
        <f t="shared" si="27"/>
        <v>0.13461538461538461</v>
      </c>
      <c r="AH56" s="133">
        <f t="shared" si="28"/>
        <v>1.2149841566065978</v>
      </c>
      <c r="AI56" s="125">
        <v>55</v>
      </c>
      <c r="AJ56" s="125">
        <v>10</v>
      </c>
      <c r="AK56" s="127">
        <f t="shared" si="29"/>
        <v>65</v>
      </c>
      <c r="AL56" s="128">
        <f t="shared" si="30"/>
        <v>0.05</v>
      </c>
      <c r="AM56" s="133">
        <f t="shared" si="31"/>
        <v>0.65663330969453415</v>
      </c>
      <c r="AN56" s="125">
        <v>0</v>
      </c>
      <c r="AO56" s="105" t="s">
        <v>6</v>
      </c>
      <c r="AP56" s="241" t="s">
        <v>6</v>
      </c>
      <c r="AQ56" s="169" t="s">
        <v>61</v>
      </c>
    </row>
    <row r="57" spans="1:43" x14ac:dyDescent="0.2">
      <c r="A57" s="154"/>
      <c r="B57" s="158">
        <v>4210100</v>
      </c>
      <c r="C57" s="134"/>
      <c r="D57" s="121"/>
      <c r="E57" s="122"/>
      <c r="F57" s="122"/>
      <c r="G57" s="122"/>
      <c r="H57" s="164">
        <v>244210100</v>
      </c>
      <c r="I57" s="123">
        <v>2.3199999999999998</v>
      </c>
      <c r="J57" s="124">
        <f t="shared" si="16"/>
        <v>231.99999999999997</v>
      </c>
      <c r="K57" s="125">
        <v>1720</v>
      </c>
      <c r="L57" s="125">
        <v>1792</v>
      </c>
      <c r="M57" s="126">
        <v>1831</v>
      </c>
      <c r="N57" s="127">
        <f t="shared" si="17"/>
        <v>-111</v>
      </c>
      <c r="O57" s="128">
        <f t="shared" si="18"/>
        <v>-6.0622610595303113E-2</v>
      </c>
      <c r="P57" s="102">
        <v>740.9</v>
      </c>
      <c r="Q57" s="129">
        <v>907</v>
      </c>
      <c r="R57" s="126">
        <v>886</v>
      </c>
      <c r="S57" s="122">
        <f t="shared" si="19"/>
        <v>21</v>
      </c>
      <c r="T57" s="167">
        <f t="shared" si="20"/>
        <v>2.3702031602708805E-2</v>
      </c>
      <c r="U57" s="129">
        <v>866</v>
      </c>
      <c r="V57" s="150">
        <v>846</v>
      </c>
      <c r="W57" s="127">
        <f t="shared" si="21"/>
        <v>20</v>
      </c>
      <c r="X57" s="128">
        <f t="shared" si="22"/>
        <v>2.3640661938534278E-2</v>
      </c>
      <c r="Y57" s="130">
        <f t="shared" si="23"/>
        <v>3.7327586206896557</v>
      </c>
      <c r="Z57" s="131">
        <v>735</v>
      </c>
      <c r="AA57" s="125">
        <v>625</v>
      </c>
      <c r="AB57" s="125">
        <v>20</v>
      </c>
      <c r="AC57" s="127">
        <f t="shared" si="24"/>
        <v>645</v>
      </c>
      <c r="AD57" s="128">
        <f t="shared" si="25"/>
        <v>0.87755102040816324</v>
      </c>
      <c r="AE57" s="132">
        <f t="shared" si="26"/>
        <v>1.0913972061957451</v>
      </c>
      <c r="AF57" s="125">
        <v>35</v>
      </c>
      <c r="AG57" s="128">
        <f t="shared" si="27"/>
        <v>4.7619047619047616E-2</v>
      </c>
      <c r="AH57" s="133">
        <f t="shared" si="28"/>
        <v>0.42979031390165362</v>
      </c>
      <c r="AI57" s="125">
        <v>30</v>
      </c>
      <c r="AJ57" s="125">
        <v>20</v>
      </c>
      <c r="AK57" s="127">
        <f t="shared" si="29"/>
        <v>50</v>
      </c>
      <c r="AL57" s="128">
        <f t="shared" si="30"/>
        <v>6.8027210884353748E-2</v>
      </c>
      <c r="AM57" s="133">
        <f t="shared" si="31"/>
        <v>0.89337865264562477</v>
      </c>
      <c r="AN57" s="125">
        <v>10</v>
      </c>
      <c r="AO57" s="105" t="s">
        <v>6</v>
      </c>
      <c r="AP57" s="241" t="s">
        <v>6</v>
      </c>
    </row>
    <row r="58" spans="1:43" x14ac:dyDescent="0.2">
      <c r="A58" s="153"/>
      <c r="B58" s="157">
        <v>4210101</v>
      </c>
      <c r="C58" s="120"/>
      <c r="D58" s="107"/>
      <c r="E58" s="108"/>
      <c r="F58" s="108"/>
      <c r="G58" s="108"/>
      <c r="H58" s="163">
        <v>244210101</v>
      </c>
      <c r="I58" s="109">
        <v>2.48</v>
      </c>
      <c r="J58" s="110">
        <f t="shared" si="16"/>
        <v>248</v>
      </c>
      <c r="K58" s="111">
        <v>4706</v>
      </c>
      <c r="L58" s="111">
        <v>5198</v>
      </c>
      <c r="M58" s="112">
        <v>4995</v>
      </c>
      <c r="N58" s="113">
        <f t="shared" si="17"/>
        <v>-289</v>
      </c>
      <c r="O58" s="114">
        <f t="shared" si="18"/>
        <v>-5.785785785785786E-2</v>
      </c>
      <c r="P58" s="101">
        <v>1897.4</v>
      </c>
      <c r="Q58" s="115">
        <v>1737</v>
      </c>
      <c r="R58" s="112">
        <v>1709</v>
      </c>
      <c r="S58" s="108">
        <f t="shared" si="19"/>
        <v>28</v>
      </c>
      <c r="T58" s="166">
        <f t="shared" si="20"/>
        <v>1.6383850204798128E-2</v>
      </c>
      <c r="U58" s="115">
        <v>1672</v>
      </c>
      <c r="V58" s="161">
        <v>1651</v>
      </c>
      <c r="W58" s="113">
        <f t="shared" si="21"/>
        <v>21</v>
      </c>
      <c r="X58" s="114">
        <f t="shared" si="22"/>
        <v>1.2719563900666263E-2</v>
      </c>
      <c r="Y58" s="116">
        <f t="shared" si="23"/>
        <v>6.741935483870968</v>
      </c>
      <c r="Z58" s="117">
        <v>1880</v>
      </c>
      <c r="AA58" s="111">
        <v>1395</v>
      </c>
      <c r="AB58" s="111">
        <v>65</v>
      </c>
      <c r="AC58" s="113">
        <f t="shared" si="24"/>
        <v>1460</v>
      </c>
      <c r="AD58" s="114">
        <f t="shared" si="25"/>
        <v>0.77659574468085102</v>
      </c>
      <c r="AE58" s="118">
        <f t="shared" si="26"/>
        <v>0.96584062507723401</v>
      </c>
      <c r="AF58" s="111">
        <v>130</v>
      </c>
      <c r="AG58" s="114">
        <f t="shared" si="27"/>
        <v>6.9148936170212769E-2</v>
      </c>
      <c r="AH58" s="119">
        <f t="shared" si="28"/>
        <v>0.62411040263378426</v>
      </c>
      <c r="AI58" s="111">
        <v>180</v>
      </c>
      <c r="AJ58" s="111">
        <v>100</v>
      </c>
      <c r="AK58" s="113">
        <f t="shared" si="29"/>
        <v>280</v>
      </c>
      <c r="AL58" s="114">
        <f t="shared" si="30"/>
        <v>0.14893617021276595</v>
      </c>
      <c r="AM58" s="119">
        <f t="shared" si="31"/>
        <v>1.9559290076007398</v>
      </c>
      <c r="AN58" s="111">
        <v>20</v>
      </c>
      <c r="AO58" s="106" t="s">
        <v>4</v>
      </c>
      <c r="AP58" s="238" t="s">
        <v>4</v>
      </c>
    </row>
    <row r="59" spans="1:43" x14ac:dyDescent="0.2">
      <c r="A59" s="153"/>
      <c r="B59" s="157">
        <v>4210102</v>
      </c>
      <c r="C59" s="120"/>
      <c r="D59" s="107"/>
      <c r="E59" s="108"/>
      <c r="F59" s="108"/>
      <c r="G59" s="108"/>
      <c r="H59" s="163">
        <v>244210102</v>
      </c>
      <c r="I59" s="109">
        <v>0.41</v>
      </c>
      <c r="J59" s="110">
        <f t="shared" si="16"/>
        <v>41</v>
      </c>
      <c r="K59" s="111">
        <v>1845</v>
      </c>
      <c r="L59" s="111">
        <v>1846</v>
      </c>
      <c r="M59" s="112">
        <v>1762</v>
      </c>
      <c r="N59" s="113">
        <f t="shared" si="17"/>
        <v>83</v>
      </c>
      <c r="O59" s="114">
        <f t="shared" si="18"/>
        <v>4.7105561861520998E-2</v>
      </c>
      <c r="P59" s="101">
        <v>4486.8999999999996</v>
      </c>
      <c r="Q59" s="115">
        <v>914</v>
      </c>
      <c r="R59" s="112">
        <v>887</v>
      </c>
      <c r="S59" s="108">
        <f t="shared" si="19"/>
        <v>27</v>
      </c>
      <c r="T59" s="166">
        <f t="shared" si="20"/>
        <v>3.0439684329199548E-2</v>
      </c>
      <c r="U59" s="115">
        <v>838</v>
      </c>
      <c r="V59" s="161">
        <v>830</v>
      </c>
      <c r="W59" s="113">
        <f t="shared" si="21"/>
        <v>8</v>
      </c>
      <c r="X59" s="114">
        <f t="shared" si="22"/>
        <v>9.6385542168674707E-3</v>
      </c>
      <c r="Y59" s="116">
        <f t="shared" si="23"/>
        <v>20.439024390243901</v>
      </c>
      <c r="Z59" s="117">
        <v>990</v>
      </c>
      <c r="AA59" s="111">
        <v>560</v>
      </c>
      <c r="AB59" s="111">
        <v>60</v>
      </c>
      <c r="AC59" s="113">
        <f t="shared" si="24"/>
        <v>620</v>
      </c>
      <c r="AD59" s="114">
        <f t="shared" si="25"/>
        <v>0.6262626262626263</v>
      </c>
      <c r="AE59" s="118">
        <f t="shared" si="26"/>
        <v>0.77887355236614375</v>
      </c>
      <c r="AF59" s="111">
        <v>160</v>
      </c>
      <c r="AG59" s="114">
        <f t="shared" si="27"/>
        <v>0.16161616161616163</v>
      </c>
      <c r="AH59" s="119">
        <f t="shared" si="28"/>
        <v>1.4586822774844004</v>
      </c>
      <c r="AI59" s="111">
        <v>150</v>
      </c>
      <c r="AJ59" s="111">
        <v>50</v>
      </c>
      <c r="AK59" s="113">
        <f t="shared" si="29"/>
        <v>200</v>
      </c>
      <c r="AL59" s="114">
        <f t="shared" si="30"/>
        <v>0.20202020202020202</v>
      </c>
      <c r="AM59" s="119">
        <f t="shared" si="31"/>
        <v>2.6530638775536732</v>
      </c>
      <c r="AN59" s="111">
        <v>10</v>
      </c>
      <c r="AO59" s="106" t="s">
        <v>4</v>
      </c>
      <c r="AP59" s="238" t="s">
        <v>4</v>
      </c>
    </row>
    <row r="60" spans="1:43" x14ac:dyDescent="0.2">
      <c r="A60" s="153"/>
      <c r="B60" s="157">
        <v>4210103</v>
      </c>
      <c r="C60" s="120"/>
      <c r="D60" s="107"/>
      <c r="E60" s="108"/>
      <c r="F60" s="108"/>
      <c r="G60" s="108"/>
      <c r="H60" s="163">
        <v>244210103</v>
      </c>
      <c r="I60" s="109">
        <v>1.5</v>
      </c>
      <c r="J60" s="110">
        <f t="shared" si="16"/>
        <v>150</v>
      </c>
      <c r="K60" s="111">
        <v>3180</v>
      </c>
      <c r="L60" s="111">
        <v>3205</v>
      </c>
      <c r="M60" s="112">
        <v>3215</v>
      </c>
      <c r="N60" s="113">
        <f t="shared" si="17"/>
        <v>-35</v>
      </c>
      <c r="O60" s="114">
        <f t="shared" si="18"/>
        <v>-1.088646967340591E-2</v>
      </c>
      <c r="P60" s="101">
        <v>2126.4</v>
      </c>
      <c r="Q60" s="115">
        <v>1429</v>
      </c>
      <c r="R60" s="112">
        <v>1374</v>
      </c>
      <c r="S60" s="108">
        <f t="shared" si="19"/>
        <v>55</v>
      </c>
      <c r="T60" s="166">
        <f t="shared" si="20"/>
        <v>4.0029112081513829E-2</v>
      </c>
      <c r="U60" s="115">
        <v>1357</v>
      </c>
      <c r="V60" s="161">
        <v>1307</v>
      </c>
      <c r="W60" s="113">
        <f t="shared" si="21"/>
        <v>50</v>
      </c>
      <c r="X60" s="114">
        <f t="shared" si="22"/>
        <v>3.8255547054322873E-2</v>
      </c>
      <c r="Y60" s="116">
        <f t="shared" si="23"/>
        <v>9.0466666666666669</v>
      </c>
      <c r="Z60" s="117">
        <v>1095</v>
      </c>
      <c r="AA60" s="111">
        <v>675</v>
      </c>
      <c r="AB60" s="111">
        <v>45</v>
      </c>
      <c r="AC60" s="113">
        <f t="shared" si="24"/>
        <v>720</v>
      </c>
      <c r="AD60" s="114">
        <f t="shared" si="25"/>
        <v>0.65753424657534243</v>
      </c>
      <c r="AE60" s="118">
        <f t="shared" si="26"/>
        <v>0.81776560336807658</v>
      </c>
      <c r="AF60" s="111">
        <v>175</v>
      </c>
      <c r="AG60" s="114">
        <f t="shared" si="27"/>
        <v>0.15981735159817351</v>
      </c>
      <c r="AH60" s="119">
        <f t="shared" si="28"/>
        <v>1.4424469439165086</v>
      </c>
      <c r="AI60" s="111">
        <v>140</v>
      </c>
      <c r="AJ60" s="111">
        <v>40</v>
      </c>
      <c r="AK60" s="113">
        <f t="shared" si="29"/>
        <v>180</v>
      </c>
      <c r="AL60" s="114">
        <f t="shared" si="30"/>
        <v>0.16438356164383561</v>
      </c>
      <c r="AM60" s="119">
        <f t="shared" si="31"/>
        <v>2.1587944428313448</v>
      </c>
      <c r="AN60" s="111">
        <v>15</v>
      </c>
      <c r="AO60" s="106" t="s">
        <v>4</v>
      </c>
      <c r="AP60" s="238" t="s">
        <v>4</v>
      </c>
    </row>
    <row r="61" spans="1:43" x14ac:dyDescent="0.2">
      <c r="A61" s="153"/>
      <c r="B61" s="157">
        <v>4210110</v>
      </c>
      <c r="C61" s="120"/>
      <c r="D61" s="107"/>
      <c r="E61" s="108"/>
      <c r="F61" s="108"/>
      <c r="G61" s="108"/>
      <c r="H61" s="163">
        <v>244210110</v>
      </c>
      <c r="I61" s="109">
        <v>1.68</v>
      </c>
      <c r="J61" s="110">
        <f t="shared" si="16"/>
        <v>168</v>
      </c>
      <c r="K61" s="111">
        <v>4273</v>
      </c>
      <c r="L61" s="111">
        <v>4351</v>
      </c>
      <c r="M61" s="112">
        <v>4078</v>
      </c>
      <c r="N61" s="113">
        <f t="shared" si="17"/>
        <v>195</v>
      </c>
      <c r="O61" s="114">
        <f t="shared" si="18"/>
        <v>4.7817557626287394E-2</v>
      </c>
      <c r="P61" s="101">
        <v>2537.9</v>
      </c>
      <c r="Q61" s="115">
        <v>1737</v>
      </c>
      <c r="R61" s="112">
        <v>1646</v>
      </c>
      <c r="S61" s="108">
        <f t="shared" si="19"/>
        <v>91</v>
      </c>
      <c r="T61" s="166">
        <f t="shared" si="20"/>
        <v>5.5285540704738761E-2</v>
      </c>
      <c r="U61" s="115">
        <v>1642</v>
      </c>
      <c r="V61" s="161">
        <v>1591</v>
      </c>
      <c r="W61" s="113">
        <f t="shared" si="21"/>
        <v>51</v>
      </c>
      <c r="X61" s="114">
        <f t="shared" si="22"/>
        <v>3.2055311125078569E-2</v>
      </c>
      <c r="Y61" s="116">
        <f t="shared" si="23"/>
        <v>9.7738095238095237</v>
      </c>
      <c r="Z61" s="117">
        <v>1745</v>
      </c>
      <c r="AA61" s="111">
        <v>1065</v>
      </c>
      <c r="AB61" s="111">
        <v>80</v>
      </c>
      <c r="AC61" s="113">
        <f t="shared" si="24"/>
        <v>1145</v>
      </c>
      <c r="AD61" s="114">
        <f t="shared" si="25"/>
        <v>0.65616045845272208</v>
      </c>
      <c r="AE61" s="118">
        <f t="shared" si="26"/>
        <v>0.81605704342789742</v>
      </c>
      <c r="AF61" s="111">
        <v>225</v>
      </c>
      <c r="AG61" s="114">
        <f t="shared" si="27"/>
        <v>0.12893982808022922</v>
      </c>
      <c r="AH61" s="119">
        <f t="shared" si="28"/>
        <v>1.1637588728855663</v>
      </c>
      <c r="AI61" s="111">
        <v>290</v>
      </c>
      <c r="AJ61" s="111">
        <v>60</v>
      </c>
      <c r="AK61" s="113">
        <f t="shared" si="29"/>
        <v>350</v>
      </c>
      <c r="AL61" s="114">
        <f t="shared" si="30"/>
        <v>0.20057306590257878</v>
      </c>
      <c r="AM61" s="119">
        <f t="shared" si="31"/>
        <v>2.6340591219838045</v>
      </c>
      <c r="AN61" s="111">
        <v>25</v>
      </c>
      <c r="AO61" s="106" t="s">
        <v>4</v>
      </c>
      <c r="AP61" s="238" t="s">
        <v>4</v>
      </c>
    </row>
    <row r="62" spans="1:43" x14ac:dyDescent="0.2">
      <c r="A62" s="153"/>
      <c r="B62" s="157">
        <v>4210111</v>
      </c>
      <c r="C62" s="120"/>
      <c r="D62" s="107"/>
      <c r="E62" s="108"/>
      <c r="F62" s="108"/>
      <c r="G62" s="108"/>
      <c r="H62" s="163">
        <v>244210111</v>
      </c>
      <c r="I62" s="109">
        <v>2.2599999999999998</v>
      </c>
      <c r="J62" s="110">
        <f t="shared" si="16"/>
        <v>225.99999999999997</v>
      </c>
      <c r="K62" s="111">
        <v>4527</v>
      </c>
      <c r="L62" s="111">
        <v>4528</v>
      </c>
      <c r="M62" s="112">
        <v>4596</v>
      </c>
      <c r="N62" s="113">
        <f t="shared" si="17"/>
        <v>-69</v>
      </c>
      <c r="O62" s="114">
        <f t="shared" si="18"/>
        <v>-1.5013054830287207E-2</v>
      </c>
      <c r="P62" s="101">
        <v>2003.6</v>
      </c>
      <c r="Q62" s="115">
        <v>2222</v>
      </c>
      <c r="R62" s="112">
        <v>2205</v>
      </c>
      <c r="S62" s="108">
        <f t="shared" si="19"/>
        <v>17</v>
      </c>
      <c r="T62" s="166">
        <f t="shared" si="20"/>
        <v>7.7097505668934242E-3</v>
      </c>
      <c r="U62" s="115">
        <v>2120</v>
      </c>
      <c r="V62" s="161">
        <v>2121</v>
      </c>
      <c r="W62" s="113">
        <f t="shared" si="21"/>
        <v>-1</v>
      </c>
      <c r="X62" s="114">
        <f t="shared" si="22"/>
        <v>-4.7147571900047147E-4</v>
      </c>
      <c r="Y62" s="116">
        <f t="shared" si="23"/>
        <v>9.3805309734513287</v>
      </c>
      <c r="Z62" s="117">
        <v>2020</v>
      </c>
      <c r="AA62" s="111">
        <v>1300</v>
      </c>
      <c r="AB62" s="111">
        <v>85</v>
      </c>
      <c r="AC62" s="113">
        <f t="shared" si="24"/>
        <v>1385</v>
      </c>
      <c r="AD62" s="114">
        <f t="shared" si="25"/>
        <v>0.6856435643564357</v>
      </c>
      <c r="AE62" s="118">
        <f t="shared" si="26"/>
        <v>0.85272474555001432</v>
      </c>
      <c r="AF62" s="111">
        <v>320</v>
      </c>
      <c r="AG62" s="114">
        <f t="shared" si="27"/>
        <v>0.15841584158415842</v>
      </c>
      <c r="AH62" s="119">
        <f t="shared" si="28"/>
        <v>1.4297974799104518</v>
      </c>
      <c r="AI62" s="111">
        <v>240</v>
      </c>
      <c r="AJ62" s="111">
        <v>40</v>
      </c>
      <c r="AK62" s="113">
        <f t="shared" si="29"/>
        <v>280</v>
      </c>
      <c r="AL62" s="114">
        <f t="shared" si="30"/>
        <v>0.13861386138613863</v>
      </c>
      <c r="AM62" s="119">
        <f t="shared" si="31"/>
        <v>1.8203695714303918</v>
      </c>
      <c r="AN62" s="111">
        <v>40</v>
      </c>
      <c r="AO62" s="106" t="s">
        <v>4</v>
      </c>
      <c r="AP62" s="238" t="s">
        <v>4</v>
      </c>
    </row>
    <row r="63" spans="1:43" x14ac:dyDescent="0.2">
      <c r="A63" s="154"/>
      <c r="B63" s="158">
        <v>4210112.01</v>
      </c>
      <c r="C63" s="134"/>
      <c r="D63" s="121"/>
      <c r="E63" s="122"/>
      <c r="F63" s="122"/>
      <c r="G63" s="122"/>
      <c r="H63" s="164">
        <v>244210112.00999999</v>
      </c>
      <c r="I63" s="123">
        <v>3.04</v>
      </c>
      <c r="J63" s="124">
        <f t="shared" si="16"/>
        <v>304</v>
      </c>
      <c r="K63" s="125">
        <v>5319</v>
      </c>
      <c r="L63" s="125">
        <v>5069</v>
      </c>
      <c r="M63" s="126">
        <v>4622</v>
      </c>
      <c r="N63" s="127">
        <f t="shared" si="17"/>
        <v>697</v>
      </c>
      <c r="O63" s="128">
        <f t="shared" si="18"/>
        <v>0.15080051925573346</v>
      </c>
      <c r="P63" s="102">
        <v>1747.2</v>
      </c>
      <c r="Q63" s="129">
        <v>2746</v>
      </c>
      <c r="R63" s="126">
        <v>2409</v>
      </c>
      <c r="S63" s="122">
        <f t="shared" si="19"/>
        <v>337</v>
      </c>
      <c r="T63" s="167">
        <f t="shared" si="20"/>
        <v>0.13989207139892071</v>
      </c>
      <c r="U63" s="129">
        <v>2592</v>
      </c>
      <c r="V63" s="150">
        <v>2290</v>
      </c>
      <c r="W63" s="127">
        <f t="shared" si="21"/>
        <v>302</v>
      </c>
      <c r="X63" s="128">
        <f t="shared" si="22"/>
        <v>0.13187772925764193</v>
      </c>
      <c r="Y63" s="130">
        <f t="shared" si="23"/>
        <v>8.526315789473685</v>
      </c>
      <c r="Z63" s="131">
        <v>2155</v>
      </c>
      <c r="AA63" s="125">
        <v>1590</v>
      </c>
      <c r="AB63" s="125">
        <v>95</v>
      </c>
      <c r="AC63" s="127">
        <f t="shared" si="24"/>
        <v>1685</v>
      </c>
      <c r="AD63" s="128">
        <f t="shared" si="25"/>
        <v>0.78190255220417637</v>
      </c>
      <c r="AE63" s="132">
        <f t="shared" si="26"/>
        <v>0.97244062299197864</v>
      </c>
      <c r="AF63" s="125">
        <v>320</v>
      </c>
      <c r="AG63" s="128">
        <f t="shared" si="27"/>
        <v>0.14849187935034802</v>
      </c>
      <c r="AH63" s="133">
        <f t="shared" si="28"/>
        <v>1.3402278001944836</v>
      </c>
      <c r="AI63" s="125">
        <v>115</v>
      </c>
      <c r="AJ63" s="125">
        <v>25</v>
      </c>
      <c r="AK63" s="127">
        <f t="shared" si="29"/>
        <v>140</v>
      </c>
      <c r="AL63" s="128">
        <f t="shared" si="30"/>
        <v>6.4965197215777259E-2</v>
      </c>
      <c r="AM63" s="133">
        <f t="shared" si="31"/>
        <v>0.85316624925507911</v>
      </c>
      <c r="AN63" s="125">
        <v>15</v>
      </c>
      <c r="AO63" s="105" t="s">
        <v>6</v>
      </c>
      <c r="AP63" s="244" t="s">
        <v>5</v>
      </c>
    </row>
    <row r="64" spans="1:43" x14ac:dyDescent="0.2">
      <c r="A64" s="156"/>
      <c r="B64" s="160">
        <v>4210112.0199999996</v>
      </c>
      <c r="C64" s="149"/>
      <c r="D64" s="136"/>
      <c r="E64" s="137"/>
      <c r="F64" s="137"/>
      <c r="G64" s="137"/>
      <c r="H64" s="165">
        <v>244210112.02000001</v>
      </c>
      <c r="I64" s="138">
        <v>0.7</v>
      </c>
      <c r="J64" s="139">
        <f t="shared" si="16"/>
        <v>70</v>
      </c>
      <c r="K64" s="140">
        <v>4059</v>
      </c>
      <c r="L64" s="140">
        <v>4013</v>
      </c>
      <c r="M64" s="141">
        <v>3914</v>
      </c>
      <c r="N64" s="142">
        <f t="shared" si="17"/>
        <v>145</v>
      </c>
      <c r="O64" s="143">
        <f t="shared" si="18"/>
        <v>3.7046499744506897E-2</v>
      </c>
      <c r="P64" s="103">
        <v>5765.6</v>
      </c>
      <c r="Q64" s="144">
        <v>2234</v>
      </c>
      <c r="R64" s="141">
        <v>2218</v>
      </c>
      <c r="S64" s="137">
        <f t="shared" si="19"/>
        <v>16</v>
      </c>
      <c r="T64" s="168">
        <f t="shared" si="20"/>
        <v>7.2137060414788094E-3</v>
      </c>
      <c r="U64" s="144">
        <v>2079</v>
      </c>
      <c r="V64" s="162">
        <v>2124</v>
      </c>
      <c r="W64" s="142">
        <f t="shared" si="21"/>
        <v>-45</v>
      </c>
      <c r="X64" s="143">
        <f t="shared" si="22"/>
        <v>-2.1186440677966101E-2</v>
      </c>
      <c r="Y64" s="145">
        <f t="shared" si="23"/>
        <v>29.7</v>
      </c>
      <c r="Z64" s="146">
        <v>2155</v>
      </c>
      <c r="AA64" s="140">
        <v>1175</v>
      </c>
      <c r="AB64" s="140">
        <v>85</v>
      </c>
      <c r="AC64" s="142">
        <f t="shared" si="24"/>
        <v>1260</v>
      </c>
      <c r="AD64" s="143">
        <f t="shared" si="25"/>
        <v>0.58468677494199539</v>
      </c>
      <c r="AE64" s="147">
        <f t="shared" si="26"/>
        <v>0.72716628188124222</v>
      </c>
      <c r="AF64" s="140">
        <v>650</v>
      </c>
      <c r="AG64" s="143">
        <f t="shared" si="27"/>
        <v>0.30162412993039445</v>
      </c>
      <c r="AH64" s="148">
        <f t="shared" si="28"/>
        <v>2.7223377191450453</v>
      </c>
      <c r="AI64" s="140">
        <v>205</v>
      </c>
      <c r="AJ64" s="140">
        <v>15</v>
      </c>
      <c r="AK64" s="142">
        <f t="shared" si="29"/>
        <v>220</v>
      </c>
      <c r="AL64" s="143">
        <f t="shared" si="30"/>
        <v>0.10208816705336426</v>
      </c>
      <c r="AM64" s="148">
        <f t="shared" si="31"/>
        <v>1.3406898202579816</v>
      </c>
      <c r="AN64" s="140">
        <v>30</v>
      </c>
      <c r="AO64" s="135" t="s">
        <v>5</v>
      </c>
      <c r="AP64" s="244" t="s">
        <v>5</v>
      </c>
    </row>
    <row r="65" spans="1:43" x14ac:dyDescent="0.2">
      <c r="A65" s="156"/>
      <c r="B65" s="160">
        <v>4210113.01</v>
      </c>
      <c r="C65" s="149"/>
      <c r="D65" s="136"/>
      <c r="E65" s="137"/>
      <c r="F65" s="137"/>
      <c r="G65" s="137"/>
      <c r="H65" s="165">
        <v>244210113.00999999</v>
      </c>
      <c r="I65" s="138">
        <v>1.63</v>
      </c>
      <c r="J65" s="139">
        <f t="shared" si="16"/>
        <v>163</v>
      </c>
      <c r="K65" s="140">
        <v>6985</v>
      </c>
      <c r="L65" s="140">
        <v>7175</v>
      </c>
      <c r="M65" s="141">
        <v>6799</v>
      </c>
      <c r="N65" s="142">
        <f t="shared" si="17"/>
        <v>186</v>
      </c>
      <c r="O65" s="143">
        <f t="shared" si="18"/>
        <v>2.7356964259449917E-2</v>
      </c>
      <c r="P65" s="103">
        <v>4276.3999999999996</v>
      </c>
      <c r="Q65" s="144">
        <v>4158</v>
      </c>
      <c r="R65" s="141">
        <v>4217</v>
      </c>
      <c r="S65" s="137">
        <f t="shared" si="19"/>
        <v>-59</v>
      </c>
      <c r="T65" s="168">
        <f t="shared" si="20"/>
        <v>-1.3990988854635997E-2</v>
      </c>
      <c r="U65" s="144">
        <v>4042</v>
      </c>
      <c r="V65" s="162">
        <v>3916</v>
      </c>
      <c r="W65" s="142">
        <f t="shared" si="21"/>
        <v>126</v>
      </c>
      <c r="X65" s="143">
        <f t="shared" si="22"/>
        <v>3.2175689479060264E-2</v>
      </c>
      <c r="Y65" s="145">
        <f t="shared" si="23"/>
        <v>24.79754601226994</v>
      </c>
      <c r="Z65" s="146">
        <v>2430</v>
      </c>
      <c r="AA65" s="140">
        <v>1570</v>
      </c>
      <c r="AB65" s="140">
        <v>65</v>
      </c>
      <c r="AC65" s="142">
        <f t="shared" si="24"/>
        <v>1635</v>
      </c>
      <c r="AD65" s="143">
        <f t="shared" si="25"/>
        <v>0.6728395061728395</v>
      </c>
      <c r="AE65" s="147">
        <f t="shared" si="26"/>
        <v>0.83680052803495186</v>
      </c>
      <c r="AF65" s="140">
        <v>595</v>
      </c>
      <c r="AG65" s="143">
        <f t="shared" si="27"/>
        <v>0.2448559670781893</v>
      </c>
      <c r="AH65" s="148">
        <f t="shared" si="28"/>
        <v>2.2099711819757868</v>
      </c>
      <c r="AI65" s="140">
        <v>135</v>
      </c>
      <c r="AJ65" s="140">
        <v>35</v>
      </c>
      <c r="AK65" s="142">
        <f t="shared" si="29"/>
        <v>170</v>
      </c>
      <c r="AL65" s="143">
        <f t="shared" si="30"/>
        <v>6.9958847736625515E-2</v>
      </c>
      <c r="AM65" s="148">
        <f t="shared" si="31"/>
        <v>0.91874619463432761</v>
      </c>
      <c r="AN65" s="140">
        <v>35</v>
      </c>
      <c r="AO65" s="135" t="s">
        <v>5</v>
      </c>
      <c r="AP65" s="244" t="s">
        <v>5</v>
      </c>
    </row>
    <row r="66" spans="1:43" x14ac:dyDescent="0.2">
      <c r="A66" s="154"/>
      <c r="B66" s="158">
        <v>4210113.0199999996</v>
      </c>
      <c r="C66" s="134"/>
      <c r="D66" s="121"/>
      <c r="E66" s="122"/>
      <c r="F66" s="122"/>
      <c r="G66" s="122"/>
      <c r="H66" s="164">
        <v>244210113.02000001</v>
      </c>
      <c r="I66" s="123">
        <v>4.1900000000000004</v>
      </c>
      <c r="J66" s="124">
        <f t="shared" ref="J66:J97" si="32">I66*100</f>
        <v>419.00000000000006</v>
      </c>
      <c r="K66" s="125">
        <v>7197</v>
      </c>
      <c r="L66" s="125">
        <v>7131</v>
      </c>
      <c r="M66" s="126">
        <v>6693</v>
      </c>
      <c r="N66" s="127">
        <f t="shared" ref="N66:N97" si="33">K66-M66</f>
        <v>504</v>
      </c>
      <c r="O66" s="128">
        <f t="shared" ref="O66:O97" si="34">(K66-M66)/M66</f>
        <v>7.5302554908112954E-2</v>
      </c>
      <c r="P66" s="102">
        <v>1717.5</v>
      </c>
      <c r="Q66" s="129">
        <v>3187</v>
      </c>
      <c r="R66" s="126">
        <v>3307</v>
      </c>
      <c r="S66" s="122">
        <f t="shared" ref="S66:S97" si="35">Q66-R66</f>
        <v>-120</v>
      </c>
      <c r="T66" s="167">
        <f t="shared" ref="T66:T97" si="36">S66/R66</f>
        <v>-3.6286664650740853E-2</v>
      </c>
      <c r="U66" s="129">
        <v>3090</v>
      </c>
      <c r="V66" s="150">
        <v>3239</v>
      </c>
      <c r="W66" s="127">
        <f t="shared" ref="W66:W97" si="37">U66-V66</f>
        <v>-149</v>
      </c>
      <c r="X66" s="128">
        <f t="shared" ref="X66:X97" si="38">(U66-V66)/V66</f>
        <v>-4.6001852423587529E-2</v>
      </c>
      <c r="Y66" s="130">
        <f t="shared" ref="Y66:Y97" si="39">U66/J66</f>
        <v>7.3747016706443906</v>
      </c>
      <c r="Z66" s="131">
        <v>3080</v>
      </c>
      <c r="AA66" s="125">
        <v>2445</v>
      </c>
      <c r="AB66" s="125">
        <v>80</v>
      </c>
      <c r="AC66" s="127">
        <f t="shared" ref="AC66:AC97" si="40">AA66+AB66</f>
        <v>2525</v>
      </c>
      <c r="AD66" s="128">
        <f t="shared" ref="AD66:AD97" si="41">AC66/Z66</f>
        <v>0.81980519480519476</v>
      </c>
      <c r="AE66" s="132">
        <f t="shared" ref="AE66:AE97" si="42">AD66/0.804062</f>
        <v>1.019579578198192</v>
      </c>
      <c r="AF66" s="125">
        <v>430</v>
      </c>
      <c r="AG66" s="128">
        <f t="shared" ref="AG66:AG97" si="43">AF66/Z66</f>
        <v>0.1396103896103896</v>
      </c>
      <c r="AH66" s="133">
        <f t="shared" ref="AH66:AH97" si="44">AG66/0.110796</f>
        <v>1.2600670566662118</v>
      </c>
      <c r="AI66" s="125">
        <v>70</v>
      </c>
      <c r="AJ66" s="125">
        <v>55</v>
      </c>
      <c r="AK66" s="127">
        <f t="shared" ref="AK66:AK97" si="45">AI66+AJ66</f>
        <v>125</v>
      </c>
      <c r="AL66" s="128">
        <f t="shared" ref="AL66:AL97" si="46">AK66/Z66</f>
        <v>4.0584415584415584E-2</v>
      </c>
      <c r="AM66" s="133">
        <f t="shared" ref="AM66:AM97" si="47">AL66/0.076146</f>
        <v>0.53298158254426475</v>
      </c>
      <c r="AN66" s="125">
        <v>10</v>
      </c>
      <c r="AO66" s="105" t="s">
        <v>6</v>
      </c>
      <c r="AP66" s="241" t="s">
        <v>6</v>
      </c>
    </row>
    <row r="67" spans="1:43" x14ac:dyDescent="0.2">
      <c r="A67" s="156"/>
      <c r="B67" s="160">
        <v>4210114</v>
      </c>
      <c r="C67" s="149"/>
      <c r="D67" s="136"/>
      <c r="E67" s="137"/>
      <c r="F67" s="137"/>
      <c r="G67" s="137"/>
      <c r="H67" s="165">
        <v>244210114</v>
      </c>
      <c r="I67" s="138">
        <v>1.57</v>
      </c>
      <c r="J67" s="139">
        <f t="shared" si="32"/>
        <v>157</v>
      </c>
      <c r="K67" s="140">
        <v>6085</v>
      </c>
      <c r="L67" s="140">
        <v>5727</v>
      </c>
      <c r="M67" s="141">
        <v>5512</v>
      </c>
      <c r="N67" s="142">
        <f t="shared" si="33"/>
        <v>573</v>
      </c>
      <c r="O67" s="143">
        <f t="shared" si="34"/>
        <v>0.10395500725689405</v>
      </c>
      <c r="P67" s="103">
        <v>3866.7</v>
      </c>
      <c r="Q67" s="144">
        <v>3380</v>
      </c>
      <c r="R67" s="141">
        <v>3130</v>
      </c>
      <c r="S67" s="137">
        <f t="shared" si="35"/>
        <v>250</v>
      </c>
      <c r="T67" s="168">
        <f t="shared" si="36"/>
        <v>7.9872204472843447E-2</v>
      </c>
      <c r="U67" s="144">
        <v>3196</v>
      </c>
      <c r="V67" s="162">
        <v>2967</v>
      </c>
      <c r="W67" s="142">
        <f t="shared" si="37"/>
        <v>229</v>
      </c>
      <c r="X67" s="143">
        <f t="shared" si="38"/>
        <v>7.7182339063026628E-2</v>
      </c>
      <c r="Y67" s="145">
        <f t="shared" si="39"/>
        <v>20.356687898089174</v>
      </c>
      <c r="Z67" s="146">
        <v>3075</v>
      </c>
      <c r="AA67" s="140">
        <v>1895</v>
      </c>
      <c r="AB67" s="140">
        <v>130</v>
      </c>
      <c r="AC67" s="142">
        <f t="shared" si="40"/>
        <v>2025</v>
      </c>
      <c r="AD67" s="143">
        <f t="shared" si="41"/>
        <v>0.65853658536585369</v>
      </c>
      <c r="AE67" s="147">
        <f t="shared" si="42"/>
        <v>0.81901219727564989</v>
      </c>
      <c r="AF67" s="140">
        <v>705</v>
      </c>
      <c r="AG67" s="143">
        <f t="shared" si="43"/>
        <v>0.22926829268292684</v>
      </c>
      <c r="AH67" s="148">
        <f t="shared" si="44"/>
        <v>2.0692831210777181</v>
      </c>
      <c r="AI67" s="140">
        <v>255</v>
      </c>
      <c r="AJ67" s="140">
        <v>55</v>
      </c>
      <c r="AK67" s="142">
        <f t="shared" si="45"/>
        <v>310</v>
      </c>
      <c r="AL67" s="143">
        <f t="shared" si="46"/>
        <v>0.1008130081300813</v>
      </c>
      <c r="AM67" s="148">
        <f t="shared" si="47"/>
        <v>1.3239435837743452</v>
      </c>
      <c r="AN67" s="140">
        <v>35</v>
      </c>
      <c r="AO67" s="135" t="s">
        <v>5</v>
      </c>
      <c r="AP67" s="238" t="s">
        <v>4</v>
      </c>
    </row>
    <row r="68" spans="1:43" x14ac:dyDescent="0.2">
      <c r="A68" s="153"/>
      <c r="B68" s="157">
        <v>4210115</v>
      </c>
      <c r="C68" s="120"/>
      <c r="D68" s="107"/>
      <c r="E68" s="108"/>
      <c r="F68" s="108"/>
      <c r="G68" s="108"/>
      <c r="H68" s="163">
        <v>244210115</v>
      </c>
      <c r="I68" s="109">
        <v>2.36</v>
      </c>
      <c r="J68" s="110">
        <f t="shared" si="32"/>
        <v>236</v>
      </c>
      <c r="K68" s="111">
        <v>3308</v>
      </c>
      <c r="L68" s="111">
        <v>3054</v>
      </c>
      <c r="M68" s="112">
        <v>3206</v>
      </c>
      <c r="N68" s="113">
        <f t="shared" si="33"/>
        <v>102</v>
      </c>
      <c r="O68" s="114">
        <f t="shared" si="34"/>
        <v>3.1815346225826574E-2</v>
      </c>
      <c r="P68" s="101">
        <v>1400.2</v>
      </c>
      <c r="Q68" s="115">
        <v>2241</v>
      </c>
      <c r="R68" s="112">
        <v>1775</v>
      </c>
      <c r="S68" s="108">
        <f t="shared" si="35"/>
        <v>466</v>
      </c>
      <c r="T68" s="166">
        <f t="shared" si="36"/>
        <v>0.26253521126760565</v>
      </c>
      <c r="U68" s="115">
        <v>1773</v>
      </c>
      <c r="V68" s="161">
        <v>1619</v>
      </c>
      <c r="W68" s="113">
        <f t="shared" si="37"/>
        <v>154</v>
      </c>
      <c r="X68" s="114">
        <f t="shared" si="38"/>
        <v>9.5120444718962319E-2</v>
      </c>
      <c r="Y68" s="116">
        <f t="shared" si="39"/>
        <v>7.5127118644067794</v>
      </c>
      <c r="Z68" s="117">
        <v>1605</v>
      </c>
      <c r="AA68" s="111">
        <v>950</v>
      </c>
      <c r="AB68" s="111">
        <v>60</v>
      </c>
      <c r="AC68" s="113">
        <f t="shared" si="40"/>
        <v>1010</v>
      </c>
      <c r="AD68" s="114">
        <f t="shared" si="41"/>
        <v>0.62928348909657317</v>
      </c>
      <c r="AE68" s="118">
        <f t="shared" si="42"/>
        <v>0.7826305547290795</v>
      </c>
      <c r="AF68" s="111">
        <v>285</v>
      </c>
      <c r="AG68" s="114">
        <f t="shared" si="43"/>
        <v>0.17757009345794392</v>
      </c>
      <c r="AH68" s="119">
        <f t="shared" si="44"/>
        <v>1.6026760303435494</v>
      </c>
      <c r="AI68" s="111">
        <v>285</v>
      </c>
      <c r="AJ68" s="111">
        <v>15</v>
      </c>
      <c r="AK68" s="113">
        <f t="shared" si="45"/>
        <v>300</v>
      </c>
      <c r="AL68" s="114">
        <f t="shared" si="46"/>
        <v>0.18691588785046728</v>
      </c>
      <c r="AM68" s="119">
        <f t="shared" si="47"/>
        <v>2.4547039614748938</v>
      </c>
      <c r="AN68" s="111">
        <v>15</v>
      </c>
      <c r="AO68" s="106" t="s">
        <v>4</v>
      </c>
      <c r="AP68" s="238" t="s">
        <v>4</v>
      </c>
    </row>
    <row r="69" spans="1:43" x14ac:dyDescent="0.2">
      <c r="A69" s="153"/>
      <c r="B69" s="157">
        <v>4210116</v>
      </c>
      <c r="C69" s="120"/>
      <c r="D69" s="107"/>
      <c r="E69" s="108"/>
      <c r="F69" s="108"/>
      <c r="G69" s="108"/>
      <c r="H69" s="163">
        <v>244210116</v>
      </c>
      <c r="I69" s="109">
        <v>3.25</v>
      </c>
      <c r="J69" s="110">
        <f t="shared" si="32"/>
        <v>325</v>
      </c>
      <c r="K69" s="111">
        <v>8065</v>
      </c>
      <c r="L69" s="111">
        <v>8602</v>
      </c>
      <c r="M69" s="112">
        <v>7493</v>
      </c>
      <c r="N69" s="113">
        <f t="shared" si="33"/>
        <v>572</v>
      </c>
      <c r="O69" s="114">
        <f t="shared" si="34"/>
        <v>7.6337915387695188E-2</v>
      </c>
      <c r="P69" s="101">
        <v>2480.3000000000002</v>
      </c>
      <c r="Q69" s="115">
        <v>6086</v>
      </c>
      <c r="R69" s="112">
        <v>5786</v>
      </c>
      <c r="S69" s="108">
        <f t="shared" si="35"/>
        <v>300</v>
      </c>
      <c r="T69" s="166">
        <f t="shared" si="36"/>
        <v>5.1849291393017631E-2</v>
      </c>
      <c r="U69" s="115">
        <v>4253</v>
      </c>
      <c r="V69" s="161">
        <v>4193</v>
      </c>
      <c r="W69" s="113">
        <f t="shared" si="37"/>
        <v>60</v>
      </c>
      <c r="X69" s="114">
        <f t="shared" si="38"/>
        <v>1.4309563558311471E-2</v>
      </c>
      <c r="Y69" s="116">
        <f t="shared" si="39"/>
        <v>13.086153846153847</v>
      </c>
      <c r="Z69" s="117">
        <v>4000</v>
      </c>
      <c r="AA69" s="111">
        <v>2160</v>
      </c>
      <c r="AB69" s="111">
        <v>150</v>
      </c>
      <c r="AC69" s="113">
        <f t="shared" si="40"/>
        <v>2310</v>
      </c>
      <c r="AD69" s="114">
        <f t="shared" si="41"/>
        <v>0.57750000000000001</v>
      </c>
      <c r="AE69" s="118">
        <f t="shared" si="42"/>
        <v>0.71822819633311852</v>
      </c>
      <c r="AF69" s="111">
        <v>900</v>
      </c>
      <c r="AG69" s="114">
        <f t="shared" si="43"/>
        <v>0.22500000000000001</v>
      </c>
      <c r="AH69" s="119">
        <f t="shared" si="44"/>
        <v>2.0307592331853135</v>
      </c>
      <c r="AI69" s="111">
        <v>600</v>
      </c>
      <c r="AJ69" s="111">
        <v>165</v>
      </c>
      <c r="AK69" s="113">
        <f t="shared" si="45"/>
        <v>765</v>
      </c>
      <c r="AL69" s="114">
        <f t="shared" si="46"/>
        <v>0.19125</v>
      </c>
      <c r="AM69" s="119">
        <f t="shared" si="47"/>
        <v>2.5116224095815931</v>
      </c>
      <c r="AN69" s="111">
        <v>35</v>
      </c>
      <c r="AO69" s="106" t="s">
        <v>4</v>
      </c>
      <c r="AP69" s="238" t="s">
        <v>4</v>
      </c>
    </row>
    <row r="70" spans="1:43" x14ac:dyDescent="0.2">
      <c r="A70" s="153"/>
      <c r="B70" s="157">
        <v>4210117.01</v>
      </c>
      <c r="C70" s="120">
        <v>4210117</v>
      </c>
      <c r="D70" s="101">
        <v>0.35896116500000003</v>
      </c>
      <c r="E70" s="112">
        <v>7897</v>
      </c>
      <c r="F70" s="112">
        <v>4534</v>
      </c>
      <c r="G70" s="161">
        <v>4177</v>
      </c>
      <c r="H70" s="163"/>
      <c r="I70" s="109">
        <v>2.13</v>
      </c>
      <c r="J70" s="110">
        <f t="shared" si="32"/>
        <v>213</v>
      </c>
      <c r="K70" s="111">
        <v>2978</v>
      </c>
      <c r="L70" s="111">
        <v>2763</v>
      </c>
      <c r="M70" s="112">
        <f>D70*E70</f>
        <v>2834.7163200050004</v>
      </c>
      <c r="N70" s="113">
        <f t="shared" si="33"/>
        <v>143.2836799949996</v>
      </c>
      <c r="O70" s="114">
        <f t="shared" si="34"/>
        <v>5.0546038410907677E-2</v>
      </c>
      <c r="P70" s="101">
        <v>1400.4</v>
      </c>
      <c r="Q70" s="115">
        <v>1591</v>
      </c>
      <c r="R70" s="112">
        <f>D70*F70</f>
        <v>1627.5299221100001</v>
      </c>
      <c r="S70" s="108">
        <f t="shared" si="35"/>
        <v>-36.529922110000143</v>
      </c>
      <c r="T70" s="166">
        <f t="shared" si="36"/>
        <v>-2.2445007992627979E-2</v>
      </c>
      <c r="U70" s="115">
        <v>1295</v>
      </c>
      <c r="V70" s="161">
        <f>D70*G70</f>
        <v>1499.380786205</v>
      </c>
      <c r="W70" s="113">
        <f t="shared" si="37"/>
        <v>-204.38078620500005</v>
      </c>
      <c r="X70" s="114">
        <f t="shared" si="38"/>
        <v>-0.13631012754424909</v>
      </c>
      <c r="Y70" s="116">
        <f t="shared" si="39"/>
        <v>6.07981220657277</v>
      </c>
      <c r="Z70" s="117">
        <v>1275</v>
      </c>
      <c r="AA70" s="111">
        <v>795</v>
      </c>
      <c r="AB70" s="111">
        <v>55</v>
      </c>
      <c r="AC70" s="113">
        <f t="shared" si="40"/>
        <v>850</v>
      </c>
      <c r="AD70" s="114">
        <f t="shared" si="41"/>
        <v>0.66666666666666663</v>
      </c>
      <c r="AE70" s="118">
        <f t="shared" si="42"/>
        <v>0.82912345897041095</v>
      </c>
      <c r="AF70" s="111">
        <v>190</v>
      </c>
      <c r="AG70" s="114">
        <f t="shared" si="43"/>
        <v>0.14901960784313725</v>
      </c>
      <c r="AH70" s="119">
        <f t="shared" si="44"/>
        <v>1.3449908646804689</v>
      </c>
      <c r="AI70" s="111">
        <v>165</v>
      </c>
      <c r="AJ70" s="111">
        <v>55</v>
      </c>
      <c r="AK70" s="113">
        <f t="shared" si="45"/>
        <v>220</v>
      </c>
      <c r="AL70" s="114">
        <f t="shared" si="46"/>
        <v>0.17254901960784313</v>
      </c>
      <c r="AM70" s="119">
        <f t="shared" si="47"/>
        <v>2.2660286765929021</v>
      </c>
      <c r="AN70" s="111">
        <v>20</v>
      </c>
      <c r="AO70" s="106" t="s">
        <v>4</v>
      </c>
      <c r="AP70" s="238" t="s">
        <v>4</v>
      </c>
      <c r="AQ70" s="169" t="s">
        <v>61</v>
      </c>
    </row>
    <row r="71" spans="1:43" x14ac:dyDescent="0.2">
      <c r="A71" s="153"/>
      <c r="B71" s="157">
        <v>4210117.0199999996</v>
      </c>
      <c r="C71" s="120">
        <v>4210117</v>
      </c>
      <c r="D71" s="101">
        <v>0.63963593500000004</v>
      </c>
      <c r="E71" s="112">
        <v>7897</v>
      </c>
      <c r="F71" s="112">
        <v>4534</v>
      </c>
      <c r="G71" s="161">
        <v>4177</v>
      </c>
      <c r="H71" s="163"/>
      <c r="I71" s="109">
        <v>0.8</v>
      </c>
      <c r="J71" s="110">
        <f t="shared" si="32"/>
        <v>80</v>
      </c>
      <c r="K71" s="111">
        <v>4788</v>
      </c>
      <c r="L71" s="111">
        <v>5195</v>
      </c>
      <c r="M71" s="112">
        <f>D71*E71</f>
        <v>5051.2049786950001</v>
      </c>
      <c r="N71" s="113">
        <f t="shared" si="33"/>
        <v>-263.20497869500014</v>
      </c>
      <c r="O71" s="114">
        <f t="shared" si="34"/>
        <v>-5.2107364441781226E-2</v>
      </c>
      <c r="P71" s="101">
        <v>5958.2</v>
      </c>
      <c r="Q71" s="115">
        <v>3035</v>
      </c>
      <c r="R71" s="112">
        <f>D71*F71</f>
        <v>2900.10932929</v>
      </c>
      <c r="S71" s="108">
        <f t="shared" si="35"/>
        <v>134.89067070999999</v>
      </c>
      <c r="T71" s="166">
        <f t="shared" si="36"/>
        <v>4.6512270881533875E-2</v>
      </c>
      <c r="U71" s="115">
        <v>2772</v>
      </c>
      <c r="V71" s="161">
        <f>D71*G71</f>
        <v>2671.7593004950004</v>
      </c>
      <c r="W71" s="113">
        <f t="shared" si="37"/>
        <v>100.24069950499961</v>
      </c>
      <c r="X71" s="114">
        <f t="shared" si="38"/>
        <v>3.7518611607874959E-2</v>
      </c>
      <c r="Y71" s="116">
        <f t="shared" si="39"/>
        <v>34.65</v>
      </c>
      <c r="Z71" s="117">
        <v>1750</v>
      </c>
      <c r="AA71" s="111">
        <v>990</v>
      </c>
      <c r="AB71" s="111">
        <v>40</v>
      </c>
      <c r="AC71" s="113">
        <f t="shared" si="40"/>
        <v>1030</v>
      </c>
      <c r="AD71" s="114">
        <f t="shared" si="41"/>
        <v>0.58857142857142852</v>
      </c>
      <c r="AE71" s="118">
        <f t="shared" si="42"/>
        <v>0.73199756806244853</v>
      </c>
      <c r="AF71" s="111">
        <v>450</v>
      </c>
      <c r="AG71" s="114">
        <f t="shared" si="43"/>
        <v>0.25714285714285712</v>
      </c>
      <c r="AH71" s="119">
        <f t="shared" si="44"/>
        <v>2.3208676950689293</v>
      </c>
      <c r="AI71" s="111">
        <v>225</v>
      </c>
      <c r="AJ71" s="111">
        <v>45</v>
      </c>
      <c r="AK71" s="113">
        <f t="shared" si="45"/>
        <v>270</v>
      </c>
      <c r="AL71" s="114">
        <f t="shared" si="46"/>
        <v>0.15428571428571428</v>
      </c>
      <c r="AM71" s="119">
        <f t="shared" si="47"/>
        <v>2.0261827842002766</v>
      </c>
      <c r="AN71" s="111">
        <v>10</v>
      </c>
      <c r="AO71" s="106" t="s">
        <v>4</v>
      </c>
      <c r="AP71" s="238" t="s">
        <v>4</v>
      </c>
      <c r="AQ71" s="169" t="s">
        <v>61</v>
      </c>
    </row>
    <row r="72" spans="1:43" x14ac:dyDescent="0.2">
      <c r="A72" s="156"/>
      <c r="B72" s="160">
        <v>4210118</v>
      </c>
      <c r="C72" s="149"/>
      <c r="D72" s="136"/>
      <c r="E72" s="137"/>
      <c r="F72" s="137"/>
      <c r="G72" s="137"/>
      <c r="H72" s="165">
        <v>244210118</v>
      </c>
      <c r="I72" s="138">
        <v>4.5</v>
      </c>
      <c r="J72" s="139">
        <f t="shared" si="32"/>
        <v>450</v>
      </c>
      <c r="K72" s="140">
        <v>6201</v>
      </c>
      <c r="L72" s="140">
        <v>6307</v>
      </c>
      <c r="M72" s="141">
        <v>6348</v>
      </c>
      <c r="N72" s="142">
        <f t="shared" si="33"/>
        <v>-147</v>
      </c>
      <c r="O72" s="143">
        <f t="shared" si="34"/>
        <v>-2.3156899810964082E-2</v>
      </c>
      <c r="P72" s="103">
        <v>1376.7</v>
      </c>
      <c r="Q72" s="144">
        <v>3358</v>
      </c>
      <c r="R72" s="141">
        <v>3320</v>
      </c>
      <c r="S72" s="137">
        <f t="shared" si="35"/>
        <v>38</v>
      </c>
      <c r="T72" s="168">
        <f t="shared" si="36"/>
        <v>1.144578313253012E-2</v>
      </c>
      <c r="U72" s="144">
        <v>3044</v>
      </c>
      <c r="V72" s="162">
        <v>3153</v>
      </c>
      <c r="W72" s="142">
        <f t="shared" si="37"/>
        <v>-109</v>
      </c>
      <c r="X72" s="143">
        <f t="shared" si="38"/>
        <v>-3.4570250555026959E-2</v>
      </c>
      <c r="Y72" s="145">
        <f t="shared" si="39"/>
        <v>6.764444444444444</v>
      </c>
      <c r="Z72" s="146">
        <v>3450</v>
      </c>
      <c r="AA72" s="140">
        <v>2450</v>
      </c>
      <c r="AB72" s="140">
        <v>90</v>
      </c>
      <c r="AC72" s="142">
        <f t="shared" si="40"/>
        <v>2540</v>
      </c>
      <c r="AD72" s="143">
        <f t="shared" si="41"/>
        <v>0.73623188405797102</v>
      </c>
      <c r="AE72" s="147">
        <f t="shared" si="42"/>
        <v>0.91564068947167132</v>
      </c>
      <c r="AF72" s="140">
        <v>670</v>
      </c>
      <c r="AG72" s="143">
        <f t="shared" si="43"/>
        <v>0.19420289855072465</v>
      </c>
      <c r="AH72" s="148">
        <f t="shared" si="44"/>
        <v>1.7527970193032658</v>
      </c>
      <c r="AI72" s="140">
        <v>180</v>
      </c>
      <c r="AJ72" s="140">
        <v>35</v>
      </c>
      <c r="AK72" s="142">
        <f t="shared" si="45"/>
        <v>215</v>
      </c>
      <c r="AL72" s="143">
        <f t="shared" si="46"/>
        <v>6.2318840579710148E-2</v>
      </c>
      <c r="AM72" s="148">
        <f t="shared" si="47"/>
        <v>0.81841253092362232</v>
      </c>
      <c r="AN72" s="140">
        <v>25</v>
      </c>
      <c r="AO72" s="135" t="s">
        <v>5</v>
      </c>
      <c r="AP72" s="244" t="s">
        <v>5</v>
      </c>
    </row>
    <row r="73" spans="1:43" x14ac:dyDescent="0.2">
      <c r="B73" s="159">
        <v>4210119.0199999996</v>
      </c>
      <c r="H73" s="203">
        <v>244210119.02000001</v>
      </c>
      <c r="I73" s="60">
        <v>41.5</v>
      </c>
      <c r="J73" s="19">
        <f t="shared" si="32"/>
        <v>4150</v>
      </c>
      <c r="K73" s="61">
        <v>4574</v>
      </c>
      <c r="L73" s="61">
        <v>4554</v>
      </c>
      <c r="M73" s="204">
        <v>4776</v>
      </c>
      <c r="N73" s="20">
        <f t="shared" si="33"/>
        <v>-202</v>
      </c>
      <c r="O73" s="22">
        <f t="shared" si="34"/>
        <v>-4.2294807370184255E-2</v>
      </c>
      <c r="P73" s="62">
        <v>110.2</v>
      </c>
      <c r="Q73" s="63">
        <v>2123</v>
      </c>
      <c r="R73" s="204">
        <v>2012</v>
      </c>
      <c r="S73" s="21">
        <f t="shared" si="35"/>
        <v>111</v>
      </c>
      <c r="T73" s="23">
        <f t="shared" si="36"/>
        <v>5.5168986083499003E-2</v>
      </c>
      <c r="U73" s="63">
        <v>2077</v>
      </c>
      <c r="V73" s="205">
        <v>1965</v>
      </c>
      <c r="W73" s="20">
        <f t="shared" si="37"/>
        <v>112</v>
      </c>
      <c r="X73" s="22">
        <f t="shared" si="38"/>
        <v>5.6997455470737916E-2</v>
      </c>
      <c r="Y73" s="12">
        <f t="shared" si="39"/>
        <v>0.50048192771084332</v>
      </c>
      <c r="Z73" s="64">
        <v>2260</v>
      </c>
      <c r="AA73" s="61">
        <v>1980</v>
      </c>
      <c r="AB73" s="61">
        <v>50</v>
      </c>
      <c r="AC73" s="20">
        <f t="shared" si="40"/>
        <v>2030</v>
      </c>
      <c r="AD73" s="22">
        <f t="shared" si="41"/>
        <v>0.89823008849557517</v>
      </c>
      <c r="AE73" s="13">
        <f t="shared" si="42"/>
        <v>1.1171154568871244</v>
      </c>
      <c r="AF73" s="61">
        <v>140</v>
      </c>
      <c r="AG73" s="22">
        <f t="shared" si="43"/>
        <v>6.1946902654867256E-2</v>
      </c>
      <c r="AH73" s="14">
        <f t="shared" si="44"/>
        <v>0.55910775348268216</v>
      </c>
      <c r="AI73" s="61">
        <v>60</v>
      </c>
      <c r="AJ73" s="61">
        <v>0</v>
      </c>
      <c r="AK73" s="20">
        <f t="shared" si="45"/>
        <v>60</v>
      </c>
      <c r="AL73" s="22">
        <f t="shared" si="46"/>
        <v>2.6548672566371681E-2</v>
      </c>
      <c r="AM73" s="14">
        <f t="shared" si="47"/>
        <v>0.34865485470506236</v>
      </c>
      <c r="AN73" s="61">
        <v>30</v>
      </c>
      <c r="AO73" s="15" t="s">
        <v>2</v>
      </c>
      <c r="AP73" s="234" t="s">
        <v>2</v>
      </c>
    </row>
    <row r="74" spans="1:43" x14ac:dyDescent="0.2">
      <c r="A74" s="154"/>
      <c r="B74" s="158">
        <v>4210119.03</v>
      </c>
      <c r="C74" s="134"/>
      <c r="D74" s="121"/>
      <c r="E74" s="122"/>
      <c r="F74" s="122"/>
      <c r="G74" s="122"/>
      <c r="H74" s="164">
        <v>244210119.03</v>
      </c>
      <c r="I74" s="123">
        <v>4.22</v>
      </c>
      <c r="J74" s="124">
        <f t="shared" si="32"/>
        <v>422</v>
      </c>
      <c r="K74" s="125">
        <v>8207</v>
      </c>
      <c r="L74" s="125">
        <v>7801</v>
      </c>
      <c r="M74" s="126">
        <v>7403</v>
      </c>
      <c r="N74" s="127">
        <f t="shared" si="33"/>
        <v>804</v>
      </c>
      <c r="O74" s="128">
        <f t="shared" si="34"/>
        <v>0.10860461974875051</v>
      </c>
      <c r="P74" s="102">
        <v>1942.8</v>
      </c>
      <c r="Q74" s="129">
        <v>3337</v>
      </c>
      <c r="R74" s="126">
        <v>2744</v>
      </c>
      <c r="S74" s="122">
        <f t="shared" si="35"/>
        <v>593</v>
      </c>
      <c r="T74" s="167">
        <f t="shared" si="36"/>
        <v>0.21610787172011661</v>
      </c>
      <c r="U74" s="129">
        <v>3284</v>
      </c>
      <c r="V74" s="150">
        <v>2704</v>
      </c>
      <c r="W74" s="127">
        <f t="shared" si="37"/>
        <v>580</v>
      </c>
      <c r="X74" s="128">
        <f t="shared" si="38"/>
        <v>0.21449704142011836</v>
      </c>
      <c r="Y74" s="130">
        <f t="shared" si="39"/>
        <v>7.781990521327014</v>
      </c>
      <c r="Z74" s="131">
        <v>4365</v>
      </c>
      <c r="AA74" s="125">
        <v>3680</v>
      </c>
      <c r="AB74" s="125">
        <v>170</v>
      </c>
      <c r="AC74" s="127">
        <f t="shared" si="40"/>
        <v>3850</v>
      </c>
      <c r="AD74" s="128">
        <f t="shared" si="41"/>
        <v>0.88201603665521189</v>
      </c>
      <c r="AE74" s="132">
        <f t="shared" si="42"/>
        <v>1.0969502807684133</v>
      </c>
      <c r="AF74" s="125">
        <v>335</v>
      </c>
      <c r="AG74" s="128">
        <f t="shared" si="43"/>
        <v>7.6746849942726236E-2</v>
      </c>
      <c r="AH74" s="133">
        <f t="shared" si="44"/>
        <v>0.69268610728479574</v>
      </c>
      <c r="AI74" s="125">
        <v>110</v>
      </c>
      <c r="AJ74" s="125">
        <v>30</v>
      </c>
      <c r="AK74" s="127">
        <f t="shared" si="45"/>
        <v>140</v>
      </c>
      <c r="AL74" s="128">
        <f t="shared" si="46"/>
        <v>3.2073310423825885E-2</v>
      </c>
      <c r="AM74" s="133">
        <f t="shared" si="47"/>
        <v>0.42120807952913986</v>
      </c>
      <c r="AN74" s="125">
        <v>40</v>
      </c>
      <c r="AO74" s="105" t="s">
        <v>6</v>
      </c>
      <c r="AP74" s="241" t="s">
        <v>6</v>
      </c>
    </row>
    <row r="75" spans="1:43" x14ac:dyDescent="0.2">
      <c r="A75" s="154"/>
      <c r="B75" s="158">
        <v>4210119.04</v>
      </c>
      <c r="C75" s="134"/>
      <c r="D75" s="121"/>
      <c r="E75" s="122"/>
      <c r="F75" s="122"/>
      <c r="G75" s="122"/>
      <c r="H75" s="164">
        <v>244210119.03999999</v>
      </c>
      <c r="I75" s="123">
        <v>7.66</v>
      </c>
      <c r="J75" s="124">
        <f t="shared" si="32"/>
        <v>766</v>
      </c>
      <c r="K75" s="125">
        <v>2983</v>
      </c>
      <c r="L75" s="125">
        <v>2928</v>
      </c>
      <c r="M75" s="126">
        <v>2925</v>
      </c>
      <c r="N75" s="127">
        <f t="shared" si="33"/>
        <v>58</v>
      </c>
      <c r="O75" s="128">
        <f t="shared" si="34"/>
        <v>1.9829059829059831E-2</v>
      </c>
      <c r="P75" s="102">
        <v>389.3</v>
      </c>
      <c r="Q75" s="129">
        <v>1245</v>
      </c>
      <c r="R75" s="126">
        <v>1184</v>
      </c>
      <c r="S75" s="122">
        <f t="shared" si="35"/>
        <v>61</v>
      </c>
      <c r="T75" s="167">
        <f t="shared" si="36"/>
        <v>5.1520270270270271E-2</v>
      </c>
      <c r="U75" s="129">
        <v>1228</v>
      </c>
      <c r="V75" s="150">
        <v>1147</v>
      </c>
      <c r="W75" s="127">
        <f t="shared" si="37"/>
        <v>81</v>
      </c>
      <c r="X75" s="128">
        <f t="shared" si="38"/>
        <v>7.0619006102877066E-2</v>
      </c>
      <c r="Y75" s="130">
        <f t="shared" si="39"/>
        <v>1.6031331592689295</v>
      </c>
      <c r="Z75" s="131">
        <v>1630</v>
      </c>
      <c r="AA75" s="125">
        <v>1410</v>
      </c>
      <c r="AB75" s="125">
        <v>90</v>
      </c>
      <c r="AC75" s="127">
        <f t="shared" si="40"/>
        <v>1500</v>
      </c>
      <c r="AD75" s="128">
        <f t="shared" si="41"/>
        <v>0.92024539877300615</v>
      </c>
      <c r="AE75" s="132">
        <f t="shared" si="42"/>
        <v>1.1444955721984202</v>
      </c>
      <c r="AF75" s="125">
        <v>100</v>
      </c>
      <c r="AG75" s="128">
        <f t="shared" si="43"/>
        <v>6.1349693251533742E-2</v>
      </c>
      <c r="AH75" s="133">
        <f t="shared" si="44"/>
        <v>0.55371758232728385</v>
      </c>
      <c r="AI75" s="125">
        <v>20</v>
      </c>
      <c r="AJ75" s="125">
        <v>10</v>
      </c>
      <c r="AK75" s="127">
        <f t="shared" si="45"/>
        <v>30</v>
      </c>
      <c r="AL75" s="128">
        <f t="shared" si="46"/>
        <v>1.8404907975460124E-2</v>
      </c>
      <c r="AM75" s="133">
        <f t="shared" si="47"/>
        <v>0.24170551277099417</v>
      </c>
      <c r="AN75" s="125">
        <v>0</v>
      </c>
      <c r="AO75" s="105" t="s">
        <v>6</v>
      </c>
      <c r="AP75" s="241" t="s">
        <v>6</v>
      </c>
    </row>
    <row r="76" spans="1:43" x14ac:dyDescent="0.2">
      <c r="A76" s="154"/>
      <c r="B76" s="158">
        <v>4210120.01</v>
      </c>
      <c r="C76" s="134"/>
      <c r="D76" s="121"/>
      <c r="E76" s="122"/>
      <c r="F76" s="122"/>
      <c r="G76" s="122"/>
      <c r="H76" s="164">
        <v>244210120.00999999</v>
      </c>
      <c r="I76" s="123">
        <v>1.86</v>
      </c>
      <c r="J76" s="124">
        <f t="shared" si="32"/>
        <v>186</v>
      </c>
      <c r="K76" s="125">
        <v>3138</v>
      </c>
      <c r="L76" s="125">
        <v>3215</v>
      </c>
      <c r="M76" s="126">
        <v>3343</v>
      </c>
      <c r="N76" s="127">
        <f t="shared" si="33"/>
        <v>-205</v>
      </c>
      <c r="O76" s="128">
        <f t="shared" si="34"/>
        <v>-6.13221657194137E-2</v>
      </c>
      <c r="P76" s="102">
        <v>1687.5</v>
      </c>
      <c r="Q76" s="129">
        <v>1368</v>
      </c>
      <c r="R76" s="126">
        <v>1399</v>
      </c>
      <c r="S76" s="122">
        <f t="shared" si="35"/>
        <v>-31</v>
      </c>
      <c r="T76" s="167">
        <f t="shared" si="36"/>
        <v>-2.215868477483917E-2</v>
      </c>
      <c r="U76" s="129">
        <v>1348</v>
      </c>
      <c r="V76" s="150">
        <v>1378</v>
      </c>
      <c r="W76" s="127">
        <f t="shared" si="37"/>
        <v>-30</v>
      </c>
      <c r="X76" s="128">
        <f t="shared" si="38"/>
        <v>-2.1770682148040638E-2</v>
      </c>
      <c r="Y76" s="130">
        <f t="shared" si="39"/>
        <v>7.247311827956989</v>
      </c>
      <c r="Z76" s="131">
        <v>1300</v>
      </c>
      <c r="AA76" s="125">
        <v>940</v>
      </c>
      <c r="AB76" s="125">
        <v>70</v>
      </c>
      <c r="AC76" s="127">
        <f t="shared" si="40"/>
        <v>1010</v>
      </c>
      <c r="AD76" s="128">
        <f t="shared" si="41"/>
        <v>0.77692307692307694</v>
      </c>
      <c r="AE76" s="132">
        <f t="shared" si="42"/>
        <v>0.96624772333859443</v>
      </c>
      <c r="AF76" s="125">
        <v>185</v>
      </c>
      <c r="AG76" s="128">
        <f t="shared" si="43"/>
        <v>0.1423076923076923</v>
      </c>
      <c r="AH76" s="133">
        <f t="shared" si="44"/>
        <v>1.2844118226984034</v>
      </c>
      <c r="AI76" s="125">
        <v>85</v>
      </c>
      <c r="AJ76" s="125">
        <v>10</v>
      </c>
      <c r="AK76" s="127">
        <f t="shared" si="45"/>
        <v>95</v>
      </c>
      <c r="AL76" s="128">
        <f t="shared" si="46"/>
        <v>7.3076923076923081E-2</v>
      </c>
      <c r="AM76" s="133">
        <f t="shared" si="47"/>
        <v>0.95969483724585769</v>
      </c>
      <c r="AN76" s="125">
        <v>0</v>
      </c>
      <c r="AO76" s="105" t="s">
        <v>6</v>
      </c>
      <c r="AP76" s="244" t="s">
        <v>5</v>
      </c>
    </row>
    <row r="77" spans="1:43" x14ac:dyDescent="0.2">
      <c r="A77" s="154"/>
      <c r="B77" s="158">
        <v>4210120.0199999996</v>
      </c>
      <c r="C77" s="134"/>
      <c r="D77" s="121"/>
      <c r="E77" s="122"/>
      <c r="F77" s="122"/>
      <c r="G77" s="122"/>
      <c r="H77" s="164">
        <v>244210120.02000001</v>
      </c>
      <c r="I77" s="123">
        <v>3.18</v>
      </c>
      <c r="J77" s="124">
        <f t="shared" si="32"/>
        <v>318</v>
      </c>
      <c r="K77" s="125">
        <v>6142</v>
      </c>
      <c r="L77" s="125">
        <v>6284</v>
      </c>
      <c r="M77" s="126">
        <v>6521</v>
      </c>
      <c r="N77" s="127">
        <f t="shared" si="33"/>
        <v>-379</v>
      </c>
      <c r="O77" s="128">
        <f t="shared" si="34"/>
        <v>-5.8119920257629201E-2</v>
      </c>
      <c r="P77" s="102">
        <v>1933.9</v>
      </c>
      <c r="Q77" s="129">
        <v>2539</v>
      </c>
      <c r="R77" s="126">
        <v>2522</v>
      </c>
      <c r="S77" s="122">
        <f t="shared" si="35"/>
        <v>17</v>
      </c>
      <c r="T77" s="167">
        <f t="shared" si="36"/>
        <v>6.7406819984139575E-3</v>
      </c>
      <c r="U77" s="129">
        <v>2500</v>
      </c>
      <c r="V77" s="150">
        <v>2472</v>
      </c>
      <c r="W77" s="127">
        <f t="shared" si="37"/>
        <v>28</v>
      </c>
      <c r="X77" s="128">
        <f t="shared" si="38"/>
        <v>1.1326860841423949E-2</v>
      </c>
      <c r="Y77" s="130">
        <f t="shared" si="39"/>
        <v>7.8616352201257858</v>
      </c>
      <c r="Z77" s="131">
        <v>3085</v>
      </c>
      <c r="AA77" s="125">
        <v>2480</v>
      </c>
      <c r="AB77" s="125">
        <v>120</v>
      </c>
      <c r="AC77" s="127">
        <f t="shared" si="40"/>
        <v>2600</v>
      </c>
      <c r="AD77" s="128">
        <f t="shared" si="41"/>
        <v>0.84278768233387358</v>
      </c>
      <c r="AE77" s="132">
        <f t="shared" si="42"/>
        <v>1.0481625575314759</v>
      </c>
      <c r="AF77" s="125">
        <v>325</v>
      </c>
      <c r="AG77" s="128">
        <f t="shared" si="43"/>
        <v>0.1053484602917342</v>
      </c>
      <c r="AH77" s="133">
        <f t="shared" si="44"/>
        <v>0.95083270417464705</v>
      </c>
      <c r="AI77" s="125">
        <v>80</v>
      </c>
      <c r="AJ77" s="125">
        <v>40</v>
      </c>
      <c r="AK77" s="127">
        <f t="shared" si="45"/>
        <v>120</v>
      </c>
      <c r="AL77" s="128">
        <f t="shared" si="46"/>
        <v>3.8897893030794169E-2</v>
      </c>
      <c r="AM77" s="133">
        <f t="shared" si="47"/>
        <v>0.51083304481908653</v>
      </c>
      <c r="AN77" s="125">
        <v>45</v>
      </c>
      <c r="AO77" s="105" t="s">
        <v>6</v>
      </c>
      <c r="AP77" s="241" t="s">
        <v>6</v>
      </c>
    </row>
    <row r="78" spans="1:43" x14ac:dyDescent="0.2">
      <c r="A78" s="154"/>
      <c r="B78" s="158">
        <v>4210120.03</v>
      </c>
      <c r="C78" s="134"/>
      <c r="D78" s="121"/>
      <c r="E78" s="122"/>
      <c r="F78" s="122"/>
      <c r="G78" s="122"/>
      <c r="H78" s="164">
        <v>244210120.03</v>
      </c>
      <c r="I78" s="123">
        <v>1.57</v>
      </c>
      <c r="J78" s="124">
        <f t="shared" si="32"/>
        <v>157</v>
      </c>
      <c r="K78" s="125">
        <v>3525</v>
      </c>
      <c r="L78" s="125">
        <v>3654</v>
      </c>
      <c r="M78" s="126">
        <v>3801</v>
      </c>
      <c r="N78" s="127">
        <f t="shared" si="33"/>
        <v>-276</v>
      </c>
      <c r="O78" s="128">
        <f t="shared" si="34"/>
        <v>-7.261247040252565E-2</v>
      </c>
      <c r="P78" s="102">
        <v>2246.8000000000002</v>
      </c>
      <c r="Q78" s="129">
        <v>1431</v>
      </c>
      <c r="R78" s="126">
        <v>1412</v>
      </c>
      <c r="S78" s="122">
        <f t="shared" si="35"/>
        <v>19</v>
      </c>
      <c r="T78" s="167">
        <f t="shared" si="36"/>
        <v>1.3456090651558074E-2</v>
      </c>
      <c r="U78" s="129">
        <v>1425</v>
      </c>
      <c r="V78" s="150">
        <v>1403</v>
      </c>
      <c r="W78" s="127">
        <f t="shared" si="37"/>
        <v>22</v>
      </c>
      <c r="X78" s="128">
        <f t="shared" si="38"/>
        <v>1.5680684248039915E-2</v>
      </c>
      <c r="Y78" s="130">
        <f t="shared" si="39"/>
        <v>9.0764331210191092</v>
      </c>
      <c r="Z78" s="131">
        <v>1710</v>
      </c>
      <c r="AA78" s="125">
        <v>1345</v>
      </c>
      <c r="AB78" s="125">
        <v>65</v>
      </c>
      <c r="AC78" s="127">
        <f t="shared" si="40"/>
        <v>1410</v>
      </c>
      <c r="AD78" s="128">
        <f t="shared" si="41"/>
        <v>0.82456140350877194</v>
      </c>
      <c r="AE78" s="132">
        <f t="shared" si="42"/>
        <v>1.0254948045160346</v>
      </c>
      <c r="AF78" s="125">
        <v>180</v>
      </c>
      <c r="AG78" s="128">
        <f t="shared" si="43"/>
        <v>0.10526315789473684</v>
      </c>
      <c r="AH78" s="133">
        <f t="shared" si="44"/>
        <v>0.95006279915102376</v>
      </c>
      <c r="AI78" s="125">
        <v>65</v>
      </c>
      <c r="AJ78" s="125">
        <v>40</v>
      </c>
      <c r="AK78" s="127">
        <f t="shared" si="45"/>
        <v>105</v>
      </c>
      <c r="AL78" s="128">
        <f t="shared" si="46"/>
        <v>6.1403508771929821E-2</v>
      </c>
      <c r="AM78" s="133">
        <f t="shared" si="47"/>
        <v>0.80639178383539278</v>
      </c>
      <c r="AN78" s="125">
        <v>15</v>
      </c>
      <c r="AO78" s="105" t="s">
        <v>6</v>
      </c>
      <c r="AP78" s="241" t="s">
        <v>6</v>
      </c>
    </row>
    <row r="79" spans="1:43" x14ac:dyDescent="0.2">
      <c r="A79" s="154"/>
      <c r="B79" s="158">
        <v>4210140.01</v>
      </c>
      <c r="C79" s="134"/>
      <c r="D79" s="121"/>
      <c r="E79" s="122"/>
      <c r="F79" s="122"/>
      <c r="G79" s="122"/>
      <c r="H79" s="164">
        <v>244210140.00999999</v>
      </c>
      <c r="I79" s="123">
        <v>2.69</v>
      </c>
      <c r="J79" s="124">
        <f t="shared" si="32"/>
        <v>269</v>
      </c>
      <c r="K79" s="125">
        <v>7291</v>
      </c>
      <c r="L79" s="125">
        <v>7385</v>
      </c>
      <c r="M79" s="126">
        <v>7211</v>
      </c>
      <c r="N79" s="127">
        <f t="shared" si="33"/>
        <v>80</v>
      </c>
      <c r="O79" s="128">
        <f t="shared" si="34"/>
        <v>1.109416169740674E-2</v>
      </c>
      <c r="P79" s="102">
        <v>2710.1</v>
      </c>
      <c r="Q79" s="129">
        <v>2722</v>
      </c>
      <c r="R79" s="126">
        <v>2593</v>
      </c>
      <c r="S79" s="122">
        <f t="shared" si="35"/>
        <v>129</v>
      </c>
      <c r="T79" s="167">
        <f t="shared" si="36"/>
        <v>4.9749325106054766E-2</v>
      </c>
      <c r="U79" s="129">
        <v>2704</v>
      </c>
      <c r="V79" s="150">
        <v>2578</v>
      </c>
      <c r="W79" s="127">
        <f t="shared" si="37"/>
        <v>126</v>
      </c>
      <c r="X79" s="128">
        <f t="shared" si="38"/>
        <v>4.8875096974398756E-2</v>
      </c>
      <c r="Y79" s="130">
        <f t="shared" si="39"/>
        <v>10.052044609665428</v>
      </c>
      <c r="Z79" s="131">
        <v>3590</v>
      </c>
      <c r="AA79" s="125">
        <v>3135</v>
      </c>
      <c r="AB79" s="125">
        <v>180</v>
      </c>
      <c r="AC79" s="127">
        <f t="shared" si="40"/>
        <v>3315</v>
      </c>
      <c r="AD79" s="128">
        <f t="shared" si="41"/>
        <v>0.92339832869080785</v>
      </c>
      <c r="AE79" s="132">
        <f t="shared" si="42"/>
        <v>1.1484168244374287</v>
      </c>
      <c r="AF79" s="125">
        <v>210</v>
      </c>
      <c r="AG79" s="128">
        <f t="shared" si="43"/>
        <v>5.8495821727019497E-2</v>
      </c>
      <c r="AH79" s="133">
        <f t="shared" si="44"/>
        <v>0.52795968922180847</v>
      </c>
      <c r="AI79" s="125">
        <v>35</v>
      </c>
      <c r="AJ79" s="125">
        <v>20</v>
      </c>
      <c r="AK79" s="127">
        <f t="shared" si="45"/>
        <v>55</v>
      </c>
      <c r="AL79" s="128">
        <f t="shared" si="46"/>
        <v>1.532033426183844E-2</v>
      </c>
      <c r="AM79" s="133">
        <f t="shared" si="47"/>
        <v>0.20119683583955084</v>
      </c>
      <c r="AN79" s="125">
        <v>15</v>
      </c>
      <c r="AO79" s="105" t="s">
        <v>6</v>
      </c>
      <c r="AP79" s="241" t="s">
        <v>6</v>
      </c>
    </row>
    <row r="80" spans="1:43" x14ac:dyDescent="0.2">
      <c r="A80" s="154"/>
      <c r="B80" s="158">
        <v>4210140.0199999996</v>
      </c>
      <c r="C80" s="134"/>
      <c r="D80" s="121"/>
      <c r="E80" s="122"/>
      <c r="F80" s="122"/>
      <c r="G80" s="122"/>
      <c r="H80" s="164">
        <v>244210140.02000001</v>
      </c>
      <c r="I80" s="123">
        <v>2.72</v>
      </c>
      <c r="J80" s="124">
        <f t="shared" si="32"/>
        <v>272</v>
      </c>
      <c r="K80" s="125">
        <v>4587</v>
      </c>
      <c r="L80" s="125">
        <v>4498</v>
      </c>
      <c r="M80" s="126">
        <v>4245</v>
      </c>
      <c r="N80" s="127">
        <f t="shared" si="33"/>
        <v>342</v>
      </c>
      <c r="O80" s="128">
        <f t="shared" si="34"/>
        <v>8.0565371024734989E-2</v>
      </c>
      <c r="P80" s="102">
        <v>1687.8</v>
      </c>
      <c r="Q80" s="129">
        <v>2285</v>
      </c>
      <c r="R80" s="126">
        <v>2141</v>
      </c>
      <c r="S80" s="122">
        <f t="shared" si="35"/>
        <v>144</v>
      </c>
      <c r="T80" s="167">
        <f t="shared" si="36"/>
        <v>6.7258290518449323E-2</v>
      </c>
      <c r="U80" s="129">
        <v>2190</v>
      </c>
      <c r="V80" s="150">
        <v>2089</v>
      </c>
      <c r="W80" s="127">
        <f t="shared" si="37"/>
        <v>101</v>
      </c>
      <c r="X80" s="128">
        <f t="shared" si="38"/>
        <v>4.8348492101483967E-2</v>
      </c>
      <c r="Y80" s="130">
        <f t="shared" si="39"/>
        <v>8.0514705882352935</v>
      </c>
      <c r="Z80" s="131">
        <v>2295</v>
      </c>
      <c r="AA80" s="125">
        <v>1745</v>
      </c>
      <c r="AB80" s="125">
        <v>100</v>
      </c>
      <c r="AC80" s="127">
        <f t="shared" si="40"/>
        <v>1845</v>
      </c>
      <c r="AD80" s="128">
        <f t="shared" si="41"/>
        <v>0.80392156862745101</v>
      </c>
      <c r="AE80" s="132">
        <f t="shared" si="42"/>
        <v>0.99982534758196628</v>
      </c>
      <c r="AF80" s="125">
        <v>295</v>
      </c>
      <c r="AG80" s="128">
        <f t="shared" si="43"/>
        <v>0.12854030501089325</v>
      </c>
      <c r="AH80" s="133">
        <f t="shared" si="44"/>
        <v>1.1601529388325684</v>
      </c>
      <c r="AI80" s="125">
        <v>90</v>
      </c>
      <c r="AJ80" s="125">
        <v>35</v>
      </c>
      <c r="AK80" s="127">
        <f t="shared" si="45"/>
        <v>125</v>
      </c>
      <c r="AL80" s="128">
        <f t="shared" si="46"/>
        <v>5.4466230936819175E-2</v>
      </c>
      <c r="AM80" s="133">
        <f t="shared" si="47"/>
        <v>0.71528682973260804</v>
      </c>
      <c r="AN80" s="125">
        <v>25</v>
      </c>
      <c r="AO80" s="105" t="s">
        <v>6</v>
      </c>
      <c r="AP80" s="241" t="s">
        <v>6</v>
      </c>
    </row>
    <row r="81" spans="1:44" x14ac:dyDescent="0.2">
      <c r="A81" s="154"/>
      <c r="B81" s="158">
        <v>4210140.03</v>
      </c>
      <c r="C81" s="134"/>
      <c r="D81" s="121"/>
      <c r="E81" s="122"/>
      <c r="F81" s="122"/>
      <c r="G81" s="122"/>
      <c r="H81" s="164">
        <v>244210140.03</v>
      </c>
      <c r="I81" s="123">
        <v>2.3199999999999998</v>
      </c>
      <c r="J81" s="124">
        <f t="shared" si="32"/>
        <v>231.99999999999997</v>
      </c>
      <c r="K81" s="125">
        <v>4665</v>
      </c>
      <c r="L81" s="125">
        <v>4862</v>
      </c>
      <c r="M81" s="126">
        <v>5060</v>
      </c>
      <c r="N81" s="127">
        <f t="shared" si="33"/>
        <v>-395</v>
      </c>
      <c r="O81" s="128">
        <f t="shared" si="34"/>
        <v>-7.8063241106719361E-2</v>
      </c>
      <c r="P81" s="102">
        <v>2015.1</v>
      </c>
      <c r="Q81" s="129">
        <v>2113</v>
      </c>
      <c r="R81" s="126">
        <v>2084</v>
      </c>
      <c r="S81" s="122">
        <f t="shared" si="35"/>
        <v>29</v>
      </c>
      <c r="T81" s="167">
        <f t="shared" si="36"/>
        <v>1.3915547024952015E-2</v>
      </c>
      <c r="U81" s="129">
        <v>2095</v>
      </c>
      <c r="V81" s="150">
        <v>2063</v>
      </c>
      <c r="W81" s="127">
        <f t="shared" si="37"/>
        <v>32</v>
      </c>
      <c r="X81" s="128">
        <f t="shared" si="38"/>
        <v>1.5511391177896268E-2</v>
      </c>
      <c r="Y81" s="130">
        <f t="shared" si="39"/>
        <v>9.030172413793105</v>
      </c>
      <c r="Z81" s="131">
        <v>2415</v>
      </c>
      <c r="AA81" s="125">
        <v>1855</v>
      </c>
      <c r="AB81" s="125">
        <v>135</v>
      </c>
      <c r="AC81" s="127">
        <f t="shared" si="40"/>
        <v>1990</v>
      </c>
      <c r="AD81" s="128">
        <f t="shared" si="41"/>
        <v>0.82401656314699789</v>
      </c>
      <c r="AE81" s="132">
        <f t="shared" si="42"/>
        <v>1.0248171946280236</v>
      </c>
      <c r="AF81" s="125">
        <v>280</v>
      </c>
      <c r="AG81" s="128">
        <f t="shared" si="43"/>
        <v>0.11594202898550725</v>
      </c>
      <c r="AH81" s="133">
        <f t="shared" si="44"/>
        <v>1.0464459816735914</v>
      </c>
      <c r="AI81" s="125">
        <v>110</v>
      </c>
      <c r="AJ81" s="125">
        <v>15</v>
      </c>
      <c r="AK81" s="127">
        <f t="shared" si="45"/>
        <v>125</v>
      </c>
      <c r="AL81" s="128">
        <f t="shared" si="46"/>
        <v>5.1759834368530024E-2</v>
      </c>
      <c r="AM81" s="133">
        <f t="shared" si="47"/>
        <v>0.67974462701297533</v>
      </c>
      <c r="AN81" s="125">
        <v>15</v>
      </c>
      <c r="AO81" s="105" t="s">
        <v>6</v>
      </c>
      <c r="AP81" s="241" t="s">
        <v>6</v>
      </c>
    </row>
    <row r="82" spans="1:44" x14ac:dyDescent="0.2">
      <c r="A82" s="154"/>
      <c r="B82" s="158">
        <v>4210160.01</v>
      </c>
      <c r="C82" s="134"/>
      <c r="D82" s="121"/>
      <c r="E82" s="122"/>
      <c r="F82" s="122"/>
      <c r="G82" s="122"/>
      <c r="H82" s="164">
        <v>244210160.00999999</v>
      </c>
      <c r="I82" s="123">
        <v>1.5</v>
      </c>
      <c r="J82" s="124">
        <f t="shared" si="32"/>
        <v>150</v>
      </c>
      <c r="K82" s="125">
        <v>5112</v>
      </c>
      <c r="L82" s="125">
        <v>5107</v>
      </c>
      <c r="M82" s="126">
        <v>5090</v>
      </c>
      <c r="N82" s="127">
        <f t="shared" si="33"/>
        <v>22</v>
      </c>
      <c r="O82" s="128">
        <f t="shared" si="34"/>
        <v>4.3222003929273087E-3</v>
      </c>
      <c r="P82" s="102">
        <v>3407.1</v>
      </c>
      <c r="Q82" s="129">
        <v>2568</v>
      </c>
      <c r="R82" s="126">
        <v>2446</v>
      </c>
      <c r="S82" s="122">
        <f t="shared" si="35"/>
        <v>122</v>
      </c>
      <c r="T82" s="167">
        <f t="shared" si="36"/>
        <v>4.9877350776778413E-2</v>
      </c>
      <c r="U82" s="129">
        <v>2454</v>
      </c>
      <c r="V82" s="150">
        <v>2391</v>
      </c>
      <c r="W82" s="127">
        <f t="shared" si="37"/>
        <v>63</v>
      </c>
      <c r="X82" s="128">
        <f t="shared" si="38"/>
        <v>2.6348808030112924E-2</v>
      </c>
      <c r="Y82" s="130">
        <f t="shared" si="39"/>
        <v>16.36</v>
      </c>
      <c r="Z82" s="131">
        <v>2535</v>
      </c>
      <c r="AA82" s="125">
        <v>1985</v>
      </c>
      <c r="AB82" s="125">
        <v>125</v>
      </c>
      <c r="AC82" s="127">
        <f t="shared" si="40"/>
        <v>2110</v>
      </c>
      <c r="AD82" s="128">
        <f t="shared" si="41"/>
        <v>0.83234714003944776</v>
      </c>
      <c r="AE82" s="132">
        <f t="shared" si="42"/>
        <v>1.035177809720454</v>
      </c>
      <c r="AF82" s="125">
        <v>275</v>
      </c>
      <c r="AG82" s="128">
        <f t="shared" si="43"/>
        <v>0.10848126232741617</v>
      </c>
      <c r="AH82" s="133">
        <f t="shared" si="44"/>
        <v>0.97910811155110444</v>
      </c>
      <c r="AI82" s="125">
        <v>120</v>
      </c>
      <c r="AJ82" s="125">
        <v>15</v>
      </c>
      <c r="AK82" s="127">
        <f t="shared" si="45"/>
        <v>135</v>
      </c>
      <c r="AL82" s="128">
        <f t="shared" si="46"/>
        <v>5.3254437869822487E-2</v>
      </c>
      <c r="AM82" s="133">
        <f t="shared" si="47"/>
        <v>0.69937275588766956</v>
      </c>
      <c r="AN82" s="125">
        <v>20</v>
      </c>
      <c r="AO82" s="105" t="s">
        <v>6</v>
      </c>
      <c r="AP82" s="244" t="s">
        <v>5</v>
      </c>
    </row>
    <row r="83" spans="1:44" x14ac:dyDescent="0.2">
      <c r="A83" s="154"/>
      <c r="B83" s="158">
        <v>4210160.03</v>
      </c>
      <c r="C83" s="134"/>
      <c r="D83" s="121"/>
      <c r="E83" s="122"/>
      <c r="F83" s="122"/>
      <c r="G83" s="122"/>
      <c r="H83" s="164">
        <v>244210160.03</v>
      </c>
      <c r="I83" s="123">
        <v>2.5299999999999998</v>
      </c>
      <c r="J83" s="124">
        <f t="shared" si="32"/>
        <v>252.99999999999997</v>
      </c>
      <c r="K83" s="125">
        <v>4508</v>
      </c>
      <c r="L83" s="125">
        <v>4267</v>
      </c>
      <c r="M83" s="126">
        <v>3992</v>
      </c>
      <c r="N83" s="127">
        <f t="shared" si="33"/>
        <v>516</v>
      </c>
      <c r="O83" s="128">
        <f t="shared" si="34"/>
        <v>0.12925851703406813</v>
      </c>
      <c r="P83" s="102">
        <v>1782.7</v>
      </c>
      <c r="Q83" s="129">
        <v>1870</v>
      </c>
      <c r="R83" s="126">
        <v>1559</v>
      </c>
      <c r="S83" s="122">
        <f t="shared" si="35"/>
        <v>311</v>
      </c>
      <c r="T83" s="167">
        <f t="shared" si="36"/>
        <v>0.19948685054522131</v>
      </c>
      <c r="U83" s="129">
        <v>1827</v>
      </c>
      <c r="V83" s="150">
        <v>1526</v>
      </c>
      <c r="W83" s="127">
        <f t="shared" si="37"/>
        <v>301</v>
      </c>
      <c r="X83" s="128">
        <f t="shared" si="38"/>
        <v>0.19724770642201836</v>
      </c>
      <c r="Y83" s="130">
        <f t="shared" si="39"/>
        <v>7.2213438735177871</v>
      </c>
      <c r="Z83" s="131">
        <v>2005</v>
      </c>
      <c r="AA83" s="125">
        <v>1565</v>
      </c>
      <c r="AB83" s="125">
        <v>100</v>
      </c>
      <c r="AC83" s="127">
        <f t="shared" si="40"/>
        <v>1665</v>
      </c>
      <c r="AD83" s="128">
        <f t="shared" si="41"/>
        <v>0.83042394014962595</v>
      </c>
      <c r="AE83" s="132">
        <f t="shared" si="42"/>
        <v>1.0327859545030431</v>
      </c>
      <c r="AF83" s="125">
        <v>245</v>
      </c>
      <c r="AG83" s="128">
        <f t="shared" si="43"/>
        <v>0.12219451371571072</v>
      </c>
      <c r="AH83" s="133">
        <f t="shared" si="44"/>
        <v>1.1028783865456397</v>
      </c>
      <c r="AI83" s="125">
        <v>55</v>
      </c>
      <c r="AJ83" s="125">
        <v>20</v>
      </c>
      <c r="AK83" s="127">
        <f t="shared" si="45"/>
        <v>75</v>
      </c>
      <c r="AL83" s="128">
        <f t="shared" si="46"/>
        <v>3.7406483790523692E-2</v>
      </c>
      <c r="AM83" s="133">
        <f t="shared" si="47"/>
        <v>0.49124686510813032</v>
      </c>
      <c r="AN83" s="125">
        <v>30</v>
      </c>
      <c r="AO83" s="105" t="s">
        <v>6</v>
      </c>
      <c r="AP83" s="241" t="s">
        <v>6</v>
      </c>
    </row>
    <row r="84" spans="1:44" x14ac:dyDescent="0.2">
      <c r="A84" s="154"/>
      <c r="B84" s="158">
        <v>4210160.04</v>
      </c>
      <c r="C84" s="134">
        <v>4210160.0199999996</v>
      </c>
      <c r="D84" s="102">
        <v>2.7138261E-2</v>
      </c>
      <c r="E84" s="126">
        <v>4510</v>
      </c>
      <c r="F84" s="126">
        <v>1988</v>
      </c>
      <c r="G84" s="150">
        <v>1948</v>
      </c>
      <c r="H84" s="164"/>
      <c r="I84" s="123">
        <v>1.7</v>
      </c>
      <c r="J84" s="124">
        <f t="shared" si="32"/>
        <v>170</v>
      </c>
      <c r="K84" s="125">
        <v>2134</v>
      </c>
      <c r="L84" s="125"/>
      <c r="M84" s="126">
        <f>D84*E84</f>
        <v>122.39355711</v>
      </c>
      <c r="N84" s="127">
        <f t="shared" si="33"/>
        <v>2011.6064428899999</v>
      </c>
      <c r="O84" s="128">
        <f t="shared" si="34"/>
        <v>16.435558295622442</v>
      </c>
      <c r="P84" s="102">
        <v>1253.9000000000001</v>
      </c>
      <c r="Q84" s="129">
        <v>973</v>
      </c>
      <c r="R84" s="126">
        <f>D84*F84</f>
        <v>53.950862868000002</v>
      </c>
      <c r="S84" s="122">
        <f t="shared" si="35"/>
        <v>919.04913713199994</v>
      </c>
      <c r="T84" s="167">
        <f t="shared" si="36"/>
        <v>17.034929346368575</v>
      </c>
      <c r="U84" s="129">
        <v>925</v>
      </c>
      <c r="V84" s="150">
        <f>D84*G84</f>
        <v>52.865332428000002</v>
      </c>
      <c r="W84" s="127">
        <f t="shared" si="37"/>
        <v>872.13466757200001</v>
      </c>
      <c r="X84" s="128">
        <f t="shared" si="38"/>
        <v>16.497289008062225</v>
      </c>
      <c r="Y84" s="130">
        <f t="shared" si="39"/>
        <v>5.4411764705882355</v>
      </c>
      <c r="Z84" s="131">
        <v>1040</v>
      </c>
      <c r="AA84" s="125">
        <v>885</v>
      </c>
      <c r="AB84" s="125">
        <v>10</v>
      </c>
      <c r="AC84" s="127">
        <f t="shared" si="40"/>
        <v>895</v>
      </c>
      <c r="AD84" s="128">
        <f t="shared" si="41"/>
        <v>0.86057692307692313</v>
      </c>
      <c r="AE84" s="132">
        <f t="shared" si="42"/>
        <v>1.0702867727574776</v>
      </c>
      <c r="AF84" s="125">
        <v>35</v>
      </c>
      <c r="AG84" s="128">
        <f t="shared" si="43"/>
        <v>3.3653846153846152E-2</v>
      </c>
      <c r="AH84" s="133">
        <f t="shared" si="44"/>
        <v>0.30374603915164944</v>
      </c>
      <c r="AI84" s="125">
        <v>100</v>
      </c>
      <c r="AJ84" s="125">
        <v>0</v>
      </c>
      <c r="AK84" s="127">
        <f t="shared" si="45"/>
        <v>100</v>
      </c>
      <c r="AL84" s="128">
        <f t="shared" si="46"/>
        <v>9.6153846153846159E-2</v>
      </c>
      <c r="AM84" s="133">
        <f t="shared" si="47"/>
        <v>1.2627563647971811</v>
      </c>
      <c r="AN84" s="125">
        <v>0</v>
      </c>
      <c r="AO84" s="105" t="s">
        <v>6</v>
      </c>
      <c r="AP84" s="241" t="s">
        <v>6</v>
      </c>
      <c r="AQ84" s="169" t="s">
        <v>61</v>
      </c>
    </row>
    <row r="85" spans="1:44" x14ac:dyDescent="0.2">
      <c r="A85" s="154"/>
      <c r="B85" s="158">
        <v>4210160.05</v>
      </c>
      <c r="C85" s="134">
        <v>4210160.0199999996</v>
      </c>
      <c r="D85" s="102">
        <v>0.97286173899999995</v>
      </c>
      <c r="E85" s="126">
        <v>4510</v>
      </c>
      <c r="F85" s="126">
        <v>1988</v>
      </c>
      <c r="G85" s="150">
        <v>1948</v>
      </c>
      <c r="H85" s="164"/>
      <c r="I85" s="123">
        <v>2.06</v>
      </c>
      <c r="J85" s="124">
        <f t="shared" si="32"/>
        <v>206</v>
      </c>
      <c r="K85" s="125">
        <v>4861</v>
      </c>
      <c r="L85" s="125">
        <v>4896</v>
      </c>
      <c r="M85" s="126">
        <f>D85*E85</f>
        <v>4387.6064428899999</v>
      </c>
      <c r="N85" s="127">
        <f t="shared" si="33"/>
        <v>473.39355711000007</v>
      </c>
      <c r="O85" s="128">
        <f t="shared" si="34"/>
        <v>0.10789334988718548</v>
      </c>
      <c r="P85" s="102">
        <v>2355.5</v>
      </c>
      <c r="Q85" s="129">
        <v>2304</v>
      </c>
      <c r="R85" s="126">
        <f>D85*F85</f>
        <v>1934.0491371319999</v>
      </c>
      <c r="S85" s="122">
        <f t="shared" si="35"/>
        <v>369.95086286800006</v>
      </c>
      <c r="T85" s="167">
        <f t="shared" si="36"/>
        <v>0.19128307330216021</v>
      </c>
      <c r="U85" s="129">
        <v>2247</v>
      </c>
      <c r="V85" s="150">
        <f>D85*G85</f>
        <v>1895.1346675719999</v>
      </c>
      <c r="W85" s="127">
        <f t="shared" si="37"/>
        <v>351.8653324280001</v>
      </c>
      <c r="X85" s="128">
        <f t="shared" si="38"/>
        <v>0.18566771979259994</v>
      </c>
      <c r="Y85" s="130">
        <f t="shared" si="39"/>
        <v>10.907766990291263</v>
      </c>
      <c r="Z85" s="131">
        <v>2345</v>
      </c>
      <c r="AA85" s="125">
        <v>1925</v>
      </c>
      <c r="AB85" s="125">
        <v>60</v>
      </c>
      <c r="AC85" s="127">
        <f t="shared" si="40"/>
        <v>1985</v>
      </c>
      <c r="AD85" s="128">
        <f t="shared" si="41"/>
        <v>0.84648187633262262</v>
      </c>
      <c r="AE85" s="132">
        <f t="shared" si="42"/>
        <v>1.0527569718910017</v>
      </c>
      <c r="AF85" s="125">
        <v>225</v>
      </c>
      <c r="AG85" s="128">
        <f t="shared" si="43"/>
        <v>9.5948827292110878E-2</v>
      </c>
      <c r="AH85" s="133">
        <f t="shared" si="44"/>
        <v>0.86599540860780966</v>
      </c>
      <c r="AI85" s="125">
        <v>95</v>
      </c>
      <c r="AJ85" s="125">
        <v>20</v>
      </c>
      <c r="AK85" s="127">
        <f t="shared" si="45"/>
        <v>115</v>
      </c>
      <c r="AL85" s="128">
        <f t="shared" si="46"/>
        <v>4.9040511727078892E-2</v>
      </c>
      <c r="AM85" s="133">
        <f t="shared" si="47"/>
        <v>0.64403267048930857</v>
      </c>
      <c r="AN85" s="125">
        <v>25</v>
      </c>
      <c r="AO85" s="105" t="s">
        <v>6</v>
      </c>
      <c r="AP85" s="241" t="s">
        <v>6</v>
      </c>
      <c r="AQ85" s="169" t="s">
        <v>61</v>
      </c>
      <c r="AR85" s="100" t="s">
        <v>86</v>
      </c>
    </row>
    <row r="86" spans="1:44" x14ac:dyDescent="0.2">
      <c r="A86" s="154"/>
      <c r="B86" s="158">
        <v>4210170.03</v>
      </c>
      <c r="C86" s="134"/>
      <c r="D86" s="102"/>
      <c r="E86" s="122"/>
      <c r="F86" s="122"/>
      <c r="G86" s="122"/>
      <c r="H86" s="164">
        <v>244210170.03</v>
      </c>
      <c r="I86" s="123">
        <v>23.11</v>
      </c>
      <c r="J86" s="124">
        <f t="shared" si="32"/>
        <v>2311</v>
      </c>
      <c r="K86" s="125">
        <v>5477</v>
      </c>
      <c r="L86" s="125">
        <v>4629</v>
      </c>
      <c r="M86" s="126">
        <v>3740</v>
      </c>
      <c r="N86" s="127">
        <f t="shared" si="33"/>
        <v>1737</v>
      </c>
      <c r="O86" s="128">
        <f t="shared" si="34"/>
        <v>0.46443850267379677</v>
      </c>
      <c r="P86" s="102">
        <v>237</v>
      </c>
      <c r="Q86" s="129">
        <v>2107</v>
      </c>
      <c r="R86" s="126">
        <v>1460</v>
      </c>
      <c r="S86" s="122">
        <f t="shared" si="35"/>
        <v>647</v>
      </c>
      <c r="T86" s="167">
        <f t="shared" si="36"/>
        <v>0.44315068493150683</v>
      </c>
      <c r="U86" s="129">
        <v>2079</v>
      </c>
      <c r="V86" s="150">
        <v>1432</v>
      </c>
      <c r="W86" s="127">
        <f t="shared" si="37"/>
        <v>647</v>
      </c>
      <c r="X86" s="128">
        <f t="shared" si="38"/>
        <v>0.45181564245810057</v>
      </c>
      <c r="Y86" s="130">
        <f t="shared" si="39"/>
        <v>0.89961055819991342</v>
      </c>
      <c r="Z86" s="131">
        <v>2900</v>
      </c>
      <c r="AA86" s="125">
        <v>2635</v>
      </c>
      <c r="AB86" s="125">
        <v>95</v>
      </c>
      <c r="AC86" s="127">
        <f t="shared" si="40"/>
        <v>2730</v>
      </c>
      <c r="AD86" s="128">
        <f t="shared" si="41"/>
        <v>0.94137931034482758</v>
      </c>
      <c r="AE86" s="132">
        <f t="shared" si="42"/>
        <v>1.1707795049944252</v>
      </c>
      <c r="AF86" s="125">
        <v>110</v>
      </c>
      <c r="AG86" s="128">
        <f t="shared" si="43"/>
        <v>3.793103448275862E-2</v>
      </c>
      <c r="AH86" s="133">
        <f t="shared" si="44"/>
        <v>0.34235021555614481</v>
      </c>
      <c r="AI86" s="125">
        <v>45</v>
      </c>
      <c r="AJ86" s="125">
        <v>0</v>
      </c>
      <c r="AK86" s="127">
        <f t="shared" si="45"/>
        <v>45</v>
      </c>
      <c r="AL86" s="128">
        <f t="shared" si="46"/>
        <v>1.5517241379310345E-2</v>
      </c>
      <c r="AM86" s="133">
        <f t="shared" si="47"/>
        <v>0.20378275128451059</v>
      </c>
      <c r="AN86" s="125">
        <v>10</v>
      </c>
      <c r="AO86" s="105" t="s">
        <v>6</v>
      </c>
      <c r="AP86" s="241" t="s">
        <v>6</v>
      </c>
    </row>
    <row r="87" spans="1:44" x14ac:dyDescent="0.2">
      <c r="A87" s="154"/>
      <c r="B87" s="158">
        <v>4210170.04</v>
      </c>
      <c r="C87" s="134"/>
      <c r="D87" s="121"/>
      <c r="E87" s="122"/>
      <c r="F87" s="122"/>
      <c r="G87" s="122"/>
      <c r="H87" s="164">
        <v>244210170.03999999</v>
      </c>
      <c r="I87" s="123">
        <v>2.4300000000000002</v>
      </c>
      <c r="J87" s="124">
        <f t="shared" si="32"/>
        <v>243.00000000000003</v>
      </c>
      <c r="K87" s="125">
        <v>6380</v>
      </c>
      <c r="L87" s="125">
        <v>5539</v>
      </c>
      <c r="M87" s="126">
        <v>4470</v>
      </c>
      <c r="N87" s="127">
        <f t="shared" si="33"/>
        <v>1910</v>
      </c>
      <c r="O87" s="128">
        <f t="shared" si="34"/>
        <v>0.42729306487695751</v>
      </c>
      <c r="P87" s="102">
        <v>2621</v>
      </c>
      <c r="Q87" s="129">
        <v>2353</v>
      </c>
      <c r="R87" s="126">
        <v>1568</v>
      </c>
      <c r="S87" s="122">
        <f t="shared" si="35"/>
        <v>785</v>
      </c>
      <c r="T87" s="167">
        <f t="shared" si="36"/>
        <v>0.50063775510204078</v>
      </c>
      <c r="U87" s="129">
        <v>2332</v>
      </c>
      <c r="V87" s="150">
        <v>1549</v>
      </c>
      <c r="W87" s="127">
        <f t="shared" si="37"/>
        <v>783</v>
      </c>
      <c r="X87" s="128">
        <f t="shared" si="38"/>
        <v>0.50548741123305363</v>
      </c>
      <c r="Y87" s="130">
        <f t="shared" si="39"/>
        <v>9.5967078189300405</v>
      </c>
      <c r="Z87" s="131">
        <v>3655</v>
      </c>
      <c r="AA87" s="125">
        <v>3080</v>
      </c>
      <c r="AB87" s="125">
        <v>195</v>
      </c>
      <c r="AC87" s="127">
        <f t="shared" si="40"/>
        <v>3275</v>
      </c>
      <c r="AD87" s="128">
        <f t="shared" si="41"/>
        <v>0.89603283173734605</v>
      </c>
      <c r="AE87" s="132">
        <f t="shared" si="42"/>
        <v>1.114382761201681</v>
      </c>
      <c r="AF87" s="125">
        <v>265</v>
      </c>
      <c r="AG87" s="128">
        <f t="shared" si="43"/>
        <v>7.2503419972640218E-2</v>
      </c>
      <c r="AH87" s="133">
        <f t="shared" si="44"/>
        <v>0.65438662020867377</v>
      </c>
      <c r="AI87" s="125">
        <v>50</v>
      </c>
      <c r="AJ87" s="125">
        <v>15</v>
      </c>
      <c r="AK87" s="127">
        <f t="shared" si="45"/>
        <v>65</v>
      </c>
      <c r="AL87" s="128">
        <f t="shared" si="46"/>
        <v>1.7783857729138167E-2</v>
      </c>
      <c r="AM87" s="133">
        <f t="shared" si="47"/>
        <v>0.23354946719641434</v>
      </c>
      <c r="AN87" s="125">
        <v>45</v>
      </c>
      <c r="AO87" s="105" t="s">
        <v>6</v>
      </c>
      <c r="AP87" s="241" t="s">
        <v>6</v>
      </c>
    </row>
    <row r="88" spans="1:44" x14ac:dyDescent="0.2">
      <c r="A88" s="154"/>
      <c r="B88" s="158">
        <v>4210170.05</v>
      </c>
      <c r="C88" s="134"/>
      <c r="D88" s="121"/>
      <c r="E88" s="122"/>
      <c r="F88" s="122"/>
      <c r="G88" s="122"/>
      <c r="H88" s="164">
        <v>244210170.05000001</v>
      </c>
      <c r="I88" s="123">
        <v>3.23</v>
      </c>
      <c r="J88" s="124">
        <f t="shared" si="32"/>
        <v>323</v>
      </c>
      <c r="K88" s="125">
        <v>6260</v>
      </c>
      <c r="L88" s="125">
        <v>5986</v>
      </c>
      <c r="M88" s="126">
        <v>5613</v>
      </c>
      <c r="N88" s="127">
        <f t="shared" si="33"/>
        <v>647</v>
      </c>
      <c r="O88" s="128">
        <f t="shared" si="34"/>
        <v>0.11526812756101906</v>
      </c>
      <c r="P88" s="102">
        <v>1939.8</v>
      </c>
      <c r="Q88" s="129">
        <v>2589</v>
      </c>
      <c r="R88" s="126">
        <v>2263</v>
      </c>
      <c r="S88" s="122">
        <f t="shared" si="35"/>
        <v>326</v>
      </c>
      <c r="T88" s="167">
        <f t="shared" si="36"/>
        <v>0.14405656208572692</v>
      </c>
      <c r="U88" s="129">
        <v>2558</v>
      </c>
      <c r="V88" s="150">
        <v>2210</v>
      </c>
      <c r="W88" s="127">
        <f t="shared" si="37"/>
        <v>348</v>
      </c>
      <c r="X88" s="128">
        <f t="shared" si="38"/>
        <v>0.15746606334841629</v>
      </c>
      <c r="Y88" s="130">
        <f t="shared" si="39"/>
        <v>7.9195046439628483</v>
      </c>
      <c r="Z88" s="131">
        <v>3440</v>
      </c>
      <c r="AA88" s="125">
        <v>2875</v>
      </c>
      <c r="AB88" s="125">
        <v>125</v>
      </c>
      <c r="AC88" s="127">
        <f t="shared" si="40"/>
        <v>3000</v>
      </c>
      <c r="AD88" s="128">
        <f t="shared" si="41"/>
        <v>0.87209302325581395</v>
      </c>
      <c r="AE88" s="132">
        <f t="shared" si="42"/>
        <v>1.0846091759787353</v>
      </c>
      <c r="AF88" s="125">
        <v>255</v>
      </c>
      <c r="AG88" s="128">
        <f t="shared" si="43"/>
        <v>7.4127906976744193E-2</v>
      </c>
      <c r="AH88" s="133">
        <f t="shared" si="44"/>
        <v>0.6690485845765568</v>
      </c>
      <c r="AI88" s="125">
        <v>105</v>
      </c>
      <c r="AJ88" s="125">
        <v>20</v>
      </c>
      <c r="AK88" s="127">
        <f t="shared" si="45"/>
        <v>125</v>
      </c>
      <c r="AL88" s="128">
        <f t="shared" si="46"/>
        <v>3.6337209302325583E-2</v>
      </c>
      <c r="AM88" s="133">
        <f t="shared" si="47"/>
        <v>0.47720444018498126</v>
      </c>
      <c r="AN88" s="125">
        <v>55</v>
      </c>
      <c r="AO88" s="105" t="s">
        <v>6</v>
      </c>
      <c r="AP88" s="241" t="s">
        <v>6</v>
      </c>
    </row>
    <row r="89" spans="1:44" x14ac:dyDescent="0.2">
      <c r="A89" s="154"/>
      <c r="B89" s="158">
        <v>4210170.0599999996</v>
      </c>
      <c r="C89" s="134"/>
      <c r="D89" s="121"/>
      <c r="E89" s="122"/>
      <c r="F89" s="122"/>
      <c r="G89" s="122"/>
      <c r="H89" s="164">
        <v>244210170.06</v>
      </c>
      <c r="I89" s="123">
        <v>3.39</v>
      </c>
      <c r="J89" s="124">
        <f t="shared" si="32"/>
        <v>339</v>
      </c>
      <c r="K89" s="125">
        <v>4751</v>
      </c>
      <c r="L89" s="125">
        <v>4221</v>
      </c>
      <c r="M89" s="126">
        <v>3966</v>
      </c>
      <c r="N89" s="127">
        <f t="shared" si="33"/>
        <v>785</v>
      </c>
      <c r="O89" s="128">
        <f t="shared" si="34"/>
        <v>0.19793242561775087</v>
      </c>
      <c r="P89" s="102">
        <v>1401.8</v>
      </c>
      <c r="Q89" s="129">
        <v>1896</v>
      </c>
      <c r="R89" s="126">
        <v>1480</v>
      </c>
      <c r="S89" s="122">
        <f t="shared" si="35"/>
        <v>416</v>
      </c>
      <c r="T89" s="167">
        <f t="shared" si="36"/>
        <v>0.2810810810810811</v>
      </c>
      <c r="U89" s="129">
        <v>1876</v>
      </c>
      <c r="V89" s="150">
        <v>1457</v>
      </c>
      <c r="W89" s="127">
        <f t="shared" si="37"/>
        <v>419</v>
      </c>
      <c r="X89" s="128">
        <f t="shared" si="38"/>
        <v>0.28757721345229925</v>
      </c>
      <c r="Y89" s="130">
        <f t="shared" si="39"/>
        <v>5.5339233038348086</v>
      </c>
      <c r="Z89" s="131">
        <v>2515</v>
      </c>
      <c r="AA89" s="125">
        <v>2210</v>
      </c>
      <c r="AB89" s="125">
        <v>40</v>
      </c>
      <c r="AC89" s="127">
        <f t="shared" si="40"/>
        <v>2250</v>
      </c>
      <c r="AD89" s="128">
        <f t="shared" si="41"/>
        <v>0.89463220675944333</v>
      </c>
      <c r="AE89" s="132">
        <f t="shared" si="42"/>
        <v>1.1126408246620823</v>
      </c>
      <c r="AF89" s="125">
        <v>155</v>
      </c>
      <c r="AG89" s="128">
        <f t="shared" si="43"/>
        <v>6.1630218687872766E-2</v>
      </c>
      <c r="AH89" s="133">
        <f t="shared" si="44"/>
        <v>0.55624949174945637</v>
      </c>
      <c r="AI89" s="125">
        <v>75</v>
      </c>
      <c r="AJ89" s="125">
        <v>15</v>
      </c>
      <c r="AK89" s="127">
        <f t="shared" si="45"/>
        <v>90</v>
      </c>
      <c r="AL89" s="128">
        <f t="shared" si="46"/>
        <v>3.5785288270377733E-2</v>
      </c>
      <c r="AM89" s="133">
        <f t="shared" si="47"/>
        <v>0.46995624550702242</v>
      </c>
      <c r="AN89" s="125">
        <v>20</v>
      </c>
      <c r="AO89" s="105" t="s">
        <v>6</v>
      </c>
      <c r="AP89" s="241" t="s">
        <v>6</v>
      </c>
    </row>
    <row r="90" spans="1:44" x14ac:dyDescent="0.2">
      <c r="B90" s="159">
        <v>4210170.07</v>
      </c>
      <c r="H90" s="203">
        <v>244210170.06999999</v>
      </c>
      <c r="I90" s="60">
        <v>37.96</v>
      </c>
      <c r="J90" s="19">
        <f t="shared" si="32"/>
        <v>3796</v>
      </c>
      <c r="K90" s="61">
        <v>5616</v>
      </c>
      <c r="L90" s="61">
        <v>4977</v>
      </c>
      <c r="M90" s="204">
        <v>4626</v>
      </c>
      <c r="N90" s="20">
        <f t="shared" si="33"/>
        <v>990</v>
      </c>
      <c r="O90" s="22">
        <f t="shared" si="34"/>
        <v>0.2140077821011673</v>
      </c>
      <c r="P90" s="62">
        <v>148</v>
      </c>
      <c r="Q90" s="63">
        <v>2449</v>
      </c>
      <c r="R90" s="204">
        <v>1938</v>
      </c>
      <c r="S90" s="21">
        <f t="shared" si="35"/>
        <v>511</v>
      </c>
      <c r="T90" s="23">
        <f t="shared" si="36"/>
        <v>0.26367389060887514</v>
      </c>
      <c r="U90" s="63">
        <v>2377</v>
      </c>
      <c r="V90" s="205">
        <v>1881</v>
      </c>
      <c r="W90" s="20">
        <f t="shared" si="37"/>
        <v>496</v>
      </c>
      <c r="X90" s="22">
        <f t="shared" si="38"/>
        <v>0.26368952684742158</v>
      </c>
      <c r="Y90" s="12">
        <f t="shared" si="39"/>
        <v>0.62618545837723916</v>
      </c>
      <c r="Z90" s="64">
        <v>2950</v>
      </c>
      <c r="AA90" s="61">
        <v>2655</v>
      </c>
      <c r="AB90" s="61">
        <v>85</v>
      </c>
      <c r="AC90" s="20">
        <f t="shared" si="40"/>
        <v>2740</v>
      </c>
      <c r="AD90" s="22">
        <f t="shared" si="41"/>
        <v>0.92881355932203391</v>
      </c>
      <c r="AE90" s="13">
        <f t="shared" si="42"/>
        <v>1.1551516665655557</v>
      </c>
      <c r="AF90" s="61">
        <v>135</v>
      </c>
      <c r="AG90" s="22">
        <f t="shared" si="43"/>
        <v>4.576271186440678E-2</v>
      </c>
      <c r="AH90" s="14">
        <f t="shared" si="44"/>
        <v>0.41303577624108068</v>
      </c>
      <c r="AI90" s="61">
        <v>35</v>
      </c>
      <c r="AJ90" s="61">
        <v>30</v>
      </c>
      <c r="AK90" s="20">
        <f t="shared" si="45"/>
        <v>65</v>
      </c>
      <c r="AL90" s="22">
        <f t="shared" si="46"/>
        <v>2.2033898305084745E-2</v>
      </c>
      <c r="AM90" s="14">
        <f t="shared" si="47"/>
        <v>0.28936383139081162</v>
      </c>
      <c r="AN90" s="61">
        <v>15</v>
      </c>
      <c r="AO90" s="15" t="s">
        <v>2</v>
      </c>
      <c r="AP90" s="234" t="s">
        <v>2</v>
      </c>
    </row>
    <row r="91" spans="1:44" x14ac:dyDescent="0.2">
      <c r="B91" s="159">
        <v>4210190</v>
      </c>
      <c r="H91" s="203">
        <v>244210190</v>
      </c>
      <c r="I91" s="60">
        <v>435.22</v>
      </c>
      <c r="J91" s="19">
        <f t="shared" si="32"/>
        <v>43522</v>
      </c>
      <c r="K91" s="61">
        <v>3382</v>
      </c>
      <c r="L91" s="61">
        <v>2933</v>
      </c>
      <c r="M91" s="204">
        <v>2827</v>
      </c>
      <c r="N91" s="20">
        <f t="shared" si="33"/>
        <v>555</v>
      </c>
      <c r="O91" s="22">
        <f t="shared" si="34"/>
        <v>0.19632118853908737</v>
      </c>
      <c r="P91" s="62">
        <v>7.8</v>
      </c>
      <c r="Q91" s="63">
        <v>1204</v>
      </c>
      <c r="R91" s="204">
        <v>941</v>
      </c>
      <c r="S91" s="21">
        <f t="shared" si="35"/>
        <v>263</v>
      </c>
      <c r="T91" s="23">
        <f t="shared" si="36"/>
        <v>0.27948990435706694</v>
      </c>
      <c r="U91" s="63">
        <v>1124</v>
      </c>
      <c r="V91" s="205">
        <v>798</v>
      </c>
      <c r="W91" s="20">
        <f t="shared" si="37"/>
        <v>326</v>
      </c>
      <c r="X91" s="22">
        <f t="shared" si="38"/>
        <v>0.40852130325814534</v>
      </c>
      <c r="Y91" s="12">
        <f t="shared" si="39"/>
        <v>2.582601902486099E-2</v>
      </c>
      <c r="Z91" s="64">
        <v>1495</v>
      </c>
      <c r="AA91" s="61">
        <v>1385</v>
      </c>
      <c r="AB91" s="61">
        <v>25</v>
      </c>
      <c r="AC91" s="20">
        <f t="shared" si="40"/>
        <v>1410</v>
      </c>
      <c r="AD91" s="22">
        <f t="shared" si="41"/>
        <v>0.94314381270903014</v>
      </c>
      <c r="AE91" s="13">
        <f t="shared" si="42"/>
        <v>1.1729739904497789</v>
      </c>
      <c r="AF91" s="61">
        <v>10</v>
      </c>
      <c r="AG91" s="22">
        <f t="shared" si="43"/>
        <v>6.688963210702341E-3</v>
      </c>
      <c r="AH91" s="14">
        <f t="shared" si="44"/>
        <v>6.0371883558091817E-2</v>
      </c>
      <c r="AI91" s="61">
        <v>45</v>
      </c>
      <c r="AJ91" s="61">
        <v>10</v>
      </c>
      <c r="AK91" s="20">
        <f t="shared" si="45"/>
        <v>55</v>
      </c>
      <c r="AL91" s="22">
        <f t="shared" si="46"/>
        <v>3.678929765886288E-2</v>
      </c>
      <c r="AM91" s="14">
        <f t="shared" si="47"/>
        <v>0.48314156566153016</v>
      </c>
      <c r="AN91" s="61">
        <v>15</v>
      </c>
      <c r="AO91" s="15" t="s">
        <v>2</v>
      </c>
      <c r="AP91" s="247" t="s">
        <v>89</v>
      </c>
    </row>
    <row r="92" spans="1:44" x14ac:dyDescent="0.2">
      <c r="A92" s="155" t="s">
        <v>69</v>
      </c>
      <c r="B92" s="159">
        <v>4210200</v>
      </c>
      <c r="H92" s="203">
        <v>244210200</v>
      </c>
      <c r="I92" s="60">
        <v>672.25</v>
      </c>
      <c r="J92" s="19">
        <f t="shared" si="32"/>
        <v>67225</v>
      </c>
      <c r="K92" s="61">
        <v>8997</v>
      </c>
      <c r="L92" s="61">
        <v>7704</v>
      </c>
      <c r="M92" s="204">
        <v>5866</v>
      </c>
      <c r="N92" s="20">
        <f t="shared" si="33"/>
        <v>3131</v>
      </c>
      <c r="O92" s="22">
        <f t="shared" si="34"/>
        <v>0.53375383566314349</v>
      </c>
      <c r="P92" s="62">
        <v>13.4</v>
      </c>
      <c r="Q92" s="63">
        <v>4178</v>
      </c>
      <c r="R92" s="204">
        <v>2948</v>
      </c>
      <c r="S92" s="21">
        <f t="shared" si="35"/>
        <v>1230</v>
      </c>
      <c r="T92" s="23">
        <f t="shared" si="36"/>
        <v>0.41723202170963364</v>
      </c>
      <c r="U92" s="63">
        <v>3494</v>
      </c>
      <c r="V92" s="205">
        <v>2361</v>
      </c>
      <c r="W92" s="20">
        <f t="shared" si="37"/>
        <v>1133</v>
      </c>
      <c r="X92" s="22">
        <f t="shared" si="38"/>
        <v>0.47988140618382041</v>
      </c>
      <c r="Y92" s="12">
        <f t="shared" si="39"/>
        <v>5.1974711788769057E-2</v>
      </c>
      <c r="Z92" s="64">
        <v>4605</v>
      </c>
      <c r="AA92" s="61">
        <v>4135</v>
      </c>
      <c r="AB92" s="61">
        <v>225</v>
      </c>
      <c r="AC92" s="20">
        <f t="shared" si="40"/>
        <v>4360</v>
      </c>
      <c r="AD92" s="22">
        <f t="shared" si="41"/>
        <v>0.94679695982627576</v>
      </c>
      <c r="AE92" s="13">
        <f t="shared" si="42"/>
        <v>1.1775173554107465</v>
      </c>
      <c r="AF92" s="61">
        <v>90</v>
      </c>
      <c r="AG92" s="22">
        <f t="shared" si="43"/>
        <v>1.9543973941368076E-2</v>
      </c>
      <c r="AH92" s="14">
        <f t="shared" si="44"/>
        <v>0.17639602459807283</v>
      </c>
      <c r="AI92" s="61">
        <v>80</v>
      </c>
      <c r="AJ92" s="61">
        <v>15</v>
      </c>
      <c r="AK92" s="20">
        <f t="shared" si="45"/>
        <v>95</v>
      </c>
      <c r="AL92" s="22">
        <f t="shared" si="46"/>
        <v>2.0629750271444081E-2</v>
      </c>
      <c r="AM92" s="14">
        <f t="shared" si="47"/>
        <v>0.2709236239782008</v>
      </c>
      <c r="AN92" s="61">
        <v>60</v>
      </c>
      <c r="AO92" s="15" t="s">
        <v>2</v>
      </c>
      <c r="AP92" s="234" t="s">
        <v>2</v>
      </c>
    </row>
    <row r="93" spans="1:44" x14ac:dyDescent="0.2">
      <c r="A93" s="154"/>
      <c r="B93" s="158">
        <v>4210210.01</v>
      </c>
      <c r="C93" s="134"/>
      <c r="D93" s="121"/>
      <c r="E93" s="122"/>
      <c r="F93" s="122"/>
      <c r="G93" s="122"/>
      <c r="H93" s="164">
        <v>244210210.00999999</v>
      </c>
      <c r="I93" s="123">
        <v>8.9</v>
      </c>
      <c r="J93" s="124">
        <f t="shared" si="32"/>
        <v>890</v>
      </c>
      <c r="K93" s="125">
        <v>5488</v>
      </c>
      <c r="L93" s="125">
        <v>5357</v>
      </c>
      <c r="M93" s="126">
        <v>4891</v>
      </c>
      <c r="N93" s="127">
        <f t="shared" si="33"/>
        <v>597</v>
      </c>
      <c r="O93" s="128">
        <f t="shared" si="34"/>
        <v>0.12206092823553466</v>
      </c>
      <c r="P93" s="102">
        <v>616.9</v>
      </c>
      <c r="Q93" s="129">
        <v>2134</v>
      </c>
      <c r="R93" s="126">
        <v>1868</v>
      </c>
      <c r="S93" s="122">
        <f t="shared" si="35"/>
        <v>266</v>
      </c>
      <c r="T93" s="167">
        <f t="shared" si="36"/>
        <v>0.14239828693790149</v>
      </c>
      <c r="U93" s="129">
        <v>2109</v>
      </c>
      <c r="V93" s="150">
        <v>1835</v>
      </c>
      <c r="W93" s="127">
        <f t="shared" si="37"/>
        <v>274</v>
      </c>
      <c r="X93" s="128">
        <f t="shared" si="38"/>
        <v>0.14931880108991827</v>
      </c>
      <c r="Y93" s="130">
        <f t="shared" si="39"/>
        <v>2.3696629213483145</v>
      </c>
      <c r="Z93" s="131">
        <v>3120</v>
      </c>
      <c r="AA93" s="125">
        <v>2715</v>
      </c>
      <c r="AB93" s="125">
        <v>120</v>
      </c>
      <c r="AC93" s="127">
        <f t="shared" si="40"/>
        <v>2835</v>
      </c>
      <c r="AD93" s="128">
        <f t="shared" si="41"/>
        <v>0.90865384615384615</v>
      </c>
      <c r="AE93" s="132">
        <f t="shared" si="42"/>
        <v>1.1300793298947669</v>
      </c>
      <c r="AF93" s="125">
        <v>195</v>
      </c>
      <c r="AG93" s="128">
        <f t="shared" si="43"/>
        <v>6.25E-2</v>
      </c>
      <c r="AH93" s="133">
        <f t="shared" si="44"/>
        <v>0.56409978699592045</v>
      </c>
      <c r="AI93" s="125">
        <v>40</v>
      </c>
      <c r="AJ93" s="125">
        <v>10</v>
      </c>
      <c r="AK93" s="127">
        <f t="shared" si="45"/>
        <v>50</v>
      </c>
      <c r="AL93" s="128">
        <f t="shared" si="46"/>
        <v>1.6025641025641024E-2</v>
      </c>
      <c r="AM93" s="133">
        <f t="shared" si="47"/>
        <v>0.21045939413286349</v>
      </c>
      <c r="AN93" s="125">
        <v>45</v>
      </c>
      <c r="AO93" s="105" t="s">
        <v>6</v>
      </c>
      <c r="AP93" s="241" t="s">
        <v>6</v>
      </c>
    </row>
    <row r="94" spans="1:44" x14ac:dyDescent="0.2">
      <c r="A94" s="154"/>
      <c r="B94" s="158">
        <v>4210210.0199999996</v>
      </c>
      <c r="C94" s="134"/>
      <c r="D94" s="121"/>
      <c r="E94" s="122"/>
      <c r="F94" s="122"/>
      <c r="G94" s="122"/>
      <c r="H94" s="164">
        <v>244210210.02000001</v>
      </c>
      <c r="I94" s="123">
        <v>25.11</v>
      </c>
      <c r="J94" s="124">
        <f t="shared" si="32"/>
        <v>2511</v>
      </c>
      <c r="K94" s="125">
        <v>4605</v>
      </c>
      <c r="L94" s="125">
        <v>4529</v>
      </c>
      <c r="M94" s="126">
        <v>4951</v>
      </c>
      <c r="N94" s="127">
        <f t="shared" si="33"/>
        <v>-346</v>
      </c>
      <c r="O94" s="128">
        <f t="shared" si="34"/>
        <v>-6.9884871743082208E-2</v>
      </c>
      <c r="P94" s="102">
        <v>183.4</v>
      </c>
      <c r="Q94" s="129">
        <v>1898</v>
      </c>
      <c r="R94" s="126">
        <v>1938</v>
      </c>
      <c r="S94" s="122">
        <f t="shared" si="35"/>
        <v>-40</v>
      </c>
      <c r="T94" s="167">
        <f t="shared" si="36"/>
        <v>-2.063983488132095E-2</v>
      </c>
      <c r="U94" s="129">
        <v>1834</v>
      </c>
      <c r="V94" s="150">
        <v>1866</v>
      </c>
      <c r="W94" s="127">
        <f t="shared" si="37"/>
        <v>-32</v>
      </c>
      <c r="X94" s="128">
        <f t="shared" si="38"/>
        <v>-1.7148981779206859E-2</v>
      </c>
      <c r="Y94" s="130">
        <f t="shared" si="39"/>
        <v>0.73038630027877338</v>
      </c>
      <c r="Z94" s="131">
        <v>2210</v>
      </c>
      <c r="AA94" s="125">
        <v>2010</v>
      </c>
      <c r="AB94" s="125">
        <v>50</v>
      </c>
      <c r="AC94" s="127">
        <f t="shared" si="40"/>
        <v>2060</v>
      </c>
      <c r="AD94" s="128">
        <f t="shared" si="41"/>
        <v>0.9321266968325792</v>
      </c>
      <c r="AE94" s="132">
        <f t="shared" si="42"/>
        <v>1.1592721666147376</v>
      </c>
      <c r="AF94" s="125">
        <v>85</v>
      </c>
      <c r="AG94" s="128">
        <f t="shared" si="43"/>
        <v>3.8461538461538464E-2</v>
      </c>
      <c r="AH94" s="133">
        <f t="shared" si="44"/>
        <v>0.34713833045902798</v>
      </c>
      <c r="AI94" s="125">
        <v>50</v>
      </c>
      <c r="AJ94" s="125">
        <v>10</v>
      </c>
      <c r="AK94" s="127">
        <f t="shared" si="45"/>
        <v>60</v>
      </c>
      <c r="AL94" s="128">
        <f t="shared" si="46"/>
        <v>2.7149321266968326E-2</v>
      </c>
      <c r="AM94" s="133">
        <f t="shared" si="47"/>
        <v>0.35654297358979231</v>
      </c>
      <c r="AN94" s="125">
        <v>10</v>
      </c>
      <c r="AO94" s="105" t="s">
        <v>6</v>
      </c>
      <c r="AP94" s="241" t="s">
        <v>6</v>
      </c>
    </row>
    <row r="95" spans="1:44" x14ac:dyDescent="0.2">
      <c r="A95" s="154" t="s">
        <v>70</v>
      </c>
      <c r="B95" s="158">
        <v>4210220.01</v>
      </c>
      <c r="C95" s="134"/>
      <c r="D95" s="121"/>
      <c r="E95" s="122"/>
      <c r="F95" s="122"/>
      <c r="G95" s="122"/>
      <c r="H95" s="164">
        <v>244210220.00999999</v>
      </c>
      <c r="I95" s="123">
        <v>16.28</v>
      </c>
      <c r="J95" s="124">
        <f t="shared" si="32"/>
        <v>1628</v>
      </c>
      <c r="K95" s="125">
        <v>9442</v>
      </c>
      <c r="L95" s="125">
        <v>7942</v>
      </c>
      <c r="M95" s="126">
        <v>5791</v>
      </c>
      <c r="N95" s="127">
        <f t="shared" si="33"/>
        <v>3651</v>
      </c>
      <c r="O95" s="128">
        <f t="shared" si="34"/>
        <v>0.63046106026592985</v>
      </c>
      <c r="P95" s="102">
        <v>580.1</v>
      </c>
      <c r="Q95" s="129">
        <v>3957</v>
      </c>
      <c r="R95" s="126">
        <v>2415</v>
      </c>
      <c r="S95" s="122">
        <f t="shared" si="35"/>
        <v>1542</v>
      </c>
      <c r="T95" s="167">
        <f t="shared" si="36"/>
        <v>0.6385093167701863</v>
      </c>
      <c r="U95" s="129">
        <v>3889</v>
      </c>
      <c r="V95" s="150">
        <v>2372</v>
      </c>
      <c r="W95" s="127">
        <f t="shared" si="37"/>
        <v>1517</v>
      </c>
      <c r="X95" s="128">
        <f t="shared" si="38"/>
        <v>0.6395446880269815</v>
      </c>
      <c r="Y95" s="130">
        <f t="shared" si="39"/>
        <v>2.388820638820639</v>
      </c>
      <c r="Z95" s="131">
        <v>4955</v>
      </c>
      <c r="AA95" s="125">
        <v>4110</v>
      </c>
      <c r="AB95" s="125">
        <v>220</v>
      </c>
      <c r="AC95" s="127">
        <f t="shared" si="40"/>
        <v>4330</v>
      </c>
      <c r="AD95" s="128">
        <f t="shared" si="41"/>
        <v>0.87386478304742687</v>
      </c>
      <c r="AE95" s="132">
        <f t="shared" si="42"/>
        <v>1.0868126873890656</v>
      </c>
      <c r="AF95" s="125">
        <v>520</v>
      </c>
      <c r="AG95" s="128">
        <f t="shared" si="43"/>
        <v>0.10494450050454086</v>
      </c>
      <c r="AH95" s="133">
        <f t="shared" si="44"/>
        <v>0.94718672609607624</v>
      </c>
      <c r="AI95" s="125">
        <v>70</v>
      </c>
      <c r="AJ95" s="125">
        <v>10</v>
      </c>
      <c r="AK95" s="127">
        <f t="shared" si="45"/>
        <v>80</v>
      </c>
      <c r="AL95" s="128">
        <f t="shared" si="46"/>
        <v>1.6145307769929364E-2</v>
      </c>
      <c r="AM95" s="133">
        <f t="shared" si="47"/>
        <v>0.21203093754011193</v>
      </c>
      <c r="AN95" s="125">
        <v>25</v>
      </c>
      <c r="AO95" s="105" t="s">
        <v>6</v>
      </c>
      <c r="AP95" s="241" t="s">
        <v>6</v>
      </c>
    </row>
    <row r="96" spans="1:44" x14ac:dyDescent="0.2">
      <c r="A96" s="154"/>
      <c r="B96" s="158">
        <v>4210220.0199999996</v>
      </c>
      <c r="C96" s="134"/>
      <c r="D96" s="121"/>
      <c r="E96" s="122"/>
      <c r="F96" s="122"/>
      <c r="G96" s="122"/>
      <c r="H96" s="164">
        <v>244210220.02000001</v>
      </c>
      <c r="I96" s="123">
        <v>19.760000000000002</v>
      </c>
      <c r="J96" s="124">
        <f t="shared" si="32"/>
        <v>1976.0000000000002</v>
      </c>
      <c r="K96" s="125">
        <v>6431</v>
      </c>
      <c r="L96" s="125">
        <v>6182</v>
      </c>
      <c r="M96" s="126">
        <v>5686</v>
      </c>
      <c r="N96" s="127">
        <f t="shared" si="33"/>
        <v>745</v>
      </c>
      <c r="O96" s="128">
        <f t="shared" si="34"/>
        <v>0.13102356665494197</v>
      </c>
      <c r="P96" s="102">
        <v>325.5</v>
      </c>
      <c r="Q96" s="129">
        <v>2721</v>
      </c>
      <c r="R96" s="126">
        <v>2351</v>
      </c>
      <c r="S96" s="122">
        <f t="shared" si="35"/>
        <v>370</v>
      </c>
      <c r="T96" s="167">
        <f t="shared" si="36"/>
        <v>0.15737983836665248</v>
      </c>
      <c r="U96" s="129">
        <v>2643</v>
      </c>
      <c r="V96" s="150">
        <v>2296</v>
      </c>
      <c r="W96" s="127">
        <f t="shared" si="37"/>
        <v>347</v>
      </c>
      <c r="X96" s="128">
        <f t="shared" si="38"/>
        <v>0.15113240418118468</v>
      </c>
      <c r="Y96" s="130">
        <f t="shared" si="39"/>
        <v>1.3375506072874492</v>
      </c>
      <c r="Z96" s="131">
        <v>3280</v>
      </c>
      <c r="AA96" s="125">
        <v>2795</v>
      </c>
      <c r="AB96" s="125">
        <v>145</v>
      </c>
      <c r="AC96" s="127">
        <f t="shared" si="40"/>
        <v>2940</v>
      </c>
      <c r="AD96" s="128">
        <f t="shared" si="41"/>
        <v>0.89634146341463417</v>
      </c>
      <c r="AE96" s="132">
        <f t="shared" si="42"/>
        <v>1.1147666018474125</v>
      </c>
      <c r="AF96" s="125">
        <v>215</v>
      </c>
      <c r="AG96" s="128">
        <f t="shared" si="43"/>
        <v>6.5548780487804881E-2</v>
      </c>
      <c r="AH96" s="133">
        <f t="shared" si="44"/>
        <v>0.59161684977620921</v>
      </c>
      <c r="AI96" s="125">
        <v>105</v>
      </c>
      <c r="AJ96" s="125">
        <v>0</v>
      </c>
      <c r="AK96" s="127">
        <f t="shared" si="45"/>
        <v>105</v>
      </c>
      <c r="AL96" s="128">
        <f t="shared" si="46"/>
        <v>3.201219512195122E-2</v>
      </c>
      <c r="AM96" s="133">
        <f t="shared" si="47"/>
        <v>0.420405472670281</v>
      </c>
      <c r="AN96" s="125">
        <v>20</v>
      </c>
      <c r="AO96" s="105" t="s">
        <v>6</v>
      </c>
      <c r="AP96" s="241" t="s">
        <v>6</v>
      </c>
    </row>
    <row r="97" spans="1:43" x14ac:dyDescent="0.2">
      <c r="A97" s="154"/>
      <c r="B97" s="158">
        <v>4210230.01</v>
      </c>
      <c r="C97" s="134"/>
      <c r="D97" s="121"/>
      <c r="E97" s="122"/>
      <c r="F97" s="122"/>
      <c r="G97" s="122"/>
      <c r="H97" s="164">
        <v>244210230.00999999</v>
      </c>
      <c r="I97" s="123">
        <v>2.1800000000000002</v>
      </c>
      <c r="J97" s="124">
        <f t="shared" si="32"/>
        <v>218.00000000000003</v>
      </c>
      <c r="K97" s="125">
        <v>7334</v>
      </c>
      <c r="L97" s="125">
        <v>7235</v>
      </c>
      <c r="M97" s="126">
        <v>7461</v>
      </c>
      <c r="N97" s="127">
        <f t="shared" si="33"/>
        <v>-127</v>
      </c>
      <c r="O97" s="128">
        <f t="shared" si="34"/>
        <v>-1.7021846937407853E-2</v>
      </c>
      <c r="P97" s="102">
        <v>3357.8</v>
      </c>
      <c r="Q97" s="129">
        <v>2913</v>
      </c>
      <c r="R97" s="126">
        <v>2731</v>
      </c>
      <c r="S97" s="122">
        <f t="shared" si="35"/>
        <v>182</v>
      </c>
      <c r="T97" s="167">
        <f t="shared" si="36"/>
        <v>6.6642255584035151E-2</v>
      </c>
      <c r="U97" s="129">
        <v>2897</v>
      </c>
      <c r="V97" s="150">
        <v>2709</v>
      </c>
      <c r="W97" s="127">
        <f t="shared" si="37"/>
        <v>188</v>
      </c>
      <c r="X97" s="128">
        <f t="shared" si="38"/>
        <v>6.9398301956441491E-2</v>
      </c>
      <c r="Y97" s="130">
        <f t="shared" si="39"/>
        <v>13.288990825688071</v>
      </c>
      <c r="Z97" s="131">
        <v>4155</v>
      </c>
      <c r="AA97" s="125">
        <v>3440</v>
      </c>
      <c r="AB97" s="125">
        <v>220</v>
      </c>
      <c r="AC97" s="127">
        <f t="shared" si="40"/>
        <v>3660</v>
      </c>
      <c r="AD97" s="128">
        <f t="shared" si="41"/>
        <v>0.88086642599277976</v>
      </c>
      <c r="AE97" s="132">
        <f t="shared" si="42"/>
        <v>1.0955205270150556</v>
      </c>
      <c r="AF97" s="125">
        <v>345</v>
      </c>
      <c r="AG97" s="128">
        <f t="shared" si="43"/>
        <v>8.3032490974729242E-2</v>
      </c>
      <c r="AH97" s="133">
        <f t="shared" si="44"/>
        <v>0.74941776756136713</v>
      </c>
      <c r="AI97" s="125">
        <v>70</v>
      </c>
      <c r="AJ97" s="125">
        <v>25</v>
      </c>
      <c r="AK97" s="127">
        <f t="shared" si="45"/>
        <v>95</v>
      </c>
      <c r="AL97" s="128">
        <f t="shared" si="46"/>
        <v>2.2864019253910951E-2</v>
      </c>
      <c r="AM97" s="133">
        <f t="shared" si="47"/>
        <v>0.300265532712302</v>
      </c>
      <c r="AN97" s="125">
        <v>60</v>
      </c>
      <c r="AO97" s="105" t="s">
        <v>6</v>
      </c>
      <c r="AP97" s="241" t="s">
        <v>6</v>
      </c>
    </row>
    <row r="98" spans="1:43" x14ac:dyDescent="0.2">
      <c r="A98" s="154" t="s">
        <v>71</v>
      </c>
      <c r="B98" s="158">
        <v>4210230.0199999996</v>
      </c>
      <c r="C98" s="134"/>
      <c r="D98" s="121"/>
      <c r="E98" s="122"/>
      <c r="F98" s="122"/>
      <c r="G98" s="122"/>
      <c r="H98" s="164">
        <v>244210230.02000001</v>
      </c>
      <c r="I98" s="123">
        <v>6.23</v>
      </c>
      <c r="J98" s="124">
        <f t="shared" ref="J98:J129" si="48">I98*100</f>
        <v>623</v>
      </c>
      <c r="K98" s="125">
        <v>8310</v>
      </c>
      <c r="L98" s="125">
        <v>7031</v>
      </c>
      <c r="M98" s="126">
        <v>4951</v>
      </c>
      <c r="N98" s="127">
        <f t="shared" ref="N98:N129" si="49">K98-M98</f>
        <v>3359</v>
      </c>
      <c r="O98" s="128">
        <f t="shared" ref="O98:O129" si="50">(K98-M98)/M98</f>
        <v>0.67844879822258131</v>
      </c>
      <c r="P98" s="102">
        <v>1333.8</v>
      </c>
      <c r="Q98" s="129">
        <v>3019</v>
      </c>
      <c r="R98" s="126">
        <v>1854</v>
      </c>
      <c r="S98" s="122">
        <f t="shared" ref="S98:S129" si="51">Q98-R98</f>
        <v>1165</v>
      </c>
      <c r="T98" s="167">
        <f t="shared" ref="T98:T129" si="52">S98/R98</f>
        <v>0.62837108953613807</v>
      </c>
      <c r="U98" s="129">
        <v>2977</v>
      </c>
      <c r="V98" s="150">
        <v>1827</v>
      </c>
      <c r="W98" s="127">
        <f t="shared" ref="W98:W129" si="53">U98-V98</f>
        <v>1150</v>
      </c>
      <c r="X98" s="128">
        <f t="shared" ref="X98:X129" si="54">(U98-V98)/V98</f>
        <v>0.62944718117131915</v>
      </c>
      <c r="Y98" s="130">
        <f t="shared" ref="Y98:Y129" si="55">U98/J98</f>
        <v>4.7784911717495984</v>
      </c>
      <c r="Z98" s="131">
        <v>4430</v>
      </c>
      <c r="AA98" s="125">
        <v>3730</v>
      </c>
      <c r="AB98" s="125">
        <v>210</v>
      </c>
      <c r="AC98" s="127">
        <f t="shared" ref="AC98:AC129" si="56">AA98+AB98</f>
        <v>3940</v>
      </c>
      <c r="AD98" s="128">
        <f t="shared" ref="AD98:AD129" si="57">AC98/Z98</f>
        <v>0.8893905191873589</v>
      </c>
      <c r="AE98" s="132">
        <f t="shared" ref="AE98:AE129" si="58">AD98/0.804062</f>
        <v>1.1061218154661692</v>
      </c>
      <c r="AF98" s="125">
        <v>350</v>
      </c>
      <c r="AG98" s="128">
        <f t="shared" ref="AG98:AG129" si="59">AF98/Z98</f>
        <v>7.900677200902935E-2</v>
      </c>
      <c r="AH98" s="133">
        <f t="shared" ref="AH98:AH129" si="60">AG98/0.110796</f>
        <v>0.71308325218445923</v>
      </c>
      <c r="AI98" s="125">
        <v>85</v>
      </c>
      <c r="AJ98" s="125">
        <v>15</v>
      </c>
      <c r="AK98" s="127">
        <f t="shared" ref="AK98:AK129" si="61">AI98+AJ98</f>
        <v>100</v>
      </c>
      <c r="AL98" s="128">
        <f t="shared" ref="AL98:AL129" si="62">AK98/Z98</f>
        <v>2.2573363431151242E-2</v>
      </c>
      <c r="AM98" s="133">
        <f t="shared" ref="AM98:AM129" si="63">AL98/0.076146</f>
        <v>0.29644844681468813</v>
      </c>
      <c r="AN98" s="125">
        <v>45</v>
      </c>
      <c r="AO98" s="105" t="s">
        <v>6</v>
      </c>
      <c r="AP98" s="241" t="s">
        <v>6</v>
      </c>
    </row>
    <row r="99" spans="1:43" x14ac:dyDescent="0.2">
      <c r="A99" s="154" t="s">
        <v>72</v>
      </c>
      <c r="B99" s="158">
        <v>4210240.01</v>
      </c>
      <c r="C99" s="134"/>
      <c r="D99" s="121"/>
      <c r="E99" s="122"/>
      <c r="F99" s="122"/>
      <c r="G99" s="122"/>
      <c r="H99" s="164">
        <v>244210240.00999999</v>
      </c>
      <c r="I99" s="123">
        <v>10.93</v>
      </c>
      <c r="J99" s="124">
        <f t="shared" si="48"/>
        <v>1093</v>
      </c>
      <c r="K99" s="125">
        <v>8130</v>
      </c>
      <c r="L99" s="125">
        <v>6575</v>
      </c>
      <c r="M99" s="126">
        <v>5061</v>
      </c>
      <c r="N99" s="127">
        <f t="shared" si="49"/>
        <v>3069</v>
      </c>
      <c r="O99" s="128">
        <f t="shared" si="50"/>
        <v>0.60640189685832835</v>
      </c>
      <c r="P99" s="102">
        <v>743.9</v>
      </c>
      <c r="Q99" s="129">
        <v>3844</v>
      </c>
      <c r="R99" s="126">
        <v>2145</v>
      </c>
      <c r="S99" s="122">
        <f t="shared" si="51"/>
        <v>1699</v>
      </c>
      <c r="T99" s="167">
        <f t="shared" si="52"/>
        <v>0.79207459207459208</v>
      </c>
      <c r="U99" s="129">
        <v>3696</v>
      </c>
      <c r="V99" s="150">
        <v>2116</v>
      </c>
      <c r="W99" s="127">
        <f t="shared" si="53"/>
        <v>1580</v>
      </c>
      <c r="X99" s="128">
        <f t="shared" si="54"/>
        <v>0.74669187145557658</v>
      </c>
      <c r="Y99" s="130">
        <f t="shared" si="55"/>
        <v>3.3815187557182069</v>
      </c>
      <c r="Z99" s="131">
        <v>4210</v>
      </c>
      <c r="AA99" s="125">
        <v>3515</v>
      </c>
      <c r="AB99" s="125">
        <v>225</v>
      </c>
      <c r="AC99" s="127">
        <f t="shared" si="56"/>
        <v>3740</v>
      </c>
      <c r="AD99" s="128">
        <f t="shared" si="57"/>
        <v>0.88836104513064129</v>
      </c>
      <c r="AE99" s="132">
        <f t="shared" si="58"/>
        <v>1.1048414738299301</v>
      </c>
      <c r="AF99" s="125">
        <v>325</v>
      </c>
      <c r="AG99" s="128">
        <f t="shared" si="59"/>
        <v>7.7197149643705457E-2</v>
      </c>
      <c r="AH99" s="133">
        <f t="shared" si="60"/>
        <v>0.6967503307313031</v>
      </c>
      <c r="AI99" s="125">
        <v>90</v>
      </c>
      <c r="AJ99" s="125">
        <v>35</v>
      </c>
      <c r="AK99" s="127">
        <f t="shared" si="61"/>
        <v>125</v>
      </c>
      <c r="AL99" s="128">
        <f t="shared" si="62"/>
        <v>2.9691211401425176E-2</v>
      </c>
      <c r="AM99" s="133">
        <f t="shared" si="63"/>
        <v>0.38992476822715799</v>
      </c>
      <c r="AN99" s="125">
        <v>0</v>
      </c>
      <c r="AO99" s="105" t="s">
        <v>6</v>
      </c>
      <c r="AP99" s="241" t="s">
        <v>6</v>
      </c>
    </row>
    <row r="100" spans="1:43" x14ac:dyDescent="0.2">
      <c r="A100" s="154"/>
      <c r="B100" s="158">
        <v>4210240.0199999996</v>
      </c>
      <c r="C100" s="134"/>
      <c r="D100" s="121"/>
      <c r="E100" s="122"/>
      <c r="F100" s="122"/>
      <c r="G100" s="122"/>
      <c r="H100" s="164">
        <v>244210240.02000001</v>
      </c>
      <c r="I100" s="123">
        <v>6.87</v>
      </c>
      <c r="J100" s="124">
        <f t="shared" si="48"/>
        <v>687</v>
      </c>
      <c r="K100" s="125">
        <v>6862</v>
      </c>
      <c r="L100" s="125">
        <v>6684</v>
      </c>
      <c r="M100" s="126">
        <v>6110</v>
      </c>
      <c r="N100" s="127">
        <f t="shared" si="49"/>
        <v>752</v>
      </c>
      <c r="O100" s="128">
        <f t="shared" si="50"/>
        <v>0.12307692307692308</v>
      </c>
      <c r="P100" s="102">
        <v>999.5</v>
      </c>
      <c r="Q100" s="129">
        <v>3664</v>
      </c>
      <c r="R100" s="126">
        <v>3177</v>
      </c>
      <c r="S100" s="122">
        <f t="shared" si="51"/>
        <v>487</v>
      </c>
      <c r="T100" s="167">
        <f t="shared" si="52"/>
        <v>0.1532892666037142</v>
      </c>
      <c r="U100" s="129">
        <v>3514</v>
      </c>
      <c r="V100" s="150">
        <v>3112</v>
      </c>
      <c r="W100" s="127">
        <f t="shared" si="53"/>
        <v>402</v>
      </c>
      <c r="X100" s="128">
        <f t="shared" si="54"/>
        <v>0.12917737789203085</v>
      </c>
      <c r="Y100" s="130">
        <f t="shared" si="55"/>
        <v>5.1149927219796218</v>
      </c>
      <c r="Z100" s="131">
        <v>3175</v>
      </c>
      <c r="AA100" s="125">
        <v>2630</v>
      </c>
      <c r="AB100" s="125">
        <v>120</v>
      </c>
      <c r="AC100" s="127">
        <f t="shared" si="56"/>
        <v>2750</v>
      </c>
      <c r="AD100" s="128">
        <f t="shared" si="57"/>
        <v>0.86614173228346458</v>
      </c>
      <c r="AE100" s="132">
        <f t="shared" si="58"/>
        <v>1.0772076435442348</v>
      </c>
      <c r="AF100" s="125">
        <v>270</v>
      </c>
      <c r="AG100" s="128">
        <f t="shared" si="59"/>
        <v>8.5039370078740156E-2</v>
      </c>
      <c r="AH100" s="133">
        <f t="shared" si="60"/>
        <v>0.76753104876295308</v>
      </c>
      <c r="AI100" s="125">
        <v>105</v>
      </c>
      <c r="AJ100" s="125">
        <v>25</v>
      </c>
      <c r="AK100" s="127">
        <f t="shared" si="61"/>
        <v>130</v>
      </c>
      <c r="AL100" s="128">
        <f t="shared" si="62"/>
        <v>4.0944881889763779E-2</v>
      </c>
      <c r="AM100" s="133">
        <f t="shared" si="63"/>
        <v>0.53771546620654764</v>
      </c>
      <c r="AN100" s="125">
        <v>30</v>
      </c>
      <c r="AO100" s="105" t="s">
        <v>6</v>
      </c>
      <c r="AP100" s="241" t="s">
        <v>6</v>
      </c>
    </row>
    <row r="101" spans="1:43" x14ac:dyDescent="0.2">
      <c r="A101" s="153"/>
      <c r="B101" s="157">
        <v>4210260.01</v>
      </c>
      <c r="C101" s="120"/>
      <c r="D101" s="107"/>
      <c r="E101" s="108"/>
      <c r="F101" s="108"/>
      <c r="G101" s="108"/>
      <c r="H101" s="163">
        <v>244210260.00999999</v>
      </c>
      <c r="I101" s="109">
        <v>0.86</v>
      </c>
      <c r="J101" s="110">
        <f t="shared" si="48"/>
        <v>86</v>
      </c>
      <c r="K101" s="111">
        <v>4196</v>
      </c>
      <c r="L101" s="111">
        <v>3967</v>
      </c>
      <c r="M101" s="112">
        <v>2893</v>
      </c>
      <c r="N101" s="113">
        <f t="shared" si="49"/>
        <v>1303</v>
      </c>
      <c r="O101" s="114">
        <f t="shared" si="50"/>
        <v>0.45039751123401311</v>
      </c>
      <c r="P101" s="101">
        <v>4877.3999999999996</v>
      </c>
      <c r="Q101" s="115">
        <v>2291</v>
      </c>
      <c r="R101" s="112">
        <v>1625</v>
      </c>
      <c r="S101" s="108">
        <f t="shared" si="51"/>
        <v>666</v>
      </c>
      <c r="T101" s="166">
        <f t="shared" si="52"/>
        <v>0.40984615384615386</v>
      </c>
      <c r="U101" s="115">
        <v>2151</v>
      </c>
      <c r="V101" s="161">
        <v>1577</v>
      </c>
      <c r="W101" s="113">
        <f t="shared" si="53"/>
        <v>574</v>
      </c>
      <c r="X101" s="114">
        <f t="shared" si="54"/>
        <v>0.3639822447685479</v>
      </c>
      <c r="Y101" s="116">
        <f t="shared" si="55"/>
        <v>25.011627906976745</v>
      </c>
      <c r="Z101" s="117">
        <v>1560</v>
      </c>
      <c r="AA101" s="111">
        <v>960</v>
      </c>
      <c r="AB101" s="111">
        <v>60</v>
      </c>
      <c r="AC101" s="113">
        <f t="shared" si="56"/>
        <v>1020</v>
      </c>
      <c r="AD101" s="114">
        <f t="shared" si="57"/>
        <v>0.65384615384615385</v>
      </c>
      <c r="AE101" s="118">
        <f t="shared" si="58"/>
        <v>0.81317877706713393</v>
      </c>
      <c r="AF101" s="111">
        <v>315</v>
      </c>
      <c r="AG101" s="114">
        <f t="shared" si="59"/>
        <v>0.20192307692307693</v>
      </c>
      <c r="AH101" s="119">
        <f t="shared" si="60"/>
        <v>1.8224762349098966</v>
      </c>
      <c r="AI101" s="111">
        <v>185</v>
      </c>
      <c r="AJ101" s="111">
        <v>25</v>
      </c>
      <c r="AK101" s="113">
        <f t="shared" si="61"/>
        <v>210</v>
      </c>
      <c r="AL101" s="114">
        <f t="shared" si="62"/>
        <v>0.13461538461538461</v>
      </c>
      <c r="AM101" s="119">
        <f t="shared" si="63"/>
        <v>1.7678589107160534</v>
      </c>
      <c r="AN101" s="111">
        <v>20</v>
      </c>
      <c r="AO101" s="106" t="s">
        <v>4</v>
      </c>
      <c r="AP101" s="238" t="s">
        <v>4</v>
      </c>
    </row>
    <row r="102" spans="1:43" x14ac:dyDescent="0.2">
      <c r="A102" s="153" t="s">
        <v>73</v>
      </c>
      <c r="B102" s="157">
        <v>4210260.0199999996</v>
      </c>
      <c r="C102" s="120"/>
      <c r="D102" s="107"/>
      <c r="E102" s="108"/>
      <c r="F102" s="108"/>
      <c r="G102" s="108"/>
      <c r="H102" s="163">
        <v>244210260.02000001</v>
      </c>
      <c r="I102" s="109">
        <v>0.72</v>
      </c>
      <c r="J102" s="110">
        <f t="shared" si="48"/>
        <v>72</v>
      </c>
      <c r="K102" s="111">
        <v>3563</v>
      </c>
      <c r="L102" s="111">
        <v>3802</v>
      </c>
      <c r="M102" s="112">
        <v>3551</v>
      </c>
      <c r="N102" s="113">
        <f t="shared" si="49"/>
        <v>12</v>
      </c>
      <c r="O102" s="114">
        <f t="shared" si="50"/>
        <v>3.3793297662630243E-3</v>
      </c>
      <c r="P102" s="101">
        <v>4961</v>
      </c>
      <c r="Q102" s="115">
        <v>1907</v>
      </c>
      <c r="R102" s="112">
        <v>2111</v>
      </c>
      <c r="S102" s="108">
        <f t="shared" si="51"/>
        <v>-204</v>
      </c>
      <c r="T102" s="166">
        <f t="shared" si="52"/>
        <v>-9.6636665087636187E-2</v>
      </c>
      <c r="U102" s="115">
        <v>1820</v>
      </c>
      <c r="V102" s="161">
        <v>2035</v>
      </c>
      <c r="W102" s="113">
        <f t="shared" si="53"/>
        <v>-215</v>
      </c>
      <c r="X102" s="114">
        <f t="shared" si="54"/>
        <v>-0.10565110565110565</v>
      </c>
      <c r="Y102" s="116">
        <f t="shared" si="55"/>
        <v>25.277777777777779</v>
      </c>
      <c r="Z102" s="117">
        <v>1420</v>
      </c>
      <c r="AA102" s="111">
        <v>960</v>
      </c>
      <c r="AB102" s="111">
        <v>65</v>
      </c>
      <c r="AC102" s="113">
        <f t="shared" si="56"/>
        <v>1025</v>
      </c>
      <c r="AD102" s="114">
        <f t="shared" si="57"/>
        <v>0.721830985915493</v>
      </c>
      <c r="AE102" s="118">
        <f t="shared" si="58"/>
        <v>0.89773050575141333</v>
      </c>
      <c r="AF102" s="111">
        <v>205</v>
      </c>
      <c r="AG102" s="114">
        <f t="shared" si="59"/>
        <v>0.14436619718309859</v>
      </c>
      <c r="AH102" s="119">
        <f t="shared" si="60"/>
        <v>1.3029910572863515</v>
      </c>
      <c r="AI102" s="111">
        <v>165</v>
      </c>
      <c r="AJ102" s="111">
        <v>25</v>
      </c>
      <c r="AK102" s="113">
        <f t="shared" si="61"/>
        <v>190</v>
      </c>
      <c r="AL102" s="114">
        <f t="shared" si="62"/>
        <v>0.13380281690140844</v>
      </c>
      <c r="AM102" s="119">
        <f t="shared" si="63"/>
        <v>1.7571877301684715</v>
      </c>
      <c r="AN102" s="111">
        <v>10</v>
      </c>
      <c r="AO102" s="106" t="s">
        <v>4</v>
      </c>
      <c r="AP102" s="238" t="s">
        <v>4</v>
      </c>
    </row>
    <row r="103" spans="1:43" x14ac:dyDescent="0.2">
      <c r="A103" s="154"/>
      <c r="B103" s="158">
        <v>4210260.03</v>
      </c>
      <c r="C103" s="134"/>
      <c r="D103" s="121"/>
      <c r="E103" s="122"/>
      <c r="F103" s="122"/>
      <c r="G103" s="122"/>
      <c r="H103" s="164">
        <v>244210260.03</v>
      </c>
      <c r="I103" s="123">
        <v>3.37</v>
      </c>
      <c r="J103" s="124">
        <f t="shared" si="48"/>
        <v>337</v>
      </c>
      <c r="K103" s="125">
        <v>4065</v>
      </c>
      <c r="L103" s="125">
        <v>4383</v>
      </c>
      <c r="M103" s="126">
        <v>4325</v>
      </c>
      <c r="N103" s="127">
        <f t="shared" si="49"/>
        <v>-260</v>
      </c>
      <c r="O103" s="128">
        <f t="shared" si="50"/>
        <v>-6.0115606936416183E-2</v>
      </c>
      <c r="P103" s="102">
        <v>1207.5999999999999</v>
      </c>
      <c r="Q103" s="129">
        <v>1959</v>
      </c>
      <c r="R103" s="126">
        <v>1992</v>
      </c>
      <c r="S103" s="122">
        <f t="shared" si="51"/>
        <v>-33</v>
      </c>
      <c r="T103" s="167">
        <f t="shared" si="52"/>
        <v>-1.6566265060240965E-2</v>
      </c>
      <c r="U103" s="129">
        <v>1876</v>
      </c>
      <c r="V103" s="150">
        <v>1950</v>
      </c>
      <c r="W103" s="127">
        <f t="shared" si="53"/>
        <v>-74</v>
      </c>
      <c r="X103" s="128">
        <f t="shared" si="54"/>
        <v>-3.7948717948717951E-2</v>
      </c>
      <c r="Y103" s="130">
        <f t="shared" si="55"/>
        <v>5.5667655786350148</v>
      </c>
      <c r="Z103" s="131">
        <v>1910</v>
      </c>
      <c r="AA103" s="125">
        <v>1425</v>
      </c>
      <c r="AB103" s="125">
        <v>70</v>
      </c>
      <c r="AC103" s="127">
        <f t="shared" si="56"/>
        <v>1495</v>
      </c>
      <c r="AD103" s="128">
        <f t="shared" si="57"/>
        <v>0.7827225130890052</v>
      </c>
      <c r="AE103" s="132">
        <f t="shared" si="58"/>
        <v>0.97346039619955316</v>
      </c>
      <c r="AF103" s="125">
        <v>250</v>
      </c>
      <c r="AG103" s="128">
        <f t="shared" si="59"/>
        <v>0.13089005235602094</v>
      </c>
      <c r="AH103" s="133">
        <f t="shared" si="60"/>
        <v>1.1813608104626605</v>
      </c>
      <c r="AI103" s="125">
        <v>145</v>
      </c>
      <c r="AJ103" s="125">
        <v>15</v>
      </c>
      <c r="AK103" s="127">
        <f t="shared" si="61"/>
        <v>160</v>
      </c>
      <c r="AL103" s="128">
        <f t="shared" si="62"/>
        <v>8.3769633507853408E-2</v>
      </c>
      <c r="AM103" s="133">
        <f t="shared" si="63"/>
        <v>1.1001186340431985</v>
      </c>
      <c r="AN103" s="125">
        <v>0</v>
      </c>
      <c r="AO103" s="105" t="s">
        <v>6</v>
      </c>
      <c r="AP103" s="241" t="s">
        <v>6</v>
      </c>
    </row>
    <row r="104" spans="1:43" x14ac:dyDescent="0.2">
      <c r="A104" s="156"/>
      <c r="B104" s="160">
        <v>4210270.01</v>
      </c>
      <c r="C104" s="149"/>
      <c r="D104" s="136"/>
      <c r="E104" s="137"/>
      <c r="F104" s="137"/>
      <c r="G104" s="137"/>
      <c r="H104" s="165">
        <v>244210270.00999999</v>
      </c>
      <c r="I104" s="138">
        <v>1.37</v>
      </c>
      <c r="J104" s="139">
        <f t="shared" si="48"/>
        <v>137</v>
      </c>
      <c r="K104" s="140">
        <v>4230</v>
      </c>
      <c r="L104" s="140">
        <v>4237</v>
      </c>
      <c r="M104" s="141">
        <v>4252</v>
      </c>
      <c r="N104" s="142">
        <f t="shared" si="49"/>
        <v>-22</v>
      </c>
      <c r="O104" s="143">
        <f t="shared" si="50"/>
        <v>-5.1740357478833494E-3</v>
      </c>
      <c r="P104" s="103">
        <v>3096.9</v>
      </c>
      <c r="Q104" s="144">
        <v>2463</v>
      </c>
      <c r="R104" s="141">
        <v>2420</v>
      </c>
      <c r="S104" s="137">
        <f t="shared" si="51"/>
        <v>43</v>
      </c>
      <c r="T104" s="168">
        <f t="shared" si="52"/>
        <v>1.7768595041322315E-2</v>
      </c>
      <c r="U104" s="144">
        <v>2368</v>
      </c>
      <c r="V104" s="162">
        <v>2326</v>
      </c>
      <c r="W104" s="142">
        <f t="shared" si="53"/>
        <v>42</v>
      </c>
      <c r="X104" s="143">
        <f t="shared" si="54"/>
        <v>1.8056749785038694E-2</v>
      </c>
      <c r="Y104" s="145">
        <f t="shared" si="55"/>
        <v>17.284671532846716</v>
      </c>
      <c r="Z104" s="146">
        <v>2105</v>
      </c>
      <c r="AA104" s="140">
        <v>1400</v>
      </c>
      <c r="AB104" s="140">
        <v>65</v>
      </c>
      <c r="AC104" s="142">
        <f t="shared" si="56"/>
        <v>1465</v>
      </c>
      <c r="AD104" s="143">
        <f t="shared" si="57"/>
        <v>0.69596199524940616</v>
      </c>
      <c r="AE104" s="147">
        <f t="shared" si="58"/>
        <v>0.86555762521970459</v>
      </c>
      <c r="AF104" s="140">
        <v>425</v>
      </c>
      <c r="AG104" s="143">
        <f t="shared" si="59"/>
        <v>0.20190023752969122</v>
      </c>
      <c r="AH104" s="148">
        <f t="shared" si="60"/>
        <v>1.8222700957587927</v>
      </c>
      <c r="AI104" s="140">
        <v>160</v>
      </c>
      <c r="AJ104" s="140">
        <v>30</v>
      </c>
      <c r="AK104" s="142">
        <f t="shared" si="61"/>
        <v>190</v>
      </c>
      <c r="AL104" s="143">
        <f t="shared" si="62"/>
        <v>9.0261282660332537E-2</v>
      </c>
      <c r="AM104" s="148">
        <f t="shared" si="63"/>
        <v>1.1853712954105604</v>
      </c>
      <c r="AN104" s="140">
        <v>15</v>
      </c>
      <c r="AO104" s="135" t="s">
        <v>5</v>
      </c>
      <c r="AP104" s="244" t="s">
        <v>5</v>
      </c>
    </row>
    <row r="105" spans="1:43" x14ac:dyDescent="0.2">
      <c r="A105" s="156"/>
      <c r="B105" s="160">
        <v>4210270.03</v>
      </c>
      <c r="C105" s="149">
        <v>4210270.0199999996</v>
      </c>
      <c r="D105" s="103">
        <v>0.62499377300000003</v>
      </c>
      <c r="E105" s="141">
        <v>7522</v>
      </c>
      <c r="F105" s="141">
        <v>4171</v>
      </c>
      <c r="G105" s="162">
        <v>4009</v>
      </c>
      <c r="H105" s="165"/>
      <c r="I105" s="138">
        <v>0.87</v>
      </c>
      <c r="J105" s="139">
        <f t="shared" si="48"/>
        <v>87</v>
      </c>
      <c r="K105" s="140">
        <v>5149</v>
      </c>
      <c r="L105" s="140">
        <v>5157</v>
      </c>
      <c r="M105" s="141">
        <f>D105*E105</f>
        <v>4701.2031605060001</v>
      </c>
      <c r="N105" s="142">
        <f t="shared" si="49"/>
        <v>447.79683949399987</v>
      </c>
      <c r="O105" s="143">
        <f t="shared" si="50"/>
        <v>9.5251539702828458E-2</v>
      </c>
      <c r="P105" s="103">
        <v>5912.3</v>
      </c>
      <c r="Q105" s="144">
        <v>2741</v>
      </c>
      <c r="R105" s="141">
        <f>D105*F105</f>
        <v>2606.8490271830001</v>
      </c>
      <c r="S105" s="137">
        <f t="shared" si="51"/>
        <v>134.15097281699991</v>
      </c>
      <c r="T105" s="168">
        <f t="shared" si="52"/>
        <v>5.1460967404762005E-2</v>
      </c>
      <c r="U105" s="144">
        <v>2623</v>
      </c>
      <c r="V105" s="162">
        <f>D105*G105</f>
        <v>2505.6000359570003</v>
      </c>
      <c r="W105" s="142">
        <f t="shared" si="53"/>
        <v>117.39996404299973</v>
      </c>
      <c r="X105" s="143">
        <f t="shared" si="54"/>
        <v>4.6855029676817296E-2</v>
      </c>
      <c r="Y105" s="145">
        <f t="shared" si="55"/>
        <v>30.149425287356323</v>
      </c>
      <c r="Z105" s="146">
        <v>2020</v>
      </c>
      <c r="AA105" s="140">
        <v>1415</v>
      </c>
      <c r="AB105" s="140">
        <v>45</v>
      </c>
      <c r="AC105" s="142">
        <f t="shared" si="56"/>
        <v>1460</v>
      </c>
      <c r="AD105" s="143">
        <f t="shared" si="57"/>
        <v>0.72277227722772275</v>
      </c>
      <c r="AE105" s="147">
        <f t="shared" si="58"/>
        <v>0.8989011758144555</v>
      </c>
      <c r="AF105" s="140">
        <v>435</v>
      </c>
      <c r="AG105" s="143">
        <f t="shared" si="59"/>
        <v>0.21534653465346534</v>
      </c>
      <c r="AH105" s="148">
        <f t="shared" si="60"/>
        <v>1.9436309492532702</v>
      </c>
      <c r="AI105" s="140">
        <v>90</v>
      </c>
      <c r="AJ105" s="140">
        <v>20</v>
      </c>
      <c r="AK105" s="142">
        <f t="shared" si="61"/>
        <v>110</v>
      </c>
      <c r="AL105" s="143">
        <f t="shared" si="62"/>
        <v>5.4455445544554455E-2</v>
      </c>
      <c r="AM105" s="148">
        <f t="shared" si="63"/>
        <v>0.71514518877622535</v>
      </c>
      <c r="AN105" s="140">
        <v>10</v>
      </c>
      <c r="AO105" s="135" t="s">
        <v>5</v>
      </c>
      <c r="AP105" s="244" t="s">
        <v>5</v>
      </c>
      <c r="AQ105" s="169" t="s">
        <v>61</v>
      </c>
    </row>
    <row r="106" spans="1:43" x14ac:dyDescent="0.2">
      <c r="A106" s="156"/>
      <c r="B106" s="160">
        <v>4210270.04</v>
      </c>
      <c r="C106" s="149">
        <v>4210270.0199999996</v>
      </c>
      <c r="D106" s="103">
        <v>0.37500622700000003</v>
      </c>
      <c r="E106" s="141">
        <v>7522</v>
      </c>
      <c r="F106" s="141">
        <v>4171</v>
      </c>
      <c r="G106" s="162">
        <v>4009</v>
      </c>
      <c r="H106" s="165"/>
      <c r="I106" s="138">
        <v>0.73</v>
      </c>
      <c r="J106" s="139">
        <f t="shared" si="48"/>
        <v>73</v>
      </c>
      <c r="K106" s="140">
        <v>2890</v>
      </c>
      <c r="L106" s="140">
        <v>2866</v>
      </c>
      <c r="M106" s="141">
        <f>D106*E106</f>
        <v>2820.7968394940003</v>
      </c>
      <c r="N106" s="142">
        <f t="shared" si="49"/>
        <v>69.203160505999676</v>
      </c>
      <c r="O106" s="143">
        <f t="shared" si="50"/>
        <v>2.4533195562716763E-2</v>
      </c>
      <c r="P106" s="103">
        <v>3969.2</v>
      </c>
      <c r="Q106" s="144">
        <v>1579</v>
      </c>
      <c r="R106" s="141">
        <f>D106*F106</f>
        <v>1564.1509728170001</v>
      </c>
      <c r="S106" s="137">
        <f t="shared" si="51"/>
        <v>14.849027182999862</v>
      </c>
      <c r="T106" s="168">
        <f t="shared" si="52"/>
        <v>9.4933465126177067E-3</v>
      </c>
      <c r="U106" s="144">
        <v>1485</v>
      </c>
      <c r="V106" s="162">
        <f>D106*G106</f>
        <v>1503.3999640430002</v>
      </c>
      <c r="W106" s="142">
        <f t="shared" si="53"/>
        <v>-18.399964043000182</v>
      </c>
      <c r="X106" s="143">
        <f t="shared" si="54"/>
        <v>-1.2238901478697859E-2</v>
      </c>
      <c r="Y106" s="145">
        <f t="shared" si="55"/>
        <v>20.342465753424658</v>
      </c>
      <c r="Z106" s="146">
        <v>1385</v>
      </c>
      <c r="AA106" s="140">
        <v>915</v>
      </c>
      <c r="AB106" s="140">
        <v>40</v>
      </c>
      <c r="AC106" s="142">
        <f t="shared" si="56"/>
        <v>955</v>
      </c>
      <c r="AD106" s="143">
        <f t="shared" si="57"/>
        <v>0.68953068592057765</v>
      </c>
      <c r="AE106" s="147">
        <f t="shared" si="58"/>
        <v>0.85755910106506417</v>
      </c>
      <c r="AF106" s="140">
        <v>305</v>
      </c>
      <c r="AG106" s="143">
        <f t="shared" si="59"/>
        <v>0.22021660649819494</v>
      </c>
      <c r="AH106" s="148">
        <f t="shared" si="60"/>
        <v>1.987586253097539</v>
      </c>
      <c r="AI106" s="140">
        <v>95</v>
      </c>
      <c r="AJ106" s="140">
        <v>10</v>
      </c>
      <c r="AK106" s="142">
        <f t="shared" si="61"/>
        <v>105</v>
      </c>
      <c r="AL106" s="143">
        <f t="shared" si="62"/>
        <v>7.5812274368231042E-2</v>
      </c>
      <c r="AM106" s="148">
        <f t="shared" si="63"/>
        <v>0.99561729267763288</v>
      </c>
      <c r="AN106" s="140">
        <v>20</v>
      </c>
      <c r="AO106" s="135" t="s">
        <v>5</v>
      </c>
      <c r="AP106" s="244" t="s">
        <v>5</v>
      </c>
      <c r="AQ106" s="169" t="s">
        <v>61</v>
      </c>
    </row>
    <row r="107" spans="1:43" x14ac:dyDescent="0.2">
      <c r="A107" s="154"/>
      <c r="B107" s="158">
        <v>4210271.01</v>
      </c>
      <c r="C107" s="134"/>
      <c r="D107" s="121"/>
      <c r="E107" s="122"/>
      <c r="F107" s="122"/>
      <c r="G107" s="122"/>
      <c r="H107" s="164">
        <v>244210271.00999999</v>
      </c>
      <c r="I107" s="123">
        <v>1.59</v>
      </c>
      <c r="J107" s="124">
        <f t="shared" si="48"/>
        <v>159</v>
      </c>
      <c r="K107" s="125">
        <v>3969</v>
      </c>
      <c r="L107" s="125">
        <v>3760</v>
      </c>
      <c r="M107" s="126">
        <v>3679</v>
      </c>
      <c r="N107" s="127">
        <f t="shared" si="49"/>
        <v>290</v>
      </c>
      <c r="O107" s="128">
        <f t="shared" si="50"/>
        <v>7.8825767871704269E-2</v>
      </c>
      <c r="P107" s="102">
        <v>2501.6</v>
      </c>
      <c r="Q107" s="129">
        <v>1826</v>
      </c>
      <c r="R107" s="126">
        <v>1609</v>
      </c>
      <c r="S107" s="122">
        <f t="shared" si="51"/>
        <v>217</v>
      </c>
      <c r="T107" s="167">
        <f t="shared" si="52"/>
        <v>0.1348663766314481</v>
      </c>
      <c r="U107" s="129">
        <v>1760</v>
      </c>
      <c r="V107" s="150">
        <v>1592</v>
      </c>
      <c r="W107" s="127">
        <f t="shared" si="53"/>
        <v>168</v>
      </c>
      <c r="X107" s="128">
        <f t="shared" si="54"/>
        <v>0.10552763819095477</v>
      </c>
      <c r="Y107" s="130">
        <f t="shared" si="55"/>
        <v>11.069182389937106</v>
      </c>
      <c r="Z107" s="131">
        <v>1650</v>
      </c>
      <c r="AA107" s="125">
        <v>1250</v>
      </c>
      <c r="AB107" s="125">
        <v>70</v>
      </c>
      <c r="AC107" s="127">
        <f t="shared" si="56"/>
        <v>1320</v>
      </c>
      <c r="AD107" s="128">
        <f t="shared" si="57"/>
        <v>0.8</v>
      </c>
      <c r="AE107" s="132">
        <f t="shared" si="58"/>
        <v>0.99494815076449328</v>
      </c>
      <c r="AF107" s="125">
        <v>245</v>
      </c>
      <c r="AG107" s="128">
        <f t="shared" si="59"/>
        <v>0.1484848484848485</v>
      </c>
      <c r="AH107" s="133">
        <f t="shared" si="60"/>
        <v>1.3401643424387928</v>
      </c>
      <c r="AI107" s="125">
        <v>55</v>
      </c>
      <c r="AJ107" s="125">
        <v>10</v>
      </c>
      <c r="AK107" s="127">
        <f t="shared" si="61"/>
        <v>65</v>
      </c>
      <c r="AL107" s="128">
        <f t="shared" si="62"/>
        <v>3.9393939393939391E-2</v>
      </c>
      <c r="AM107" s="133">
        <f t="shared" si="63"/>
        <v>0.51734745612296629</v>
      </c>
      <c r="AN107" s="125">
        <v>15</v>
      </c>
      <c r="AO107" s="105" t="s">
        <v>6</v>
      </c>
      <c r="AP107" s="241" t="s">
        <v>6</v>
      </c>
    </row>
    <row r="108" spans="1:43" x14ac:dyDescent="0.2">
      <c r="A108" s="156"/>
      <c r="B108" s="160">
        <v>4210271.0199999996</v>
      </c>
      <c r="C108" s="149"/>
      <c r="D108" s="136"/>
      <c r="E108" s="137"/>
      <c r="F108" s="137"/>
      <c r="G108" s="137"/>
      <c r="H108" s="165">
        <v>244210271.02000001</v>
      </c>
      <c r="I108" s="138">
        <v>1.4</v>
      </c>
      <c r="J108" s="139">
        <f t="shared" si="48"/>
        <v>140</v>
      </c>
      <c r="K108" s="140">
        <v>4279</v>
      </c>
      <c r="L108" s="140">
        <v>4318</v>
      </c>
      <c r="M108" s="141">
        <v>4033</v>
      </c>
      <c r="N108" s="142">
        <f t="shared" si="49"/>
        <v>246</v>
      </c>
      <c r="O108" s="143">
        <f t="shared" si="50"/>
        <v>6.0996776593106872E-2</v>
      </c>
      <c r="P108" s="103">
        <v>3062.8</v>
      </c>
      <c r="Q108" s="144">
        <v>1894</v>
      </c>
      <c r="R108" s="141">
        <v>1777</v>
      </c>
      <c r="S108" s="137">
        <f t="shared" si="51"/>
        <v>117</v>
      </c>
      <c r="T108" s="168">
        <f t="shared" si="52"/>
        <v>6.5841305571187392E-2</v>
      </c>
      <c r="U108" s="144">
        <v>1823</v>
      </c>
      <c r="V108" s="162">
        <v>1707</v>
      </c>
      <c r="W108" s="142">
        <f t="shared" si="53"/>
        <v>116</v>
      </c>
      <c r="X108" s="143">
        <f t="shared" si="54"/>
        <v>6.795547744581136E-2</v>
      </c>
      <c r="Y108" s="145">
        <f t="shared" si="55"/>
        <v>13.021428571428572</v>
      </c>
      <c r="Z108" s="146">
        <v>1860</v>
      </c>
      <c r="AA108" s="140">
        <v>1320</v>
      </c>
      <c r="AB108" s="140">
        <v>55</v>
      </c>
      <c r="AC108" s="142">
        <f t="shared" si="56"/>
        <v>1375</v>
      </c>
      <c r="AD108" s="143">
        <f t="shared" si="57"/>
        <v>0.739247311827957</v>
      </c>
      <c r="AE108" s="147">
        <f t="shared" si="58"/>
        <v>0.91939093232606062</v>
      </c>
      <c r="AF108" s="140">
        <v>355</v>
      </c>
      <c r="AG108" s="143">
        <f t="shared" si="59"/>
        <v>0.19086021505376344</v>
      </c>
      <c r="AH108" s="148">
        <f t="shared" si="60"/>
        <v>1.7226273065251763</v>
      </c>
      <c r="AI108" s="140">
        <v>90</v>
      </c>
      <c r="AJ108" s="140">
        <v>25</v>
      </c>
      <c r="AK108" s="142">
        <f t="shared" si="61"/>
        <v>115</v>
      </c>
      <c r="AL108" s="143">
        <f t="shared" si="62"/>
        <v>6.1827956989247312E-2</v>
      </c>
      <c r="AM108" s="148">
        <f t="shared" si="63"/>
        <v>0.81196592059001538</v>
      </c>
      <c r="AN108" s="140">
        <v>15</v>
      </c>
      <c r="AO108" s="135" t="s">
        <v>5</v>
      </c>
      <c r="AP108" s="244" t="s">
        <v>5</v>
      </c>
    </row>
    <row r="109" spans="1:43" x14ac:dyDescent="0.2">
      <c r="A109" s="154"/>
      <c r="B109" s="158">
        <v>4210272</v>
      </c>
      <c r="C109" s="134"/>
      <c r="D109" s="121"/>
      <c r="E109" s="122"/>
      <c r="F109" s="122"/>
      <c r="G109" s="122"/>
      <c r="H109" s="164">
        <v>244210272</v>
      </c>
      <c r="I109" s="123">
        <v>0.7</v>
      </c>
      <c r="J109" s="124">
        <f t="shared" si="48"/>
        <v>70</v>
      </c>
      <c r="K109" s="125">
        <v>1432</v>
      </c>
      <c r="L109" s="125">
        <v>1432</v>
      </c>
      <c r="M109" s="126">
        <v>1462</v>
      </c>
      <c r="N109" s="127">
        <f t="shared" si="49"/>
        <v>-30</v>
      </c>
      <c r="O109" s="128">
        <f t="shared" si="50"/>
        <v>-2.0519835841313269E-2</v>
      </c>
      <c r="P109" s="102">
        <v>2057.1999999999998</v>
      </c>
      <c r="Q109" s="129">
        <v>700</v>
      </c>
      <c r="R109" s="126">
        <v>709</v>
      </c>
      <c r="S109" s="122">
        <f t="shared" si="51"/>
        <v>-9</v>
      </c>
      <c r="T109" s="167">
        <f t="shared" si="52"/>
        <v>-1.2693935119887164E-2</v>
      </c>
      <c r="U109" s="129">
        <v>678</v>
      </c>
      <c r="V109" s="150">
        <v>697</v>
      </c>
      <c r="W109" s="127">
        <f t="shared" si="53"/>
        <v>-19</v>
      </c>
      <c r="X109" s="128">
        <f t="shared" si="54"/>
        <v>-2.7259684361549498E-2</v>
      </c>
      <c r="Y109" s="130">
        <f t="shared" si="55"/>
        <v>9.6857142857142851</v>
      </c>
      <c r="Z109" s="131">
        <v>730</v>
      </c>
      <c r="AA109" s="125">
        <v>530</v>
      </c>
      <c r="AB109" s="125">
        <v>35</v>
      </c>
      <c r="AC109" s="127">
        <f t="shared" si="56"/>
        <v>565</v>
      </c>
      <c r="AD109" s="128">
        <f t="shared" si="57"/>
        <v>0.77397260273972601</v>
      </c>
      <c r="AE109" s="132">
        <f t="shared" si="58"/>
        <v>0.96257826229784016</v>
      </c>
      <c r="AF109" s="125">
        <v>105</v>
      </c>
      <c r="AG109" s="128">
        <f t="shared" si="59"/>
        <v>0.14383561643835616</v>
      </c>
      <c r="AH109" s="133">
        <f t="shared" si="60"/>
        <v>1.2982022495248577</v>
      </c>
      <c r="AI109" s="125">
        <v>45</v>
      </c>
      <c r="AJ109" s="125">
        <v>10</v>
      </c>
      <c r="AK109" s="127">
        <f t="shared" si="61"/>
        <v>55</v>
      </c>
      <c r="AL109" s="128">
        <f t="shared" si="62"/>
        <v>7.5342465753424653E-2</v>
      </c>
      <c r="AM109" s="133">
        <f t="shared" si="63"/>
        <v>0.98944745296436643</v>
      </c>
      <c r="AN109" s="125">
        <v>0</v>
      </c>
      <c r="AO109" s="105" t="s">
        <v>6</v>
      </c>
      <c r="AP109" s="238" t="s">
        <v>4</v>
      </c>
    </row>
    <row r="110" spans="1:43" x14ac:dyDescent="0.2">
      <c r="A110" s="156"/>
      <c r="B110" s="160">
        <v>4210273.01</v>
      </c>
      <c r="C110" s="149"/>
      <c r="D110" s="136"/>
      <c r="E110" s="137"/>
      <c r="F110" s="137"/>
      <c r="G110" s="137"/>
      <c r="H110" s="165">
        <v>244210273.00999999</v>
      </c>
      <c r="I110" s="138">
        <v>1</v>
      </c>
      <c r="J110" s="139">
        <f t="shared" si="48"/>
        <v>100</v>
      </c>
      <c r="K110" s="140">
        <v>4506</v>
      </c>
      <c r="L110" s="140">
        <v>4748</v>
      </c>
      <c r="M110" s="141">
        <v>5009</v>
      </c>
      <c r="N110" s="142">
        <f t="shared" si="49"/>
        <v>-503</v>
      </c>
      <c r="O110" s="143">
        <f t="shared" si="50"/>
        <v>-0.10041924535835496</v>
      </c>
      <c r="P110" s="103">
        <v>4507.3999999999996</v>
      </c>
      <c r="Q110" s="144">
        <v>2885</v>
      </c>
      <c r="R110" s="141">
        <v>2914</v>
      </c>
      <c r="S110" s="137">
        <f t="shared" si="51"/>
        <v>-29</v>
      </c>
      <c r="T110" s="168">
        <f t="shared" si="52"/>
        <v>-9.9519560741249142E-3</v>
      </c>
      <c r="U110" s="144">
        <v>2743</v>
      </c>
      <c r="V110" s="162">
        <v>2813</v>
      </c>
      <c r="W110" s="142">
        <f t="shared" si="53"/>
        <v>-70</v>
      </c>
      <c r="X110" s="143">
        <f t="shared" si="54"/>
        <v>-2.4884464984002843E-2</v>
      </c>
      <c r="Y110" s="145">
        <f t="shared" si="55"/>
        <v>27.43</v>
      </c>
      <c r="Z110" s="146">
        <v>2190</v>
      </c>
      <c r="AA110" s="140">
        <v>1535</v>
      </c>
      <c r="AB110" s="140">
        <v>55</v>
      </c>
      <c r="AC110" s="142">
        <f t="shared" si="56"/>
        <v>1590</v>
      </c>
      <c r="AD110" s="143">
        <f t="shared" si="57"/>
        <v>0.72602739726027399</v>
      </c>
      <c r="AE110" s="147">
        <f t="shared" si="58"/>
        <v>0.90294952038558463</v>
      </c>
      <c r="AF110" s="140">
        <v>485</v>
      </c>
      <c r="AG110" s="143">
        <f t="shared" si="59"/>
        <v>0.22146118721461186</v>
      </c>
      <c r="AH110" s="148">
        <f t="shared" si="60"/>
        <v>1.9988193365700193</v>
      </c>
      <c r="AI110" s="140">
        <v>80</v>
      </c>
      <c r="AJ110" s="140">
        <v>10</v>
      </c>
      <c r="AK110" s="142">
        <f t="shared" si="61"/>
        <v>90</v>
      </c>
      <c r="AL110" s="143">
        <f t="shared" si="62"/>
        <v>4.1095890410958902E-2</v>
      </c>
      <c r="AM110" s="148">
        <f t="shared" si="63"/>
        <v>0.5396986107078362</v>
      </c>
      <c r="AN110" s="140">
        <v>30</v>
      </c>
      <c r="AO110" s="135" t="s">
        <v>5</v>
      </c>
      <c r="AP110" s="241" t="s">
        <v>6</v>
      </c>
    </row>
    <row r="111" spans="1:43" x14ac:dyDescent="0.2">
      <c r="A111" s="154"/>
      <c r="B111" s="158">
        <v>4210273.0199999996</v>
      </c>
      <c r="C111" s="134"/>
      <c r="D111" s="121"/>
      <c r="E111" s="122"/>
      <c r="F111" s="122"/>
      <c r="G111" s="122"/>
      <c r="H111" s="164">
        <v>244210273.02000001</v>
      </c>
      <c r="I111" s="123">
        <v>1.1499999999999999</v>
      </c>
      <c r="J111" s="124">
        <f t="shared" si="48"/>
        <v>114.99999999999999</v>
      </c>
      <c r="K111" s="125">
        <v>3038</v>
      </c>
      <c r="L111" s="125">
        <v>3026</v>
      </c>
      <c r="M111" s="126">
        <v>2759</v>
      </c>
      <c r="N111" s="127">
        <f t="shared" si="49"/>
        <v>279</v>
      </c>
      <c r="O111" s="128">
        <f t="shared" si="50"/>
        <v>0.10112359550561797</v>
      </c>
      <c r="P111" s="102">
        <v>2631.9</v>
      </c>
      <c r="Q111" s="129">
        <v>1205</v>
      </c>
      <c r="R111" s="126">
        <v>1078</v>
      </c>
      <c r="S111" s="122">
        <f t="shared" si="51"/>
        <v>127</v>
      </c>
      <c r="T111" s="167">
        <f t="shared" si="52"/>
        <v>0.11781076066790352</v>
      </c>
      <c r="U111" s="129">
        <v>1184</v>
      </c>
      <c r="V111" s="150">
        <v>1060</v>
      </c>
      <c r="W111" s="127">
        <f t="shared" si="53"/>
        <v>124</v>
      </c>
      <c r="X111" s="128">
        <f t="shared" si="54"/>
        <v>0.1169811320754717</v>
      </c>
      <c r="Y111" s="130">
        <f t="shared" si="55"/>
        <v>10.295652173913044</v>
      </c>
      <c r="Z111" s="131">
        <v>1400</v>
      </c>
      <c r="AA111" s="125">
        <v>1015</v>
      </c>
      <c r="AB111" s="125">
        <v>70</v>
      </c>
      <c r="AC111" s="127">
        <f t="shared" si="56"/>
        <v>1085</v>
      </c>
      <c r="AD111" s="128">
        <f t="shared" si="57"/>
        <v>0.77500000000000002</v>
      </c>
      <c r="AE111" s="132">
        <f t="shared" si="58"/>
        <v>0.96385602105310286</v>
      </c>
      <c r="AF111" s="125">
        <v>210</v>
      </c>
      <c r="AG111" s="128">
        <f t="shared" si="59"/>
        <v>0.15</v>
      </c>
      <c r="AH111" s="133">
        <f t="shared" si="60"/>
        <v>1.353839488790209</v>
      </c>
      <c r="AI111" s="125">
        <v>75</v>
      </c>
      <c r="AJ111" s="125">
        <v>25</v>
      </c>
      <c r="AK111" s="127">
        <f t="shared" si="61"/>
        <v>100</v>
      </c>
      <c r="AL111" s="128">
        <f t="shared" si="62"/>
        <v>7.1428571428571425E-2</v>
      </c>
      <c r="AM111" s="133">
        <f t="shared" si="63"/>
        <v>0.93804758527790588</v>
      </c>
      <c r="AN111" s="125">
        <v>15</v>
      </c>
      <c r="AO111" s="105" t="s">
        <v>6</v>
      </c>
      <c r="AP111" s="244" t="s">
        <v>5</v>
      </c>
    </row>
    <row r="112" spans="1:43" x14ac:dyDescent="0.2">
      <c r="A112" s="156"/>
      <c r="B112" s="160">
        <v>4210273.03</v>
      </c>
      <c r="C112" s="149"/>
      <c r="D112" s="136"/>
      <c r="E112" s="137"/>
      <c r="F112" s="137"/>
      <c r="G112" s="137"/>
      <c r="H112" s="165">
        <v>244210273.03</v>
      </c>
      <c r="I112" s="138">
        <v>1.29</v>
      </c>
      <c r="J112" s="139">
        <f t="shared" si="48"/>
        <v>129</v>
      </c>
      <c r="K112" s="140">
        <v>3398</v>
      </c>
      <c r="L112" s="140">
        <v>3365</v>
      </c>
      <c r="M112" s="141">
        <v>3472</v>
      </c>
      <c r="N112" s="142">
        <f t="shared" si="49"/>
        <v>-74</v>
      </c>
      <c r="O112" s="143">
        <f t="shared" si="50"/>
        <v>-2.1313364055299541E-2</v>
      </c>
      <c r="P112" s="103">
        <v>2624.3</v>
      </c>
      <c r="Q112" s="144">
        <v>1498</v>
      </c>
      <c r="R112" s="141">
        <v>1481</v>
      </c>
      <c r="S112" s="137">
        <f t="shared" si="51"/>
        <v>17</v>
      </c>
      <c r="T112" s="168">
        <f t="shared" si="52"/>
        <v>1.1478730587440918E-2</v>
      </c>
      <c r="U112" s="144">
        <v>1474</v>
      </c>
      <c r="V112" s="162">
        <v>1455</v>
      </c>
      <c r="W112" s="142">
        <f t="shared" si="53"/>
        <v>19</v>
      </c>
      <c r="X112" s="143">
        <f t="shared" si="54"/>
        <v>1.3058419243986255E-2</v>
      </c>
      <c r="Y112" s="145">
        <f t="shared" si="55"/>
        <v>11.426356589147288</v>
      </c>
      <c r="Z112" s="146">
        <v>1630</v>
      </c>
      <c r="AA112" s="140">
        <v>1165</v>
      </c>
      <c r="AB112" s="140">
        <v>75</v>
      </c>
      <c r="AC112" s="142">
        <f t="shared" si="56"/>
        <v>1240</v>
      </c>
      <c r="AD112" s="143">
        <f t="shared" si="57"/>
        <v>0.76073619631901845</v>
      </c>
      <c r="AE112" s="147">
        <f t="shared" si="58"/>
        <v>0.94611633968402731</v>
      </c>
      <c r="AF112" s="140">
        <v>275</v>
      </c>
      <c r="AG112" s="143">
        <f t="shared" si="59"/>
        <v>0.16871165644171779</v>
      </c>
      <c r="AH112" s="148">
        <f t="shared" si="60"/>
        <v>1.5227233514000305</v>
      </c>
      <c r="AI112" s="140">
        <v>95</v>
      </c>
      <c r="AJ112" s="140">
        <v>15</v>
      </c>
      <c r="AK112" s="142">
        <f t="shared" si="61"/>
        <v>110</v>
      </c>
      <c r="AL112" s="143">
        <f t="shared" si="62"/>
        <v>6.7484662576687116E-2</v>
      </c>
      <c r="AM112" s="148">
        <f t="shared" si="63"/>
        <v>0.88625354682697854</v>
      </c>
      <c r="AN112" s="140">
        <v>10</v>
      </c>
      <c r="AO112" s="135" t="s">
        <v>5</v>
      </c>
      <c r="AP112" s="241" t="s">
        <v>6</v>
      </c>
    </row>
    <row r="113" spans="1:43" x14ac:dyDescent="0.2">
      <c r="A113" s="154"/>
      <c r="B113" s="158">
        <v>4210273.04</v>
      </c>
      <c r="C113" s="134"/>
      <c r="D113" s="121"/>
      <c r="E113" s="122"/>
      <c r="F113" s="122"/>
      <c r="G113" s="122"/>
      <c r="H113" s="164">
        <v>244210273.03999999</v>
      </c>
      <c r="I113" s="123">
        <v>1.42</v>
      </c>
      <c r="J113" s="124">
        <f t="shared" si="48"/>
        <v>142</v>
      </c>
      <c r="K113" s="125">
        <v>4186</v>
      </c>
      <c r="L113" s="125">
        <v>4345</v>
      </c>
      <c r="M113" s="126">
        <v>4350</v>
      </c>
      <c r="N113" s="127">
        <f t="shared" si="49"/>
        <v>-164</v>
      </c>
      <c r="O113" s="128">
        <f t="shared" si="50"/>
        <v>-3.7701149425287357E-2</v>
      </c>
      <c r="P113" s="102">
        <v>2948.7</v>
      </c>
      <c r="Q113" s="129">
        <v>1983</v>
      </c>
      <c r="R113" s="126">
        <v>1936</v>
      </c>
      <c r="S113" s="122">
        <f t="shared" si="51"/>
        <v>47</v>
      </c>
      <c r="T113" s="167">
        <f t="shared" si="52"/>
        <v>2.427685950413223E-2</v>
      </c>
      <c r="U113" s="129">
        <v>1951</v>
      </c>
      <c r="V113" s="150">
        <v>1902</v>
      </c>
      <c r="W113" s="127">
        <f t="shared" si="53"/>
        <v>49</v>
      </c>
      <c r="X113" s="128">
        <f t="shared" si="54"/>
        <v>2.576235541535226E-2</v>
      </c>
      <c r="Y113" s="130">
        <f t="shared" si="55"/>
        <v>13.73943661971831</v>
      </c>
      <c r="Z113" s="131">
        <v>1860</v>
      </c>
      <c r="AA113" s="125">
        <v>1375</v>
      </c>
      <c r="AB113" s="125">
        <v>90</v>
      </c>
      <c r="AC113" s="127">
        <f t="shared" si="56"/>
        <v>1465</v>
      </c>
      <c r="AD113" s="128">
        <f t="shared" si="57"/>
        <v>0.7876344086021505</v>
      </c>
      <c r="AE113" s="132">
        <f t="shared" si="58"/>
        <v>0.97956924789649358</v>
      </c>
      <c r="AF113" s="125">
        <v>275</v>
      </c>
      <c r="AG113" s="128">
        <f t="shared" si="59"/>
        <v>0.14784946236559141</v>
      </c>
      <c r="AH113" s="133">
        <f t="shared" si="60"/>
        <v>1.3344296036462633</v>
      </c>
      <c r="AI113" s="125">
        <v>95</v>
      </c>
      <c r="AJ113" s="125">
        <v>15</v>
      </c>
      <c r="AK113" s="127">
        <f t="shared" si="61"/>
        <v>110</v>
      </c>
      <c r="AL113" s="128">
        <f t="shared" si="62"/>
        <v>5.9139784946236562E-2</v>
      </c>
      <c r="AM113" s="133">
        <f t="shared" si="63"/>
        <v>0.77666305447740602</v>
      </c>
      <c r="AN113" s="125">
        <v>10</v>
      </c>
      <c r="AO113" s="105" t="s">
        <v>6</v>
      </c>
      <c r="AP113" s="244" t="s">
        <v>5</v>
      </c>
    </row>
    <row r="114" spans="1:43" x14ac:dyDescent="0.2">
      <c r="A114" s="154"/>
      <c r="B114" s="158">
        <v>4210280.01</v>
      </c>
      <c r="C114" s="134"/>
      <c r="D114" s="121"/>
      <c r="E114" s="122"/>
      <c r="F114" s="122"/>
      <c r="G114" s="122"/>
      <c r="H114" s="164">
        <v>244210280.00999999</v>
      </c>
      <c r="I114" s="123">
        <v>1.53</v>
      </c>
      <c r="J114" s="124">
        <f t="shared" si="48"/>
        <v>153</v>
      </c>
      <c r="K114" s="125">
        <v>4105</v>
      </c>
      <c r="L114" s="125">
        <v>4153</v>
      </c>
      <c r="M114" s="126">
        <v>3716</v>
      </c>
      <c r="N114" s="127">
        <f t="shared" si="49"/>
        <v>389</v>
      </c>
      <c r="O114" s="128">
        <f t="shared" si="50"/>
        <v>0.10468245425188374</v>
      </c>
      <c r="P114" s="102">
        <v>2676.4</v>
      </c>
      <c r="Q114" s="129">
        <v>1865</v>
      </c>
      <c r="R114" s="126">
        <v>1587</v>
      </c>
      <c r="S114" s="122">
        <f t="shared" si="51"/>
        <v>278</v>
      </c>
      <c r="T114" s="167">
        <f t="shared" si="52"/>
        <v>0.1751732829237555</v>
      </c>
      <c r="U114" s="129">
        <v>1843</v>
      </c>
      <c r="V114" s="150">
        <v>1561</v>
      </c>
      <c r="W114" s="127">
        <f t="shared" si="53"/>
        <v>282</v>
      </c>
      <c r="X114" s="128">
        <f t="shared" si="54"/>
        <v>0.18065342729019859</v>
      </c>
      <c r="Y114" s="130">
        <f t="shared" si="55"/>
        <v>12.045751633986928</v>
      </c>
      <c r="Z114" s="131">
        <v>1915</v>
      </c>
      <c r="AA114" s="125">
        <v>1470</v>
      </c>
      <c r="AB114" s="125">
        <v>80</v>
      </c>
      <c r="AC114" s="127">
        <f t="shared" si="56"/>
        <v>1550</v>
      </c>
      <c r="AD114" s="128">
        <f t="shared" si="57"/>
        <v>0.80939947780678856</v>
      </c>
      <c r="AE114" s="132">
        <f t="shared" si="58"/>
        <v>1.0066381420920134</v>
      </c>
      <c r="AF114" s="125">
        <v>315</v>
      </c>
      <c r="AG114" s="128">
        <f t="shared" si="59"/>
        <v>0.16449086161879894</v>
      </c>
      <c r="AH114" s="133">
        <f t="shared" si="60"/>
        <v>1.4846281600310385</v>
      </c>
      <c r="AI114" s="125">
        <v>30</v>
      </c>
      <c r="AJ114" s="125">
        <v>0</v>
      </c>
      <c r="AK114" s="127">
        <f t="shared" si="61"/>
        <v>30</v>
      </c>
      <c r="AL114" s="128">
        <f t="shared" si="62"/>
        <v>1.5665796344647518E-2</v>
      </c>
      <c r="AM114" s="133">
        <f t="shared" si="63"/>
        <v>0.2057336740557287</v>
      </c>
      <c r="AN114" s="125">
        <v>15</v>
      </c>
      <c r="AO114" s="105" t="s">
        <v>6</v>
      </c>
      <c r="AP114" s="244" t="s">
        <v>5</v>
      </c>
    </row>
    <row r="115" spans="1:43" x14ac:dyDescent="0.2">
      <c r="A115" s="154"/>
      <c r="B115" s="158">
        <v>4210280.0199999996</v>
      </c>
      <c r="C115" s="134"/>
      <c r="D115" s="121"/>
      <c r="E115" s="122"/>
      <c r="F115" s="122"/>
      <c r="G115" s="122"/>
      <c r="H115" s="164">
        <v>244210280.02000001</v>
      </c>
      <c r="I115" s="123">
        <v>1.57</v>
      </c>
      <c r="J115" s="124">
        <f t="shared" si="48"/>
        <v>157</v>
      </c>
      <c r="K115" s="125">
        <v>4476</v>
      </c>
      <c r="L115" s="125">
        <v>4576</v>
      </c>
      <c r="M115" s="126">
        <v>4640</v>
      </c>
      <c r="N115" s="127">
        <f t="shared" si="49"/>
        <v>-164</v>
      </c>
      <c r="O115" s="128">
        <f t="shared" si="50"/>
        <v>-3.5344827586206898E-2</v>
      </c>
      <c r="P115" s="102">
        <v>2859.2</v>
      </c>
      <c r="Q115" s="129">
        <v>2035</v>
      </c>
      <c r="R115" s="126">
        <v>1935</v>
      </c>
      <c r="S115" s="122">
        <f t="shared" si="51"/>
        <v>100</v>
      </c>
      <c r="T115" s="167">
        <f t="shared" si="52"/>
        <v>5.1679586563307491E-2</v>
      </c>
      <c r="U115" s="129">
        <v>1970</v>
      </c>
      <c r="V115" s="150">
        <v>1904</v>
      </c>
      <c r="W115" s="127">
        <f t="shared" si="53"/>
        <v>66</v>
      </c>
      <c r="X115" s="128">
        <f t="shared" si="54"/>
        <v>3.4663865546218489E-2</v>
      </c>
      <c r="Y115" s="130">
        <f t="shared" si="55"/>
        <v>12.547770700636942</v>
      </c>
      <c r="Z115" s="131">
        <v>2215</v>
      </c>
      <c r="AA115" s="125">
        <v>1725</v>
      </c>
      <c r="AB115" s="125">
        <v>115</v>
      </c>
      <c r="AC115" s="127">
        <f t="shared" si="56"/>
        <v>1840</v>
      </c>
      <c r="AD115" s="128">
        <f t="shared" si="57"/>
        <v>0.83069977426636565</v>
      </c>
      <c r="AE115" s="132">
        <f t="shared" si="58"/>
        <v>1.0331290053085032</v>
      </c>
      <c r="AF115" s="125">
        <v>305</v>
      </c>
      <c r="AG115" s="128">
        <f t="shared" si="59"/>
        <v>0.13769751693002258</v>
      </c>
      <c r="AH115" s="133">
        <f t="shared" si="60"/>
        <v>1.2428022395214862</v>
      </c>
      <c r="AI115" s="125">
        <v>55</v>
      </c>
      <c r="AJ115" s="125">
        <v>0</v>
      </c>
      <c r="AK115" s="127">
        <f t="shared" si="61"/>
        <v>55</v>
      </c>
      <c r="AL115" s="128">
        <f t="shared" si="62"/>
        <v>2.4830699774266364E-2</v>
      </c>
      <c r="AM115" s="133">
        <f t="shared" si="63"/>
        <v>0.3260932914961569</v>
      </c>
      <c r="AN115" s="125">
        <v>15</v>
      </c>
      <c r="AO115" s="105" t="s">
        <v>6</v>
      </c>
      <c r="AP115" s="244" t="s">
        <v>5</v>
      </c>
    </row>
    <row r="116" spans="1:43" x14ac:dyDescent="0.2">
      <c r="A116" s="154"/>
      <c r="B116" s="158">
        <v>4210280.03</v>
      </c>
      <c r="C116" s="134"/>
      <c r="D116" s="121"/>
      <c r="E116" s="122"/>
      <c r="F116" s="122"/>
      <c r="G116" s="122"/>
      <c r="H116" s="164">
        <v>244210280.03</v>
      </c>
      <c r="I116" s="123">
        <v>3.66</v>
      </c>
      <c r="J116" s="124">
        <f t="shared" si="48"/>
        <v>366</v>
      </c>
      <c r="K116" s="125">
        <v>5603</v>
      </c>
      <c r="L116" s="125">
        <v>5312</v>
      </c>
      <c r="M116" s="126">
        <v>4950</v>
      </c>
      <c r="N116" s="127">
        <f t="shared" si="49"/>
        <v>653</v>
      </c>
      <c r="O116" s="128">
        <f t="shared" si="50"/>
        <v>0.13191919191919191</v>
      </c>
      <c r="P116" s="102">
        <v>1529.6</v>
      </c>
      <c r="Q116" s="129">
        <v>2669</v>
      </c>
      <c r="R116" s="126">
        <v>2201</v>
      </c>
      <c r="S116" s="122">
        <f t="shared" si="51"/>
        <v>468</v>
      </c>
      <c r="T116" s="167">
        <f t="shared" si="52"/>
        <v>0.21263062244434347</v>
      </c>
      <c r="U116" s="129">
        <v>2582</v>
      </c>
      <c r="V116" s="150">
        <v>2149</v>
      </c>
      <c r="W116" s="127">
        <f t="shared" si="53"/>
        <v>433</v>
      </c>
      <c r="X116" s="128">
        <f t="shared" si="54"/>
        <v>0.20148906468124708</v>
      </c>
      <c r="Y116" s="130">
        <f t="shared" si="55"/>
        <v>7.054644808743169</v>
      </c>
      <c r="Z116" s="131">
        <v>2630</v>
      </c>
      <c r="AA116" s="125">
        <v>2050</v>
      </c>
      <c r="AB116" s="125">
        <v>100</v>
      </c>
      <c r="AC116" s="127">
        <f t="shared" si="56"/>
        <v>2150</v>
      </c>
      <c r="AD116" s="128">
        <f t="shared" si="57"/>
        <v>0.81749049429657794</v>
      </c>
      <c r="AE116" s="132">
        <f t="shared" si="58"/>
        <v>1.0167008194599148</v>
      </c>
      <c r="AF116" s="125">
        <v>405</v>
      </c>
      <c r="AG116" s="128">
        <f t="shared" si="59"/>
        <v>0.15399239543726237</v>
      </c>
      <c r="AH116" s="133">
        <f t="shared" si="60"/>
        <v>1.38987323944242</v>
      </c>
      <c r="AI116" s="125">
        <v>40</v>
      </c>
      <c r="AJ116" s="125">
        <v>15</v>
      </c>
      <c r="AK116" s="127">
        <f t="shared" si="61"/>
        <v>55</v>
      </c>
      <c r="AL116" s="128">
        <f t="shared" si="62"/>
        <v>2.0912547528517109E-2</v>
      </c>
      <c r="AM116" s="133">
        <f t="shared" si="63"/>
        <v>0.27463750595588876</v>
      </c>
      <c r="AN116" s="125">
        <v>25</v>
      </c>
      <c r="AO116" s="105" t="s">
        <v>6</v>
      </c>
      <c r="AP116" s="244" t="s">
        <v>5</v>
      </c>
    </row>
    <row r="117" spans="1:43" x14ac:dyDescent="0.2">
      <c r="A117" s="154"/>
      <c r="B117" s="158">
        <v>4210290.01</v>
      </c>
      <c r="C117" s="134"/>
      <c r="D117" s="121"/>
      <c r="E117" s="122"/>
      <c r="F117" s="122"/>
      <c r="G117" s="122"/>
      <c r="H117" s="164">
        <v>244210290.00999999</v>
      </c>
      <c r="I117" s="123">
        <v>2.59</v>
      </c>
      <c r="J117" s="124">
        <f t="shared" si="48"/>
        <v>259</v>
      </c>
      <c r="K117" s="125">
        <v>3812</v>
      </c>
      <c r="L117" s="125">
        <v>3899</v>
      </c>
      <c r="M117" s="126">
        <v>3838</v>
      </c>
      <c r="N117" s="127">
        <f t="shared" si="49"/>
        <v>-26</v>
      </c>
      <c r="O117" s="128">
        <f t="shared" si="50"/>
        <v>-6.7743616466909851E-3</v>
      </c>
      <c r="P117" s="102">
        <v>1470.1</v>
      </c>
      <c r="Q117" s="129">
        <v>1658</v>
      </c>
      <c r="R117" s="126">
        <v>1565</v>
      </c>
      <c r="S117" s="122">
        <f t="shared" si="51"/>
        <v>93</v>
      </c>
      <c r="T117" s="167">
        <f t="shared" si="52"/>
        <v>5.942492012779553E-2</v>
      </c>
      <c r="U117" s="129">
        <v>1644</v>
      </c>
      <c r="V117" s="150">
        <v>1546</v>
      </c>
      <c r="W117" s="127">
        <f t="shared" si="53"/>
        <v>98</v>
      </c>
      <c r="X117" s="128">
        <f t="shared" si="54"/>
        <v>6.3389391979301421E-2</v>
      </c>
      <c r="Y117" s="130">
        <f t="shared" si="55"/>
        <v>6.3474903474903472</v>
      </c>
      <c r="Z117" s="131">
        <v>2005</v>
      </c>
      <c r="AA117" s="125">
        <v>1640</v>
      </c>
      <c r="AB117" s="125">
        <v>85</v>
      </c>
      <c r="AC117" s="127">
        <f t="shared" si="56"/>
        <v>1725</v>
      </c>
      <c r="AD117" s="128">
        <f t="shared" si="57"/>
        <v>0.86034912718204493</v>
      </c>
      <c r="AE117" s="132">
        <f t="shared" si="58"/>
        <v>1.0700034663770268</v>
      </c>
      <c r="AF117" s="125">
        <v>220</v>
      </c>
      <c r="AG117" s="128">
        <f t="shared" si="59"/>
        <v>0.10972568578553615</v>
      </c>
      <c r="AH117" s="133">
        <f t="shared" si="60"/>
        <v>0.99033977567363574</v>
      </c>
      <c r="AI117" s="125">
        <v>20</v>
      </c>
      <c r="AJ117" s="125">
        <v>10</v>
      </c>
      <c r="AK117" s="127">
        <f t="shared" si="61"/>
        <v>30</v>
      </c>
      <c r="AL117" s="128">
        <f t="shared" si="62"/>
        <v>1.4962593516209476E-2</v>
      </c>
      <c r="AM117" s="133">
        <f t="shared" si="63"/>
        <v>0.1964987460432521</v>
      </c>
      <c r="AN117" s="125">
        <v>20</v>
      </c>
      <c r="AO117" s="105" t="s">
        <v>6</v>
      </c>
      <c r="AP117" s="241" t="s">
        <v>6</v>
      </c>
    </row>
    <row r="118" spans="1:43" x14ac:dyDescent="0.2">
      <c r="A118" s="154"/>
      <c r="B118" s="158">
        <v>4210290.03</v>
      </c>
      <c r="C118" s="134">
        <v>4210290.0199999996</v>
      </c>
      <c r="D118" s="102">
        <v>0.313240242</v>
      </c>
      <c r="E118" s="126">
        <v>7655</v>
      </c>
      <c r="F118" s="126">
        <v>3348</v>
      </c>
      <c r="G118" s="150">
        <v>3253</v>
      </c>
      <c r="H118" s="164"/>
      <c r="I118" s="123">
        <v>4.17</v>
      </c>
      <c r="J118" s="124">
        <f t="shared" si="48"/>
        <v>417</v>
      </c>
      <c r="K118" s="125">
        <v>2377</v>
      </c>
      <c r="L118" s="125">
        <v>2373</v>
      </c>
      <c r="M118" s="126">
        <f>D118*E118</f>
        <v>2397.8540525100002</v>
      </c>
      <c r="N118" s="127">
        <f t="shared" si="49"/>
        <v>-20.854052510000201</v>
      </c>
      <c r="O118" s="128">
        <f t="shared" si="50"/>
        <v>-8.6969648916583632E-3</v>
      </c>
      <c r="P118" s="102">
        <v>570.6</v>
      </c>
      <c r="Q118" s="129">
        <v>997</v>
      </c>
      <c r="R118" s="126">
        <f>D118*F118</f>
        <v>1048.7283302159999</v>
      </c>
      <c r="S118" s="122">
        <f t="shared" si="51"/>
        <v>-51.728330215999904</v>
      </c>
      <c r="T118" s="167">
        <f t="shared" si="52"/>
        <v>-4.9324814373371363E-2</v>
      </c>
      <c r="U118" s="129">
        <v>990</v>
      </c>
      <c r="V118" s="150">
        <f>D118*G118</f>
        <v>1018.970507226</v>
      </c>
      <c r="W118" s="127">
        <f t="shared" si="53"/>
        <v>-28.970507225999995</v>
      </c>
      <c r="X118" s="128">
        <f t="shared" si="54"/>
        <v>-2.8431153817069756E-2</v>
      </c>
      <c r="Y118" s="130">
        <f t="shared" si="55"/>
        <v>2.3741007194244603</v>
      </c>
      <c r="Z118" s="131">
        <v>1255</v>
      </c>
      <c r="AA118" s="125">
        <v>1010</v>
      </c>
      <c r="AB118" s="125">
        <v>70</v>
      </c>
      <c r="AC118" s="127">
        <f t="shared" si="56"/>
        <v>1080</v>
      </c>
      <c r="AD118" s="128">
        <f t="shared" si="57"/>
        <v>0.8605577689243028</v>
      </c>
      <c r="AE118" s="132">
        <f t="shared" si="58"/>
        <v>1.0702629510215664</v>
      </c>
      <c r="AF118" s="125">
        <v>115</v>
      </c>
      <c r="AG118" s="128">
        <f t="shared" si="59"/>
        <v>9.1633466135458169E-2</v>
      </c>
      <c r="AH118" s="133">
        <f t="shared" si="60"/>
        <v>0.8270466996593574</v>
      </c>
      <c r="AI118" s="125">
        <v>25</v>
      </c>
      <c r="AJ118" s="125">
        <v>20</v>
      </c>
      <c r="AK118" s="127">
        <f t="shared" si="61"/>
        <v>45</v>
      </c>
      <c r="AL118" s="128">
        <f t="shared" si="62"/>
        <v>3.5856573705179286E-2</v>
      </c>
      <c r="AM118" s="133">
        <f t="shared" si="63"/>
        <v>0.47089241332675758</v>
      </c>
      <c r="AN118" s="125">
        <v>20</v>
      </c>
      <c r="AO118" s="105" t="s">
        <v>6</v>
      </c>
      <c r="AP118" s="241" t="s">
        <v>6</v>
      </c>
      <c r="AQ118" s="169" t="s">
        <v>61</v>
      </c>
    </row>
    <row r="119" spans="1:43" x14ac:dyDescent="0.2">
      <c r="A119" s="154" t="s">
        <v>74</v>
      </c>
      <c r="B119" s="158">
        <v>4210290.04</v>
      </c>
      <c r="C119" s="134">
        <v>4210290.0199999996</v>
      </c>
      <c r="D119" s="102">
        <v>0.686759758</v>
      </c>
      <c r="E119" s="126">
        <v>7655</v>
      </c>
      <c r="F119" s="126">
        <v>3348</v>
      </c>
      <c r="G119" s="150">
        <v>3253</v>
      </c>
      <c r="H119" s="164"/>
      <c r="I119" s="123">
        <v>5.03</v>
      </c>
      <c r="J119" s="124">
        <f t="shared" si="48"/>
        <v>503</v>
      </c>
      <c r="K119" s="125">
        <v>7712</v>
      </c>
      <c r="L119" s="125">
        <v>7017</v>
      </c>
      <c r="M119" s="126">
        <f>D119*E119</f>
        <v>5257.1459474900003</v>
      </c>
      <c r="N119" s="127">
        <f t="shared" si="49"/>
        <v>2454.8540525099997</v>
      </c>
      <c r="O119" s="128">
        <f t="shared" si="50"/>
        <v>0.46695565940718431</v>
      </c>
      <c r="P119" s="102">
        <v>1532.7</v>
      </c>
      <c r="Q119" s="129">
        <v>3561</v>
      </c>
      <c r="R119" s="126">
        <f>D119*F119</f>
        <v>2299.2716697840001</v>
      </c>
      <c r="S119" s="122">
        <f t="shared" si="51"/>
        <v>1261.7283302159999</v>
      </c>
      <c r="T119" s="167">
        <f t="shared" si="52"/>
        <v>0.54875130537946837</v>
      </c>
      <c r="U119" s="129">
        <v>3514</v>
      </c>
      <c r="V119" s="150">
        <f>D119*G119</f>
        <v>2234.0294927740001</v>
      </c>
      <c r="W119" s="127">
        <f t="shared" si="53"/>
        <v>1279.9705072259999</v>
      </c>
      <c r="X119" s="128">
        <f t="shared" si="54"/>
        <v>0.5729425288994987</v>
      </c>
      <c r="Y119" s="130">
        <f t="shared" si="55"/>
        <v>6.9860834990059644</v>
      </c>
      <c r="Z119" s="131">
        <v>3665</v>
      </c>
      <c r="AA119" s="125">
        <v>3040</v>
      </c>
      <c r="AB119" s="125">
        <v>155</v>
      </c>
      <c r="AC119" s="127">
        <f t="shared" si="56"/>
        <v>3195</v>
      </c>
      <c r="AD119" s="128">
        <f t="shared" si="57"/>
        <v>0.87175989085948158</v>
      </c>
      <c r="AE119" s="132">
        <f t="shared" si="58"/>
        <v>1.0841948641516221</v>
      </c>
      <c r="AF119" s="125">
        <v>390</v>
      </c>
      <c r="AG119" s="128">
        <f t="shared" si="59"/>
        <v>0.10641200545702592</v>
      </c>
      <c r="AH119" s="133">
        <f t="shared" si="60"/>
        <v>0.96043183379387265</v>
      </c>
      <c r="AI119" s="125">
        <v>45</v>
      </c>
      <c r="AJ119" s="125">
        <v>15</v>
      </c>
      <c r="AK119" s="127">
        <f t="shared" si="61"/>
        <v>60</v>
      </c>
      <c r="AL119" s="128">
        <f t="shared" si="62"/>
        <v>1.6371077762619372E-2</v>
      </c>
      <c r="AM119" s="133">
        <f t="shared" si="63"/>
        <v>0.21499589949070694</v>
      </c>
      <c r="AN119" s="125">
        <v>10</v>
      </c>
      <c r="AO119" s="105" t="s">
        <v>6</v>
      </c>
      <c r="AP119" s="241" t="s">
        <v>6</v>
      </c>
      <c r="AQ119" s="169" t="s">
        <v>61</v>
      </c>
    </row>
    <row r="120" spans="1:43" x14ac:dyDescent="0.2">
      <c r="A120" s="154"/>
      <c r="B120" s="158">
        <v>4210300</v>
      </c>
      <c r="C120" s="134"/>
      <c r="D120" s="121"/>
      <c r="E120" s="122"/>
      <c r="F120" s="122"/>
      <c r="G120" s="122"/>
      <c r="H120" s="164">
        <v>244210300</v>
      </c>
      <c r="I120" s="123">
        <v>3.09</v>
      </c>
      <c r="J120" s="124">
        <f t="shared" si="48"/>
        <v>309</v>
      </c>
      <c r="K120" s="125">
        <v>3326</v>
      </c>
      <c r="L120" s="125">
        <v>2883</v>
      </c>
      <c r="M120" s="126">
        <v>2727</v>
      </c>
      <c r="N120" s="127">
        <f t="shared" si="49"/>
        <v>599</v>
      </c>
      <c r="O120" s="128">
        <f t="shared" si="50"/>
        <v>0.21965529886321966</v>
      </c>
      <c r="P120" s="102">
        <v>1076.7</v>
      </c>
      <c r="Q120" s="129">
        <v>1388</v>
      </c>
      <c r="R120" s="126">
        <v>703</v>
      </c>
      <c r="S120" s="122">
        <f t="shared" si="51"/>
        <v>685</v>
      </c>
      <c r="T120" s="167">
        <f t="shared" si="52"/>
        <v>0.97439544807965861</v>
      </c>
      <c r="U120" s="129">
        <v>1335</v>
      </c>
      <c r="V120" s="150">
        <v>687</v>
      </c>
      <c r="W120" s="127">
        <f t="shared" si="53"/>
        <v>648</v>
      </c>
      <c r="X120" s="128">
        <f t="shared" si="54"/>
        <v>0.94323144104803491</v>
      </c>
      <c r="Y120" s="130">
        <f t="shared" si="55"/>
        <v>4.3203883495145634</v>
      </c>
      <c r="Z120" s="131">
        <v>865</v>
      </c>
      <c r="AA120" s="125">
        <v>645</v>
      </c>
      <c r="AB120" s="125">
        <v>65</v>
      </c>
      <c r="AC120" s="127">
        <f t="shared" si="56"/>
        <v>710</v>
      </c>
      <c r="AD120" s="128">
        <f t="shared" si="57"/>
        <v>0.82080924855491333</v>
      </c>
      <c r="AE120" s="132">
        <f t="shared" si="58"/>
        <v>1.0208283049751303</v>
      </c>
      <c r="AF120" s="125">
        <v>110</v>
      </c>
      <c r="AG120" s="128">
        <f t="shared" si="59"/>
        <v>0.12716763005780346</v>
      </c>
      <c r="AH120" s="133">
        <f t="shared" si="60"/>
        <v>1.1477637284541269</v>
      </c>
      <c r="AI120" s="125">
        <v>20</v>
      </c>
      <c r="AJ120" s="125">
        <v>20</v>
      </c>
      <c r="AK120" s="127">
        <f t="shared" si="61"/>
        <v>40</v>
      </c>
      <c r="AL120" s="128">
        <f t="shared" si="62"/>
        <v>4.6242774566473986E-2</v>
      </c>
      <c r="AM120" s="133">
        <f t="shared" si="63"/>
        <v>0.6072909222608408</v>
      </c>
      <c r="AN120" s="125">
        <v>10</v>
      </c>
      <c r="AO120" s="105" t="s">
        <v>6</v>
      </c>
      <c r="AP120" s="241" t="s">
        <v>6</v>
      </c>
    </row>
    <row r="121" spans="1:43" x14ac:dyDescent="0.2">
      <c r="A121" s="154"/>
      <c r="B121" s="158">
        <v>4210310</v>
      </c>
      <c r="C121" s="134"/>
      <c r="D121" s="121"/>
      <c r="E121" s="122"/>
      <c r="F121" s="122"/>
      <c r="G121" s="122"/>
      <c r="H121" s="164">
        <v>244210310</v>
      </c>
      <c r="I121" s="123">
        <v>1.45</v>
      </c>
      <c r="J121" s="124">
        <f t="shared" si="48"/>
        <v>145</v>
      </c>
      <c r="K121" s="125">
        <v>2017</v>
      </c>
      <c r="L121" s="125">
        <v>2076</v>
      </c>
      <c r="M121" s="126">
        <v>2119</v>
      </c>
      <c r="N121" s="127">
        <f t="shared" si="49"/>
        <v>-102</v>
      </c>
      <c r="O121" s="128">
        <f t="shared" si="50"/>
        <v>-4.8135913166588017E-2</v>
      </c>
      <c r="P121" s="102">
        <v>1395.8</v>
      </c>
      <c r="Q121" s="129">
        <v>1175</v>
      </c>
      <c r="R121" s="126">
        <v>1193</v>
      </c>
      <c r="S121" s="122">
        <f t="shared" si="51"/>
        <v>-18</v>
      </c>
      <c r="T121" s="167">
        <f t="shared" si="52"/>
        <v>-1.5088013411567477E-2</v>
      </c>
      <c r="U121" s="129">
        <v>1077</v>
      </c>
      <c r="V121" s="150">
        <v>1152</v>
      </c>
      <c r="W121" s="127">
        <f t="shared" si="53"/>
        <v>-75</v>
      </c>
      <c r="X121" s="128">
        <f t="shared" si="54"/>
        <v>-6.5104166666666671E-2</v>
      </c>
      <c r="Y121" s="130">
        <f t="shared" si="55"/>
        <v>7.4275862068965521</v>
      </c>
      <c r="Z121" s="131">
        <v>1040</v>
      </c>
      <c r="AA121" s="125">
        <v>710</v>
      </c>
      <c r="AB121" s="125">
        <v>70</v>
      </c>
      <c r="AC121" s="127">
        <f t="shared" si="56"/>
        <v>780</v>
      </c>
      <c r="AD121" s="128">
        <f t="shared" si="57"/>
        <v>0.75</v>
      </c>
      <c r="AE121" s="132">
        <f t="shared" si="58"/>
        <v>0.93276389134171234</v>
      </c>
      <c r="AF121" s="125">
        <v>150</v>
      </c>
      <c r="AG121" s="128">
        <f t="shared" si="59"/>
        <v>0.14423076923076922</v>
      </c>
      <c r="AH121" s="133">
        <f t="shared" si="60"/>
        <v>1.3017687392213546</v>
      </c>
      <c r="AI121" s="125">
        <v>80</v>
      </c>
      <c r="AJ121" s="125">
        <v>20</v>
      </c>
      <c r="AK121" s="127">
        <f t="shared" si="61"/>
        <v>100</v>
      </c>
      <c r="AL121" s="128">
        <f t="shared" si="62"/>
        <v>9.6153846153846159E-2</v>
      </c>
      <c r="AM121" s="133">
        <f t="shared" si="63"/>
        <v>1.2627563647971811</v>
      </c>
      <c r="AN121" s="125">
        <v>15</v>
      </c>
      <c r="AO121" s="105" t="s">
        <v>6</v>
      </c>
      <c r="AP121" s="244" t="s">
        <v>5</v>
      </c>
    </row>
    <row r="122" spans="1:43" x14ac:dyDescent="0.2">
      <c r="A122" s="156"/>
      <c r="B122" s="160">
        <v>4210311.01</v>
      </c>
      <c r="C122" s="149"/>
      <c r="D122" s="136"/>
      <c r="E122" s="137"/>
      <c r="F122" s="137"/>
      <c r="G122" s="137"/>
      <c r="H122" s="165">
        <v>244210311.00999999</v>
      </c>
      <c r="I122" s="138">
        <v>3.43</v>
      </c>
      <c r="J122" s="139">
        <f t="shared" si="48"/>
        <v>343</v>
      </c>
      <c r="K122" s="140">
        <v>6970</v>
      </c>
      <c r="L122" s="140">
        <v>6469</v>
      </c>
      <c r="M122" s="141">
        <v>6838</v>
      </c>
      <c r="N122" s="142">
        <f t="shared" si="49"/>
        <v>132</v>
      </c>
      <c r="O122" s="143">
        <f t="shared" si="50"/>
        <v>1.9303890026323486E-2</v>
      </c>
      <c r="P122" s="103">
        <v>2031.5</v>
      </c>
      <c r="Q122" s="144">
        <v>4061</v>
      </c>
      <c r="R122" s="141">
        <v>3803</v>
      </c>
      <c r="S122" s="137">
        <f t="shared" si="51"/>
        <v>258</v>
      </c>
      <c r="T122" s="168">
        <f t="shared" si="52"/>
        <v>6.7841178017354717E-2</v>
      </c>
      <c r="U122" s="144">
        <v>3898</v>
      </c>
      <c r="V122" s="162">
        <v>3686</v>
      </c>
      <c r="W122" s="142">
        <f t="shared" si="53"/>
        <v>212</v>
      </c>
      <c r="X122" s="143">
        <f t="shared" si="54"/>
        <v>5.7514921323928381E-2</v>
      </c>
      <c r="Y122" s="145">
        <f t="shared" si="55"/>
        <v>11.364431486880466</v>
      </c>
      <c r="Z122" s="146">
        <v>3060</v>
      </c>
      <c r="AA122" s="140">
        <v>2130</v>
      </c>
      <c r="AB122" s="140">
        <v>135</v>
      </c>
      <c r="AC122" s="142">
        <f t="shared" si="56"/>
        <v>2265</v>
      </c>
      <c r="AD122" s="143">
        <f t="shared" si="57"/>
        <v>0.74019607843137258</v>
      </c>
      <c r="AE122" s="147">
        <f t="shared" si="58"/>
        <v>0.92057089929802993</v>
      </c>
      <c r="AF122" s="140">
        <v>530</v>
      </c>
      <c r="AG122" s="143">
        <f t="shared" si="59"/>
        <v>0.17320261437908496</v>
      </c>
      <c r="AH122" s="148">
        <f t="shared" si="60"/>
        <v>1.5632569260540539</v>
      </c>
      <c r="AI122" s="140">
        <v>175</v>
      </c>
      <c r="AJ122" s="140">
        <v>75</v>
      </c>
      <c r="AK122" s="142">
        <f t="shared" si="61"/>
        <v>250</v>
      </c>
      <c r="AL122" s="143">
        <f t="shared" si="62"/>
        <v>8.1699346405228759E-2</v>
      </c>
      <c r="AM122" s="148">
        <f t="shared" si="63"/>
        <v>1.072930244598912</v>
      </c>
      <c r="AN122" s="140">
        <v>20</v>
      </c>
      <c r="AO122" s="135" t="s">
        <v>5</v>
      </c>
      <c r="AP122" s="241" t="s">
        <v>6</v>
      </c>
    </row>
    <row r="123" spans="1:43" x14ac:dyDescent="0.2">
      <c r="A123" s="154"/>
      <c r="B123" s="158">
        <v>4210311.0199999996</v>
      </c>
      <c r="C123" s="134"/>
      <c r="D123" s="121"/>
      <c r="E123" s="122"/>
      <c r="F123" s="122"/>
      <c r="G123" s="122"/>
      <c r="H123" s="164">
        <v>244210311.02000001</v>
      </c>
      <c r="I123" s="123">
        <v>0.7</v>
      </c>
      <c r="J123" s="124">
        <f t="shared" si="48"/>
        <v>70</v>
      </c>
      <c r="K123" s="125">
        <v>2829</v>
      </c>
      <c r="L123" s="125">
        <v>2873</v>
      </c>
      <c r="M123" s="126">
        <v>3005</v>
      </c>
      <c r="N123" s="127">
        <f t="shared" si="49"/>
        <v>-176</v>
      </c>
      <c r="O123" s="128">
        <f t="shared" si="50"/>
        <v>-5.8569051580698833E-2</v>
      </c>
      <c r="P123" s="102">
        <v>4048.9</v>
      </c>
      <c r="Q123" s="129">
        <v>1522</v>
      </c>
      <c r="R123" s="126">
        <v>1634</v>
      </c>
      <c r="S123" s="122">
        <f t="shared" si="51"/>
        <v>-112</v>
      </c>
      <c r="T123" s="167">
        <f t="shared" si="52"/>
        <v>-6.8543451652386775E-2</v>
      </c>
      <c r="U123" s="129">
        <v>1454</v>
      </c>
      <c r="V123" s="150">
        <v>1585</v>
      </c>
      <c r="W123" s="127">
        <f t="shared" si="53"/>
        <v>-131</v>
      </c>
      <c r="X123" s="128">
        <f t="shared" si="54"/>
        <v>-8.2649842271293378E-2</v>
      </c>
      <c r="Y123" s="130">
        <f t="shared" si="55"/>
        <v>20.771428571428572</v>
      </c>
      <c r="Z123" s="131">
        <v>1135</v>
      </c>
      <c r="AA123" s="125">
        <v>830</v>
      </c>
      <c r="AB123" s="125">
        <v>70</v>
      </c>
      <c r="AC123" s="127">
        <f t="shared" si="56"/>
        <v>900</v>
      </c>
      <c r="AD123" s="128">
        <f t="shared" si="57"/>
        <v>0.79295154185022021</v>
      </c>
      <c r="AE123" s="132">
        <f t="shared" si="58"/>
        <v>0.98618208776216276</v>
      </c>
      <c r="AF123" s="125">
        <v>145</v>
      </c>
      <c r="AG123" s="128">
        <f t="shared" si="59"/>
        <v>0.1277533039647577</v>
      </c>
      <c r="AH123" s="133">
        <f t="shared" si="60"/>
        <v>1.1530497848727184</v>
      </c>
      <c r="AI123" s="125">
        <v>75</v>
      </c>
      <c r="AJ123" s="125">
        <v>10</v>
      </c>
      <c r="AK123" s="127">
        <f t="shared" si="61"/>
        <v>85</v>
      </c>
      <c r="AL123" s="128">
        <f t="shared" si="62"/>
        <v>7.4889867841409691E-2</v>
      </c>
      <c r="AM123" s="133">
        <f t="shared" si="63"/>
        <v>0.983503635665822</v>
      </c>
      <c r="AN123" s="125">
        <v>0</v>
      </c>
      <c r="AO123" s="105" t="s">
        <v>6</v>
      </c>
      <c r="AP123" s="244" t="s">
        <v>5</v>
      </c>
    </row>
    <row r="124" spans="1:43" x14ac:dyDescent="0.2">
      <c r="A124" s="154" t="s">
        <v>75</v>
      </c>
      <c r="B124" s="158">
        <v>4210320.01</v>
      </c>
      <c r="C124" s="134"/>
      <c r="D124" s="121"/>
      <c r="E124" s="122"/>
      <c r="F124" s="122"/>
      <c r="G124" s="122"/>
      <c r="H124" s="164">
        <v>244210320.00999999</v>
      </c>
      <c r="I124" s="123">
        <v>3.8</v>
      </c>
      <c r="J124" s="124">
        <f t="shared" si="48"/>
        <v>380</v>
      </c>
      <c r="K124" s="125">
        <v>9935</v>
      </c>
      <c r="L124" s="125">
        <v>7956</v>
      </c>
      <c r="M124" s="126">
        <v>7140</v>
      </c>
      <c r="N124" s="127">
        <f t="shared" si="49"/>
        <v>2795</v>
      </c>
      <c r="O124" s="128">
        <f t="shared" si="50"/>
        <v>0.39145658263305322</v>
      </c>
      <c r="P124" s="102">
        <v>2615.3000000000002</v>
      </c>
      <c r="Q124" s="129">
        <v>5303</v>
      </c>
      <c r="R124" s="126">
        <v>3480</v>
      </c>
      <c r="S124" s="122">
        <f t="shared" si="51"/>
        <v>1823</v>
      </c>
      <c r="T124" s="167">
        <f t="shared" si="52"/>
        <v>0.52385057471264362</v>
      </c>
      <c r="U124" s="129">
        <v>4965</v>
      </c>
      <c r="V124" s="150">
        <v>3319</v>
      </c>
      <c r="W124" s="127">
        <f t="shared" si="53"/>
        <v>1646</v>
      </c>
      <c r="X124" s="128">
        <f t="shared" si="54"/>
        <v>0.49593250979210607</v>
      </c>
      <c r="Y124" s="130">
        <f t="shared" si="55"/>
        <v>13.065789473684211</v>
      </c>
      <c r="Z124" s="131">
        <v>4655</v>
      </c>
      <c r="AA124" s="125">
        <v>3560</v>
      </c>
      <c r="AB124" s="125">
        <v>240</v>
      </c>
      <c r="AC124" s="127">
        <f t="shared" si="56"/>
        <v>3800</v>
      </c>
      <c r="AD124" s="128">
        <f t="shared" si="57"/>
        <v>0.81632653061224492</v>
      </c>
      <c r="AE124" s="132">
        <f t="shared" si="58"/>
        <v>1.0152532150658093</v>
      </c>
      <c r="AF124" s="125">
        <v>650</v>
      </c>
      <c r="AG124" s="128">
        <f t="shared" si="59"/>
        <v>0.13963480128893663</v>
      </c>
      <c r="AH124" s="133">
        <f t="shared" si="60"/>
        <v>1.2602873866289093</v>
      </c>
      <c r="AI124" s="125">
        <v>155</v>
      </c>
      <c r="AJ124" s="125">
        <v>35</v>
      </c>
      <c r="AK124" s="127">
        <f t="shared" si="61"/>
        <v>190</v>
      </c>
      <c r="AL124" s="128">
        <f t="shared" si="62"/>
        <v>4.0816326530612242E-2</v>
      </c>
      <c r="AM124" s="133">
        <f t="shared" si="63"/>
        <v>0.53602719158737477</v>
      </c>
      <c r="AN124" s="125">
        <v>15</v>
      </c>
      <c r="AO124" s="105" t="s">
        <v>6</v>
      </c>
      <c r="AP124" s="241" t="s">
        <v>6</v>
      </c>
    </row>
    <row r="125" spans="1:43" x14ac:dyDescent="0.2">
      <c r="A125" s="154"/>
      <c r="B125" s="158">
        <v>4210320.0199999996</v>
      </c>
      <c r="C125" s="134"/>
      <c r="D125" s="121"/>
      <c r="E125" s="122"/>
      <c r="F125" s="122"/>
      <c r="G125" s="122"/>
      <c r="H125" s="164">
        <v>244210320.02000001</v>
      </c>
      <c r="I125" s="123">
        <v>1.81</v>
      </c>
      <c r="J125" s="124">
        <f t="shared" si="48"/>
        <v>181</v>
      </c>
      <c r="K125" s="125">
        <v>4912</v>
      </c>
      <c r="L125" s="125">
        <v>4918</v>
      </c>
      <c r="M125" s="126">
        <v>4879</v>
      </c>
      <c r="N125" s="127">
        <f t="shared" si="49"/>
        <v>33</v>
      </c>
      <c r="O125" s="128">
        <f t="shared" si="50"/>
        <v>6.7636810821889732E-3</v>
      </c>
      <c r="P125" s="102">
        <v>2715.2</v>
      </c>
      <c r="Q125" s="129">
        <v>2443</v>
      </c>
      <c r="R125" s="126">
        <v>2247</v>
      </c>
      <c r="S125" s="122">
        <f t="shared" si="51"/>
        <v>196</v>
      </c>
      <c r="T125" s="167">
        <f t="shared" si="52"/>
        <v>8.7227414330218064E-2</v>
      </c>
      <c r="U125" s="129">
        <v>2355</v>
      </c>
      <c r="V125" s="150">
        <v>2201</v>
      </c>
      <c r="W125" s="127">
        <f t="shared" si="53"/>
        <v>154</v>
      </c>
      <c r="X125" s="128">
        <f t="shared" si="54"/>
        <v>6.9968196274420719E-2</v>
      </c>
      <c r="Y125" s="130">
        <f t="shared" si="55"/>
        <v>13.011049723756907</v>
      </c>
      <c r="Z125" s="131">
        <v>2335</v>
      </c>
      <c r="AA125" s="125">
        <v>1755</v>
      </c>
      <c r="AB125" s="125">
        <v>85</v>
      </c>
      <c r="AC125" s="127">
        <f t="shared" si="56"/>
        <v>1840</v>
      </c>
      <c r="AD125" s="128">
        <f t="shared" si="57"/>
        <v>0.78800856531049246</v>
      </c>
      <c r="AE125" s="132">
        <f t="shared" si="58"/>
        <v>0.98003458105281982</v>
      </c>
      <c r="AF125" s="125">
        <v>360</v>
      </c>
      <c r="AG125" s="128">
        <f t="shared" si="59"/>
        <v>0.15417558886509636</v>
      </c>
      <c r="AH125" s="133">
        <f t="shared" si="60"/>
        <v>1.3915266694203432</v>
      </c>
      <c r="AI125" s="125">
        <v>70</v>
      </c>
      <c r="AJ125" s="125">
        <v>25</v>
      </c>
      <c r="AK125" s="127">
        <f t="shared" si="61"/>
        <v>95</v>
      </c>
      <c r="AL125" s="128">
        <f t="shared" si="62"/>
        <v>4.068522483940043E-2</v>
      </c>
      <c r="AM125" s="133">
        <f t="shared" si="63"/>
        <v>0.53430547683923546</v>
      </c>
      <c r="AN125" s="125">
        <v>40</v>
      </c>
      <c r="AO125" s="105" t="s">
        <v>6</v>
      </c>
      <c r="AP125" s="241" t="s">
        <v>6</v>
      </c>
    </row>
    <row r="126" spans="1:43" x14ac:dyDescent="0.2">
      <c r="A126" s="154"/>
      <c r="B126" s="158">
        <v>4210320.03</v>
      </c>
      <c r="C126" s="134"/>
      <c r="D126" s="121"/>
      <c r="E126" s="122"/>
      <c r="F126" s="122"/>
      <c r="G126" s="122"/>
      <c r="H126" s="164">
        <v>244210320.03</v>
      </c>
      <c r="I126" s="123">
        <v>4.09</v>
      </c>
      <c r="J126" s="124">
        <f t="shared" si="48"/>
        <v>409</v>
      </c>
      <c r="K126" s="125">
        <v>3718</v>
      </c>
      <c r="L126" s="125">
        <v>3873</v>
      </c>
      <c r="M126" s="126">
        <v>3960</v>
      </c>
      <c r="N126" s="127">
        <f t="shared" si="49"/>
        <v>-242</v>
      </c>
      <c r="O126" s="128">
        <f t="shared" si="50"/>
        <v>-6.1111111111111109E-2</v>
      </c>
      <c r="P126" s="102">
        <v>910</v>
      </c>
      <c r="Q126" s="129">
        <v>1504</v>
      </c>
      <c r="R126" s="126">
        <v>1461</v>
      </c>
      <c r="S126" s="122">
        <f t="shared" si="51"/>
        <v>43</v>
      </c>
      <c r="T126" s="167">
        <f t="shared" si="52"/>
        <v>2.943189596167009E-2</v>
      </c>
      <c r="U126" s="129">
        <v>1493</v>
      </c>
      <c r="V126" s="150">
        <v>1441</v>
      </c>
      <c r="W126" s="127">
        <f t="shared" si="53"/>
        <v>52</v>
      </c>
      <c r="X126" s="128">
        <f t="shared" si="54"/>
        <v>3.6086051353226928E-2</v>
      </c>
      <c r="Y126" s="130">
        <f t="shared" si="55"/>
        <v>3.6503667481662592</v>
      </c>
      <c r="Z126" s="131">
        <v>1930</v>
      </c>
      <c r="AA126" s="125">
        <v>1555</v>
      </c>
      <c r="AB126" s="125">
        <v>80</v>
      </c>
      <c r="AC126" s="127">
        <f t="shared" si="56"/>
        <v>1635</v>
      </c>
      <c r="AD126" s="128">
        <f t="shared" si="57"/>
        <v>0.84715025906735753</v>
      </c>
      <c r="AE126" s="132">
        <f t="shared" si="58"/>
        <v>1.0535882295984109</v>
      </c>
      <c r="AF126" s="125">
        <v>215</v>
      </c>
      <c r="AG126" s="128">
        <f t="shared" si="59"/>
        <v>0.11139896373056994</v>
      </c>
      <c r="AH126" s="133">
        <f t="shared" si="60"/>
        <v>1.0054421073916922</v>
      </c>
      <c r="AI126" s="125">
        <v>55</v>
      </c>
      <c r="AJ126" s="125">
        <v>0</v>
      </c>
      <c r="AK126" s="127">
        <f t="shared" si="61"/>
        <v>55</v>
      </c>
      <c r="AL126" s="128">
        <f t="shared" si="62"/>
        <v>2.8497409326424871E-2</v>
      </c>
      <c r="AM126" s="133">
        <f t="shared" si="63"/>
        <v>0.37424696407460495</v>
      </c>
      <c r="AN126" s="125">
        <v>30</v>
      </c>
      <c r="AO126" s="105" t="s">
        <v>6</v>
      </c>
      <c r="AP126" s="241" t="s">
        <v>6</v>
      </c>
    </row>
    <row r="127" spans="1:43" x14ac:dyDescent="0.2">
      <c r="A127" s="154"/>
      <c r="B127" s="158">
        <v>4210320.04</v>
      </c>
      <c r="C127" s="134"/>
      <c r="D127" s="121"/>
      <c r="E127" s="122"/>
      <c r="F127" s="122"/>
      <c r="G127" s="122"/>
      <c r="H127" s="164">
        <v>244210320.03999999</v>
      </c>
      <c r="I127" s="123">
        <v>1.32</v>
      </c>
      <c r="J127" s="124">
        <f t="shared" si="48"/>
        <v>132</v>
      </c>
      <c r="K127" s="125">
        <v>3453</v>
      </c>
      <c r="L127" s="125">
        <v>3382</v>
      </c>
      <c r="M127" s="126">
        <v>3353</v>
      </c>
      <c r="N127" s="127">
        <f t="shared" si="49"/>
        <v>100</v>
      </c>
      <c r="O127" s="128">
        <f t="shared" si="50"/>
        <v>2.9824038174768863E-2</v>
      </c>
      <c r="P127" s="102">
        <v>2625.1</v>
      </c>
      <c r="Q127" s="129">
        <v>1500</v>
      </c>
      <c r="R127" s="126">
        <v>1451</v>
      </c>
      <c r="S127" s="122">
        <f t="shared" si="51"/>
        <v>49</v>
      </c>
      <c r="T127" s="167">
        <f t="shared" si="52"/>
        <v>3.3769813921433495E-2</v>
      </c>
      <c r="U127" s="129">
        <v>1470</v>
      </c>
      <c r="V127" s="150">
        <v>1416</v>
      </c>
      <c r="W127" s="127">
        <f t="shared" si="53"/>
        <v>54</v>
      </c>
      <c r="X127" s="128">
        <f t="shared" si="54"/>
        <v>3.8135593220338986E-2</v>
      </c>
      <c r="Y127" s="130">
        <f t="shared" si="55"/>
        <v>11.136363636363637</v>
      </c>
      <c r="Z127" s="131">
        <v>1375</v>
      </c>
      <c r="AA127" s="125">
        <v>1070</v>
      </c>
      <c r="AB127" s="125">
        <v>70</v>
      </c>
      <c r="AC127" s="127">
        <f t="shared" si="56"/>
        <v>1140</v>
      </c>
      <c r="AD127" s="128">
        <f t="shared" si="57"/>
        <v>0.8290909090909091</v>
      </c>
      <c r="AE127" s="132">
        <f t="shared" si="58"/>
        <v>1.0311280835195658</v>
      </c>
      <c r="AF127" s="125">
        <v>185</v>
      </c>
      <c r="AG127" s="128">
        <f t="shared" si="59"/>
        <v>0.13454545454545455</v>
      </c>
      <c r="AH127" s="133">
        <f t="shared" si="60"/>
        <v>1.2143529960057633</v>
      </c>
      <c r="AI127" s="125">
        <v>40</v>
      </c>
      <c r="AJ127" s="125">
        <v>0</v>
      </c>
      <c r="AK127" s="127">
        <f t="shared" si="61"/>
        <v>40</v>
      </c>
      <c r="AL127" s="128">
        <f t="shared" si="62"/>
        <v>2.9090909090909091E-2</v>
      </c>
      <c r="AM127" s="133">
        <f t="shared" si="63"/>
        <v>0.38204119836772893</v>
      </c>
      <c r="AN127" s="125">
        <v>10</v>
      </c>
      <c r="AO127" s="105" t="s">
        <v>6</v>
      </c>
      <c r="AP127" s="241" t="s">
        <v>6</v>
      </c>
    </row>
    <row r="128" spans="1:43" x14ac:dyDescent="0.2">
      <c r="B128" s="159">
        <v>4210320.05</v>
      </c>
      <c r="H128" s="203">
        <v>244210320.05000001</v>
      </c>
      <c r="I128" s="60">
        <v>32.29</v>
      </c>
      <c r="J128" s="19">
        <f t="shared" si="48"/>
        <v>3229</v>
      </c>
      <c r="K128" s="61">
        <v>3370</v>
      </c>
      <c r="L128" s="61">
        <v>3495</v>
      </c>
      <c r="M128" s="204">
        <v>3610</v>
      </c>
      <c r="N128" s="20">
        <f t="shared" si="49"/>
        <v>-240</v>
      </c>
      <c r="O128" s="22">
        <f t="shared" si="50"/>
        <v>-6.6481994459833799E-2</v>
      </c>
      <c r="P128" s="62">
        <v>104.4</v>
      </c>
      <c r="Q128" s="63">
        <v>1312</v>
      </c>
      <c r="R128" s="204">
        <v>1298</v>
      </c>
      <c r="S128" s="21">
        <f t="shared" si="51"/>
        <v>14</v>
      </c>
      <c r="T128" s="23">
        <f t="shared" si="52"/>
        <v>1.078582434514638E-2</v>
      </c>
      <c r="U128" s="63">
        <v>1282</v>
      </c>
      <c r="V128" s="205">
        <v>1274</v>
      </c>
      <c r="W128" s="20">
        <f t="shared" si="53"/>
        <v>8</v>
      </c>
      <c r="X128" s="22">
        <f t="shared" si="54"/>
        <v>6.2794348508634227E-3</v>
      </c>
      <c r="Y128" s="12">
        <f t="shared" si="55"/>
        <v>0.39702694332610716</v>
      </c>
      <c r="Z128" s="64">
        <v>1990</v>
      </c>
      <c r="AA128" s="61">
        <v>1700</v>
      </c>
      <c r="AB128" s="61">
        <v>110</v>
      </c>
      <c r="AC128" s="20">
        <f t="shared" si="56"/>
        <v>1810</v>
      </c>
      <c r="AD128" s="22">
        <f t="shared" si="57"/>
        <v>0.90954773869346739</v>
      </c>
      <c r="AE128" s="13">
        <f t="shared" si="58"/>
        <v>1.131191050806365</v>
      </c>
      <c r="AF128" s="61">
        <v>140</v>
      </c>
      <c r="AG128" s="22">
        <f t="shared" si="59"/>
        <v>7.0351758793969849E-2</v>
      </c>
      <c r="AH128" s="14">
        <f t="shared" si="60"/>
        <v>0.63496659440746817</v>
      </c>
      <c r="AI128" s="61">
        <v>20</v>
      </c>
      <c r="AJ128" s="61">
        <v>10</v>
      </c>
      <c r="AK128" s="20">
        <f t="shared" si="61"/>
        <v>30</v>
      </c>
      <c r="AL128" s="22">
        <f t="shared" si="62"/>
        <v>1.507537688442211E-2</v>
      </c>
      <c r="AM128" s="14">
        <f t="shared" si="63"/>
        <v>0.1979798923702113</v>
      </c>
      <c r="AN128" s="61">
        <v>10</v>
      </c>
      <c r="AO128" s="15" t="s">
        <v>2</v>
      </c>
      <c r="AP128" s="234" t="s">
        <v>2</v>
      </c>
    </row>
    <row r="129" spans="1:42" x14ac:dyDescent="0.2">
      <c r="A129" s="154"/>
      <c r="B129" s="158">
        <v>4210320.07</v>
      </c>
      <c r="C129" s="134"/>
      <c r="D129" s="121"/>
      <c r="E129" s="122"/>
      <c r="F129" s="122"/>
      <c r="G129" s="122"/>
      <c r="H129" s="164">
        <v>244210320.06999999</v>
      </c>
      <c r="I129" s="123">
        <v>1.61</v>
      </c>
      <c r="J129" s="124">
        <f t="shared" si="48"/>
        <v>161</v>
      </c>
      <c r="K129" s="125">
        <v>4473</v>
      </c>
      <c r="L129" s="125">
        <v>4557</v>
      </c>
      <c r="M129" s="126">
        <v>4670</v>
      </c>
      <c r="N129" s="127">
        <f t="shared" si="49"/>
        <v>-197</v>
      </c>
      <c r="O129" s="128">
        <f t="shared" si="50"/>
        <v>-4.2184154175588864E-2</v>
      </c>
      <c r="P129" s="102">
        <v>2771.5</v>
      </c>
      <c r="Q129" s="129">
        <v>1676</v>
      </c>
      <c r="R129" s="126">
        <v>1637</v>
      </c>
      <c r="S129" s="122">
        <f t="shared" si="51"/>
        <v>39</v>
      </c>
      <c r="T129" s="167">
        <f t="shared" si="52"/>
        <v>2.3824068417837508E-2</v>
      </c>
      <c r="U129" s="129">
        <v>1668</v>
      </c>
      <c r="V129" s="150">
        <v>1622</v>
      </c>
      <c r="W129" s="127">
        <f t="shared" si="53"/>
        <v>46</v>
      </c>
      <c r="X129" s="128">
        <f t="shared" si="54"/>
        <v>2.8360049321824909E-2</v>
      </c>
      <c r="Y129" s="130">
        <f t="shared" si="55"/>
        <v>10.360248447204969</v>
      </c>
      <c r="Z129" s="131">
        <v>2400</v>
      </c>
      <c r="AA129" s="125">
        <v>1925</v>
      </c>
      <c r="AB129" s="125">
        <v>125</v>
      </c>
      <c r="AC129" s="127">
        <f t="shared" si="56"/>
        <v>2050</v>
      </c>
      <c r="AD129" s="128">
        <f t="shared" si="57"/>
        <v>0.85416666666666663</v>
      </c>
      <c r="AE129" s="132">
        <f t="shared" si="58"/>
        <v>1.0623144318058391</v>
      </c>
      <c r="AF129" s="125">
        <v>255</v>
      </c>
      <c r="AG129" s="128">
        <f t="shared" si="59"/>
        <v>0.10625</v>
      </c>
      <c r="AH129" s="133">
        <f t="shared" si="60"/>
        <v>0.95896963789306466</v>
      </c>
      <c r="AI129" s="125">
        <v>60</v>
      </c>
      <c r="AJ129" s="125">
        <v>20</v>
      </c>
      <c r="AK129" s="127">
        <f t="shared" si="61"/>
        <v>80</v>
      </c>
      <c r="AL129" s="128">
        <f t="shared" si="62"/>
        <v>3.3333333333333333E-2</v>
      </c>
      <c r="AM129" s="133">
        <f t="shared" si="63"/>
        <v>0.43775553979635606</v>
      </c>
      <c r="AN129" s="125">
        <v>15</v>
      </c>
      <c r="AO129" s="105" t="s">
        <v>6</v>
      </c>
      <c r="AP129" s="241" t="s">
        <v>6</v>
      </c>
    </row>
    <row r="130" spans="1:42" x14ac:dyDescent="0.2">
      <c r="A130" s="154" t="s">
        <v>76</v>
      </c>
      <c r="B130" s="158">
        <v>4210320.08</v>
      </c>
      <c r="C130" s="134"/>
      <c r="D130" s="121"/>
      <c r="E130" s="122"/>
      <c r="F130" s="122"/>
      <c r="G130" s="122"/>
      <c r="H130" s="164">
        <v>244210320.08000001</v>
      </c>
      <c r="I130" s="123">
        <v>3.49</v>
      </c>
      <c r="J130" s="124">
        <f t="shared" ref="J130:J161" si="64">I130*100</f>
        <v>349</v>
      </c>
      <c r="K130" s="125">
        <v>7321</v>
      </c>
      <c r="L130" s="125">
        <v>6724</v>
      </c>
      <c r="M130" s="126">
        <v>4916</v>
      </c>
      <c r="N130" s="127">
        <f t="shared" ref="N130:N161" si="65">K130-M130</f>
        <v>2405</v>
      </c>
      <c r="O130" s="128">
        <f t="shared" ref="O130:O161" si="66">(K130-M130)/M130</f>
        <v>0.48921887713588286</v>
      </c>
      <c r="P130" s="102">
        <v>2097.1</v>
      </c>
      <c r="Q130" s="129">
        <v>2897</v>
      </c>
      <c r="R130" s="126">
        <v>1697</v>
      </c>
      <c r="S130" s="122">
        <f t="shared" ref="S130:S161" si="67">Q130-R130</f>
        <v>1200</v>
      </c>
      <c r="T130" s="167">
        <f t="shared" ref="T130:T161" si="68">S130/R130</f>
        <v>0.70713022981732465</v>
      </c>
      <c r="U130" s="129">
        <v>2867</v>
      </c>
      <c r="V130" s="150">
        <v>1674</v>
      </c>
      <c r="W130" s="127">
        <f t="shared" ref="W130:W161" si="69">U130-V130</f>
        <v>1193</v>
      </c>
      <c r="X130" s="128">
        <f t="shared" ref="X130:X161" si="70">(U130-V130)/V130</f>
        <v>0.71266427718040626</v>
      </c>
      <c r="Y130" s="130">
        <f t="shared" ref="Y130:Y161" si="71">U130/J130</f>
        <v>8.2148997134670481</v>
      </c>
      <c r="Z130" s="131">
        <v>4145</v>
      </c>
      <c r="AA130" s="125">
        <v>3495</v>
      </c>
      <c r="AB130" s="125">
        <v>180</v>
      </c>
      <c r="AC130" s="127">
        <f t="shared" ref="AC130:AC161" si="72">AA130+AB130</f>
        <v>3675</v>
      </c>
      <c r="AD130" s="128">
        <f t="shared" ref="AD130:AD161" si="73">AC130/Z130</f>
        <v>0.88661037394451148</v>
      </c>
      <c r="AE130" s="132">
        <f t="shared" ref="AE130:AE161" si="74">AD130/0.804062</f>
        <v>1.1026641900058844</v>
      </c>
      <c r="AF130" s="125">
        <v>365</v>
      </c>
      <c r="AG130" s="128">
        <f t="shared" ref="AG130:AG161" si="75">AF130/Z130</f>
        <v>8.805790108564536E-2</v>
      </c>
      <c r="AH130" s="133">
        <f t="shared" ref="AH130:AH161" si="76">AG130/0.110796</f>
        <v>0.79477509193152596</v>
      </c>
      <c r="AI130" s="125">
        <v>65</v>
      </c>
      <c r="AJ130" s="125">
        <v>25</v>
      </c>
      <c r="AK130" s="127">
        <f t="shared" ref="AK130:AK161" si="77">AI130+AJ130</f>
        <v>90</v>
      </c>
      <c r="AL130" s="128">
        <f t="shared" ref="AL130:AL161" si="78">AK130/Z130</f>
        <v>2.1712907117008445E-2</v>
      </c>
      <c r="AM130" s="133">
        <f t="shared" ref="AM130:AM161" si="79">AL130/0.076146</f>
        <v>0.28514836126662518</v>
      </c>
      <c r="AN130" s="125">
        <v>15</v>
      </c>
      <c r="AO130" s="105" t="s">
        <v>6</v>
      </c>
      <c r="AP130" s="241" t="s">
        <v>6</v>
      </c>
    </row>
    <row r="131" spans="1:42" x14ac:dyDescent="0.2">
      <c r="A131" s="154"/>
      <c r="B131" s="158">
        <v>4210330</v>
      </c>
      <c r="C131" s="134"/>
      <c r="D131" s="121"/>
      <c r="E131" s="122"/>
      <c r="F131" s="122"/>
      <c r="G131" s="122"/>
      <c r="H131" s="164">
        <v>244210330</v>
      </c>
      <c r="I131" s="123">
        <v>1.1599999999999999</v>
      </c>
      <c r="J131" s="124">
        <f t="shared" si="64"/>
        <v>115.99999999999999</v>
      </c>
      <c r="K131" s="125">
        <v>2172</v>
      </c>
      <c r="L131" s="125">
        <v>2409</v>
      </c>
      <c r="M131" s="126">
        <v>2441</v>
      </c>
      <c r="N131" s="127">
        <f t="shared" si="65"/>
        <v>-269</v>
      </c>
      <c r="O131" s="128">
        <f t="shared" si="66"/>
        <v>-0.11020073740270381</v>
      </c>
      <c r="P131" s="102">
        <v>1866</v>
      </c>
      <c r="Q131" s="129">
        <v>1315</v>
      </c>
      <c r="R131" s="126">
        <v>1316</v>
      </c>
      <c r="S131" s="122">
        <f t="shared" si="67"/>
        <v>-1</v>
      </c>
      <c r="T131" s="167">
        <f t="shared" si="68"/>
        <v>-7.5987841945288754E-4</v>
      </c>
      <c r="U131" s="129">
        <v>1244</v>
      </c>
      <c r="V131" s="150">
        <v>1275</v>
      </c>
      <c r="W131" s="127">
        <f t="shared" si="69"/>
        <v>-31</v>
      </c>
      <c r="X131" s="128">
        <f t="shared" si="70"/>
        <v>-2.4313725490196079E-2</v>
      </c>
      <c r="Y131" s="130">
        <f t="shared" si="71"/>
        <v>10.724137931034484</v>
      </c>
      <c r="Z131" s="131">
        <v>1035</v>
      </c>
      <c r="AA131" s="125">
        <v>835</v>
      </c>
      <c r="AB131" s="125">
        <v>50</v>
      </c>
      <c r="AC131" s="127">
        <f t="shared" si="72"/>
        <v>885</v>
      </c>
      <c r="AD131" s="128">
        <f t="shared" si="73"/>
        <v>0.85507246376811596</v>
      </c>
      <c r="AE131" s="132">
        <f t="shared" si="74"/>
        <v>1.0634409582446576</v>
      </c>
      <c r="AF131" s="125">
        <v>90</v>
      </c>
      <c r="AG131" s="128">
        <f t="shared" si="75"/>
        <v>8.6956521739130432E-2</v>
      </c>
      <c r="AH131" s="133">
        <f t="shared" si="76"/>
        <v>0.78483448625519359</v>
      </c>
      <c r="AI131" s="125">
        <v>50</v>
      </c>
      <c r="AJ131" s="125">
        <v>0</v>
      </c>
      <c r="AK131" s="127">
        <f t="shared" si="77"/>
        <v>50</v>
      </c>
      <c r="AL131" s="128">
        <f t="shared" si="78"/>
        <v>4.8309178743961352E-2</v>
      </c>
      <c r="AM131" s="133">
        <f t="shared" si="79"/>
        <v>0.63442831854544357</v>
      </c>
      <c r="AN131" s="125">
        <v>15</v>
      </c>
      <c r="AO131" s="105" t="s">
        <v>6</v>
      </c>
      <c r="AP131" s="241" t="s">
        <v>6</v>
      </c>
    </row>
    <row r="132" spans="1:42" x14ac:dyDescent="0.2">
      <c r="A132" s="156" t="s">
        <v>77</v>
      </c>
      <c r="B132" s="160">
        <v>4210340.01</v>
      </c>
      <c r="C132" s="149"/>
      <c r="D132" s="136"/>
      <c r="E132" s="137"/>
      <c r="F132" s="137"/>
      <c r="G132" s="137"/>
      <c r="H132" s="165">
        <v>244210340.00999999</v>
      </c>
      <c r="I132" s="138">
        <v>1.05</v>
      </c>
      <c r="J132" s="139">
        <f t="shared" si="64"/>
        <v>105</v>
      </c>
      <c r="K132" s="140">
        <v>1869</v>
      </c>
      <c r="L132" s="140">
        <v>1856</v>
      </c>
      <c r="M132" s="141">
        <v>1913</v>
      </c>
      <c r="N132" s="142">
        <f t="shared" si="65"/>
        <v>-44</v>
      </c>
      <c r="O132" s="143">
        <f t="shared" si="66"/>
        <v>-2.3000522739153161E-2</v>
      </c>
      <c r="P132" s="103">
        <v>1786.6</v>
      </c>
      <c r="Q132" s="144">
        <v>910</v>
      </c>
      <c r="R132" s="141">
        <v>878</v>
      </c>
      <c r="S132" s="137">
        <f t="shared" si="67"/>
        <v>32</v>
      </c>
      <c r="T132" s="168">
        <f t="shared" si="68"/>
        <v>3.644646924829157E-2</v>
      </c>
      <c r="U132" s="144">
        <v>880</v>
      </c>
      <c r="V132" s="162">
        <v>853</v>
      </c>
      <c r="W132" s="142">
        <f t="shared" si="69"/>
        <v>27</v>
      </c>
      <c r="X132" s="143">
        <f t="shared" si="70"/>
        <v>3.1652989449003514E-2</v>
      </c>
      <c r="Y132" s="145">
        <f t="shared" si="71"/>
        <v>8.3809523809523814</v>
      </c>
      <c r="Z132" s="146">
        <v>900</v>
      </c>
      <c r="AA132" s="140">
        <v>695</v>
      </c>
      <c r="AB132" s="140">
        <v>30</v>
      </c>
      <c r="AC132" s="142">
        <f t="shared" si="72"/>
        <v>725</v>
      </c>
      <c r="AD132" s="143">
        <f t="shared" si="73"/>
        <v>0.80555555555555558</v>
      </c>
      <c r="AE132" s="147">
        <f t="shared" si="74"/>
        <v>1.00185751292258</v>
      </c>
      <c r="AF132" s="140">
        <v>150</v>
      </c>
      <c r="AG132" s="143">
        <f t="shared" si="75"/>
        <v>0.16666666666666666</v>
      </c>
      <c r="AH132" s="148">
        <f t="shared" si="76"/>
        <v>1.5042660986557876</v>
      </c>
      <c r="AI132" s="140">
        <v>30</v>
      </c>
      <c r="AJ132" s="140">
        <v>0</v>
      </c>
      <c r="AK132" s="142">
        <f t="shared" si="77"/>
        <v>30</v>
      </c>
      <c r="AL132" s="143">
        <f t="shared" si="78"/>
        <v>3.3333333333333333E-2</v>
      </c>
      <c r="AM132" s="148">
        <f t="shared" si="79"/>
        <v>0.43775553979635606</v>
      </c>
      <c r="AN132" s="140">
        <v>0</v>
      </c>
      <c r="AO132" s="135" t="s">
        <v>5</v>
      </c>
      <c r="AP132" s="241" t="s">
        <v>6</v>
      </c>
    </row>
    <row r="133" spans="1:42" x14ac:dyDescent="0.2">
      <c r="A133" s="154"/>
      <c r="B133" s="158">
        <v>4210340.0199999996</v>
      </c>
      <c r="C133" s="134"/>
      <c r="D133" s="121"/>
      <c r="E133" s="122"/>
      <c r="F133" s="122"/>
      <c r="G133" s="122"/>
      <c r="H133" s="164">
        <v>244210340.02000001</v>
      </c>
      <c r="I133" s="123">
        <v>1.45</v>
      </c>
      <c r="J133" s="124">
        <f t="shared" si="64"/>
        <v>145</v>
      </c>
      <c r="K133" s="125">
        <v>4780</v>
      </c>
      <c r="L133" s="125">
        <v>4911</v>
      </c>
      <c r="M133" s="126">
        <v>4808</v>
      </c>
      <c r="N133" s="127">
        <f t="shared" si="65"/>
        <v>-28</v>
      </c>
      <c r="O133" s="128">
        <f t="shared" si="66"/>
        <v>-5.8236272878535774E-3</v>
      </c>
      <c r="P133" s="102">
        <v>3304.8</v>
      </c>
      <c r="Q133" s="129">
        <v>2109</v>
      </c>
      <c r="R133" s="126">
        <v>1988</v>
      </c>
      <c r="S133" s="122">
        <f t="shared" si="67"/>
        <v>121</v>
      </c>
      <c r="T133" s="167">
        <f t="shared" si="68"/>
        <v>6.0865191146881291E-2</v>
      </c>
      <c r="U133" s="129">
        <v>2056</v>
      </c>
      <c r="V133" s="150">
        <v>1933</v>
      </c>
      <c r="W133" s="127">
        <f t="shared" si="69"/>
        <v>123</v>
      </c>
      <c r="X133" s="128">
        <f t="shared" si="70"/>
        <v>6.3631660631143297E-2</v>
      </c>
      <c r="Y133" s="130">
        <f t="shared" si="71"/>
        <v>14.179310344827586</v>
      </c>
      <c r="Z133" s="131">
        <v>2270</v>
      </c>
      <c r="AA133" s="125">
        <v>1865</v>
      </c>
      <c r="AB133" s="125">
        <v>65</v>
      </c>
      <c r="AC133" s="127">
        <f t="shared" si="72"/>
        <v>1930</v>
      </c>
      <c r="AD133" s="128">
        <f t="shared" si="73"/>
        <v>0.85022026431718056</v>
      </c>
      <c r="AE133" s="132">
        <f t="shared" si="74"/>
        <v>1.0574063496560968</v>
      </c>
      <c r="AF133" s="125">
        <v>270</v>
      </c>
      <c r="AG133" s="128">
        <f t="shared" si="75"/>
        <v>0.11894273127753303</v>
      </c>
      <c r="AH133" s="133">
        <f t="shared" si="76"/>
        <v>1.0735291100539102</v>
      </c>
      <c r="AI133" s="125">
        <v>35</v>
      </c>
      <c r="AJ133" s="125">
        <v>10</v>
      </c>
      <c r="AK133" s="127">
        <f t="shared" si="77"/>
        <v>45</v>
      </c>
      <c r="AL133" s="128">
        <f t="shared" si="78"/>
        <v>1.9823788546255508E-2</v>
      </c>
      <c r="AM133" s="133">
        <f t="shared" si="79"/>
        <v>0.26033919767624703</v>
      </c>
      <c r="AN133" s="125">
        <v>25</v>
      </c>
      <c r="AO133" s="105" t="s">
        <v>6</v>
      </c>
      <c r="AP133" s="241" t="s">
        <v>6</v>
      </c>
    </row>
    <row r="134" spans="1:42" x14ac:dyDescent="0.2">
      <c r="A134" s="154"/>
      <c r="B134" s="158">
        <v>4210340.03</v>
      </c>
      <c r="C134" s="134"/>
      <c r="D134" s="121"/>
      <c r="E134" s="122"/>
      <c r="F134" s="122"/>
      <c r="G134" s="122"/>
      <c r="H134" s="164">
        <v>244210340.03</v>
      </c>
      <c r="I134" s="123">
        <v>6.88</v>
      </c>
      <c r="J134" s="124">
        <f t="shared" si="64"/>
        <v>688</v>
      </c>
      <c r="K134" s="125">
        <v>5364</v>
      </c>
      <c r="L134" s="125">
        <v>5575</v>
      </c>
      <c r="M134" s="126">
        <v>5794</v>
      </c>
      <c r="N134" s="127">
        <f t="shared" si="65"/>
        <v>-430</v>
      </c>
      <c r="O134" s="128">
        <f t="shared" si="66"/>
        <v>-7.4214704867103895E-2</v>
      </c>
      <c r="P134" s="102">
        <v>779.9</v>
      </c>
      <c r="Q134" s="129">
        <v>2179</v>
      </c>
      <c r="R134" s="126">
        <v>2035</v>
      </c>
      <c r="S134" s="122">
        <f t="shared" si="67"/>
        <v>144</v>
      </c>
      <c r="T134" s="167">
        <f t="shared" si="68"/>
        <v>7.0761670761670767E-2</v>
      </c>
      <c r="U134" s="129">
        <v>2130</v>
      </c>
      <c r="V134" s="150">
        <v>1991</v>
      </c>
      <c r="W134" s="127">
        <f t="shared" si="69"/>
        <v>139</v>
      </c>
      <c r="X134" s="128">
        <f t="shared" si="70"/>
        <v>6.9814163736815676E-2</v>
      </c>
      <c r="Y134" s="130">
        <f t="shared" si="71"/>
        <v>3.0959302325581395</v>
      </c>
      <c r="Z134" s="131">
        <v>2950</v>
      </c>
      <c r="AA134" s="125">
        <v>2400</v>
      </c>
      <c r="AB134" s="125">
        <v>145</v>
      </c>
      <c r="AC134" s="127">
        <f t="shared" si="72"/>
        <v>2545</v>
      </c>
      <c r="AD134" s="128">
        <f t="shared" si="73"/>
        <v>0.86271186440677972</v>
      </c>
      <c r="AE134" s="132">
        <f t="shared" si="74"/>
        <v>1.0729419676676422</v>
      </c>
      <c r="AF134" s="125">
        <v>295</v>
      </c>
      <c r="AG134" s="128">
        <f t="shared" si="75"/>
        <v>0.1</v>
      </c>
      <c r="AH134" s="133">
        <f t="shared" si="76"/>
        <v>0.9025596591934727</v>
      </c>
      <c r="AI134" s="125">
        <v>60</v>
      </c>
      <c r="AJ134" s="125">
        <v>20</v>
      </c>
      <c r="AK134" s="127">
        <f t="shared" si="77"/>
        <v>80</v>
      </c>
      <c r="AL134" s="128">
        <f t="shared" si="78"/>
        <v>2.7118644067796609E-2</v>
      </c>
      <c r="AM134" s="133">
        <f t="shared" si="79"/>
        <v>0.35614010017330666</v>
      </c>
      <c r="AN134" s="125">
        <v>25</v>
      </c>
      <c r="AO134" s="105" t="s">
        <v>6</v>
      </c>
      <c r="AP134" s="241" t="s">
        <v>6</v>
      </c>
    </row>
    <row r="135" spans="1:42" x14ac:dyDescent="0.2">
      <c r="A135" s="154"/>
      <c r="B135" s="158">
        <v>4210360.01</v>
      </c>
      <c r="C135" s="134"/>
      <c r="D135" s="121"/>
      <c r="E135" s="122"/>
      <c r="F135" s="122"/>
      <c r="G135" s="122"/>
      <c r="H135" s="164">
        <v>244210360.00999999</v>
      </c>
      <c r="I135" s="123">
        <v>3.08</v>
      </c>
      <c r="J135" s="124">
        <f t="shared" si="64"/>
        <v>308</v>
      </c>
      <c r="K135" s="125">
        <v>7176</v>
      </c>
      <c r="L135" s="125">
        <v>6877</v>
      </c>
      <c r="M135" s="126">
        <v>6497</v>
      </c>
      <c r="N135" s="127">
        <f t="shared" si="65"/>
        <v>679</v>
      </c>
      <c r="O135" s="128">
        <f t="shared" si="66"/>
        <v>0.10450977374172694</v>
      </c>
      <c r="P135" s="102">
        <v>2326.1999999999998</v>
      </c>
      <c r="Q135" s="129">
        <v>2929</v>
      </c>
      <c r="R135" s="126">
        <v>2450</v>
      </c>
      <c r="S135" s="122">
        <f t="shared" si="67"/>
        <v>479</v>
      </c>
      <c r="T135" s="167">
        <f t="shared" si="68"/>
        <v>0.19551020408163267</v>
      </c>
      <c r="U135" s="129">
        <v>2886</v>
      </c>
      <c r="V135" s="150">
        <v>2399</v>
      </c>
      <c r="W135" s="127">
        <f t="shared" si="69"/>
        <v>487</v>
      </c>
      <c r="X135" s="128">
        <f t="shared" si="70"/>
        <v>0.20300125052105045</v>
      </c>
      <c r="Y135" s="130">
        <f t="shared" si="71"/>
        <v>9.3701298701298708</v>
      </c>
      <c r="Z135" s="131">
        <v>3930</v>
      </c>
      <c r="AA135" s="125">
        <v>3305</v>
      </c>
      <c r="AB135" s="125">
        <v>170</v>
      </c>
      <c r="AC135" s="127">
        <f t="shared" si="72"/>
        <v>3475</v>
      </c>
      <c r="AD135" s="128">
        <f t="shared" si="73"/>
        <v>0.88422391857506366</v>
      </c>
      <c r="AE135" s="132">
        <f t="shared" si="74"/>
        <v>1.0996961908099918</v>
      </c>
      <c r="AF135" s="125">
        <v>300</v>
      </c>
      <c r="AG135" s="128">
        <f t="shared" si="75"/>
        <v>7.6335877862595422E-2</v>
      </c>
      <c r="AH135" s="133">
        <f t="shared" si="76"/>
        <v>0.68897683907898677</v>
      </c>
      <c r="AI135" s="125">
        <v>95</v>
      </c>
      <c r="AJ135" s="125">
        <v>25</v>
      </c>
      <c r="AK135" s="127">
        <f t="shared" si="77"/>
        <v>120</v>
      </c>
      <c r="AL135" s="128">
        <f t="shared" si="78"/>
        <v>3.0534351145038167E-2</v>
      </c>
      <c r="AM135" s="133">
        <f t="shared" si="79"/>
        <v>0.40099744103482998</v>
      </c>
      <c r="AN135" s="125">
        <v>40</v>
      </c>
      <c r="AO135" s="105" t="s">
        <v>6</v>
      </c>
      <c r="AP135" s="241" t="s">
        <v>6</v>
      </c>
    </row>
    <row r="136" spans="1:42" x14ac:dyDescent="0.2">
      <c r="A136" s="154"/>
      <c r="B136" s="158">
        <v>4210360.0199999996</v>
      </c>
      <c r="C136" s="134"/>
      <c r="D136" s="121"/>
      <c r="E136" s="122"/>
      <c r="F136" s="122"/>
      <c r="G136" s="122"/>
      <c r="H136" s="164">
        <v>244210360.02000001</v>
      </c>
      <c r="I136" s="123">
        <v>3.45</v>
      </c>
      <c r="J136" s="124">
        <f t="shared" si="64"/>
        <v>345</v>
      </c>
      <c r="K136" s="125">
        <v>7132</v>
      </c>
      <c r="L136" s="125">
        <v>6963</v>
      </c>
      <c r="M136" s="126">
        <v>6211</v>
      </c>
      <c r="N136" s="127">
        <f t="shared" si="65"/>
        <v>921</v>
      </c>
      <c r="O136" s="128">
        <f t="shared" si="66"/>
        <v>0.14828530027370793</v>
      </c>
      <c r="P136" s="102">
        <v>2065.6999999999998</v>
      </c>
      <c r="Q136" s="129">
        <v>2615</v>
      </c>
      <c r="R136" s="126">
        <v>2190</v>
      </c>
      <c r="S136" s="122">
        <f t="shared" si="67"/>
        <v>425</v>
      </c>
      <c r="T136" s="167">
        <f t="shared" si="68"/>
        <v>0.19406392694063926</v>
      </c>
      <c r="U136" s="129">
        <v>2603</v>
      </c>
      <c r="V136" s="150">
        <v>2172</v>
      </c>
      <c r="W136" s="127">
        <f t="shared" si="69"/>
        <v>431</v>
      </c>
      <c r="X136" s="128">
        <f t="shared" si="70"/>
        <v>0.19843462246777163</v>
      </c>
      <c r="Y136" s="130">
        <f t="shared" si="71"/>
        <v>7.5449275362318842</v>
      </c>
      <c r="Z136" s="131">
        <v>3870</v>
      </c>
      <c r="AA136" s="125">
        <v>3165</v>
      </c>
      <c r="AB136" s="125">
        <v>170</v>
      </c>
      <c r="AC136" s="127">
        <f t="shared" si="72"/>
        <v>3335</v>
      </c>
      <c r="AD136" s="128">
        <f t="shared" si="73"/>
        <v>0.86175710594315247</v>
      </c>
      <c r="AE136" s="132">
        <f t="shared" si="74"/>
        <v>1.0717545487078763</v>
      </c>
      <c r="AF136" s="125">
        <v>395</v>
      </c>
      <c r="AG136" s="128">
        <f t="shared" si="75"/>
        <v>0.1020671834625323</v>
      </c>
      <c r="AH136" s="133">
        <f t="shared" si="76"/>
        <v>0.92121722320780797</v>
      </c>
      <c r="AI136" s="125">
        <v>60</v>
      </c>
      <c r="AJ136" s="125">
        <v>25</v>
      </c>
      <c r="AK136" s="127">
        <f t="shared" si="77"/>
        <v>85</v>
      </c>
      <c r="AL136" s="128">
        <f t="shared" si="78"/>
        <v>2.1963824289405683E-2</v>
      </c>
      <c r="AM136" s="133">
        <f t="shared" si="79"/>
        <v>0.28844357273403304</v>
      </c>
      <c r="AN136" s="125">
        <v>60</v>
      </c>
      <c r="AO136" s="105" t="s">
        <v>6</v>
      </c>
      <c r="AP136" s="241" t="s">
        <v>6</v>
      </c>
    </row>
    <row r="137" spans="1:42" x14ac:dyDescent="0.2">
      <c r="B137" s="159">
        <v>4210370</v>
      </c>
      <c r="H137" s="203">
        <v>244210370</v>
      </c>
      <c r="I137" s="60">
        <v>61.79</v>
      </c>
      <c r="J137" s="19">
        <f t="shared" si="64"/>
        <v>6179</v>
      </c>
      <c r="K137" s="61">
        <v>7801</v>
      </c>
      <c r="L137" s="61">
        <v>7327</v>
      </c>
      <c r="M137" s="204">
        <v>6081</v>
      </c>
      <c r="N137" s="20">
        <f t="shared" si="65"/>
        <v>1720</v>
      </c>
      <c r="O137" s="22">
        <f t="shared" si="66"/>
        <v>0.28284821575398783</v>
      </c>
      <c r="P137" s="62">
        <v>126.2</v>
      </c>
      <c r="Q137" s="63">
        <v>3031</v>
      </c>
      <c r="R137" s="204">
        <v>2336</v>
      </c>
      <c r="S137" s="21">
        <f t="shared" si="67"/>
        <v>695</v>
      </c>
      <c r="T137" s="23">
        <f t="shared" si="68"/>
        <v>0.29751712328767121</v>
      </c>
      <c r="U137" s="63">
        <v>2845</v>
      </c>
      <c r="V137" s="205">
        <v>2200</v>
      </c>
      <c r="W137" s="20">
        <f t="shared" si="69"/>
        <v>645</v>
      </c>
      <c r="X137" s="22">
        <f t="shared" si="70"/>
        <v>0.29318181818181815</v>
      </c>
      <c r="Y137" s="12">
        <f t="shared" si="71"/>
        <v>0.46043049037061012</v>
      </c>
      <c r="Z137" s="64">
        <v>3950</v>
      </c>
      <c r="AA137" s="61">
        <v>3555</v>
      </c>
      <c r="AB137" s="61">
        <v>135</v>
      </c>
      <c r="AC137" s="20">
        <f t="shared" si="72"/>
        <v>3690</v>
      </c>
      <c r="AD137" s="22">
        <f t="shared" si="73"/>
        <v>0.9341772151898734</v>
      </c>
      <c r="AE137" s="13">
        <f t="shared" si="74"/>
        <v>1.1618223659243607</v>
      </c>
      <c r="AF137" s="61">
        <v>120</v>
      </c>
      <c r="AG137" s="22">
        <f t="shared" si="75"/>
        <v>3.0379746835443037E-2</v>
      </c>
      <c r="AH137" s="14">
        <f t="shared" si="76"/>
        <v>0.27419533950181446</v>
      </c>
      <c r="AI137" s="61">
        <v>75</v>
      </c>
      <c r="AJ137" s="61">
        <v>35</v>
      </c>
      <c r="AK137" s="20">
        <f t="shared" si="77"/>
        <v>110</v>
      </c>
      <c r="AL137" s="22">
        <f t="shared" si="78"/>
        <v>2.7848101265822784E-2</v>
      </c>
      <c r="AM137" s="14">
        <f t="shared" si="79"/>
        <v>0.3657198180577152</v>
      </c>
      <c r="AN137" s="61">
        <v>30</v>
      </c>
      <c r="AO137" s="15" t="s">
        <v>2</v>
      </c>
      <c r="AP137" s="234" t="s">
        <v>2</v>
      </c>
    </row>
    <row r="138" spans="1:42" x14ac:dyDescent="0.2">
      <c r="A138" s="154"/>
      <c r="B138" s="158">
        <v>4210500</v>
      </c>
      <c r="C138" s="134"/>
      <c r="D138" s="121"/>
      <c r="E138" s="122"/>
      <c r="F138" s="122"/>
      <c r="G138" s="122"/>
      <c r="H138" s="164">
        <v>244210500</v>
      </c>
      <c r="I138" s="123">
        <v>20.45</v>
      </c>
      <c r="J138" s="124">
        <f t="shared" si="64"/>
        <v>2045</v>
      </c>
      <c r="K138" s="125">
        <v>7587</v>
      </c>
      <c r="L138" s="125">
        <v>6465</v>
      </c>
      <c r="M138" s="126">
        <v>5287</v>
      </c>
      <c r="N138" s="127">
        <f t="shared" si="65"/>
        <v>2300</v>
      </c>
      <c r="O138" s="128">
        <f t="shared" si="66"/>
        <v>0.43502931719311516</v>
      </c>
      <c r="P138" s="102">
        <v>371</v>
      </c>
      <c r="Q138" s="129">
        <v>2868</v>
      </c>
      <c r="R138" s="126">
        <v>1971</v>
      </c>
      <c r="S138" s="122">
        <f t="shared" si="67"/>
        <v>897</v>
      </c>
      <c r="T138" s="167">
        <f t="shared" si="68"/>
        <v>0.45509893455098932</v>
      </c>
      <c r="U138" s="129">
        <v>2814</v>
      </c>
      <c r="V138" s="150">
        <v>1927</v>
      </c>
      <c r="W138" s="127">
        <f t="shared" si="69"/>
        <v>887</v>
      </c>
      <c r="X138" s="128">
        <f t="shared" si="70"/>
        <v>0.46030098598858327</v>
      </c>
      <c r="Y138" s="130">
        <f t="shared" si="71"/>
        <v>1.3760391198044011</v>
      </c>
      <c r="Z138" s="131">
        <v>3950</v>
      </c>
      <c r="AA138" s="125">
        <v>3460</v>
      </c>
      <c r="AB138" s="125">
        <v>200</v>
      </c>
      <c r="AC138" s="127">
        <f t="shared" si="72"/>
        <v>3660</v>
      </c>
      <c r="AD138" s="128">
        <f t="shared" si="73"/>
        <v>0.92658227848101271</v>
      </c>
      <c r="AE138" s="132">
        <f t="shared" si="74"/>
        <v>1.1523766556322927</v>
      </c>
      <c r="AF138" s="125">
        <v>200</v>
      </c>
      <c r="AG138" s="128">
        <f t="shared" si="75"/>
        <v>5.0632911392405063E-2</v>
      </c>
      <c r="AH138" s="133">
        <f t="shared" si="76"/>
        <v>0.45699223250302412</v>
      </c>
      <c r="AI138" s="125">
        <v>40</v>
      </c>
      <c r="AJ138" s="125">
        <v>15</v>
      </c>
      <c r="AK138" s="127">
        <f t="shared" si="77"/>
        <v>55</v>
      </c>
      <c r="AL138" s="128">
        <f t="shared" si="78"/>
        <v>1.3924050632911392E-2</v>
      </c>
      <c r="AM138" s="133">
        <f t="shared" si="79"/>
        <v>0.1828599090288576</v>
      </c>
      <c r="AN138" s="125">
        <v>30</v>
      </c>
      <c r="AO138" s="105" t="s">
        <v>6</v>
      </c>
      <c r="AP138" s="241" t="s">
        <v>6</v>
      </c>
    </row>
    <row r="139" spans="1:42" x14ac:dyDescent="0.2">
      <c r="B139" s="159">
        <v>4210510</v>
      </c>
      <c r="H139" s="203">
        <v>244210510</v>
      </c>
      <c r="I139" s="60">
        <v>53.63</v>
      </c>
      <c r="J139" s="19">
        <f t="shared" si="64"/>
        <v>5363</v>
      </c>
      <c r="K139" s="61">
        <v>3695</v>
      </c>
      <c r="L139" s="61">
        <v>3634</v>
      </c>
      <c r="M139" s="204">
        <v>3008</v>
      </c>
      <c r="N139" s="20">
        <f t="shared" si="65"/>
        <v>687</v>
      </c>
      <c r="O139" s="22">
        <f t="shared" si="66"/>
        <v>0.22839095744680851</v>
      </c>
      <c r="P139" s="62">
        <v>68.900000000000006</v>
      </c>
      <c r="Q139" s="63">
        <v>1625</v>
      </c>
      <c r="R139" s="204">
        <v>1262</v>
      </c>
      <c r="S139" s="21">
        <f t="shared" si="67"/>
        <v>363</v>
      </c>
      <c r="T139" s="23">
        <f t="shared" si="68"/>
        <v>0.28763866877971472</v>
      </c>
      <c r="U139" s="63">
        <v>1550</v>
      </c>
      <c r="V139" s="205">
        <v>1201</v>
      </c>
      <c r="W139" s="20">
        <f t="shared" si="69"/>
        <v>349</v>
      </c>
      <c r="X139" s="22">
        <f t="shared" si="70"/>
        <v>0.29059117402164863</v>
      </c>
      <c r="Y139" s="12">
        <f t="shared" si="71"/>
        <v>0.28901734104046245</v>
      </c>
      <c r="Z139" s="64">
        <v>1950</v>
      </c>
      <c r="AA139" s="61">
        <v>1750</v>
      </c>
      <c r="AB139" s="61">
        <v>75</v>
      </c>
      <c r="AC139" s="20">
        <f t="shared" si="72"/>
        <v>1825</v>
      </c>
      <c r="AD139" s="22">
        <f t="shared" si="73"/>
        <v>0.9358974358974359</v>
      </c>
      <c r="AE139" s="13">
        <f t="shared" si="74"/>
        <v>1.1639617789392309</v>
      </c>
      <c r="AF139" s="61">
        <v>45</v>
      </c>
      <c r="AG139" s="22">
        <f t="shared" si="75"/>
        <v>2.3076923076923078E-2</v>
      </c>
      <c r="AH139" s="14">
        <f t="shared" si="76"/>
        <v>0.20828299827541677</v>
      </c>
      <c r="AI139" s="61">
        <v>60</v>
      </c>
      <c r="AJ139" s="61">
        <v>0</v>
      </c>
      <c r="AK139" s="20">
        <f t="shared" si="77"/>
        <v>60</v>
      </c>
      <c r="AL139" s="22">
        <f t="shared" si="78"/>
        <v>3.0769230769230771E-2</v>
      </c>
      <c r="AM139" s="14">
        <f t="shared" si="79"/>
        <v>0.40408203673509796</v>
      </c>
      <c r="AN139" s="61">
        <v>20</v>
      </c>
      <c r="AO139" s="15" t="s">
        <v>2</v>
      </c>
      <c r="AP139" s="234" t="s">
        <v>2</v>
      </c>
    </row>
    <row r="140" spans="1:42" x14ac:dyDescent="0.2">
      <c r="A140" s="155" t="s">
        <v>78</v>
      </c>
      <c r="B140" s="159">
        <v>4210520</v>
      </c>
      <c r="H140" s="203">
        <v>244210520</v>
      </c>
      <c r="I140" s="60">
        <v>108.79</v>
      </c>
      <c r="J140" s="19">
        <f t="shared" si="64"/>
        <v>10879</v>
      </c>
      <c r="K140" s="61">
        <v>7348</v>
      </c>
      <c r="L140" s="61">
        <v>5696</v>
      </c>
      <c r="M140" s="204">
        <v>3790</v>
      </c>
      <c r="N140" s="20">
        <f t="shared" si="65"/>
        <v>3558</v>
      </c>
      <c r="O140" s="22">
        <f t="shared" si="66"/>
        <v>0.93878627968337736</v>
      </c>
      <c r="P140" s="62">
        <v>67.5</v>
      </c>
      <c r="Q140" s="63">
        <v>3007</v>
      </c>
      <c r="R140" s="204">
        <v>1727</v>
      </c>
      <c r="S140" s="21">
        <f t="shared" si="67"/>
        <v>1280</v>
      </c>
      <c r="T140" s="23">
        <f t="shared" si="68"/>
        <v>0.74116965836711057</v>
      </c>
      <c r="U140" s="63">
        <v>2816</v>
      </c>
      <c r="V140" s="205">
        <v>1495</v>
      </c>
      <c r="W140" s="20">
        <f t="shared" si="69"/>
        <v>1321</v>
      </c>
      <c r="X140" s="22">
        <f t="shared" si="70"/>
        <v>0.88361204013377925</v>
      </c>
      <c r="Y140" s="12">
        <f t="shared" si="71"/>
        <v>0.25884732052578363</v>
      </c>
      <c r="Z140" s="64">
        <v>3865</v>
      </c>
      <c r="AA140" s="61">
        <v>3525</v>
      </c>
      <c r="AB140" s="61">
        <v>140</v>
      </c>
      <c r="AC140" s="20">
        <f t="shared" si="72"/>
        <v>3665</v>
      </c>
      <c r="AD140" s="22">
        <f t="shared" si="73"/>
        <v>0.94825355756791718</v>
      </c>
      <c r="AE140" s="13">
        <f t="shared" si="74"/>
        <v>1.1793289044475639</v>
      </c>
      <c r="AF140" s="61">
        <v>90</v>
      </c>
      <c r="AG140" s="22">
        <f t="shared" si="75"/>
        <v>2.3285899094437259E-2</v>
      </c>
      <c r="AH140" s="14">
        <f t="shared" si="76"/>
        <v>0.21016913150688885</v>
      </c>
      <c r="AI140" s="61">
        <v>65</v>
      </c>
      <c r="AJ140" s="61">
        <v>0</v>
      </c>
      <c r="AK140" s="20">
        <f t="shared" si="77"/>
        <v>65</v>
      </c>
      <c r="AL140" s="22">
        <f t="shared" si="78"/>
        <v>1.6817593790426907E-2</v>
      </c>
      <c r="AM140" s="14">
        <f t="shared" si="79"/>
        <v>0.22085984543412532</v>
      </c>
      <c r="AN140" s="61">
        <v>45</v>
      </c>
      <c r="AO140" s="15" t="s">
        <v>2</v>
      </c>
      <c r="AP140" s="234" t="s">
        <v>2</v>
      </c>
    </row>
    <row r="141" spans="1:42" x14ac:dyDescent="0.2">
      <c r="B141" s="159">
        <v>4210530</v>
      </c>
      <c r="H141" s="203">
        <v>244210530</v>
      </c>
      <c r="I141" s="60">
        <v>229.55</v>
      </c>
      <c r="J141" s="19">
        <f t="shared" si="64"/>
        <v>22955</v>
      </c>
      <c r="K141" s="61">
        <v>4126</v>
      </c>
      <c r="L141" s="61">
        <v>3834</v>
      </c>
      <c r="M141" s="204">
        <v>3563</v>
      </c>
      <c r="N141" s="20">
        <f t="shared" si="65"/>
        <v>563</v>
      </c>
      <c r="O141" s="22">
        <f t="shared" si="66"/>
        <v>0.15801291046870614</v>
      </c>
      <c r="P141" s="62">
        <v>18</v>
      </c>
      <c r="Q141" s="63">
        <v>1905</v>
      </c>
      <c r="R141" s="204">
        <v>1618</v>
      </c>
      <c r="S141" s="21">
        <f t="shared" si="67"/>
        <v>287</v>
      </c>
      <c r="T141" s="23">
        <f t="shared" si="68"/>
        <v>0.17737948084054389</v>
      </c>
      <c r="U141" s="63">
        <v>1778</v>
      </c>
      <c r="V141" s="205">
        <v>1524</v>
      </c>
      <c r="W141" s="20">
        <f t="shared" si="69"/>
        <v>254</v>
      </c>
      <c r="X141" s="22">
        <f t="shared" si="70"/>
        <v>0.16666666666666666</v>
      </c>
      <c r="Y141" s="12">
        <f t="shared" si="71"/>
        <v>7.7455891962535398E-2</v>
      </c>
      <c r="Z141" s="64">
        <v>1895</v>
      </c>
      <c r="AA141" s="61">
        <v>1765</v>
      </c>
      <c r="AB141" s="61">
        <v>65</v>
      </c>
      <c r="AC141" s="20">
        <f t="shared" si="72"/>
        <v>1830</v>
      </c>
      <c r="AD141" s="22">
        <f t="shared" si="73"/>
        <v>0.96569920844327173</v>
      </c>
      <c r="AE141" s="13">
        <f t="shared" si="74"/>
        <v>1.2010258020442102</v>
      </c>
      <c r="AF141" s="61">
        <v>20</v>
      </c>
      <c r="AG141" s="22">
        <f t="shared" si="75"/>
        <v>1.0554089709762533E-2</v>
      </c>
      <c r="AH141" s="14">
        <f t="shared" si="76"/>
        <v>9.5256956115406077E-2</v>
      </c>
      <c r="AI141" s="61">
        <v>25</v>
      </c>
      <c r="AJ141" s="61">
        <v>10</v>
      </c>
      <c r="AK141" s="20">
        <f t="shared" si="77"/>
        <v>35</v>
      </c>
      <c r="AL141" s="22">
        <f t="shared" si="78"/>
        <v>1.8469656992084433E-2</v>
      </c>
      <c r="AM141" s="14">
        <f t="shared" si="79"/>
        <v>0.24255583999270391</v>
      </c>
      <c r="AN141" s="61">
        <v>15</v>
      </c>
      <c r="AO141" s="15" t="s">
        <v>2</v>
      </c>
      <c r="AP141" s="234" t="s">
        <v>2</v>
      </c>
    </row>
    <row r="142" spans="1:42" x14ac:dyDescent="0.2">
      <c r="B142" s="159">
        <v>4210540</v>
      </c>
      <c r="H142" s="203">
        <v>244210540</v>
      </c>
      <c r="I142" s="60">
        <v>192.85</v>
      </c>
      <c r="J142" s="19">
        <f t="shared" si="64"/>
        <v>19285</v>
      </c>
      <c r="K142" s="61">
        <v>7082</v>
      </c>
      <c r="L142" s="61">
        <v>6711</v>
      </c>
      <c r="M142" s="204">
        <v>6862</v>
      </c>
      <c r="N142" s="20">
        <f t="shared" si="65"/>
        <v>220</v>
      </c>
      <c r="O142" s="22">
        <f t="shared" si="66"/>
        <v>3.2060623724861556E-2</v>
      </c>
      <c r="P142" s="62">
        <v>36.700000000000003</v>
      </c>
      <c r="Q142" s="63">
        <v>3703</v>
      </c>
      <c r="R142" s="204">
        <v>3485</v>
      </c>
      <c r="S142" s="21">
        <f t="shared" si="67"/>
        <v>218</v>
      </c>
      <c r="T142" s="23">
        <f t="shared" si="68"/>
        <v>6.2553802008608328E-2</v>
      </c>
      <c r="U142" s="63">
        <v>3040</v>
      </c>
      <c r="V142" s="205">
        <v>2867</v>
      </c>
      <c r="W142" s="20">
        <f t="shared" si="69"/>
        <v>173</v>
      </c>
      <c r="X142" s="22">
        <f t="shared" si="70"/>
        <v>6.0341820718521101E-2</v>
      </c>
      <c r="Y142" s="12">
        <f t="shared" si="71"/>
        <v>0.15763546798029557</v>
      </c>
      <c r="Z142" s="64">
        <v>3015</v>
      </c>
      <c r="AA142" s="61">
        <v>2655</v>
      </c>
      <c r="AB142" s="61">
        <v>150</v>
      </c>
      <c r="AC142" s="20">
        <f t="shared" si="72"/>
        <v>2805</v>
      </c>
      <c r="AD142" s="22">
        <f t="shared" si="73"/>
        <v>0.93034825870646765</v>
      </c>
      <c r="AE142" s="13">
        <f t="shared" si="74"/>
        <v>1.1570603494587079</v>
      </c>
      <c r="AF142" s="61">
        <v>35</v>
      </c>
      <c r="AG142" s="22">
        <f t="shared" si="75"/>
        <v>1.1608623548922056E-2</v>
      </c>
      <c r="AH142" s="14">
        <f t="shared" si="76"/>
        <v>0.10477475314020411</v>
      </c>
      <c r="AI142" s="61">
        <v>125</v>
      </c>
      <c r="AJ142" s="61">
        <v>0</v>
      </c>
      <c r="AK142" s="20">
        <f t="shared" si="77"/>
        <v>125</v>
      </c>
      <c r="AL142" s="22">
        <f t="shared" si="78"/>
        <v>4.1459369817578771E-2</v>
      </c>
      <c r="AM142" s="14">
        <f t="shared" si="79"/>
        <v>0.54447206442332841</v>
      </c>
      <c r="AN142" s="61">
        <v>40</v>
      </c>
      <c r="AO142" s="15" t="s">
        <v>2</v>
      </c>
      <c r="AP142" s="234" t="s">
        <v>2</v>
      </c>
    </row>
    <row r="143" spans="1:42" x14ac:dyDescent="0.2">
      <c r="B143" s="159">
        <v>4210600.03</v>
      </c>
      <c r="H143" s="203">
        <v>244210600.03</v>
      </c>
      <c r="I143" s="60">
        <v>63.77</v>
      </c>
      <c r="J143" s="19">
        <f t="shared" si="64"/>
        <v>6377</v>
      </c>
      <c r="K143" s="61">
        <v>2294</v>
      </c>
      <c r="L143" s="61">
        <v>2269</v>
      </c>
      <c r="M143" s="204">
        <v>2531</v>
      </c>
      <c r="N143" s="20">
        <f t="shared" si="65"/>
        <v>-237</v>
      </c>
      <c r="O143" s="22">
        <f t="shared" si="66"/>
        <v>-9.3638877913868032E-2</v>
      </c>
      <c r="P143" s="62">
        <v>36</v>
      </c>
      <c r="Q143" s="63">
        <v>968</v>
      </c>
      <c r="R143" s="204">
        <v>992</v>
      </c>
      <c r="S143" s="21">
        <f t="shared" si="67"/>
        <v>-24</v>
      </c>
      <c r="T143" s="23">
        <f t="shared" si="68"/>
        <v>-2.4193548387096774E-2</v>
      </c>
      <c r="U143" s="63">
        <v>936</v>
      </c>
      <c r="V143" s="205">
        <v>959</v>
      </c>
      <c r="W143" s="20">
        <f t="shared" si="69"/>
        <v>-23</v>
      </c>
      <c r="X143" s="22">
        <f t="shared" si="70"/>
        <v>-2.3983315954118872E-2</v>
      </c>
      <c r="Y143" s="12">
        <f t="shared" si="71"/>
        <v>0.14677748157440804</v>
      </c>
      <c r="Z143" s="64">
        <v>1100</v>
      </c>
      <c r="AA143" s="61">
        <v>980</v>
      </c>
      <c r="AB143" s="61">
        <v>35</v>
      </c>
      <c r="AC143" s="20">
        <f t="shared" si="72"/>
        <v>1015</v>
      </c>
      <c r="AD143" s="22">
        <f t="shared" si="73"/>
        <v>0.92272727272727273</v>
      </c>
      <c r="AE143" s="13">
        <f t="shared" si="74"/>
        <v>1.1475822420749553</v>
      </c>
      <c r="AF143" s="61">
        <v>15</v>
      </c>
      <c r="AG143" s="22">
        <f t="shared" si="75"/>
        <v>1.3636363636363636E-2</v>
      </c>
      <c r="AH143" s="14">
        <f t="shared" si="76"/>
        <v>0.12307631716274627</v>
      </c>
      <c r="AI143" s="61">
        <v>40</v>
      </c>
      <c r="AJ143" s="61">
        <v>10</v>
      </c>
      <c r="AK143" s="20">
        <f t="shared" si="77"/>
        <v>50</v>
      </c>
      <c r="AL143" s="22">
        <f t="shared" si="78"/>
        <v>4.5454545454545456E-2</v>
      </c>
      <c r="AM143" s="14">
        <f t="shared" si="79"/>
        <v>0.59693937244957651</v>
      </c>
      <c r="AN143" s="61">
        <v>25</v>
      </c>
      <c r="AO143" s="15" t="s">
        <v>2</v>
      </c>
      <c r="AP143" s="234" t="s">
        <v>2</v>
      </c>
    </row>
    <row r="144" spans="1:42" x14ac:dyDescent="0.2">
      <c r="A144" s="154"/>
      <c r="B144" s="158">
        <v>4210600.04</v>
      </c>
      <c r="C144" s="134"/>
      <c r="D144" s="121"/>
      <c r="E144" s="122"/>
      <c r="F144" s="122"/>
      <c r="G144" s="122"/>
      <c r="H144" s="164">
        <v>244210600.03999999</v>
      </c>
      <c r="I144" s="123">
        <v>16.7</v>
      </c>
      <c r="J144" s="124">
        <f t="shared" si="64"/>
        <v>1670</v>
      </c>
      <c r="K144" s="125">
        <v>7421</v>
      </c>
      <c r="L144" s="125">
        <v>7614</v>
      </c>
      <c r="M144" s="126">
        <v>6710</v>
      </c>
      <c r="N144" s="127">
        <f t="shared" si="65"/>
        <v>711</v>
      </c>
      <c r="O144" s="128">
        <f t="shared" si="66"/>
        <v>0.10596125186289121</v>
      </c>
      <c r="P144" s="102">
        <v>444.5</v>
      </c>
      <c r="Q144" s="129">
        <v>2789</v>
      </c>
      <c r="R144" s="126">
        <v>2479</v>
      </c>
      <c r="S144" s="122">
        <f t="shared" si="67"/>
        <v>310</v>
      </c>
      <c r="T144" s="167">
        <f t="shared" si="68"/>
        <v>0.12505042355788623</v>
      </c>
      <c r="U144" s="129">
        <v>2771</v>
      </c>
      <c r="V144" s="150">
        <v>2431</v>
      </c>
      <c r="W144" s="127">
        <f t="shared" si="69"/>
        <v>340</v>
      </c>
      <c r="X144" s="128">
        <f t="shared" si="70"/>
        <v>0.13986013986013987</v>
      </c>
      <c r="Y144" s="130">
        <f t="shared" si="71"/>
        <v>1.6592814371257485</v>
      </c>
      <c r="Z144" s="131">
        <v>3795</v>
      </c>
      <c r="AA144" s="125">
        <v>3270</v>
      </c>
      <c r="AB144" s="125">
        <v>150</v>
      </c>
      <c r="AC144" s="127">
        <f t="shared" si="72"/>
        <v>3420</v>
      </c>
      <c r="AD144" s="128">
        <f t="shared" si="73"/>
        <v>0.90118577075098816</v>
      </c>
      <c r="AE144" s="132">
        <f t="shared" si="74"/>
        <v>1.1207913951299628</v>
      </c>
      <c r="AF144" s="125">
        <v>175</v>
      </c>
      <c r="AG144" s="128">
        <f t="shared" si="75"/>
        <v>4.61133069828722E-2</v>
      </c>
      <c r="AH144" s="133">
        <f t="shared" si="76"/>
        <v>0.41620010634745114</v>
      </c>
      <c r="AI144" s="125">
        <v>150</v>
      </c>
      <c r="AJ144" s="125">
        <v>20</v>
      </c>
      <c r="AK144" s="127">
        <f t="shared" si="77"/>
        <v>170</v>
      </c>
      <c r="AL144" s="128">
        <f t="shared" si="78"/>
        <v>4.4795783926218712E-2</v>
      </c>
      <c r="AM144" s="133">
        <f t="shared" si="79"/>
        <v>0.58828807719668408</v>
      </c>
      <c r="AN144" s="125">
        <v>30</v>
      </c>
      <c r="AO144" s="105" t="s">
        <v>6</v>
      </c>
      <c r="AP144" s="241" t="s">
        <v>6</v>
      </c>
    </row>
    <row r="145" spans="1:43" x14ac:dyDescent="0.2">
      <c r="A145" s="154"/>
      <c r="B145" s="158">
        <v>4210600.05</v>
      </c>
      <c r="C145" s="134">
        <v>4210600.01</v>
      </c>
      <c r="D145" s="102">
        <v>0.34712831500000002</v>
      </c>
      <c r="E145" s="126">
        <v>8040</v>
      </c>
      <c r="F145" s="126">
        <v>2640</v>
      </c>
      <c r="G145" s="150">
        <v>2582</v>
      </c>
      <c r="H145" s="164"/>
      <c r="I145" s="123">
        <v>3.63</v>
      </c>
      <c r="J145" s="124">
        <f t="shared" si="64"/>
        <v>363</v>
      </c>
      <c r="K145" s="125">
        <v>3775</v>
      </c>
      <c r="L145" s="125">
        <v>2939</v>
      </c>
      <c r="M145" s="126">
        <f>D145*E145</f>
        <v>2790.9116526000003</v>
      </c>
      <c r="N145" s="127">
        <f t="shared" si="65"/>
        <v>984.08834739999975</v>
      </c>
      <c r="O145" s="128">
        <f t="shared" si="66"/>
        <v>0.35260462167737472</v>
      </c>
      <c r="P145" s="102">
        <v>1041.4000000000001</v>
      </c>
      <c r="Q145" s="129">
        <v>1886</v>
      </c>
      <c r="R145" s="126">
        <f>D145*F145</f>
        <v>916.41875160000006</v>
      </c>
      <c r="S145" s="122">
        <f t="shared" si="67"/>
        <v>969.58124839999994</v>
      </c>
      <c r="T145" s="167">
        <f t="shared" si="68"/>
        <v>1.0580111403298786</v>
      </c>
      <c r="U145" s="129">
        <v>1499</v>
      </c>
      <c r="V145" s="150">
        <f>D145*G145</f>
        <v>896.28530933000002</v>
      </c>
      <c r="W145" s="127">
        <f t="shared" si="69"/>
        <v>602.71469066999998</v>
      </c>
      <c r="X145" s="128">
        <f t="shared" si="70"/>
        <v>0.67245851783574051</v>
      </c>
      <c r="Y145" s="130">
        <f t="shared" si="71"/>
        <v>4.1294765840220382</v>
      </c>
      <c r="Z145" s="131">
        <v>1830</v>
      </c>
      <c r="AA145" s="125">
        <v>1610</v>
      </c>
      <c r="AB145" s="125">
        <v>70</v>
      </c>
      <c r="AC145" s="127">
        <f t="shared" si="72"/>
        <v>1680</v>
      </c>
      <c r="AD145" s="128">
        <f t="shared" si="73"/>
        <v>0.91803278688524592</v>
      </c>
      <c r="AE145" s="132">
        <f t="shared" si="74"/>
        <v>1.1417437795658119</v>
      </c>
      <c r="AF145" s="125">
        <v>85</v>
      </c>
      <c r="AG145" s="128">
        <f t="shared" si="75"/>
        <v>4.6448087431693992E-2</v>
      </c>
      <c r="AH145" s="133">
        <f t="shared" si="76"/>
        <v>0.41922169962538347</v>
      </c>
      <c r="AI145" s="125">
        <v>35</v>
      </c>
      <c r="AJ145" s="125">
        <v>0</v>
      </c>
      <c r="AK145" s="127">
        <f t="shared" si="77"/>
        <v>35</v>
      </c>
      <c r="AL145" s="128">
        <f t="shared" si="78"/>
        <v>1.912568306010929E-2</v>
      </c>
      <c r="AM145" s="133">
        <f t="shared" si="79"/>
        <v>0.25117121135856496</v>
      </c>
      <c r="AN145" s="125">
        <v>20</v>
      </c>
      <c r="AO145" s="105" t="s">
        <v>6</v>
      </c>
      <c r="AP145" s="241" t="s">
        <v>6</v>
      </c>
      <c r="AQ145" s="169" t="s">
        <v>61</v>
      </c>
    </row>
    <row r="146" spans="1:43" x14ac:dyDescent="0.2">
      <c r="A146" s="154"/>
      <c r="B146" s="158">
        <v>4210600.0599999996</v>
      </c>
      <c r="C146" s="134">
        <v>4210600.01</v>
      </c>
      <c r="D146" s="102">
        <v>0.65287168500000003</v>
      </c>
      <c r="E146" s="126">
        <v>8040</v>
      </c>
      <c r="F146" s="126">
        <v>2640</v>
      </c>
      <c r="G146" s="150">
        <v>2582</v>
      </c>
      <c r="H146" s="164"/>
      <c r="I146" s="123">
        <v>1.78</v>
      </c>
      <c r="J146" s="124">
        <f t="shared" si="64"/>
        <v>178</v>
      </c>
      <c r="K146" s="125">
        <v>5330</v>
      </c>
      <c r="L146" s="125">
        <v>5319</v>
      </c>
      <c r="M146" s="126">
        <f>D146*E146</f>
        <v>5249.0883474000002</v>
      </c>
      <c r="N146" s="127">
        <f t="shared" si="65"/>
        <v>80.911652599999798</v>
      </c>
      <c r="O146" s="128">
        <f t="shared" si="66"/>
        <v>1.5414420037353207E-2</v>
      </c>
      <c r="P146" s="102">
        <v>2993.2</v>
      </c>
      <c r="Q146" s="129">
        <v>2035</v>
      </c>
      <c r="R146" s="126">
        <f>D146*F146</f>
        <v>1723.5812484</v>
      </c>
      <c r="S146" s="122">
        <f t="shared" si="67"/>
        <v>311.41875159999995</v>
      </c>
      <c r="T146" s="167">
        <f t="shared" si="68"/>
        <v>0.18068121354249467</v>
      </c>
      <c r="U146" s="129">
        <v>1981</v>
      </c>
      <c r="V146" s="150">
        <f>D146*G146</f>
        <v>1685.71469067</v>
      </c>
      <c r="W146" s="127">
        <f t="shared" si="69"/>
        <v>295.28530933000002</v>
      </c>
      <c r="X146" s="128">
        <f t="shared" si="70"/>
        <v>0.17516920921691478</v>
      </c>
      <c r="Y146" s="130">
        <f t="shared" si="71"/>
        <v>11.129213483146067</v>
      </c>
      <c r="Z146" s="131">
        <v>2600</v>
      </c>
      <c r="AA146" s="125">
        <v>2195</v>
      </c>
      <c r="AB146" s="125">
        <v>135</v>
      </c>
      <c r="AC146" s="127">
        <f t="shared" si="72"/>
        <v>2330</v>
      </c>
      <c r="AD146" s="128">
        <f t="shared" si="73"/>
        <v>0.89615384615384619</v>
      </c>
      <c r="AE146" s="132">
        <f t="shared" si="74"/>
        <v>1.1145332650390718</v>
      </c>
      <c r="AF146" s="125">
        <v>155</v>
      </c>
      <c r="AG146" s="128">
        <f t="shared" si="75"/>
        <v>5.9615384615384619E-2</v>
      </c>
      <c r="AH146" s="133">
        <f t="shared" si="76"/>
        <v>0.53806441221149337</v>
      </c>
      <c r="AI146" s="125">
        <v>65</v>
      </c>
      <c r="AJ146" s="125">
        <v>20</v>
      </c>
      <c r="AK146" s="127">
        <f t="shared" si="77"/>
        <v>85</v>
      </c>
      <c r="AL146" s="128">
        <f t="shared" si="78"/>
        <v>3.2692307692307694E-2</v>
      </c>
      <c r="AM146" s="133">
        <f t="shared" si="79"/>
        <v>0.42933716403104155</v>
      </c>
      <c r="AN146" s="125">
        <v>35</v>
      </c>
      <c r="AO146" s="105" t="s">
        <v>6</v>
      </c>
      <c r="AP146" s="241" t="s">
        <v>6</v>
      </c>
      <c r="AQ146" s="169" t="s">
        <v>61</v>
      </c>
    </row>
    <row r="147" spans="1:43" x14ac:dyDescent="0.2">
      <c r="A147" s="155" t="s">
        <v>79</v>
      </c>
      <c r="B147" s="159">
        <v>4210605</v>
      </c>
      <c r="D147" s="62"/>
      <c r="H147" s="203">
        <v>244210605</v>
      </c>
      <c r="I147" s="60">
        <v>166.28</v>
      </c>
      <c r="J147" s="19">
        <f t="shared" si="64"/>
        <v>16628</v>
      </c>
      <c r="K147" s="61">
        <v>9926</v>
      </c>
      <c r="L147" s="61">
        <v>8183</v>
      </c>
      <c r="M147" s="204">
        <v>6819</v>
      </c>
      <c r="N147" s="20">
        <f t="shared" si="65"/>
        <v>3107</v>
      </c>
      <c r="O147" s="22">
        <f t="shared" si="66"/>
        <v>0.45563865669452996</v>
      </c>
      <c r="P147" s="62">
        <v>59.7</v>
      </c>
      <c r="Q147" s="63">
        <v>4704</v>
      </c>
      <c r="R147" s="204">
        <v>3636</v>
      </c>
      <c r="S147" s="21">
        <f t="shared" si="67"/>
        <v>1068</v>
      </c>
      <c r="T147" s="23">
        <f t="shared" si="68"/>
        <v>0.29372937293729373</v>
      </c>
      <c r="U147" s="63">
        <v>3944</v>
      </c>
      <c r="V147" s="205">
        <v>2747</v>
      </c>
      <c r="W147" s="20">
        <f t="shared" si="69"/>
        <v>1197</v>
      </c>
      <c r="X147" s="22">
        <f t="shared" si="70"/>
        <v>0.43574808882417182</v>
      </c>
      <c r="Y147" s="12">
        <f t="shared" si="71"/>
        <v>0.23719028145297089</v>
      </c>
      <c r="Z147" s="64">
        <v>4970</v>
      </c>
      <c r="AA147" s="61">
        <v>4560</v>
      </c>
      <c r="AB147" s="61">
        <v>165</v>
      </c>
      <c r="AC147" s="20">
        <f t="shared" si="72"/>
        <v>4725</v>
      </c>
      <c r="AD147" s="22">
        <f t="shared" si="73"/>
        <v>0.95070422535211263</v>
      </c>
      <c r="AE147" s="13">
        <f t="shared" si="74"/>
        <v>1.182376763672593</v>
      </c>
      <c r="AF147" s="61">
        <v>70</v>
      </c>
      <c r="AG147" s="22">
        <f t="shared" si="75"/>
        <v>1.4084507042253521E-2</v>
      </c>
      <c r="AH147" s="14">
        <f t="shared" si="76"/>
        <v>0.12712107875964404</v>
      </c>
      <c r="AI147" s="61">
        <v>110</v>
      </c>
      <c r="AJ147" s="61">
        <v>10</v>
      </c>
      <c r="AK147" s="20">
        <f t="shared" si="77"/>
        <v>120</v>
      </c>
      <c r="AL147" s="22">
        <f t="shared" si="78"/>
        <v>2.4144869215291749E-2</v>
      </c>
      <c r="AM147" s="14">
        <f t="shared" si="79"/>
        <v>0.31708650769957381</v>
      </c>
      <c r="AN147" s="61">
        <v>40</v>
      </c>
      <c r="AO147" s="15" t="s">
        <v>2</v>
      </c>
      <c r="AP147" s="234" t="s">
        <v>2</v>
      </c>
    </row>
    <row r="148" spans="1:43" x14ac:dyDescent="0.2">
      <c r="B148" s="159">
        <v>4210610</v>
      </c>
      <c r="H148" s="203">
        <v>244210610</v>
      </c>
      <c r="I148" s="60">
        <v>63.78</v>
      </c>
      <c r="J148" s="19">
        <f t="shared" si="64"/>
        <v>6378</v>
      </c>
      <c r="K148" s="61">
        <v>6031</v>
      </c>
      <c r="L148" s="61">
        <v>5086</v>
      </c>
      <c r="M148" s="204">
        <v>3825</v>
      </c>
      <c r="N148" s="20">
        <f t="shared" si="65"/>
        <v>2206</v>
      </c>
      <c r="O148" s="22">
        <f t="shared" si="66"/>
        <v>0.57673202614379082</v>
      </c>
      <c r="P148" s="62">
        <v>94.6</v>
      </c>
      <c r="Q148" s="63">
        <v>2277</v>
      </c>
      <c r="R148" s="204">
        <v>1545</v>
      </c>
      <c r="S148" s="21">
        <f t="shared" si="67"/>
        <v>732</v>
      </c>
      <c r="T148" s="23">
        <f t="shared" si="68"/>
        <v>0.47378640776699027</v>
      </c>
      <c r="U148" s="63">
        <v>2109</v>
      </c>
      <c r="V148" s="205">
        <v>1397</v>
      </c>
      <c r="W148" s="20">
        <f t="shared" si="69"/>
        <v>712</v>
      </c>
      <c r="X148" s="22">
        <f t="shared" si="70"/>
        <v>0.50966356478167507</v>
      </c>
      <c r="Y148" s="12">
        <f t="shared" si="71"/>
        <v>0.33066792097836312</v>
      </c>
      <c r="Z148" s="64">
        <v>3190</v>
      </c>
      <c r="AA148" s="61">
        <v>2875</v>
      </c>
      <c r="AB148" s="61">
        <v>120</v>
      </c>
      <c r="AC148" s="20">
        <f t="shared" si="72"/>
        <v>2995</v>
      </c>
      <c r="AD148" s="22">
        <f t="shared" si="73"/>
        <v>0.93887147335423193</v>
      </c>
      <c r="AE148" s="13">
        <f t="shared" si="74"/>
        <v>1.1676605452741602</v>
      </c>
      <c r="AF148" s="61">
        <v>35</v>
      </c>
      <c r="AG148" s="22">
        <f t="shared" si="75"/>
        <v>1.0971786833855799E-2</v>
      </c>
      <c r="AH148" s="14">
        <f t="shared" si="76"/>
        <v>9.9026921855083203E-2</v>
      </c>
      <c r="AI148" s="61">
        <v>85</v>
      </c>
      <c r="AJ148" s="61">
        <v>20</v>
      </c>
      <c r="AK148" s="20">
        <f t="shared" si="77"/>
        <v>105</v>
      </c>
      <c r="AL148" s="22">
        <f t="shared" si="78"/>
        <v>3.2915360501567396E-2</v>
      </c>
      <c r="AM148" s="14">
        <f t="shared" si="79"/>
        <v>0.43226644211865883</v>
      </c>
      <c r="AN148" s="61">
        <v>60</v>
      </c>
      <c r="AO148" s="15" t="s">
        <v>2</v>
      </c>
      <c r="AP148" s="234" t="s">
        <v>2</v>
      </c>
    </row>
    <row r="149" spans="1:43" x14ac:dyDescent="0.2">
      <c r="B149" s="159">
        <v>4210700</v>
      </c>
      <c r="H149" s="203">
        <v>244210700</v>
      </c>
      <c r="I149" s="60">
        <v>44.7</v>
      </c>
      <c r="J149" s="19">
        <f t="shared" si="64"/>
        <v>4470</v>
      </c>
      <c r="K149" s="61">
        <v>2942</v>
      </c>
      <c r="L149" s="61">
        <v>2420</v>
      </c>
      <c r="M149" s="204">
        <v>2180</v>
      </c>
      <c r="N149" s="20">
        <f t="shared" si="65"/>
        <v>762</v>
      </c>
      <c r="O149" s="22">
        <f t="shared" si="66"/>
        <v>0.34954128440366972</v>
      </c>
      <c r="P149" s="62">
        <v>65.8</v>
      </c>
      <c r="Q149" s="63">
        <v>1328</v>
      </c>
      <c r="R149" s="204">
        <v>1047</v>
      </c>
      <c r="S149" s="21">
        <f t="shared" si="67"/>
        <v>281</v>
      </c>
      <c r="T149" s="23">
        <f t="shared" si="68"/>
        <v>0.26838586437440304</v>
      </c>
      <c r="U149" s="63">
        <v>1135</v>
      </c>
      <c r="V149" s="205">
        <v>857</v>
      </c>
      <c r="W149" s="20">
        <f t="shared" si="69"/>
        <v>278</v>
      </c>
      <c r="X149" s="22">
        <f t="shared" si="70"/>
        <v>0.32438739789964993</v>
      </c>
      <c r="Y149" s="12">
        <f t="shared" si="71"/>
        <v>0.25391498881431768</v>
      </c>
      <c r="Z149" s="64">
        <v>1295</v>
      </c>
      <c r="AA149" s="61">
        <v>1185</v>
      </c>
      <c r="AB149" s="61">
        <v>45</v>
      </c>
      <c r="AC149" s="20">
        <f t="shared" si="72"/>
        <v>1230</v>
      </c>
      <c r="AD149" s="22">
        <f t="shared" si="73"/>
        <v>0.9498069498069498</v>
      </c>
      <c r="AE149" s="13">
        <f t="shared" si="74"/>
        <v>1.1812608353671106</v>
      </c>
      <c r="AF149" s="61">
        <v>10</v>
      </c>
      <c r="AG149" s="22">
        <f t="shared" si="75"/>
        <v>7.7220077220077222E-3</v>
      </c>
      <c r="AH149" s="14">
        <f t="shared" si="76"/>
        <v>6.9695726578646533E-2</v>
      </c>
      <c r="AI149" s="61">
        <v>50</v>
      </c>
      <c r="AJ149" s="61">
        <v>0</v>
      </c>
      <c r="AK149" s="20">
        <f t="shared" si="77"/>
        <v>50</v>
      </c>
      <c r="AL149" s="22">
        <f t="shared" si="78"/>
        <v>3.8610038610038609E-2</v>
      </c>
      <c r="AM149" s="14">
        <f t="shared" si="79"/>
        <v>0.50705274879886808</v>
      </c>
      <c r="AN149" s="61">
        <v>0</v>
      </c>
      <c r="AO149" s="15" t="s">
        <v>2</v>
      </c>
      <c r="AP149" s="234" t="s">
        <v>2</v>
      </c>
    </row>
    <row r="150" spans="1:43" x14ac:dyDescent="0.2">
      <c r="A150" s="154"/>
      <c r="B150" s="158">
        <v>4210800.01</v>
      </c>
      <c r="C150" s="134"/>
      <c r="D150" s="121"/>
      <c r="E150" s="122"/>
      <c r="F150" s="122"/>
      <c r="G150" s="122"/>
      <c r="H150" s="164">
        <v>244210800.00999999</v>
      </c>
      <c r="I150" s="123">
        <v>9.5500000000000007</v>
      </c>
      <c r="J150" s="124">
        <f t="shared" si="64"/>
        <v>955.00000000000011</v>
      </c>
      <c r="K150" s="125">
        <v>6005</v>
      </c>
      <c r="L150" s="125">
        <v>5484</v>
      </c>
      <c r="M150" s="126">
        <v>5417</v>
      </c>
      <c r="N150" s="127">
        <f t="shared" si="65"/>
        <v>588</v>
      </c>
      <c r="O150" s="128">
        <f t="shared" si="66"/>
        <v>0.10854716632822596</v>
      </c>
      <c r="P150" s="102">
        <v>628.79999999999995</v>
      </c>
      <c r="Q150" s="129">
        <v>2858</v>
      </c>
      <c r="R150" s="126">
        <v>2497</v>
      </c>
      <c r="S150" s="122">
        <f t="shared" si="67"/>
        <v>361</v>
      </c>
      <c r="T150" s="167">
        <f t="shared" si="68"/>
        <v>0.144573488185823</v>
      </c>
      <c r="U150" s="129">
        <v>2683</v>
      </c>
      <c r="V150" s="150">
        <v>2266</v>
      </c>
      <c r="W150" s="127">
        <f t="shared" si="69"/>
        <v>417</v>
      </c>
      <c r="X150" s="128">
        <f t="shared" si="70"/>
        <v>0.18402471315092675</v>
      </c>
      <c r="Y150" s="130">
        <f t="shared" si="71"/>
        <v>2.8094240837696334</v>
      </c>
      <c r="Z150" s="131">
        <v>3075</v>
      </c>
      <c r="AA150" s="125">
        <v>2505</v>
      </c>
      <c r="AB150" s="125">
        <v>170</v>
      </c>
      <c r="AC150" s="127">
        <f t="shared" si="72"/>
        <v>2675</v>
      </c>
      <c r="AD150" s="128">
        <f t="shared" si="73"/>
        <v>0.86991869918699183</v>
      </c>
      <c r="AE150" s="132">
        <f t="shared" si="74"/>
        <v>1.0819050013394387</v>
      </c>
      <c r="AF150" s="125">
        <v>245</v>
      </c>
      <c r="AG150" s="128">
        <f t="shared" si="75"/>
        <v>7.9674796747967486E-2</v>
      </c>
      <c r="AH150" s="133">
        <f t="shared" si="76"/>
        <v>0.71911257399154738</v>
      </c>
      <c r="AI150" s="125">
        <v>120</v>
      </c>
      <c r="AJ150" s="125">
        <v>20</v>
      </c>
      <c r="AK150" s="127">
        <f t="shared" si="77"/>
        <v>140</v>
      </c>
      <c r="AL150" s="128">
        <f t="shared" si="78"/>
        <v>4.5528455284552849E-2</v>
      </c>
      <c r="AM150" s="133">
        <f t="shared" si="79"/>
        <v>0.59791000557551077</v>
      </c>
      <c r="AN150" s="125">
        <v>20</v>
      </c>
      <c r="AO150" s="105" t="s">
        <v>6</v>
      </c>
      <c r="AP150" s="241" t="s">
        <v>6</v>
      </c>
    </row>
    <row r="151" spans="1:43" x14ac:dyDescent="0.2">
      <c r="A151" s="154"/>
      <c r="B151" s="158">
        <v>4210800.0199999996</v>
      </c>
      <c r="C151" s="134"/>
      <c r="D151" s="121"/>
      <c r="E151" s="122"/>
      <c r="F151" s="122"/>
      <c r="G151" s="122"/>
      <c r="H151" s="164">
        <v>244210800.02000001</v>
      </c>
      <c r="I151" s="123">
        <v>2.89</v>
      </c>
      <c r="J151" s="124">
        <f t="shared" si="64"/>
        <v>289</v>
      </c>
      <c r="K151" s="125">
        <v>5517</v>
      </c>
      <c r="L151" s="125">
        <v>5480</v>
      </c>
      <c r="M151" s="126">
        <v>5293</v>
      </c>
      <c r="N151" s="127">
        <f t="shared" si="65"/>
        <v>224</v>
      </c>
      <c r="O151" s="128">
        <f t="shared" si="66"/>
        <v>4.2320045342905725E-2</v>
      </c>
      <c r="P151" s="102">
        <v>1908.7</v>
      </c>
      <c r="Q151" s="129">
        <v>2584</v>
      </c>
      <c r="R151" s="126">
        <v>2272</v>
      </c>
      <c r="S151" s="122">
        <f t="shared" si="67"/>
        <v>312</v>
      </c>
      <c r="T151" s="167">
        <f t="shared" si="68"/>
        <v>0.13732394366197184</v>
      </c>
      <c r="U151" s="129">
        <v>2494</v>
      </c>
      <c r="V151" s="150">
        <v>2195</v>
      </c>
      <c r="W151" s="127">
        <f t="shared" si="69"/>
        <v>299</v>
      </c>
      <c r="X151" s="128">
        <f t="shared" si="70"/>
        <v>0.13621867881548974</v>
      </c>
      <c r="Y151" s="130">
        <f t="shared" si="71"/>
        <v>8.6297577854671275</v>
      </c>
      <c r="Z151" s="131">
        <v>2680</v>
      </c>
      <c r="AA151" s="125">
        <v>2125</v>
      </c>
      <c r="AB151" s="125">
        <v>90</v>
      </c>
      <c r="AC151" s="127">
        <f t="shared" si="72"/>
        <v>2215</v>
      </c>
      <c r="AD151" s="128">
        <f t="shared" si="73"/>
        <v>0.82649253731343286</v>
      </c>
      <c r="AE151" s="132">
        <f t="shared" si="74"/>
        <v>1.0278965270258174</v>
      </c>
      <c r="AF151" s="125">
        <v>225</v>
      </c>
      <c r="AG151" s="128">
        <f t="shared" si="75"/>
        <v>8.3955223880597021E-2</v>
      </c>
      <c r="AH151" s="133">
        <f t="shared" si="76"/>
        <v>0.75774598253183345</v>
      </c>
      <c r="AI151" s="125">
        <v>190</v>
      </c>
      <c r="AJ151" s="125">
        <v>25</v>
      </c>
      <c r="AK151" s="127">
        <f t="shared" si="77"/>
        <v>215</v>
      </c>
      <c r="AL151" s="128">
        <f t="shared" si="78"/>
        <v>8.0223880597014921E-2</v>
      </c>
      <c r="AM151" s="133">
        <f t="shared" si="79"/>
        <v>1.0535534446591406</v>
      </c>
      <c r="AN151" s="125">
        <v>30</v>
      </c>
      <c r="AO151" s="105" t="s">
        <v>6</v>
      </c>
      <c r="AP151" s="241" t="s">
        <v>6</v>
      </c>
    </row>
    <row r="152" spans="1:43" x14ac:dyDescent="0.2">
      <c r="A152" s="153"/>
      <c r="B152" s="157">
        <v>4210801</v>
      </c>
      <c r="C152" s="120"/>
      <c r="D152" s="107"/>
      <c r="E152" s="108"/>
      <c r="F152" s="108"/>
      <c r="G152" s="108"/>
      <c r="H152" s="163">
        <v>244210801</v>
      </c>
      <c r="I152" s="109">
        <v>1.05</v>
      </c>
      <c r="J152" s="110">
        <f t="shared" si="64"/>
        <v>105</v>
      </c>
      <c r="K152" s="111">
        <v>3619</v>
      </c>
      <c r="L152" s="111">
        <v>3597</v>
      </c>
      <c r="M152" s="112">
        <v>3701</v>
      </c>
      <c r="N152" s="113">
        <f t="shared" si="65"/>
        <v>-82</v>
      </c>
      <c r="O152" s="114">
        <f t="shared" si="66"/>
        <v>-2.2156174007025128E-2</v>
      </c>
      <c r="P152" s="101">
        <v>3446.7</v>
      </c>
      <c r="Q152" s="115">
        <v>1869</v>
      </c>
      <c r="R152" s="112">
        <v>1789</v>
      </c>
      <c r="S152" s="108">
        <f t="shared" si="67"/>
        <v>80</v>
      </c>
      <c r="T152" s="166">
        <f t="shared" si="68"/>
        <v>4.4717719396310786E-2</v>
      </c>
      <c r="U152" s="115">
        <v>1762</v>
      </c>
      <c r="V152" s="161">
        <v>1711</v>
      </c>
      <c r="W152" s="113">
        <f t="shared" si="69"/>
        <v>51</v>
      </c>
      <c r="X152" s="114">
        <f t="shared" si="70"/>
        <v>2.9807130333138514E-2</v>
      </c>
      <c r="Y152" s="116">
        <f t="shared" si="71"/>
        <v>16.780952380952382</v>
      </c>
      <c r="Z152" s="117">
        <v>1660</v>
      </c>
      <c r="AA152" s="111">
        <v>1195</v>
      </c>
      <c r="AB152" s="111">
        <v>70</v>
      </c>
      <c r="AC152" s="113">
        <f t="shared" si="72"/>
        <v>1265</v>
      </c>
      <c r="AD152" s="114">
        <f t="shared" si="73"/>
        <v>0.76204819277108438</v>
      </c>
      <c r="AE152" s="118">
        <f t="shared" si="74"/>
        <v>0.94774805023876807</v>
      </c>
      <c r="AF152" s="111">
        <v>155</v>
      </c>
      <c r="AG152" s="114">
        <f t="shared" si="75"/>
        <v>9.337349397590361E-2</v>
      </c>
      <c r="AH152" s="119">
        <f t="shared" si="76"/>
        <v>0.84275148900595331</v>
      </c>
      <c r="AI152" s="111">
        <v>210</v>
      </c>
      <c r="AJ152" s="111">
        <v>20</v>
      </c>
      <c r="AK152" s="113">
        <f t="shared" si="77"/>
        <v>230</v>
      </c>
      <c r="AL152" s="114">
        <f t="shared" si="78"/>
        <v>0.13855421686746988</v>
      </c>
      <c r="AM152" s="119">
        <f t="shared" si="79"/>
        <v>1.81958627987642</v>
      </c>
      <c r="AN152" s="111">
        <v>10</v>
      </c>
      <c r="AO152" s="106" t="s">
        <v>4</v>
      </c>
      <c r="AP152" s="241" t="s">
        <v>6</v>
      </c>
    </row>
    <row r="153" spans="1:43" x14ac:dyDescent="0.2">
      <c r="A153" s="154"/>
      <c r="B153" s="158">
        <v>4210802</v>
      </c>
      <c r="C153" s="134"/>
      <c r="D153" s="121"/>
      <c r="E153" s="122"/>
      <c r="F153" s="122"/>
      <c r="G153" s="122"/>
      <c r="H153" s="164">
        <v>244210802</v>
      </c>
      <c r="I153" s="123">
        <v>3.82</v>
      </c>
      <c r="J153" s="124">
        <f t="shared" si="64"/>
        <v>382</v>
      </c>
      <c r="K153" s="125">
        <v>2740</v>
      </c>
      <c r="L153" s="125">
        <v>2775</v>
      </c>
      <c r="M153" s="126">
        <v>2589</v>
      </c>
      <c r="N153" s="127">
        <f t="shared" si="65"/>
        <v>151</v>
      </c>
      <c r="O153" s="128">
        <f t="shared" si="66"/>
        <v>5.8323677095403634E-2</v>
      </c>
      <c r="P153" s="102">
        <v>717.6</v>
      </c>
      <c r="Q153" s="129">
        <v>1409</v>
      </c>
      <c r="R153" s="126">
        <v>1253</v>
      </c>
      <c r="S153" s="122">
        <f t="shared" si="67"/>
        <v>156</v>
      </c>
      <c r="T153" s="167">
        <f t="shared" si="68"/>
        <v>0.12450119712689545</v>
      </c>
      <c r="U153" s="129">
        <v>1321</v>
      </c>
      <c r="V153" s="150">
        <v>1160</v>
      </c>
      <c r="W153" s="127">
        <f t="shared" si="69"/>
        <v>161</v>
      </c>
      <c r="X153" s="128">
        <f t="shared" si="70"/>
        <v>0.13879310344827586</v>
      </c>
      <c r="Y153" s="130">
        <f t="shared" si="71"/>
        <v>3.4581151832460733</v>
      </c>
      <c r="Z153" s="131">
        <v>1215</v>
      </c>
      <c r="AA153" s="125">
        <v>1020</v>
      </c>
      <c r="AB153" s="125">
        <v>65</v>
      </c>
      <c r="AC153" s="127">
        <f t="shared" si="72"/>
        <v>1085</v>
      </c>
      <c r="AD153" s="128">
        <f t="shared" si="73"/>
        <v>0.89300411522633749</v>
      </c>
      <c r="AE153" s="132">
        <f t="shared" si="74"/>
        <v>1.1106159913369087</v>
      </c>
      <c r="AF153" s="125">
        <v>80</v>
      </c>
      <c r="AG153" s="128">
        <f t="shared" si="75"/>
        <v>6.584362139917696E-2</v>
      </c>
      <c r="AH153" s="133">
        <f t="shared" si="76"/>
        <v>0.594277964901052</v>
      </c>
      <c r="AI153" s="125">
        <v>35</v>
      </c>
      <c r="AJ153" s="125">
        <v>10</v>
      </c>
      <c r="AK153" s="127">
        <f t="shared" si="77"/>
        <v>45</v>
      </c>
      <c r="AL153" s="128">
        <f t="shared" si="78"/>
        <v>3.7037037037037035E-2</v>
      </c>
      <c r="AM153" s="133">
        <f t="shared" si="79"/>
        <v>0.48639504421817342</v>
      </c>
      <c r="AN153" s="125">
        <v>10</v>
      </c>
      <c r="AO153" s="105" t="s">
        <v>6</v>
      </c>
      <c r="AP153" s="241" t="s">
        <v>6</v>
      </c>
    </row>
    <row r="154" spans="1:43" x14ac:dyDescent="0.2">
      <c r="A154" s="153"/>
      <c r="B154" s="157">
        <v>4210810</v>
      </c>
      <c r="C154" s="120"/>
      <c r="D154" s="107"/>
      <c r="E154" s="108"/>
      <c r="F154" s="108"/>
      <c r="G154" s="108"/>
      <c r="H154" s="163">
        <v>244210810</v>
      </c>
      <c r="I154" s="109">
        <v>1.28</v>
      </c>
      <c r="J154" s="110">
        <f t="shared" si="64"/>
        <v>128</v>
      </c>
      <c r="K154" s="111">
        <v>4317</v>
      </c>
      <c r="L154" s="111">
        <v>4118</v>
      </c>
      <c r="M154" s="112">
        <v>4048</v>
      </c>
      <c r="N154" s="113">
        <f t="shared" si="65"/>
        <v>269</v>
      </c>
      <c r="O154" s="114">
        <f t="shared" si="66"/>
        <v>6.6452569169960479E-2</v>
      </c>
      <c r="P154" s="101">
        <v>3383</v>
      </c>
      <c r="Q154" s="115">
        <v>2345</v>
      </c>
      <c r="R154" s="112">
        <v>1999</v>
      </c>
      <c r="S154" s="108">
        <f t="shared" si="67"/>
        <v>346</v>
      </c>
      <c r="T154" s="166">
        <f t="shared" si="68"/>
        <v>0.17308654327163581</v>
      </c>
      <c r="U154" s="115">
        <v>2253</v>
      </c>
      <c r="V154" s="161">
        <v>1941</v>
      </c>
      <c r="W154" s="113">
        <f t="shared" si="69"/>
        <v>312</v>
      </c>
      <c r="X154" s="114">
        <f t="shared" si="70"/>
        <v>0.160741885625966</v>
      </c>
      <c r="Y154" s="116">
        <f t="shared" si="71"/>
        <v>17.6015625</v>
      </c>
      <c r="Z154" s="117">
        <v>1710</v>
      </c>
      <c r="AA154" s="111">
        <v>1235</v>
      </c>
      <c r="AB154" s="111">
        <v>70</v>
      </c>
      <c r="AC154" s="113">
        <f t="shared" si="72"/>
        <v>1305</v>
      </c>
      <c r="AD154" s="114">
        <f t="shared" si="73"/>
        <v>0.76315789473684215</v>
      </c>
      <c r="AE154" s="118">
        <f t="shared" si="74"/>
        <v>0.94912817013718109</v>
      </c>
      <c r="AF154" s="111">
        <v>160</v>
      </c>
      <c r="AG154" s="114">
        <f t="shared" si="75"/>
        <v>9.3567251461988299E-2</v>
      </c>
      <c r="AH154" s="119">
        <f t="shared" si="76"/>
        <v>0.8445002659120211</v>
      </c>
      <c r="AI154" s="111">
        <v>235</v>
      </c>
      <c r="AJ154" s="111">
        <v>10</v>
      </c>
      <c r="AK154" s="113">
        <f t="shared" si="77"/>
        <v>245</v>
      </c>
      <c r="AL154" s="114">
        <f t="shared" si="78"/>
        <v>0.14327485380116958</v>
      </c>
      <c r="AM154" s="119">
        <f t="shared" si="79"/>
        <v>1.8815808289492497</v>
      </c>
      <c r="AN154" s="111">
        <v>10</v>
      </c>
      <c r="AO154" s="106" t="s">
        <v>4</v>
      </c>
      <c r="AP154" s="238" t="s">
        <v>4</v>
      </c>
    </row>
    <row r="155" spans="1:43" x14ac:dyDescent="0.2">
      <c r="A155" s="154"/>
      <c r="B155" s="158">
        <v>4210811</v>
      </c>
      <c r="C155" s="134"/>
      <c r="D155" s="121"/>
      <c r="E155" s="122"/>
      <c r="F155" s="122"/>
      <c r="G155" s="122"/>
      <c r="H155" s="164">
        <v>244210811</v>
      </c>
      <c r="I155" s="123">
        <v>11.5</v>
      </c>
      <c r="J155" s="124">
        <f t="shared" si="64"/>
        <v>1150</v>
      </c>
      <c r="K155" s="125">
        <v>7888</v>
      </c>
      <c r="L155" s="125">
        <v>7779</v>
      </c>
      <c r="M155" s="126">
        <v>6872</v>
      </c>
      <c r="N155" s="127">
        <f t="shared" si="65"/>
        <v>1016</v>
      </c>
      <c r="O155" s="128">
        <f t="shared" si="66"/>
        <v>0.14784633294528521</v>
      </c>
      <c r="P155" s="102">
        <v>685.8</v>
      </c>
      <c r="Q155" s="129">
        <v>3785</v>
      </c>
      <c r="R155" s="126">
        <v>3253</v>
      </c>
      <c r="S155" s="122">
        <f t="shared" si="67"/>
        <v>532</v>
      </c>
      <c r="T155" s="167">
        <f t="shared" si="68"/>
        <v>0.1635413464494313</v>
      </c>
      <c r="U155" s="129">
        <v>3632</v>
      </c>
      <c r="V155" s="150">
        <v>3149</v>
      </c>
      <c r="W155" s="127">
        <f t="shared" si="69"/>
        <v>483</v>
      </c>
      <c r="X155" s="128">
        <f t="shared" si="70"/>
        <v>0.15338202604001269</v>
      </c>
      <c r="Y155" s="130">
        <f t="shared" si="71"/>
        <v>3.1582608695652175</v>
      </c>
      <c r="Z155" s="131">
        <v>3915</v>
      </c>
      <c r="AA155" s="125">
        <v>3070</v>
      </c>
      <c r="AB155" s="125">
        <v>135</v>
      </c>
      <c r="AC155" s="127">
        <f t="shared" si="72"/>
        <v>3205</v>
      </c>
      <c r="AD155" s="128">
        <f t="shared" si="73"/>
        <v>0.81864623243933587</v>
      </c>
      <c r="AE155" s="132">
        <f t="shared" si="74"/>
        <v>1.018138193869796</v>
      </c>
      <c r="AF155" s="125">
        <v>250</v>
      </c>
      <c r="AG155" s="128">
        <f t="shared" si="75"/>
        <v>6.3856960408684549E-2</v>
      </c>
      <c r="AH155" s="133">
        <f t="shared" si="76"/>
        <v>0.57634716423593402</v>
      </c>
      <c r="AI155" s="125">
        <v>405</v>
      </c>
      <c r="AJ155" s="125">
        <v>25</v>
      </c>
      <c r="AK155" s="127">
        <f t="shared" si="77"/>
        <v>430</v>
      </c>
      <c r="AL155" s="128">
        <f t="shared" si="78"/>
        <v>0.10983397190293742</v>
      </c>
      <c r="AM155" s="133">
        <f t="shared" si="79"/>
        <v>1.4424128897504453</v>
      </c>
      <c r="AN155" s="125">
        <v>30</v>
      </c>
      <c r="AO155" s="105" t="s">
        <v>6</v>
      </c>
      <c r="AP155" s="241" t="s">
        <v>6</v>
      </c>
    </row>
    <row r="156" spans="1:43" x14ac:dyDescent="0.2">
      <c r="A156" s="153"/>
      <c r="B156" s="157">
        <v>4210812</v>
      </c>
      <c r="C156" s="120"/>
      <c r="D156" s="107"/>
      <c r="E156" s="108"/>
      <c r="F156" s="108"/>
      <c r="G156" s="108"/>
      <c r="H156" s="163">
        <v>244210812</v>
      </c>
      <c r="I156" s="109">
        <v>1.26</v>
      </c>
      <c r="J156" s="110">
        <f t="shared" si="64"/>
        <v>126</v>
      </c>
      <c r="K156" s="111">
        <v>4481</v>
      </c>
      <c r="L156" s="111">
        <v>4390</v>
      </c>
      <c r="M156" s="112">
        <v>4284</v>
      </c>
      <c r="N156" s="113">
        <f t="shared" si="65"/>
        <v>197</v>
      </c>
      <c r="O156" s="114">
        <f t="shared" si="66"/>
        <v>4.5985060690943047E-2</v>
      </c>
      <c r="P156" s="101">
        <v>3565.7</v>
      </c>
      <c r="Q156" s="115">
        <v>2191</v>
      </c>
      <c r="R156" s="112">
        <v>2051</v>
      </c>
      <c r="S156" s="108">
        <f t="shared" si="67"/>
        <v>140</v>
      </c>
      <c r="T156" s="166">
        <f t="shared" si="68"/>
        <v>6.8259385665529013E-2</v>
      </c>
      <c r="U156" s="115">
        <v>2025</v>
      </c>
      <c r="V156" s="161">
        <v>1972</v>
      </c>
      <c r="W156" s="113">
        <f t="shared" si="69"/>
        <v>53</v>
      </c>
      <c r="X156" s="114">
        <f t="shared" si="70"/>
        <v>2.6876267748478701E-2</v>
      </c>
      <c r="Y156" s="116">
        <f t="shared" si="71"/>
        <v>16.071428571428573</v>
      </c>
      <c r="Z156" s="117">
        <v>1820</v>
      </c>
      <c r="AA156" s="111">
        <v>1165</v>
      </c>
      <c r="AB156" s="111">
        <v>80</v>
      </c>
      <c r="AC156" s="113">
        <f t="shared" si="72"/>
        <v>1245</v>
      </c>
      <c r="AD156" s="114">
        <f t="shared" si="73"/>
        <v>0.68406593406593408</v>
      </c>
      <c r="AE156" s="118">
        <f t="shared" si="74"/>
        <v>0.85076267012485862</v>
      </c>
      <c r="AF156" s="111">
        <v>215</v>
      </c>
      <c r="AG156" s="114">
        <f t="shared" si="75"/>
        <v>0.11813186813186813</v>
      </c>
      <c r="AH156" s="119">
        <f t="shared" si="76"/>
        <v>1.0662105864098714</v>
      </c>
      <c r="AI156" s="111">
        <v>290</v>
      </c>
      <c r="AJ156" s="111">
        <v>50</v>
      </c>
      <c r="AK156" s="113">
        <f t="shared" si="77"/>
        <v>340</v>
      </c>
      <c r="AL156" s="114">
        <f t="shared" si="78"/>
        <v>0.18681318681318682</v>
      </c>
      <c r="AM156" s="119">
        <f t="shared" si="79"/>
        <v>2.453355223034523</v>
      </c>
      <c r="AN156" s="111">
        <v>15</v>
      </c>
      <c r="AO156" s="106" t="s">
        <v>4</v>
      </c>
      <c r="AP156" s="238" t="s">
        <v>4</v>
      </c>
    </row>
    <row r="157" spans="1:43" x14ac:dyDescent="0.2">
      <c r="A157" s="154"/>
      <c r="B157" s="158">
        <v>4210820.01</v>
      </c>
      <c r="C157" s="134"/>
      <c r="D157" s="121"/>
      <c r="E157" s="122"/>
      <c r="F157" s="122"/>
      <c r="G157" s="122"/>
      <c r="H157" s="164">
        <v>244210820.00999999</v>
      </c>
      <c r="I157" s="123">
        <v>2.5099999999999998</v>
      </c>
      <c r="J157" s="124">
        <f t="shared" si="64"/>
        <v>250.99999999999997</v>
      </c>
      <c r="K157" s="125">
        <v>4150</v>
      </c>
      <c r="L157" s="125">
        <v>4259</v>
      </c>
      <c r="M157" s="126">
        <v>4355</v>
      </c>
      <c r="N157" s="127">
        <f t="shared" si="65"/>
        <v>-205</v>
      </c>
      <c r="O157" s="128">
        <f t="shared" si="66"/>
        <v>-4.7072330654420208E-2</v>
      </c>
      <c r="P157" s="102">
        <v>1650.7</v>
      </c>
      <c r="Q157" s="129">
        <v>2102</v>
      </c>
      <c r="R157" s="126">
        <v>2045</v>
      </c>
      <c r="S157" s="122">
        <f t="shared" si="67"/>
        <v>57</v>
      </c>
      <c r="T157" s="167">
        <f t="shared" si="68"/>
        <v>2.7872860635696821E-2</v>
      </c>
      <c r="U157" s="129">
        <v>2033</v>
      </c>
      <c r="V157" s="150">
        <v>1984</v>
      </c>
      <c r="W157" s="127">
        <f t="shared" si="69"/>
        <v>49</v>
      </c>
      <c r="X157" s="128">
        <f t="shared" si="70"/>
        <v>2.4697580645161289E-2</v>
      </c>
      <c r="Y157" s="130">
        <f t="shared" si="71"/>
        <v>8.0996015936254988</v>
      </c>
      <c r="Z157" s="131">
        <v>1855</v>
      </c>
      <c r="AA157" s="125">
        <v>1580</v>
      </c>
      <c r="AB157" s="125">
        <v>45</v>
      </c>
      <c r="AC157" s="127">
        <f t="shared" si="72"/>
        <v>1625</v>
      </c>
      <c r="AD157" s="128">
        <f t="shared" si="73"/>
        <v>0.87601078167115898</v>
      </c>
      <c r="AE157" s="132">
        <f t="shared" si="74"/>
        <v>1.0894816340918474</v>
      </c>
      <c r="AF157" s="125">
        <v>130</v>
      </c>
      <c r="AG157" s="128">
        <f t="shared" si="75"/>
        <v>7.0080862533692723E-2</v>
      </c>
      <c r="AH157" s="133">
        <f t="shared" si="76"/>
        <v>0.63252159404394315</v>
      </c>
      <c r="AI157" s="125">
        <v>60</v>
      </c>
      <c r="AJ157" s="125">
        <v>0</v>
      </c>
      <c r="AK157" s="127">
        <f t="shared" si="77"/>
        <v>60</v>
      </c>
      <c r="AL157" s="128">
        <f t="shared" si="78"/>
        <v>3.2345013477088951E-2</v>
      </c>
      <c r="AM157" s="133">
        <f t="shared" si="79"/>
        <v>0.42477626503150456</v>
      </c>
      <c r="AN157" s="125">
        <v>40</v>
      </c>
      <c r="AO157" s="105" t="s">
        <v>6</v>
      </c>
      <c r="AP157" s="241" t="s">
        <v>6</v>
      </c>
    </row>
    <row r="158" spans="1:43" x14ac:dyDescent="0.2">
      <c r="A158" s="154"/>
      <c r="B158" s="158">
        <v>4210820.03</v>
      </c>
      <c r="C158" s="134">
        <v>4210820.0199999996</v>
      </c>
      <c r="D158" s="102">
        <v>0.64569606700000004</v>
      </c>
      <c r="E158" s="126">
        <v>7654</v>
      </c>
      <c r="F158" s="126">
        <v>3317</v>
      </c>
      <c r="G158" s="150">
        <v>3190</v>
      </c>
      <c r="H158" s="164"/>
      <c r="I158" s="123">
        <v>1.96</v>
      </c>
      <c r="J158" s="124">
        <f t="shared" si="64"/>
        <v>196</v>
      </c>
      <c r="K158" s="125">
        <v>5411</v>
      </c>
      <c r="L158" s="125">
        <v>5409</v>
      </c>
      <c r="M158" s="126">
        <f>D158*E158</f>
        <v>4942.1576968180007</v>
      </c>
      <c r="N158" s="127">
        <f t="shared" si="65"/>
        <v>468.84230318199934</v>
      </c>
      <c r="O158" s="128">
        <f t="shared" si="66"/>
        <v>9.486591321921245E-2</v>
      </c>
      <c r="P158" s="102">
        <v>2759.4</v>
      </c>
      <c r="Q158" s="129">
        <v>2444</v>
      </c>
      <c r="R158" s="126">
        <f>D158*F158</f>
        <v>2141.7738542390002</v>
      </c>
      <c r="S158" s="122">
        <f t="shared" si="67"/>
        <v>302.22614576099977</v>
      </c>
      <c r="T158" s="167">
        <f t="shared" si="68"/>
        <v>0.14111020412488162</v>
      </c>
      <c r="U158" s="129">
        <v>2411</v>
      </c>
      <c r="V158" s="150">
        <f>D158*G158</f>
        <v>2059.7704537300001</v>
      </c>
      <c r="W158" s="127">
        <f t="shared" si="69"/>
        <v>351.2295462699999</v>
      </c>
      <c r="X158" s="128">
        <f t="shared" si="70"/>
        <v>0.17051878068935539</v>
      </c>
      <c r="Y158" s="130">
        <f t="shared" si="71"/>
        <v>12.301020408163266</v>
      </c>
      <c r="Z158" s="131">
        <v>2965</v>
      </c>
      <c r="AA158" s="125">
        <v>2535</v>
      </c>
      <c r="AB158" s="125">
        <v>180</v>
      </c>
      <c r="AC158" s="127">
        <f t="shared" si="72"/>
        <v>2715</v>
      </c>
      <c r="AD158" s="128">
        <f t="shared" si="73"/>
        <v>0.91568296795952786</v>
      </c>
      <c r="AE158" s="132">
        <f t="shared" si="74"/>
        <v>1.1388213445723436</v>
      </c>
      <c r="AF158" s="125">
        <v>170</v>
      </c>
      <c r="AG158" s="128">
        <f t="shared" si="75"/>
        <v>5.733558178752108E-2</v>
      </c>
      <c r="AH158" s="133">
        <f t="shared" si="76"/>
        <v>0.51748783157804501</v>
      </c>
      <c r="AI158" s="125">
        <v>40</v>
      </c>
      <c r="AJ158" s="125">
        <v>10</v>
      </c>
      <c r="AK158" s="127">
        <f t="shared" si="77"/>
        <v>50</v>
      </c>
      <c r="AL158" s="128">
        <f t="shared" si="78"/>
        <v>1.6863406408094434E-2</v>
      </c>
      <c r="AM158" s="133">
        <f t="shared" si="79"/>
        <v>0.22146148724942127</v>
      </c>
      <c r="AN158" s="125">
        <v>35</v>
      </c>
      <c r="AO158" s="105" t="s">
        <v>6</v>
      </c>
      <c r="AP158" s="241" t="s">
        <v>6</v>
      </c>
      <c r="AQ158" s="169" t="s">
        <v>61</v>
      </c>
    </row>
    <row r="159" spans="1:43" x14ac:dyDescent="0.2">
      <c r="A159" s="154"/>
      <c r="B159" s="158">
        <v>4210820.04</v>
      </c>
      <c r="C159" s="134">
        <v>4210820.0199999996</v>
      </c>
      <c r="D159" s="102">
        <v>0.35430393300000002</v>
      </c>
      <c r="E159" s="126">
        <v>7654</v>
      </c>
      <c r="F159" s="126">
        <v>3317</v>
      </c>
      <c r="G159" s="150">
        <v>3190</v>
      </c>
      <c r="H159" s="164"/>
      <c r="I159" s="123">
        <v>13.58</v>
      </c>
      <c r="J159" s="124">
        <f t="shared" si="64"/>
        <v>1358</v>
      </c>
      <c r="K159" s="125">
        <v>4434</v>
      </c>
      <c r="L159" s="125">
        <v>4064</v>
      </c>
      <c r="M159" s="126">
        <f>D159*E159</f>
        <v>2711.8423031820003</v>
      </c>
      <c r="N159" s="127">
        <f t="shared" si="65"/>
        <v>1722.1576968179997</v>
      </c>
      <c r="O159" s="128">
        <f t="shared" si="66"/>
        <v>0.63505082681145131</v>
      </c>
      <c r="P159" s="102">
        <v>326.5</v>
      </c>
      <c r="Q159" s="129">
        <v>1866</v>
      </c>
      <c r="R159" s="126">
        <f>D159*F159</f>
        <v>1175.226145761</v>
      </c>
      <c r="S159" s="122">
        <f t="shared" si="67"/>
        <v>690.773854239</v>
      </c>
      <c r="T159" s="167">
        <f t="shared" si="68"/>
        <v>0.58777951522827954</v>
      </c>
      <c r="U159" s="129">
        <v>1815</v>
      </c>
      <c r="V159" s="150">
        <f>D159*G159</f>
        <v>1130.2295462700001</v>
      </c>
      <c r="W159" s="127">
        <f t="shared" si="69"/>
        <v>684.77045372999987</v>
      </c>
      <c r="X159" s="128">
        <f t="shared" si="70"/>
        <v>0.60586847688585843</v>
      </c>
      <c r="Y159" s="130">
        <f t="shared" si="71"/>
        <v>1.3365243004418261</v>
      </c>
      <c r="Z159" s="131">
        <v>2520</v>
      </c>
      <c r="AA159" s="125">
        <v>2255</v>
      </c>
      <c r="AB159" s="125">
        <v>70</v>
      </c>
      <c r="AC159" s="127">
        <f t="shared" si="72"/>
        <v>2325</v>
      </c>
      <c r="AD159" s="128">
        <f t="shared" si="73"/>
        <v>0.92261904761904767</v>
      </c>
      <c r="AE159" s="132">
        <f t="shared" si="74"/>
        <v>1.1474476441108368</v>
      </c>
      <c r="AF159" s="125">
        <v>140</v>
      </c>
      <c r="AG159" s="128">
        <f t="shared" si="75"/>
        <v>5.5555555555555552E-2</v>
      </c>
      <c r="AH159" s="133">
        <f t="shared" si="76"/>
        <v>0.50142203288526255</v>
      </c>
      <c r="AI159" s="125">
        <v>15</v>
      </c>
      <c r="AJ159" s="125">
        <v>10</v>
      </c>
      <c r="AK159" s="127">
        <f t="shared" si="77"/>
        <v>25</v>
      </c>
      <c r="AL159" s="128">
        <f t="shared" si="78"/>
        <v>9.9206349206349201E-3</v>
      </c>
      <c r="AM159" s="133">
        <f t="shared" si="79"/>
        <v>0.13028438684415358</v>
      </c>
      <c r="AN159" s="125">
        <v>20</v>
      </c>
      <c r="AO159" s="105" t="s">
        <v>6</v>
      </c>
      <c r="AP159" s="241" t="s">
        <v>6</v>
      </c>
      <c r="AQ159" s="169" t="s">
        <v>61</v>
      </c>
    </row>
    <row r="160" spans="1:43" x14ac:dyDescent="0.2">
      <c r="B160" s="159">
        <v>4210825</v>
      </c>
      <c r="H160" s="203">
        <v>244210825</v>
      </c>
      <c r="I160" s="60">
        <v>90.21</v>
      </c>
      <c r="J160" s="19">
        <f t="shared" si="64"/>
        <v>9021</v>
      </c>
      <c r="K160" s="61">
        <v>7857</v>
      </c>
      <c r="L160" s="61">
        <v>7871</v>
      </c>
      <c r="M160" s="204">
        <v>7475</v>
      </c>
      <c r="N160" s="20">
        <f t="shared" si="65"/>
        <v>382</v>
      </c>
      <c r="O160" s="22">
        <f t="shared" si="66"/>
        <v>5.1103678929765889E-2</v>
      </c>
      <c r="P160" s="62">
        <v>87.1</v>
      </c>
      <c r="Q160" s="63">
        <v>3179</v>
      </c>
      <c r="R160" s="204">
        <v>2817</v>
      </c>
      <c r="S160" s="21">
        <f t="shared" si="67"/>
        <v>362</v>
      </c>
      <c r="T160" s="23">
        <f t="shared" si="68"/>
        <v>0.12850550230741925</v>
      </c>
      <c r="U160" s="63">
        <v>3121</v>
      </c>
      <c r="V160" s="205">
        <v>2745</v>
      </c>
      <c r="W160" s="20">
        <f t="shared" si="69"/>
        <v>376</v>
      </c>
      <c r="X160" s="22">
        <f t="shared" si="70"/>
        <v>0.13697632058287795</v>
      </c>
      <c r="Y160" s="12">
        <f t="shared" si="71"/>
        <v>0.34597051324686839</v>
      </c>
      <c r="Z160" s="64">
        <v>4360</v>
      </c>
      <c r="AA160" s="61">
        <v>3930</v>
      </c>
      <c r="AB160" s="61">
        <v>165</v>
      </c>
      <c r="AC160" s="20">
        <f t="shared" si="72"/>
        <v>4095</v>
      </c>
      <c r="AD160" s="22">
        <f t="shared" si="73"/>
        <v>0.93922018348623848</v>
      </c>
      <c r="AE160" s="13">
        <f t="shared" si="74"/>
        <v>1.1680942309004012</v>
      </c>
      <c r="AF160" s="61">
        <v>105</v>
      </c>
      <c r="AG160" s="22">
        <f t="shared" si="75"/>
        <v>2.4082568807339451E-2</v>
      </c>
      <c r="AH160" s="14">
        <f t="shared" si="76"/>
        <v>0.21735955095255649</v>
      </c>
      <c r="AI160" s="61">
        <v>90</v>
      </c>
      <c r="AJ160" s="61">
        <v>20</v>
      </c>
      <c r="AK160" s="20">
        <f t="shared" si="77"/>
        <v>110</v>
      </c>
      <c r="AL160" s="22">
        <f t="shared" si="78"/>
        <v>2.5229357798165139E-2</v>
      </c>
      <c r="AM160" s="14">
        <f t="shared" si="79"/>
        <v>0.33132873424953557</v>
      </c>
      <c r="AN160" s="61">
        <v>55</v>
      </c>
      <c r="AO160" s="15" t="s">
        <v>2</v>
      </c>
      <c r="AP160" s="234" t="s">
        <v>2</v>
      </c>
    </row>
    <row r="161" spans="1:43" x14ac:dyDescent="0.2">
      <c r="A161" s="154"/>
      <c r="B161" s="158">
        <v>4210830.01</v>
      </c>
      <c r="C161" s="134"/>
      <c r="D161" s="121"/>
      <c r="E161" s="122"/>
      <c r="F161" s="122"/>
      <c r="G161" s="122"/>
      <c r="H161" s="164">
        <v>244210830.00999999</v>
      </c>
      <c r="I161" s="123">
        <v>6.74</v>
      </c>
      <c r="J161" s="124">
        <f t="shared" si="64"/>
        <v>674</v>
      </c>
      <c r="K161" s="125">
        <v>4891</v>
      </c>
      <c r="L161" s="125">
        <v>4967</v>
      </c>
      <c r="M161" s="126">
        <v>5011</v>
      </c>
      <c r="N161" s="127">
        <f t="shared" si="65"/>
        <v>-120</v>
      </c>
      <c r="O161" s="128">
        <f t="shared" si="66"/>
        <v>-2.3947315905008981E-2</v>
      </c>
      <c r="P161" s="102">
        <v>725.8</v>
      </c>
      <c r="Q161" s="129">
        <v>2196</v>
      </c>
      <c r="R161" s="126">
        <v>2218</v>
      </c>
      <c r="S161" s="122">
        <f t="shared" si="67"/>
        <v>-22</v>
      </c>
      <c r="T161" s="167">
        <f t="shared" si="68"/>
        <v>-9.9188458070333628E-3</v>
      </c>
      <c r="U161" s="129">
        <v>2121</v>
      </c>
      <c r="V161" s="150">
        <v>2139</v>
      </c>
      <c r="W161" s="127">
        <f t="shared" si="69"/>
        <v>-18</v>
      </c>
      <c r="X161" s="128">
        <f t="shared" si="70"/>
        <v>-8.4151472650771386E-3</v>
      </c>
      <c r="Y161" s="130">
        <f t="shared" si="71"/>
        <v>3.1468842729970326</v>
      </c>
      <c r="Z161" s="131">
        <v>2210</v>
      </c>
      <c r="AA161" s="125">
        <v>1765</v>
      </c>
      <c r="AB161" s="125">
        <v>90</v>
      </c>
      <c r="AC161" s="127">
        <f t="shared" si="72"/>
        <v>1855</v>
      </c>
      <c r="AD161" s="128">
        <f t="shared" si="73"/>
        <v>0.83936651583710409</v>
      </c>
      <c r="AE161" s="132">
        <f t="shared" si="74"/>
        <v>1.0439077034322031</v>
      </c>
      <c r="AF161" s="125">
        <v>195</v>
      </c>
      <c r="AG161" s="128">
        <f t="shared" si="75"/>
        <v>8.8235294117647065E-2</v>
      </c>
      <c r="AH161" s="133">
        <f t="shared" si="76"/>
        <v>0.79637616987659354</v>
      </c>
      <c r="AI161" s="125">
        <v>125</v>
      </c>
      <c r="AJ161" s="125">
        <v>20</v>
      </c>
      <c r="AK161" s="127">
        <f t="shared" si="77"/>
        <v>145</v>
      </c>
      <c r="AL161" s="128">
        <f t="shared" si="78"/>
        <v>6.561085972850679E-2</v>
      </c>
      <c r="AM161" s="133">
        <f t="shared" si="79"/>
        <v>0.86164551950866475</v>
      </c>
      <c r="AN161" s="125">
        <v>25</v>
      </c>
      <c r="AO161" s="105" t="s">
        <v>6</v>
      </c>
      <c r="AP161" s="241" t="s">
        <v>6</v>
      </c>
    </row>
    <row r="162" spans="1:43" x14ac:dyDescent="0.2">
      <c r="A162" s="154"/>
      <c r="B162" s="158">
        <v>4210830.0199999996</v>
      </c>
      <c r="C162" s="134"/>
      <c r="D162" s="121"/>
      <c r="E162" s="122"/>
      <c r="F162" s="122"/>
      <c r="G162" s="122"/>
      <c r="H162" s="164">
        <v>244210830.02000001</v>
      </c>
      <c r="I162" s="123">
        <v>5.51</v>
      </c>
      <c r="J162" s="124">
        <f t="shared" ref="J162:J183" si="80">I162*100</f>
        <v>551</v>
      </c>
      <c r="K162" s="125">
        <v>6964</v>
      </c>
      <c r="L162" s="125">
        <v>6777</v>
      </c>
      <c r="M162" s="126">
        <v>5659</v>
      </c>
      <c r="N162" s="127">
        <f t="shared" ref="N162:N181" si="81">K162-M162</f>
        <v>1305</v>
      </c>
      <c r="O162" s="128">
        <f t="shared" ref="O162:O181" si="82">(K162-M162)/M162</f>
        <v>0.23060611415444424</v>
      </c>
      <c r="P162" s="102">
        <v>1263.5</v>
      </c>
      <c r="Q162" s="129">
        <v>3661</v>
      </c>
      <c r="R162" s="126">
        <v>2904</v>
      </c>
      <c r="S162" s="122">
        <f t="shared" ref="S162:S181" si="83">Q162-R162</f>
        <v>757</v>
      </c>
      <c r="T162" s="167">
        <f t="shared" ref="T162:T181" si="84">S162/R162</f>
        <v>0.26067493112947659</v>
      </c>
      <c r="U162" s="129">
        <v>3559</v>
      </c>
      <c r="V162" s="150">
        <v>2760</v>
      </c>
      <c r="W162" s="127">
        <f t="shared" ref="W162:W181" si="85">U162-V162</f>
        <v>799</v>
      </c>
      <c r="X162" s="128">
        <f t="shared" ref="X162:X181" si="86">(U162-V162)/V162</f>
        <v>0.28949275362318838</v>
      </c>
      <c r="Y162" s="130">
        <f t="shared" ref="Y162:Y180" si="87">U162/J162</f>
        <v>6.4591651542649728</v>
      </c>
      <c r="Z162" s="131">
        <v>3405</v>
      </c>
      <c r="AA162" s="125">
        <v>2905</v>
      </c>
      <c r="AB162" s="125">
        <v>135</v>
      </c>
      <c r="AC162" s="127">
        <f t="shared" ref="AC162:AC183" si="88">AA162+AB162</f>
        <v>3040</v>
      </c>
      <c r="AD162" s="128">
        <f t="shared" ref="AD162:AD183" si="89">AC162/Z162</f>
        <v>0.89280469897209991</v>
      </c>
      <c r="AE162" s="132">
        <f t="shared" ref="AE162:AE183" si="90">AD162/0.804062</f>
        <v>1.110367980295176</v>
      </c>
      <c r="AF162" s="125">
        <v>245</v>
      </c>
      <c r="AG162" s="128">
        <f t="shared" ref="AG162:AG183" si="91">AF162/Z162</f>
        <v>7.1953010279001473E-2</v>
      </c>
      <c r="AH162" s="133">
        <f t="shared" ref="AH162:AH183" si="92">AG162/0.110796</f>
        <v>0.64941884435359998</v>
      </c>
      <c r="AI162" s="125">
        <v>50</v>
      </c>
      <c r="AJ162" s="125">
        <v>35</v>
      </c>
      <c r="AK162" s="127">
        <f t="shared" ref="AK162:AK183" si="93">AI162+AJ162</f>
        <v>85</v>
      </c>
      <c r="AL162" s="128">
        <f t="shared" ref="AL162:AL183" si="94">AK162/Z162</f>
        <v>2.4963289280469897E-2</v>
      </c>
      <c r="AM162" s="133">
        <f t="shared" ref="AM162:AM183" si="95">AL162/0.076146</f>
        <v>0.32783454522194067</v>
      </c>
      <c r="AN162" s="125">
        <v>25</v>
      </c>
      <c r="AO162" s="105" t="s">
        <v>6</v>
      </c>
      <c r="AP162" s="241" t="s">
        <v>6</v>
      </c>
    </row>
    <row r="163" spans="1:43" x14ac:dyDescent="0.2">
      <c r="B163" s="159">
        <v>4210835.03</v>
      </c>
      <c r="H163" s="203">
        <v>244210835.03</v>
      </c>
      <c r="I163" s="60">
        <v>54.51</v>
      </c>
      <c r="J163" s="19">
        <f t="shared" si="80"/>
        <v>5451</v>
      </c>
      <c r="K163" s="61">
        <v>7334</v>
      </c>
      <c r="L163" s="61">
        <v>6448</v>
      </c>
      <c r="M163" s="204">
        <v>5436</v>
      </c>
      <c r="N163" s="20">
        <f t="shared" si="81"/>
        <v>1898</v>
      </c>
      <c r="O163" s="22">
        <f t="shared" si="82"/>
        <v>0.34915378955114057</v>
      </c>
      <c r="P163" s="62">
        <v>134.5</v>
      </c>
      <c r="Q163" s="63">
        <v>2826</v>
      </c>
      <c r="R163" s="204">
        <v>2044</v>
      </c>
      <c r="S163" s="21">
        <f t="shared" si="83"/>
        <v>782</v>
      </c>
      <c r="T163" s="23">
        <f t="shared" si="84"/>
        <v>0.38258317025440314</v>
      </c>
      <c r="U163" s="63">
        <v>2777</v>
      </c>
      <c r="V163" s="205">
        <v>2002</v>
      </c>
      <c r="W163" s="20">
        <f t="shared" si="85"/>
        <v>775</v>
      </c>
      <c r="X163" s="22">
        <f t="shared" si="86"/>
        <v>0.38711288711288711</v>
      </c>
      <c r="Y163" s="12">
        <f t="shared" si="87"/>
        <v>0.50944780774169873</v>
      </c>
      <c r="Z163" s="64">
        <v>3805</v>
      </c>
      <c r="AA163" s="61">
        <v>3525</v>
      </c>
      <c r="AB163" s="61">
        <v>120</v>
      </c>
      <c r="AC163" s="20">
        <f t="shared" si="88"/>
        <v>3645</v>
      </c>
      <c r="AD163" s="22">
        <f t="shared" si="89"/>
        <v>0.95795006570302232</v>
      </c>
      <c r="AE163" s="13">
        <f t="shared" si="90"/>
        <v>1.1913883079949334</v>
      </c>
      <c r="AF163" s="61">
        <v>70</v>
      </c>
      <c r="AG163" s="22">
        <f t="shared" si="91"/>
        <v>1.8396846254927726E-2</v>
      </c>
      <c r="AH163" s="14">
        <f t="shared" si="92"/>
        <v>0.16604251286082283</v>
      </c>
      <c r="AI163" s="61">
        <v>60</v>
      </c>
      <c r="AJ163" s="61">
        <v>20</v>
      </c>
      <c r="AK163" s="20">
        <f t="shared" si="93"/>
        <v>80</v>
      </c>
      <c r="AL163" s="22">
        <f t="shared" si="94"/>
        <v>2.1024967148488831E-2</v>
      </c>
      <c r="AM163" s="14">
        <f t="shared" si="95"/>
        <v>0.27611387529862147</v>
      </c>
      <c r="AN163" s="61">
        <v>15</v>
      </c>
      <c r="AO163" s="15" t="s">
        <v>2</v>
      </c>
      <c r="AP163" s="234" t="s">
        <v>2</v>
      </c>
    </row>
    <row r="164" spans="1:43" x14ac:dyDescent="0.2">
      <c r="A164" s="154"/>
      <c r="B164" s="158">
        <v>4210835.04</v>
      </c>
      <c r="C164" s="134"/>
      <c r="D164" s="121"/>
      <c r="E164" s="122"/>
      <c r="F164" s="122"/>
      <c r="G164" s="122"/>
      <c r="H164" s="164">
        <v>244210835.03999999</v>
      </c>
      <c r="I164" s="123">
        <v>24.68</v>
      </c>
      <c r="J164" s="124">
        <f t="shared" si="80"/>
        <v>2468</v>
      </c>
      <c r="K164" s="125">
        <v>4245</v>
      </c>
      <c r="L164" s="125">
        <v>4383</v>
      </c>
      <c r="M164" s="126">
        <v>4304</v>
      </c>
      <c r="N164" s="127">
        <f t="shared" si="81"/>
        <v>-59</v>
      </c>
      <c r="O164" s="128">
        <f t="shared" si="82"/>
        <v>-1.3708178438661711E-2</v>
      </c>
      <c r="P164" s="102">
        <v>172</v>
      </c>
      <c r="Q164" s="129">
        <v>1601</v>
      </c>
      <c r="R164" s="126">
        <v>1553</v>
      </c>
      <c r="S164" s="122">
        <f t="shared" si="83"/>
        <v>48</v>
      </c>
      <c r="T164" s="167">
        <f t="shared" si="84"/>
        <v>3.0907920154539602E-2</v>
      </c>
      <c r="U164" s="129">
        <v>1575</v>
      </c>
      <c r="V164" s="150">
        <v>1537</v>
      </c>
      <c r="W164" s="127">
        <f t="shared" si="85"/>
        <v>38</v>
      </c>
      <c r="X164" s="128">
        <f t="shared" si="86"/>
        <v>2.4723487312947299E-2</v>
      </c>
      <c r="Y164" s="130">
        <f t="shared" si="87"/>
        <v>0.63816855753646673</v>
      </c>
      <c r="Z164" s="131">
        <v>2490</v>
      </c>
      <c r="AA164" s="125">
        <v>2200</v>
      </c>
      <c r="AB164" s="125">
        <v>105</v>
      </c>
      <c r="AC164" s="127">
        <f t="shared" si="88"/>
        <v>2305</v>
      </c>
      <c r="AD164" s="128">
        <f t="shared" si="89"/>
        <v>0.92570281124497988</v>
      </c>
      <c r="AE164" s="132">
        <f t="shared" si="90"/>
        <v>1.1512828752571067</v>
      </c>
      <c r="AF164" s="125">
        <v>105</v>
      </c>
      <c r="AG164" s="128">
        <f t="shared" si="91"/>
        <v>4.2168674698795178E-2</v>
      </c>
      <c r="AH164" s="133">
        <f t="shared" si="92"/>
        <v>0.38059744664784989</v>
      </c>
      <c r="AI164" s="125">
        <v>55</v>
      </c>
      <c r="AJ164" s="125">
        <v>15</v>
      </c>
      <c r="AK164" s="127">
        <f t="shared" si="93"/>
        <v>70</v>
      </c>
      <c r="AL164" s="128">
        <f t="shared" si="94"/>
        <v>2.8112449799196786E-2</v>
      </c>
      <c r="AM164" s="133">
        <f t="shared" si="95"/>
        <v>0.36919141910536057</v>
      </c>
      <c r="AN164" s="125">
        <v>20</v>
      </c>
      <c r="AO164" s="105" t="s">
        <v>6</v>
      </c>
      <c r="AP164" s="241" t="s">
        <v>6</v>
      </c>
    </row>
    <row r="165" spans="1:43" x14ac:dyDescent="0.2">
      <c r="A165" s="154" t="s">
        <v>80</v>
      </c>
      <c r="B165" s="158">
        <v>4210835.05</v>
      </c>
      <c r="C165" s="134"/>
      <c r="D165" s="121"/>
      <c r="E165" s="122"/>
      <c r="F165" s="122"/>
      <c r="G165" s="122"/>
      <c r="H165" s="164">
        <v>244210835.05000001</v>
      </c>
      <c r="I165" s="123">
        <v>4.03</v>
      </c>
      <c r="J165" s="124">
        <f t="shared" si="80"/>
        <v>403</v>
      </c>
      <c r="K165" s="125">
        <v>4127</v>
      </c>
      <c r="L165" s="125">
        <v>4421</v>
      </c>
      <c r="M165" s="126">
        <v>4633</v>
      </c>
      <c r="N165" s="127">
        <f t="shared" si="81"/>
        <v>-506</v>
      </c>
      <c r="O165" s="128">
        <f t="shared" si="82"/>
        <v>-0.10921649039499244</v>
      </c>
      <c r="P165" s="102">
        <v>1024.3</v>
      </c>
      <c r="Q165" s="129">
        <v>1567</v>
      </c>
      <c r="R165" s="126">
        <v>1583</v>
      </c>
      <c r="S165" s="122">
        <f t="shared" si="83"/>
        <v>-16</v>
      </c>
      <c r="T165" s="167">
        <f t="shared" si="84"/>
        <v>-1.010739102969046E-2</v>
      </c>
      <c r="U165" s="129">
        <v>1556</v>
      </c>
      <c r="V165" s="150">
        <v>1568</v>
      </c>
      <c r="W165" s="127">
        <f t="shared" si="85"/>
        <v>-12</v>
      </c>
      <c r="X165" s="128">
        <f t="shared" si="86"/>
        <v>-7.6530612244897957E-3</v>
      </c>
      <c r="Y165" s="130">
        <f t="shared" si="87"/>
        <v>3.8610421836228288</v>
      </c>
      <c r="Z165" s="131">
        <v>2330</v>
      </c>
      <c r="AA165" s="125">
        <v>1955</v>
      </c>
      <c r="AB165" s="125">
        <v>140</v>
      </c>
      <c r="AC165" s="127">
        <f t="shared" si="88"/>
        <v>2095</v>
      </c>
      <c r="AD165" s="128">
        <f t="shared" si="89"/>
        <v>0.89914163090128751</v>
      </c>
      <c r="AE165" s="132">
        <f t="shared" si="90"/>
        <v>1.1182491286757581</v>
      </c>
      <c r="AF165" s="125">
        <v>125</v>
      </c>
      <c r="AG165" s="128">
        <f t="shared" si="91"/>
        <v>5.3648068669527899E-2</v>
      </c>
      <c r="AH165" s="133">
        <f t="shared" si="92"/>
        <v>0.48420582574757115</v>
      </c>
      <c r="AI165" s="125">
        <v>75</v>
      </c>
      <c r="AJ165" s="125">
        <v>20</v>
      </c>
      <c r="AK165" s="127">
        <f t="shared" si="93"/>
        <v>95</v>
      </c>
      <c r="AL165" s="128">
        <f t="shared" si="94"/>
        <v>4.07725321888412E-2</v>
      </c>
      <c r="AM165" s="133">
        <f t="shared" si="95"/>
        <v>0.53545205511571448</v>
      </c>
      <c r="AN165" s="125">
        <v>20</v>
      </c>
      <c r="AO165" s="105" t="s">
        <v>6</v>
      </c>
      <c r="AP165" s="241" t="s">
        <v>6</v>
      </c>
    </row>
    <row r="166" spans="1:43" x14ac:dyDescent="0.2">
      <c r="A166" s="154"/>
      <c r="B166" s="158">
        <v>4210835.0599999996</v>
      </c>
      <c r="C166" s="134">
        <v>4210835.01</v>
      </c>
      <c r="D166" s="102">
        <v>0.35099895800000003</v>
      </c>
      <c r="E166" s="126">
        <v>7702</v>
      </c>
      <c r="F166" s="126">
        <v>2889</v>
      </c>
      <c r="G166" s="150">
        <v>2841</v>
      </c>
      <c r="H166" s="164"/>
      <c r="I166" s="123">
        <v>6.16</v>
      </c>
      <c r="J166" s="124">
        <f t="shared" si="80"/>
        <v>616</v>
      </c>
      <c r="K166" s="125">
        <v>3281</v>
      </c>
      <c r="L166" s="125">
        <v>3293</v>
      </c>
      <c r="M166" s="126">
        <f>D166*E166</f>
        <v>2703.3939745160001</v>
      </c>
      <c r="N166" s="127">
        <f t="shared" si="81"/>
        <v>577.60602548399993</v>
      </c>
      <c r="O166" s="128">
        <f t="shared" si="82"/>
        <v>0.21365958159591264</v>
      </c>
      <c r="P166" s="102">
        <v>532.20000000000005</v>
      </c>
      <c r="Q166" s="129">
        <v>1222</v>
      </c>
      <c r="R166" s="126">
        <f>D166*F166</f>
        <v>1014.0359896620001</v>
      </c>
      <c r="S166" s="122">
        <f t="shared" si="83"/>
        <v>207.96401033799987</v>
      </c>
      <c r="T166" s="167">
        <f t="shared" si="84"/>
        <v>0.20508543331614759</v>
      </c>
      <c r="U166" s="129">
        <v>1217</v>
      </c>
      <c r="V166" s="150">
        <f>D166*G166</f>
        <v>997.18803967800011</v>
      </c>
      <c r="W166" s="127">
        <f t="shared" si="85"/>
        <v>219.81196032199989</v>
      </c>
      <c r="X166" s="128">
        <f t="shared" si="86"/>
        <v>0.22043180581365468</v>
      </c>
      <c r="Y166" s="130">
        <f t="shared" si="87"/>
        <v>1.9756493506493507</v>
      </c>
      <c r="Z166" s="131">
        <v>1780</v>
      </c>
      <c r="AA166" s="125">
        <v>1525</v>
      </c>
      <c r="AB166" s="125">
        <v>90</v>
      </c>
      <c r="AC166" s="127">
        <f t="shared" si="88"/>
        <v>1615</v>
      </c>
      <c r="AD166" s="128">
        <f t="shared" si="89"/>
        <v>0.90730337078651691</v>
      </c>
      <c r="AE166" s="132">
        <f t="shared" si="90"/>
        <v>1.1283997636830454</v>
      </c>
      <c r="AF166" s="125">
        <v>60</v>
      </c>
      <c r="AG166" s="128">
        <f t="shared" si="91"/>
        <v>3.3707865168539325E-2</v>
      </c>
      <c r="AH166" s="133">
        <f t="shared" si="92"/>
        <v>0.30423359298656383</v>
      </c>
      <c r="AI166" s="125">
        <v>80</v>
      </c>
      <c r="AJ166" s="125">
        <v>10</v>
      </c>
      <c r="AK166" s="127">
        <f t="shared" si="93"/>
        <v>90</v>
      </c>
      <c r="AL166" s="128">
        <f t="shared" si="94"/>
        <v>5.0561797752808987E-2</v>
      </c>
      <c r="AM166" s="133">
        <f t="shared" si="95"/>
        <v>0.6640112120506525</v>
      </c>
      <c r="AN166" s="125">
        <v>20</v>
      </c>
      <c r="AO166" s="105" t="s">
        <v>6</v>
      </c>
      <c r="AP166" s="241" t="s">
        <v>6</v>
      </c>
      <c r="AQ166" s="169" t="s">
        <v>61</v>
      </c>
    </row>
    <row r="167" spans="1:43" x14ac:dyDescent="0.2">
      <c r="A167" s="154"/>
      <c r="B167" s="158">
        <v>4210835.07</v>
      </c>
      <c r="C167" s="134">
        <v>4210835.01</v>
      </c>
      <c r="D167" s="102">
        <v>0.64900104199999997</v>
      </c>
      <c r="E167" s="126">
        <v>7702</v>
      </c>
      <c r="F167" s="126">
        <v>2889</v>
      </c>
      <c r="G167" s="150">
        <v>2841</v>
      </c>
      <c r="H167" s="164"/>
      <c r="I167" s="123">
        <v>6.55</v>
      </c>
      <c r="J167" s="124">
        <f t="shared" si="80"/>
        <v>655</v>
      </c>
      <c r="K167" s="125">
        <v>4671</v>
      </c>
      <c r="L167" s="125">
        <v>4883</v>
      </c>
      <c r="M167" s="126">
        <f>D167*E167</f>
        <v>4998.6060254839995</v>
      </c>
      <c r="N167" s="127">
        <f t="shared" si="81"/>
        <v>-327.60602548399947</v>
      </c>
      <c r="O167" s="128">
        <f t="shared" si="82"/>
        <v>-6.5539477168993013E-2</v>
      </c>
      <c r="P167" s="102">
        <v>712.6</v>
      </c>
      <c r="Q167" s="129">
        <v>1919</v>
      </c>
      <c r="R167" s="126">
        <f>D167*F167</f>
        <v>1874.964010338</v>
      </c>
      <c r="S167" s="122">
        <f t="shared" si="83"/>
        <v>44.03598966200002</v>
      </c>
      <c r="T167" s="167">
        <f t="shared" si="84"/>
        <v>2.3486311960762195E-2</v>
      </c>
      <c r="U167" s="129">
        <v>1903</v>
      </c>
      <c r="V167" s="150">
        <f>D167*G167</f>
        <v>1843.811960322</v>
      </c>
      <c r="W167" s="127">
        <f t="shared" si="85"/>
        <v>59.188039677999996</v>
      </c>
      <c r="X167" s="128">
        <f t="shared" si="86"/>
        <v>3.2100908851715827E-2</v>
      </c>
      <c r="Y167" s="130">
        <f t="shared" si="87"/>
        <v>2.9053435114503818</v>
      </c>
      <c r="Z167" s="131">
        <v>2530</v>
      </c>
      <c r="AA167" s="125">
        <v>2255</v>
      </c>
      <c r="AB167" s="125">
        <v>100</v>
      </c>
      <c r="AC167" s="127">
        <f t="shared" si="88"/>
        <v>2355</v>
      </c>
      <c r="AD167" s="128">
        <f t="shared" si="89"/>
        <v>0.93083003952569165</v>
      </c>
      <c r="AE167" s="132">
        <f t="shared" si="90"/>
        <v>1.1576595331276589</v>
      </c>
      <c r="AF167" s="125">
        <v>105</v>
      </c>
      <c r="AG167" s="128">
        <f t="shared" si="91"/>
        <v>4.1501976284584984E-2</v>
      </c>
      <c r="AH167" s="133">
        <f t="shared" si="92"/>
        <v>0.37458009571270606</v>
      </c>
      <c r="AI167" s="125">
        <v>30</v>
      </c>
      <c r="AJ167" s="125">
        <v>20</v>
      </c>
      <c r="AK167" s="127">
        <f t="shared" si="93"/>
        <v>50</v>
      </c>
      <c r="AL167" s="128">
        <f t="shared" si="94"/>
        <v>1.9762845849802372E-2</v>
      </c>
      <c r="AM167" s="133">
        <f t="shared" si="95"/>
        <v>0.25953885758677236</v>
      </c>
      <c r="AN167" s="125">
        <v>20</v>
      </c>
      <c r="AO167" s="105" t="s">
        <v>6</v>
      </c>
      <c r="AP167" s="241" t="s">
        <v>6</v>
      </c>
      <c r="AQ167" s="169" t="s">
        <v>61</v>
      </c>
    </row>
    <row r="168" spans="1:43" x14ac:dyDescent="0.2">
      <c r="A168" s="154"/>
      <c r="B168" s="158">
        <v>4210840.01</v>
      </c>
      <c r="C168" s="134"/>
      <c r="D168" s="121"/>
      <c r="E168" s="122"/>
      <c r="F168" s="122"/>
      <c r="G168" s="122"/>
      <c r="H168" s="164">
        <v>244210840.00999999</v>
      </c>
      <c r="I168" s="123">
        <v>2.52</v>
      </c>
      <c r="J168" s="124">
        <f t="shared" si="80"/>
        <v>252</v>
      </c>
      <c r="K168" s="125">
        <v>5242</v>
      </c>
      <c r="L168" s="125">
        <v>5384</v>
      </c>
      <c r="M168" s="126">
        <v>5427</v>
      </c>
      <c r="N168" s="127">
        <f t="shared" si="81"/>
        <v>-185</v>
      </c>
      <c r="O168" s="128">
        <f t="shared" si="82"/>
        <v>-3.4088815183342544E-2</v>
      </c>
      <c r="P168" s="102">
        <v>2080.6999999999998</v>
      </c>
      <c r="Q168" s="129">
        <v>2731</v>
      </c>
      <c r="R168" s="126">
        <v>2662</v>
      </c>
      <c r="S168" s="122">
        <f t="shared" si="83"/>
        <v>69</v>
      </c>
      <c r="T168" s="167">
        <f t="shared" si="84"/>
        <v>2.5920360631104433E-2</v>
      </c>
      <c r="U168" s="129">
        <v>2623</v>
      </c>
      <c r="V168" s="150">
        <v>2576</v>
      </c>
      <c r="W168" s="127">
        <f t="shared" si="85"/>
        <v>47</v>
      </c>
      <c r="X168" s="128">
        <f t="shared" si="86"/>
        <v>1.8245341614906832E-2</v>
      </c>
      <c r="Y168" s="130">
        <f t="shared" si="87"/>
        <v>10.408730158730158</v>
      </c>
      <c r="Z168" s="131">
        <v>2585</v>
      </c>
      <c r="AA168" s="125">
        <v>2120</v>
      </c>
      <c r="AB168" s="125">
        <v>115</v>
      </c>
      <c r="AC168" s="127">
        <f t="shared" si="88"/>
        <v>2235</v>
      </c>
      <c r="AD168" s="128">
        <f t="shared" si="89"/>
        <v>0.8646034816247582</v>
      </c>
      <c r="AE168" s="132">
        <f t="shared" si="90"/>
        <v>1.0752945439838695</v>
      </c>
      <c r="AF168" s="125">
        <v>160</v>
      </c>
      <c r="AG168" s="128">
        <f t="shared" si="91"/>
        <v>6.1895551257253385E-2</v>
      </c>
      <c r="AH168" s="133">
        <f t="shared" si="92"/>
        <v>0.55864427648338733</v>
      </c>
      <c r="AI168" s="125">
        <v>125</v>
      </c>
      <c r="AJ168" s="125">
        <v>20</v>
      </c>
      <c r="AK168" s="127">
        <f t="shared" si="93"/>
        <v>145</v>
      </c>
      <c r="AL168" s="128">
        <f t="shared" si="94"/>
        <v>5.6092843326885883E-2</v>
      </c>
      <c r="AM168" s="133">
        <f t="shared" si="95"/>
        <v>0.73664858727820082</v>
      </c>
      <c r="AN168" s="125">
        <v>45</v>
      </c>
      <c r="AO168" s="105" t="s">
        <v>6</v>
      </c>
      <c r="AP168" s="241" t="s">
        <v>6</v>
      </c>
    </row>
    <row r="169" spans="1:43" x14ac:dyDescent="0.2">
      <c r="A169" s="154"/>
      <c r="B169" s="158">
        <v>4210840.0199999996</v>
      </c>
      <c r="C169" s="134"/>
      <c r="D169" s="121"/>
      <c r="E169" s="122"/>
      <c r="F169" s="122"/>
      <c r="G169" s="122"/>
      <c r="H169" s="164">
        <v>244210840.02000001</v>
      </c>
      <c r="I169" s="123">
        <v>5.47</v>
      </c>
      <c r="J169" s="124">
        <f t="shared" si="80"/>
        <v>547</v>
      </c>
      <c r="K169" s="125">
        <v>4508</v>
      </c>
      <c r="L169" s="125">
        <v>4699</v>
      </c>
      <c r="M169" s="126">
        <v>4940</v>
      </c>
      <c r="N169" s="127">
        <f t="shared" si="81"/>
        <v>-432</v>
      </c>
      <c r="O169" s="128">
        <f t="shared" si="82"/>
        <v>-8.7449392712550603E-2</v>
      </c>
      <c r="P169" s="102">
        <v>823.6</v>
      </c>
      <c r="Q169" s="129">
        <v>2044</v>
      </c>
      <c r="R169" s="126">
        <v>2024</v>
      </c>
      <c r="S169" s="122">
        <f t="shared" si="83"/>
        <v>20</v>
      </c>
      <c r="T169" s="167">
        <f t="shared" si="84"/>
        <v>9.881422924901186E-3</v>
      </c>
      <c r="U169" s="129">
        <v>2023</v>
      </c>
      <c r="V169" s="150">
        <v>1977</v>
      </c>
      <c r="W169" s="127">
        <f t="shared" si="85"/>
        <v>46</v>
      </c>
      <c r="X169" s="128">
        <f t="shared" si="86"/>
        <v>2.3267577137076379E-2</v>
      </c>
      <c r="Y169" s="130">
        <f t="shared" si="87"/>
        <v>3.6983546617915906</v>
      </c>
      <c r="Z169" s="131">
        <v>2405</v>
      </c>
      <c r="AA169" s="125">
        <v>2050</v>
      </c>
      <c r="AB169" s="125">
        <v>115</v>
      </c>
      <c r="AC169" s="127">
        <f t="shared" si="88"/>
        <v>2165</v>
      </c>
      <c r="AD169" s="128">
        <f t="shared" si="89"/>
        <v>0.9002079002079002</v>
      </c>
      <c r="AE169" s="132">
        <f t="shared" si="90"/>
        <v>1.1195752320192971</v>
      </c>
      <c r="AF169" s="125">
        <v>140</v>
      </c>
      <c r="AG169" s="128">
        <f t="shared" si="91"/>
        <v>5.8212058212058215E-2</v>
      </c>
      <c r="AH169" s="133">
        <f t="shared" si="92"/>
        <v>0.52539855420825854</v>
      </c>
      <c r="AI169" s="125">
        <v>60</v>
      </c>
      <c r="AJ169" s="125">
        <v>15</v>
      </c>
      <c r="AK169" s="127">
        <f t="shared" si="93"/>
        <v>75</v>
      </c>
      <c r="AL169" s="128">
        <f t="shared" si="94"/>
        <v>3.1185031185031187E-2</v>
      </c>
      <c r="AM169" s="133">
        <f t="shared" si="95"/>
        <v>0.40954260479908577</v>
      </c>
      <c r="AN169" s="125">
        <v>25</v>
      </c>
      <c r="AO169" s="105" t="s">
        <v>6</v>
      </c>
      <c r="AP169" s="241" t="s">
        <v>6</v>
      </c>
    </row>
    <row r="170" spans="1:43" x14ac:dyDescent="0.2">
      <c r="A170" s="155" t="s">
        <v>81</v>
      </c>
      <c r="B170" s="159">
        <v>4210845.03</v>
      </c>
      <c r="C170" s="104">
        <v>4210845.01</v>
      </c>
      <c r="D170" s="62">
        <v>0.47482004300000002</v>
      </c>
      <c r="E170" s="204">
        <v>8599</v>
      </c>
      <c r="F170" s="204">
        <v>3154</v>
      </c>
      <c r="G170" s="205">
        <v>3082</v>
      </c>
      <c r="H170" s="203"/>
      <c r="I170" s="60">
        <v>33.25</v>
      </c>
      <c r="J170" s="19">
        <f t="shared" si="80"/>
        <v>3325</v>
      </c>
      <c r="K170" s="61">
        <v>4659</v>
      </c>
      <c r="L170" s="61">
        <v>4309</v>
      </c>
      <c r="M170" s="204">
        <f>D170*E170</f>
        <v>4082.9775497570004</v>
      </c>
      <c r="N170" s="20">
        <f t="shared" si="81"/>
        <v>576.02245024299964</v>
      </c>
      <c r="O170" s="22">
        <f t="shared" si="82"/>
        <v>0.14107901481782131</v>
      </c>
      <c r="P170" s="62">
        <v>140.1</v>
      </c>
      <c r="Q170" s="63">
        <v>1806</v>
      </c>
      <c r="R170" s="204">
        <f>D170*F170</f>
        <v>1497.5824156220001</v>
      </c>
      <c r="S170" s="21">
        <f t="shared" si="83"/>
        <v>308.4175843779999</v>
      </c>
      <c r="T170" s="23">
        <f t="shared" si="84"/>
        <v>0.20594364701451368</v>
      </c>
      <c r="U170" s="63">
        <v>1786</v>
      </c>
      <c r="V170" s="205">
        <f>D170*G170</f>
        <v>1463.3953725260001</v>
      </c>
      <c r="W170" s="20">
        <f t="shared" si="85"/>
        <v>322.60462747399993</v>
      </c>
      <c r="X170" s="22">
        <f t="shared" si="86"/>
        <v>0.22044939701916968</v>
      </c>
      <c r="Y170" s="12">
        <f t="shared" si="87"/>
        <v>0.53714285714285714</v>
      </c>
      <c r="Z170" s="64">
        <v>2470</v>
      </c>
      <c r="AA170" s="61">
        <v>2185</v>
      </c>
      <c r="AB170" s="61">
        <v>75</v>
      </c>
      <c r="AC170" s="20">
        <f t="shared" si="88"/>
        <v>2260</v>
      </c>
      <c r="AD170" s="22">
        <f t="shared" si="89"/>
        <v>0.91497975708502022</v>
      </c>
      <c r="AE170" s="13">
        <f t="shared" si="90"/>
        <v>1.1379467716233576</v>
      </c>
      <c r="AF170" s="61">
        <v>140</v>
      </c>
      <c r="AG170" s="22">
        <f t="shared" si="91"/>
        <v>5.6680161943319839E-2</v>
      </c>
      <c r="AH170" s="14">
        <f t="shared" si="92"/>
        <v>0.51157227646593595</v>
      </c>
      <c r="AI170" s="61">
        <v>50</v>
      </c>
      <c r="AJ170" s="61">
        <v>0</v>
      </c>
      <c r="AK170" s="20">
        <f t="shared" si="93"/>
        <v>50</v>
      </c>
      <c r="AL170" s="22">
        <f t="shared" si="94"/>
        <v>2.0242914979757085E-2</v>
      </c>
      <c r="AM170" s="14">
        <f t="shared" si="95"/>
        <v>0.26584344522045916</v>
      </c>
      <c r="AN170" s="61">
        <v>20</v>
      </c>
      <c r="AO170" s="15" t="s">
        <v>2</v>
      </c>
      <c r="AP170" s="241" t="s">
        <v>6</v>
      </c>
      <c r="AQ170" s="169" t="s">
        <v>61</v>
      </c>
    </row>
    <row r="171" spans="1:43" x14ac:dyDescent="0.2">
      <c r="A171" s="154"/>
      <c r="B171" s="158">
        <v>4210845.04</v>
      </c>
      <c r="C171" s="134">
        <v>4210845.01</v>
      </c>
      <c r="D171" s="102">
        <v>0.52517995699999998</v>
      </c>
      <c r="E171" s="126">
        <v>8599</v>
      </c>
      <c r="F171" s="126">
        <v>3154</v>
      </c>
      <c r="G171" s="150">
        <v>3082</v>
      </c>
      <c r="H171" s="164"/>
      <c r="I171" s="123">
        <v>2.7</v>
      </c>
      <c r="J171" s="124">
        <f t="shared" si="80"/>
        <v>270</v>
      </c>
      <c r="K171" s="125">
        <v>4652</v>
      </c>
      <c r="L171" s="125">
        <v>4566</v>
      </c>
      <c r="M171" s="126">
        <f>D171*E171</f>
        <v>4516.0224502430001</v>
      </c>
      <c r="N171" s="127">
        <f t="shared" si="81"/>
        <v>135.97754975699991</v>
      </c>
      <c r="O171" s="128">
        <f t="shared" si="82"/>
        <v>3.0110025194778022E-2</v>
      </c>
      <c r="P171" s="102">
        <v>1721.4</v>
      </c>
      <c r="Q171" s="129">
        <v>1784</v>
      </c>
      <c r="R171" s="126">
        <f>D171*F171</f>
        <v>1656.4175843779999</v>
      </c>
      <c r="S171" s="122">
        <f t="shared" si="83"/>
        <v>127.5824156220001</v>
      </c>
      <c r="T171" s="167">
        <f t="shared" si="84"/>
        <v>7.7023099021197888E-2</v>
      </c>
      <c r="U171" s="129">
        <v>1762</v>
      </c>
      <c r="V171" s="150">
        <f>D171*G171</f>
        <v>1618.6046274739999</v>
      </c>
      <c r="W171" s="127">
        <f t="shared" si="85"/>
        <v>143.39537252600007</v>
      </c>
      <c r="X171" s="128">
        <f t="shared" si="86"/>
        <v>8.8591969954876129E-2</v>
      </c>
      <c r="Y171" s="130">
        <f t="shared" si="87"/>
        <v>6.5259259259259261</v>
      </c>
      <c r="Z171" s="131">
        <v>2435</v>
      </c>
      <c r="AA171" s="125">
        <v>2170</v>
      </c>
      <c r="AB171" s="125">
        <v>85</v>
      </c>
      <c r="AC171" s="127">
        <f t="shared" si="88"/>
        <v>2255</v>
      </c>
      <c r="AD171" s="128">
        <f t="shared" si="89"/>
        <v>0.92607802874743328</v>
      </c>
      <c r="AE171" s="132">
        <f t="shared" si="90"/>
        <v>1.1517495277073575</v>
      </c>
      <c r="AF171" s="125">
        <v>95</v>
      </c>
      <c r="AG171" s="128">
        <f t="shared" si="91"/>
        <v>3.9014373716632446E-2</v>
      </c>
      <c r="AH171" s="133">
        <f t="shared" si="92"/>
        <v>0.35212799845330556</v>
      </c>
      <c r="AI171" s="125">
        <v>65</v>
      </c>
      <c r="AJ171" s="125">
        <v>0</v>
      </c>
      <c r="AK171" s="127">
        <f t="shared" si="93"/>
        <v>65</v>
      </c>
      <c r="AL171" s="128">
        <f t="shared" si="94"/>
        <v>2.6694045174537988E-2</v>
      </c>
      <c r="AM171" s="133">
        <f t="shared" si="95"/>
        <v>0.35056398464184574</v>
      </c>
      <c r="AN171" s="125">
        <v>15</v>
      </c>
      <c r="AO171" s="105" t="s">
        <v>6</v>
      </c>
      <c r="AP171" s="241" t="s">
        <v>6</v>
      </c>
      <c r="AQ171" s="169" t="s">
        <v>61</v>
      </c>
    </row>
    <row r="172" spans="1:43" x14ac:dyDescent="0.2">
      <c r="B172" s="159">
        <v>4210845.05</v>
      </c>
      <c r="C172" s="104">
        <v>4210845.0199999996</v>
      </c>
      <c r="D172" s="62">
        <v>0.81700091200000002</v>
      </c>
      <c r="E172" s="204">
        <v>6602</v>
      </c>
      <c r="F172" s="204">
        <v>2616</v>
      </c>
      <c r="G172" s="205">
        <v>2468</v>
      </c>
      <c r="H172" s="203"/>
      <c r="I172" s="60">
        <v>106.88</v>
      </c>
      <c r="J172" s="19">
        <f t="shared" si="80"/>
        <v>10688</v>
      </c>
      <c r="K172" s="61">
        <v>6647</v>
      </c>
      <c r="L172" s="61">
        <v>6177</v>
      </c>
      <c r="M172" s="204">
        <f>D172*E172</f>
        <v>5393.8400210239997</v>
      </c>
      <c r="N172" s="20">
        <f t="shared" si="81"/>
        <v>1253.1599789760003</v>
      </c>
      <c r="O172" s="22">
        <f t="shared" si="82"/>
        <v>0.23233169209532706</v>
      </c>
      <c r="P172" s="62">
        <v>62.2</v>
      </c>
      <c r="Q172" s="63">
        <v>2626</v>
      </c>
      <c r="R172" s="204">
        <f>D172*F172</f>
        <v>2137.274385792</v>
      </c>
      <c r="S172" s="21">
        <f t="shared" si="83"/>
        <v>488.72561420800002</v>
      </c>
      <c r="T172" s="23">
        <f t="shared" si="84"/>
        <v>0.22866769819397578</v>
      </c>
      <c r="U172" s="63">
        <v>2544</v>
      </c>
      <c r="V172" s="205">
        <f>D172*G172</f>
        <v>2016.358250816</v>
      </c>
      <c r="W172" s="20">
        <f t="shared" si="85"/>
        <v>527.64174918399999</v>
      </c>
      <c r="X172" s="22">
        <f t="shared" si="86"/>
        <v>0.26168055650352245</v>
      </c>
      <c r="Y172" s="12">
        <f t="shared" si="87"/>
        <v>0.23802395209580837</v>
      </c>
      <c r="Z172" s="64">
        <v>3365</v>
      </c>
      <c r="AA172" s="61">
        <v>3070</v>
      </c>
      <c r="AB172" s="61">
        <v>140</v>
      </c>
      <c r="AC172" s="20">
        <f t="shared" si="88"/>
        <v>3210</v>
      </c>
      <c r="AD172" s="22">
        <f t="shared" si="89"/>
        <v>0.95393759286775637</v>
      </c>
      <c r="AE172" s="13">
        <f t="shared" si="90"/>
        <v>1.1863980549606328</v>
      </c>
      <c r="AF172" s="61">
        <v>30</v>
      </c>
      <c r="AG172" s="22">
        <f t="shared" si="91"/>
        <v>8.9153046062407128E-3</v>
      </c>
      <c r="AH172" s="14">
        <f t="shared" si="92"/>
        <v>8.0465942870146148E-2</v>
      </c>
      <c r="AI172" s="61">
        <v>70</v>
      </c>
      <c r="AJ172" s="61">
        <v>15</v>
      </c>
      <c r="AK172" s="20">
        <f t="shared" si="93"/>
        <v>85</v>
      </c>
      <c r="AL172" s="22">
        <f t="shared" si="94"/>
        <v>2.5260029717682021E-2</v>
      </c>
      <c r="AM172" s="14">
        <f t="shared" si="95"/>
        <v>0.33173153833007668</v>
      </c>
      <c r="AN172" s="61">
        <v>40</v>
      </c>
      <c r="AO172" s="15" t="s">
        <v>2</v>
      </c>
      <c r="AP172" s="234" t="s">
        <v>2</v>
      </c>
      <c r="AQ172" s="169" t="s">
        <v>61</v>
      </c>
    </row>
    <row r="173" spans="1:43" x14ac:dyDescent="0.2">
      <c r="B173" s="159">
        <v>4210845.0599999996</v>
      </c>
      <c r="C173" s="104">
        <v>4210845.0199999996</v>
      </c>
      <c r="D173" s="62">
        <v>0.18248072800000001</v>
      </c>
      <c r="E173" s="204">
        <v>6602</v>
      </c>
      <c r="F173" s="204">
        <v>2616</v>
      </c>
      <c r="G173" s="205">
        <v>2468</v>
      </c>
      <c r="H173" s="203"/>
      <c r="I173" s="60">
        <v>58.46</v>
      </c>
      <c r="J173" s="19">
        <f t="shared" si="80"/>
        <v>5846</v>
      </c>
      <c r="K173" s="61">
        <v>1188</v>
      </c>
      <c r="L173" s="61">
        <v>1115</v>
      </c>
      <c r="M173" s="204">
        <f>D173*E173</f>
        <v>1204.737766256</v>
      </c>
      <c r="N173" s="20">
        <f t="shared" si="81"/>
        <v>-16.737766255999986</v>
      </c>
      <c r="O173" s="22">
        <f t="shared" si="82"/>
        <v>-1.3893285928950703E-2</v>
      </c>
      <c r="P173" s="62">
        <v>20.3</v>
      </c>
      <c r="Q173" s="63">
        <v>495</v>
      </c>
      <c r="R173" s="204">
        <f>D173*F173</f>
        <v>477.36958444800001</v>
      </c>
      <c r="S173" s="21">
        <f t="shared" si="83"/>
        <v>17.630415551999988</v>
      </c>
      <c r="T173" s="23">
        <f t="shared" si="84"/>
        <v>3.6932423276163868E-2</v>
      </c>
      <c r="U173" s="63">
        <v>477</v>
      </c>
      <c r="V173" s="205">
        <f>D173*G173</f>
        <v>450.362436704</v>
      </c>
      <c r="W173" s="20">
        <f t="shared" si="85"/>
        <v>26.637563295999996</v>
      </c>
      <c r="X173" s="22">
        <f t="shared" si="86"/>
        <v>5.9146947269733095E-2</v>
      </c>
      <c r="Y173" s="12">
        <f t="shared" si="87"/>
        <v>8.1594252480328436E-2</v>
      </c>
      <c r="Z173" s="64">
        <v>545</v>
      </c>
      <c r="AA173" s="61">
        <v>490</v>
      </c>
      <c r="AB173" s="61">
        <v>20</v>
      </c>
      <c r="AC173" s="20">
        <f t="shared" si="88"/>
        <v>510</v>
      </c>
      <c r="AD173" s="22">
        <f t="shared" si="89"/>
        <v>0.93577981651376152</v>
      </c>
      <c r="AE173" s="13">
        <f t="shared" si="90"/>
        <v>1.1638154974538797</v>
      </c>
      <c r="AF173" s="61">
        <v>15</v>
      </c>
      <c r="AG173" s="22">
        <f t="shared" si="91"/>
        <v>2.7522935779816515E-2</v>
      </c>
      <c r="AH173" s="14">
        <f t="shared" si="92"/>
        <v>0.24841091537435028</v>
      </c>
      <c r="AI173" s="61">
        <v>10</v>
      </c>
      <c r="AJ173" s="61">
        <v>0</v>
      </c>
      <c r="AK173" s="20">
        <f t="shared" si="93"/>
        <v>10</v>
      </c>
      <c r="AL173" s="22">
        <f t="shared" si="94"/>
        <v>1.834862385321101E-2</v>
      </c>
      <c r="AM173" s="14">
        <f t="shared" si="95"/>
        <v>0.24096635218148044</v>
      </c>
      <c r="AN173" s="61">
        <v>0</v>
      </c>
      <c r="AO173" s="15" t="s">
        <v>2</v>
      </c>
      <c r="AP173" s="234" t="s">
        <v>2</v>
      </c>
      <c r="AQ173" s="169" t="s">
        <v>61</v>
      </c>
    </row>
    <row r="174" spans="1:43" x14ac:dyDescent="0.2">
      <c r="A174" s="154"/>
      <c r="B174" s="158">
        <v>4210846.0199999996</v>
      </c>
      <c r="C174" s="134"/>
      <c r="D174" s="121"/>
      <c r="E174" s="122"/>
      <c r="F174" s="122"/>
      <c r="G174" s="122"/>
      <c r="H174" s="164">
        <v>244210846.02000001</v>
      </c>
      <c r="I174" s="123">
        <v>33.840000000000003</v>
      </c>
      <c r="J174" s="124">
        <f t="shared" si="80"/>
        <v>3384.0000000000005</v>
      </c>
      <c r="K174" s="125">
        <v>6266</v>
      </c>
      <c r="L174" s="125">
        <v>5942</v>
      </c>
      <c r="M174" s="126">
        <v>5760</v>
      </c>
      <c r="N174" s="127">
        <f t="shared" si="81"/>
        <v>506</v>
      </c>
      <c r="O174" s="128">
        <f t="shared" si="82"/>
        <v>8.7847222222222215E-2</v>
      </c>
      <c r="P174" s="102">
        <v>185.2</v>
      </c>
      <c r="Q174" s="129">
        <v>2506</v>
      </c>
      <c r="R174" s="126">
        <v>2128</v>
      </c>
      <c r="S174" s="122">
        <f t="shared" si="83"/>
        <v>378</v>
      </c>
      <c r="T174" s="167">
        <f t="shared" si="84"/>
        <v>0.17763157894736842</v>
      </c>
      <c r="U174" s="129">
        <v>2484</v>
      </c>
      <c r="V174" s="150">
        <v>2101</v>
      </c>
      <c r="W174" s="127">
        <f t="shared" si="85"/>
        <v>383</v>
      </c>
      <c r="X174" s="128">
        <f t="shared" si="86"/>
        <v>0.18229414564493099</v>
      </c>
      <c r="Y174" s="130">
        <f t="shared" si="87"/>
        <v>0.73404255319148926</v>
      </c>
      <c r="Z174" s="131">
        <v>3245</v>
      </c>
      <c r="AA174" s="125">
        <v>2870</v>
      </c>
      <c r="AB174" s="125">
        <v>115</v>
      </c>
      <c r="AC174" s="127">
        <f t="shared" si="88"/>
        <v>2985</v>
      </c>
      <c r="AD174" s="128">
        <f t="shared" si="89"/>
        <v>0.91987673343605547</v>
      </c>
      <c r="AE174" s="132">
        <f t="shared" si="90"/>
        <v>1.1440370685793575</v>
      </c>
      <c r="AF174" s="125">
        <v>165</v>
      </c>
      <c r="AG174" s="128">
        <f t="shared" si="91"/>
        <v>5.0847457627118647E-2</v>
      </c>
      <c r="AH174" s="133">
        <f t="shared" si="92"/>
        <v>0.45892864026786745</v>
      </c>
      <c r="AI174" s="125">
        <v>40</v>
      </c>
      <c r="AJ174" s="125">
        <v>40</v>
      </c>
      <c r="AK174" s="127">
        <f t="shared" si="93"/>
        <v>80</v>
      </c>
      <c r="AL174" s="128">
        <f t="shared" si="94"/>
        <v>2.465331278890601E-2</v>
      </c>
      <c r="AM174" s="133">
        <f t="shared" si="95"/>
        <v>0.32376372743027876</v>
      </c>
      <c r="AN174" s="125">
        <v>15</v>
      </c>
      <c r="AO174" s="105" t="s">
        <v>6</v>
      </c>
      <c r="AP174" s="241" t="s">
        <v>6</v>
      </c>
    </row>
    <row r="175" spans="1:43" x14ac:dyDescent="0.2">
      <c r="B175" s="159">
        <v>4210846.03</v>
      </c>
      <c r="H175" s="203">
        <v>244210846.03</v>
      </c>
      <c r="I175" s="60">
        <v>20.92</v>
      </c>
      <c r="J175" s="19">
        <f t="shared" si="80"/>
        <v>2092</v>
      </c>
      <c r="K175" s="61">
        <v>1249</v>
      </c>
      <c r="L175" s="61">
        <v>1202</v>
      </c>
      <c r="M175" s="204">
        <v>1136</v>
      </c>
      <c r="N175" s="20">
        <f t="shared" si="81"/>
        <v>113</v>
      </c>
      <c r="O175" s="22">
        <f t="shared" si="82"/>
        <v>9.9471830985915499E-2</v>
      </c>
      <c r="P175" s="62">
        <v>59.7</v>
      </c>
      <c r="Q175" s="63">
        <v>485</v>
      </c>
      <c r="R175" s="204">
        <v>454</v>
      </c>
      <c r="S175" s="21">
        <f t="shared" si="83"/>
        <v>31</v>
      </c>
      <c r="T175" s="23">
        <f t="shared" si="84"/>
        <v>6.8281938325991193E-2</v>
      </c>
      <c r="U175" s="63">
        <v>481</v>
      </c>
      <c r="V175" s="205">
        <v>450</v>
      </c>
      <c r="W175" s="20">
        <f t="shared" si="85"/>
        <v>31</v>
      </c>
      <c r="X175" s="22">
        <f t="shared" si="86"/>
        <v>6.8888888888888888E-2</v>
      </c>
      <c r="Y175" s="12">
        <f t="shared" si="87"/>
        <v>0.22992351816443596</v>
      </c>
      <c r="Z175" s="64">
        <v>610</v>
      </c>
      <c r="AA175" s="61">
        <v>545</v>
      </c>
      <c r="AB175" s="61">
        <v>20</v>
      </c>
      <c r="AC175" s="20">
        <f t="shared" si="88"/>
        <v>565</v>
      </c>
      <c r="AD175" s="22">
        <f t="shared" si="89"/>
        <v>0.92622950819672134</v>
      </c>
      <c r="AE175" s="13">
        <f t="shared" si="90"/>
        <v>1.1519379204547924</v>
      </c>
      <c r="AF175" s="61">
        <v>0</v>
      </c>
      <c r="AG175" s="22">
        <f t="shared" si="91"/>
        <v>0</v>
      </c>
      <c r="AH175" s="14">
        <f t="shared" si="92"/>
        <v>0</v>
      </c>
      <c r="AI175" s="61">
        <v>40</v>
      </c>
      <c r="AJ175" s="61">
        <v>0</v>
      </c>
      <c r="AK175" s="20">
        <f t="shared" si="93"/>
        <v>40</v>
      </c>
      <c r="AL175" s="22">
        <f t="shared" si="94"/>
        <v>6.5573770491803282E-2</v>
      </c>
      <c r="AM175" s="14">
        <f t="shared" si="95"/>
        <v>0.86115843894365141</v>
      </c>
      <c r="AN175" s="61">
        <v>0</v>
      </c>
      <c r="AO175" s="15" t="s">
        <v>2</v>
      </c>
      <c r="AP175" s="234" t="s">
        <v>2</v>
      </c>
    </row>
    <row r="176" spans="1:43" x14ac:dyDescent="0.2">
      <c r="A176" s="154"/>
      <c r="B176" s="158">
        <v>4210846.04</v>
      </c>
      <c r="C176" s="134"/>
      <c r="D176" s="121"/>
      <c r="E176" s="122"/>
      <c r="F176" s="122"/>
      <c r="G176" s="122"/>
      <c r="H176" s="164">
        <v>244210846.03999999</v>
      </c>
      <c r="I176" s="123">
        <v>3.73</v>
      </c>
      <c r="J176" s="124">
        <f t="shared" si="80"/>
        <v>373</v>
      </c>
      <c r="K176" s="125">
        <v>8164</v>
      </c>
      <c r="L176" s="125">
        <v>7700</v>
      </c>
      <c r="M176" s="126">
        <v>6969</v>
      </c>
      <c r="N176" s="127">
        <f t="shared" si="81"/>
        <v>1195</v>
      </c>
      <c r="O176" s="128">
        <f t="shared" si="82"/>
        <v>0.17147366910604103</v>
      </c>
      <c r="P176" s="102">
        <v>2188.4</v>
      </c>
      <c r="Q176" s="129">
        <v>3109</v>
      </c>
      <c r="R176" s="126">
        <v>2609</v>
      </c>
      <c r="S176" s="122">
        <f t="shared" si="83"/>
        <v>500</v>
      </c>
      <c r="T176" s="167">
        <f t="shared" si="84"/>
        <v>0.19164430816404754</v>
      </c>
      <c r="U176" s="129">
        <v>3087</v>
      </c>
      <c r="V176" s="150">
        <v>2581</v>
      </c>
      <c r="W176" s="127">
        <f t="shared" si="85"/>
        <v>506</v>
      </c>
      <c r="X176" s="128">
        <f t="shared" si="86"/>
        <v>0.19604804339403331</v>
      </c>
      <c r="Y176" s="130">
        <f t="shared" si="87"/>
        <v>8.2761394101876675</v>
      </c>
      <c r="Z176" s="131">
        <v>4260</v>
      </c>
      <c r="AA176" s="125">
        <v>3755</v>
      </c>
      <c r="AB176" s="125">
        <v>150</v>
      </c>
      <c r="AC176" s="127">
        <f t="shared" si="88"/>
        <v>3905</v>
      </c>
      <c r="AD176" s="128">
        <f t="shared" si="89"/>
        <v>0.91666666666666663</v>
      </c>
      <c r="AE176" s="132">
        <f t="shared" si="90"/>
        <v>1.140044756084315</v>
      </c>
      <c r="AF176" s="125">
        <v>205</v>
      </c>
      <c r="AG176" s="128">
        <f t="shared" si="91"/>
        <v>4.8122065727699531E-2</v>
      </c>
      <c r="AH176" s="133">
        <f t="shared" si="92"/>
        <v>0.43433035242878382</v>
      </c>
      <c r="AI176" s="125">
        <v>105</v>
      </c>
      <c r="AJ176" s="125">
        <v>30</v>
      </c>
      <c r="AK176" s="127">
        <f t="shared" si="93"/>
        <v>135</v>
      </c>
      <c r="AL176" s="128">
        <f t="shared" si="94"/>
        <v>3.1690140845070422E-2</v>
      </c>
      <c r="AM176" s="133">
        <f t="shared" si="95"/>
        <v>0.41617604135569064</v>
      </c>
      <c r="AN176" s="125">
        <v>15</v>
      </c>
      <c r="AO176" s="105" t="s">
        <v>6</v>
      </c>
      <c r="AP176" s="241" t="s">
        <v>6</v>
      </c>
    </row>
    <row r="177" spans="1:43" x14ac:dyDescent="0.2">
      <c r="B177" s="159">
        <v>4210850.0199999996</v>
      </c>
      <c r="H177" s="203">
        <v>244210850.02000001</v>
      </c>
      <c r="I177" s="60">
        <v>21.1</v>
      </c>
      <c r="J177" s="19">
        <f t="shared" si="80"/>
        <v>2110</v>
      </c>
      <c r="K177" s="61">
        <v>2660</v>
      </c>
      <c r="L177" s="61">
        <v>2229</v>
      </c>
      <c r="M177" s="204">
        <v>1855</v>
      </c>
      <c r="N177" s="20">
        <f t="shared" si="81"/>
        <v>805</v>
      </c>
      <c r="O177" s="22">
        <f t="shared" si="82"/>
        <v>0.43396226415094341</v>
      </c>
      <c r="P177" s="62">
        <v>126</v>
      </c>
      <c r="Q177" s="63">
        <v>1083</v>
      </c>
      <c r="R177" s="204">
        <v>763</v>
      </c>
      <c r="S177" s="21">
        <f t="shared" si="83"/>
        <v>320</v>
      </c>
      <c r="T177" s="23">
        <f t="shared" si="84"/>
        <v>0.41939711664482304</v>
      </c>
      <c r="U177" s="63">
        <v>1050</v>
      </c>
      <c r="V177" s="205">
        <v>740</v>
      </c>
      <c r="W177" s="20">
        <f t="shared" si="85"/>
        <v>310</v>
      </c>
      <c r="X177" s="22">
        <f t="shared" si="86"/>
        <v>0.41891891891891891</v>
      </c>
      <c r="Y177" s="12">
        <f t="shared" si="87"/>
        <v>0.49763033175355448</v>
      </c>
      <c r="Z177" s="64">
        <v>1310</v>
      </c>
      <c r="AA177" s="61">
        <v>1210</v>
      </c>
      <c r="AB177" s="61">
        <v>20</v>
      </c>
      <c r="AC177" s="20">
        <f t="shared" si="88"/>
        <v>1230</v>
      </c>
      <c r="AD177" s="22">
        <f t="shared" si="89"/>
        <v>0.93893129770992367</v>
      </c>
      <c r="AE177" s="13">
        <f t="shared" si="90"/>
        <v>1.1677349479392429</v>
      </c>
      <c r="AF177" s="61">
        <v>45</v>
      </c>
      <c r="AG177" s="22">
        <f t="shared" si="91"/>
        <v>3.4351145038167941E-2</v>
      </c>
      <c r="AH177" s="14">
        <f t="shared" si="92"/>
        <v>0.31003957758554407</v>
      </c>
      <c r="AI177" s="61">
        <v>15</v>
      </c>
      <c r="AJ177" s="61">
        <v>0</v>
      </c>
      <c r="AK177" s="20">
        <f t="shared" si="93"/>
        <v>15</v>
      </c>
      <c r="AL177" s="22">
        <f t="shared" si="94"/>
        <v>1.1450381679389313E-2</v>
      </c>
      <c r="AM177" s="14">
        <f t="shared" si="95"/>
        <v>0.15037404038806126</v>
      </c>
      <c r="AN177" s="61">
        <v>20</v>
      </c>
      <c r="AO177" s="15" t="s">
        <v>2</v>
      </c>
      <c r="AP177" s="234" t="s">
        <v>2</v>
      </c>
    </row>
    <row r="178" spans="1:43" x14ac:dyDescent="0.2">
      <c r="A178" s="154"/>
      <c r="B178" s="158">
        <v>4210850.03</v>
      </c>
      <c r="C178" s="134">
        <v>4210850.01</v>
      </c>
      <c r="D178" s="102">
        <v>0.33769621100000002</v>
      </c>
      <c r="E178" s="126">
        <v>9686</v>
      </c>
      <c r="F178" s="126">
        <v>3679</v>
      </c>
      <c r="G178" s="150">
        <v>3536</v>
      </c>
      <c r="H178" s="164"/>
      <c r="I178" s="123">
        <v>3.76</v>
      </c>
      <c r="J178" s="124">
        <f t="shared" si="80"/>
        <v>376</v>
      </c>
      <c r="K178" s="125">
        <v>3868</v>
      </c>
      <c r="L178" s="125">
        <v>3593</v>
      </c>
      <c r="M178" s="126">
        <f>D178*E178</f>
        <v>3270.9254997460002</v>
      </c>
      <c r="N178" s="127">
        <f t="shared" si="81"/>
        <v>597.07450025399976</v>
      </c>
      <c r="O178" s="128">
        <f t="shared" si="82"/>
        <v>0.18253992648269271</v>
      </c>
      <c r="P178" s="102">
        <v>1029.5999999999999</v>
      </c>
      <c r="Q178" s="129">
        <v>1553</v>
      </c>
      <c r="R178" s="126">
        <f>D178*F178</f>
        <v>1242.3843602690001</v>
      </c>
      <c r="S178" s="122">
        <f t="shared" si="83"/>
        <v>310.61563973099987</v>
      </c>
      <c r="T178" s="167">
        <f t="shared" si="84"/>
        <v>0.2500157356003303</v>
      </c>
      <c r="U178" s="129">
        <v>1455</v>
      </c>
      <c r="V178" s="150">
        <f>D178*G178</f>
        <v>1194.093802096</v>
      </c>
      <c r="W178" s="127">
        <f t="shared" si="85"/>
        <v>260.90619790400001</v>
      </c>
      <c r="X178" s="128">
        <f t="shared" si="86"/>
        <v>0.21849723819521533</v>
      </c>
      <c r="Y178" s="130">
        <f t="shared" si="87"/>
        <v>3.8696808510638299</v>
      </c>
      <c r="Z178" s="131">
        <v>1900</v>
      </c>
      <c r="AA178" s="125">
        <v>1675</v>
      </c>
      <c r="AB178" s="125">
        <v>40</v>
      </c>
      <c r="AC178" s="127">
        <f t="shared" si="88"/>
        <v>1715</v>
      </c>
      <c r="AD178" s="128">
        <f t="shared" si="89"/>
        <v>0.90263157894736845</v>
      </c>
      <c r="AE178" s="132">
        <f t="shared" si="90"/>
        <v>1.1225895253691487</v>
      </c>
      <c r="AF178" s="125">
        <v>125</v>
      </c>
      <c r="AG178" s="128">
        <f t="shared" si="91"/>
        <v>6.5789473684210523E-2</v>
      </c>
      <c r="AH178" s="133">
        <f t="shared" si="92"/>
        <v>0.59378924946938982</v>
      </c>
      <c r="AI178" s="125">
        <v>20</v>
      </c>
      <c r="AJ178" s="125">
        <v>20</v>
      </c>
      <c r="AK178" s="127">
        <f t="shared" si="93"/>
        <v>40</v>
      </c>
      <c r="AL178" s="128">
        <f t="shared" si="94"/>
        <v>2.1052631578947368E-2</v>
      </c>
      <c r="AM178" s="133">
        <f t="shared" si="95"/>
        <v>0.27647718302927754</v>
      </c>
      <c r="AN178" s="125">
        <v>15</v>
      </c>
      <c r="AO178" s="105" t="s">
        <v>6</v>
      </c>
      <c r="AP178" s="241" t="s">
        <v>6</v>
      </c>
      <c r="AQ178" s="169" t="s">
        <v>61</v>
      </c>
    </row>
    <row r="179" spans="1:43" x14ac:dyDescent="0.2">
      <c r="A179" s="154"/>
      <c r="B179" s="158">
        <v>4210850.04</v>
      </c>
      <c r="C179" s="134">
        <v>4210850.01</v>
      </c>
      <c r="D179" s="102">
        <v>0.35499577399999999</v>
      </c>
      <c r="E179" s="126">
        <v>9686</v>
      </c>
      <c r="F179" s="126">
        <v>3679</v>
      </c>
      <c r="G179" s="150">
        <v>3536</v>
      </c>
      <c r="H179" s="164"/>
      <c r="I179" s="123">
        <v>2.33</v>
      </c>
      <c r="J179" s="124">
        <f t="shared" si="80"/>
        <v>233</v>
      </c>
      <c r="K179" s="125">
        <v>4796</v>
      </c>
      <c r="L179" s="125">
        <v>4189</v>
      </c>
      <c r="M179" s="126">
        <f>D179*E179</f>
        <v>3438.4890669639999</v>
      </c>
      <c r="N179" s="127">
        <f t="shared" si="81"/>
        <v>1357.5109330360001</v>
      </c>
      <c r="O179" s="128">
        <f t="shared" si="82"/>
        <v>0.39479867656947615</v>
      </c>
      <c r="P179" s="102">
        <v>2061.9</v>
      </c>
      <c r="Q179" s="129">
        <v>1816</v>
      </c>
      <c r="R179" s="126">
        <f>D179*F179</f>
        <v>1306.0294525459999</v>
      </c>
      <c r="S179" s="122">
        <f t="shared" si="83"/>
        <v>509.9705474540001</v>
      </c>
      <c r="T179" s="167">
        <f t="shared" si="84"/>
        <v>0.39047400229746221</v>
      </c>
      <c r="U179" s="129">
        <v>1782</v>
      </c>
      <c r="V179" s="150">
        <f>D179*G179</f>
        <v>1255.2650568639999</v>
      </c>
      <c r="W179" s="127">
        <f t="shared" si="85"/>
        <v>526.73494313600008</v>
      </c>
      <c r="X179" s="128">
        <f t="shared" si="86"/>
        <v>0.41962049389945577</v>
      </c>
      <c r="Y179" s="130">
        <f t="shared" si="87"/>
        <v>7.6480686695278974</v>
      </c>
      <c r="Z179" s="131">
        <v>2520</v>
      </c>
      <c r="AA179" s="125">
        <v>2140</v>
      </c>
      <c r="AB179" s="125">
        <v>120</v>
      </c>
      <c r="AC179" s="127">
        <f t="shared" si="88"/>
        <v>2260</v>
      </c>
      <c r="AD179" s="128">
        <f t="shared" si="89"/>
        <v>0.89682539682539686</v>
      </c>
      <c r="AE179" s="132">
        <f t="shared" si="90"/>
        <v>1.1153684626625768</v>
      </c>
      <c r="AF179" s="125">
        <v>165</v>
      </c>
      <c r="AG179" s="128">
        <f t="shared" si="91"/>
        <v>6.5476190476190479E-2</v>
      </c>
      <c r="AH179" s="133">
        <f t="shared" si="92"/>
        <v>0.5909616816147738</v>
      </c>
      <c r="AI179" s="125">
        <v>50</v>
      </c>
      <c r="AJ179" s="125">
        <v>20</v>
      </c>
      <c r="AK179" s="127">
        <f t="shared" si="93"/>
        <v>70</v>
      </c>
      <c r="AL179" s="128">
        <f t="shared" si="94"/>
        <v>2.7777777777777776E-2</v>
      </c>
      <c r="AM179" s="133">
        <f t="shared" si="95"/>
        <v>0.36479628316363005</v>
      </c>
      <c r="AN179" s="125">
        <v>30</v>
      </c>
      <c r="AO179" s="105" t="s">
        <v>6</v>
      </c>
      <c r="AP179" s="241" t="s">
        <v>6</v>
      </c>
      <c r="AQ179" s="169" t="s">
        <v>61</v>
      </c>
    </row>
    <row r="180" spans="1:43" x14ac:dyDescent="0.2">
      <c r="A180" s="154"/>
      <c r="B180" s="158">
        <v>4210850.05</v>
      </c>
      <c r="C180" s="134">
        <v>4210850.01</v>
      </c>
      <c r="D180" s="102">
        <v>0.30730801400000002</v>
      </c>
      <c r="E180" s="126">
        <v>9686</v>
      </c>
      <c r="F180" s="126">
        <v>3679</v>
      </c>
      <c r="G180" s="150">
        <v>3536</v>
      </c>
      <c r="H180" s="164"/>
      <c r="I180" s="123">
        <v>13.18</v>
      </c>
      <c r="J180" s="124">
        <f t="shared" si="80"/>
        <v>1318</v>
      </c>
      <c r="K180" s="125">
        <v>4230</v>
      </c>
      <c r="L180" s="125">
        <v>3443</v>
      </c>
      <c r="M180" s="126">
        <f>D180*E180</f>
        <v>2976.585423604</v>
      </c>
      <c r="N180" s="127">
        <f t="shared" si="81"/>
        <v>1253.414576396</v>
      </c>
      <c r="O180" s="128">
        <f t="shared" si="82"/>
        <v>0.42109141785636595</v>
      </c>
      <c r="P180" s="102">
        <v>321</v>
      </c>
      <c r="Q180" s="129">
        <v>1549</v>
      </c>
      <c r="R180" s="126">
        <f>D180*F180</f>
        <v>1130.586183506</v>
      </c>
      <c r="S180" s="122">
        <f t="shared" si="83"/>
        <v>418.413816494</v>
      </c>
      <c r="T180" s="167">
        <f t="shared" si="84"/>
        <v>0.37008573304555997</v>
      </c>
      <c r="U180" s="129">
        <v>1511</v>
      </c>
      <c r="V180" s="150">
        <f>D180*G180</f>
        <v>1086.641137504</v>
      </c>
      <c r="W180" s="127">
        <f t="shared" si="85"/>
        <v>424.35886249600003</v>
      </c>
      <c r="X180" s="128">
        <f t="shared" si="86"/>
        <v>0.39052346524515591</v>
      </c>
      <c r="Y180" s="130">
        <f t="shared" si="87"/>
        <v>1.1464339908952959</v>
      </c>
      <c r="Z180" s="131">
        <v>2135</v>
      </c>
      <c r="AA180" s="125">
        <v>1885</v>
      </c>
      <c r="AB180" s="125">
        <v>110</v>
      </c>
      <c r="AC180" s="127">
        <f t="shared" si="88"/>
        <v>1995</v>
      </c>
      <c r="AD180" s="128">
        <f t="shared" si="89"/>
        <v>0.93442622950819676</v>
      </c>
      <c r="AE180" s="132">
        <f t="shared" si="90"/>
        <v>1.1621320613437729</v>
      </c>
      <c r="AF180" s="125">
        <v>70</v>
      </c>
      <c r="AG180" s="128">
        <f t="shared" si="91"/>
        <v>3.2786885245901641E-2</v>
      </c>
      <c r="AH180" s="133">
        <f t="shared" si="92"/>
        <v>0.2959211997355648</v>
      </c>
      <c r="AI180" s="125">
        <v>35</v>
      </c>
      <c r="AJ180" s="125">
        <v>0</v>
      </c>
      <c r="AK180" s="127">
        <f t="shared" si="93"/>
        <v>35</v>
      </c>
      <c r="AL180" s="128">
        <f t="shared" si="94"/>
        <v>1.6393442622950821E-2</v>
      </c>
      <c r="AM180" s="133">
        <f t="shared" si="95"/>
        <v>0.21528960973591285</v>
      </c>
      <c r="AN180" s="125">
        <v>35</v>
      </c>
      <c r="AO180" s="105" t="s">
        <v>6</v>
      </c>
      <c r="AP180" s="241" t="s">
        <v>6</v>
      </c>
      <c r="AQ180" s="169" t="s">
        <v>61</v>
      </c>
    </row>
    <row r="181" spans="1:43" x14ac:dyDescent="0.2">
      <c r="B181" s="159">
        <v>4210900</v>
      </c>
      <c r="H181" s="203">
        <v>244210900</v>
      </c>
      <c r="I181" s="60">
        <v>122.57</v>
      </c>
      <c r="J181" s="19">
        <f t="shared" si="80"/>
        <v>12257</v>
      </c>
      <c r="K181" s="61">
        <v>5611</v>
      </c>
      <c r="L181" s="61">
        <v>5023</v>
      </c>
      <c r="M181" s="204">
        <v>4094</v>
      </c>
      <c r="N181" s="20">
        <f t="shared" si="81"/>
        <v>1517</v>
      </c>
      <c r="O181" s="22">
        <f t="shared" si="82"/>
        <v>0.37054225696140691</v>
      </c>
      <c r="P181" s="62">
        <v>45.8</v>
      </c>
      <c r="Q181" s="63">
        <v>2365</v>
      </c>
      <c r="R181" s="204">
        <v>1642</v>
      </c>
      <c r="S181" s="21">
        <f t="shared" si="83"/>
        <v>723</v>
      </c>
      <c r="T181" s="23">
        <f t="shared" si="84"/>
        <v>0.44031668696711329</v>
      </c>
      <c r="U181" s="63">
        <v>2267</v>
      </c>
      <c r="V181" s="205">
        <v>1583</v>
      </c>
      <c r="W181" s="20">
        <f t="shared" si="85"/>
        <v>684</v>
      </c>
      <c r="X181" s="22">
        <f t="shared" si="86"/>
        <v>0.43209096651926721</v>
      </c>
      <c r="Y181" s="17"/>
      <c r="Z181" s="64">
        <v>2955</v>
      </c>
      <c r="AA181" s="61">
        <v>2665</v>
      </c>
      <c r="AB181" s="61">
        <v>115</v>
      </c>
      <c r="AC181" s="20">
        <f t="shared" si="88"/>
        <v>2780</v>
      </c>
      <c r="AD181" s="22">
        <f t="shared" si="89"/>
        <v>0.94077834179357023</v>
      </c>
      <c r="AE181" s="13">
        <f t="shared" si="90"/>
        <v>1.1700320893084988</v>
      </c>
      <c r="AF181" s="61">
        <v>10</v>
      </c>
      <c r="AG181" s="22">
        <f t="shared" si="91"/>
        <v>3.3840947546531302E-3</v>
      </c>
      <c r="AH181" s="14">
        <f t="shared" si="92"/>
        <v>3.0543474084381475E-2</v>
      </c>
      <c r="AI181" s="61">
        <v>120</v>
      </c>
      <c r="AJ181" s="61">
        <v>10</v>
      </c>
      <c r="AK181" s="20">
        <f t="shared" si="93"/>
        <v>130</v>
      </c>
      <c r="AL181" s="22">
        <f t="shared" si="94"/>
        <v>4.3993231810490696E-2</v>
      </c>
      <c r="AM181" s="14">
        <f t="shared" si="95"/>
        <v>0.57774842815762739</v>
      </c>
      <c r="AN181" s="61">
        <v>35</v>
      </c>
      <c r="AO181" s="15" t="s">
        <v>2</v>
      </c>
      <c r="AP181" s="234" t="s">
        <v>2</v>
      </c>
    </row>
    <row r="182" spans="1:43" x14ac:dyDescent="0.2">
      <c r="A182" s="155" t="s">
        <v>82</v>
      </c>
      <c r="B182" s="159">
        <v>4210901</v>
      </c>
      <c r="H182" s="207"/>
      <c r="I182" s="60">
        <v>71.989999999999995</v>
      </c>
      <c r="J182" s="19">
        <f t="shared" si="80"/>
        <v>7198.9999999999991</v>
      </c>
      <c r="K182" s="61">
        <v>4392</v>
      </c>
      <c r="L182" s="61">
        <v>3888</v>
      </c>
      <c r="M182" s="208" t="s">
        <v>62</v>
      </c>
      <c r="N182" s="20"/>
      <c r="P182" s="62">
        <v>61</v>
      </c>
      <c r="Q182" s="63">
        <v>1898</v>
      </c>
      <c r="R182" s="208" t="s">
        <v>62</v>
      </c>
      <c r="S182" s="21"/>
      <c r="T182" s="23"/>
      <c r="U182" s="63">
        <v>1817</v>
      </c>
      <c r="V182" s="209" t="s">
        <v>62</v>
      </c>
      <c r="W182" s="21"/>
      <c r="X182" s="23"/>
      <c r="Y182" s="17"/>
      <c r="Z182" s="64">
        <v>2135</v>
      </c>
      <c r="AA182" s="61">
        <v>1925</v>
      </c>
      <c r="AB182" s="61">
        <v>95</v>
      </c>
      <c r="AC182" s="20">
        <f t="shared" si="88"/>
        <v>2020</v>
      </c>
      <c r="AD182" s="22">
        <f t="shared" si="89"/>
        <v>0.94613583138173307</v>
      </c>
      <c r="AE182" s="13">
        <f t="shared" si="90"/>
        <v>1.176695119756602</v>
      </c>
      <c r="AF182" s="61">
        <v>35</v>
      </c>
      <c r="AG182" s="22">
        <f t="shared" si="91"/>
        <v>1.6393442622950821E-2</v>
      </c>
      <c r="AH182" s="14">
        <f t="shared" si="92"/>
        <v>0.1479605998677824</v>
      </c>
      <c r="AI182" s="61">
        <v>50</v>
      </c>
      <c r="AJ182" s="61">
        <v>0</v>
      </c>
      <c r="AK182" s="20">
        <f t="shared" si="93"/>
        <v>50</v>
      </c>
      <c r="AL182" s="22">
        <f t="shared" si="94"/>
        <v>2.3419203747072601E-2</v>
      </c>
      <c r="AM182" s="14">
        <f t="shared" si="95"/>
        <v>0.30755658533701835</v>
      </c>
      <c r="AN182" s="61">
        <v>30</v>
      </c>
      <c r="AO182" s="15" t="s">
        <v>2</v>
      </c>
      <c r="AP182" s="183" t="s">
        <v>62</v>
      </c>
      <c r="AQ182" s="169" t="s">
        <v>85</v>
      </c>
    </row>
    <row r="183" spans="1:43" x14ac:dyDescent="0.2">
      <c r="A183" s="155" t="s">
        <v>83</v>
      </c>
      <c r="B183" s="159">
        <v>4210902</v>
      </c>
      <c r="H183" s="207"/>
      <c r="I183" s="60">
        <v>60.2</v>
      </c>
      <c r="J183" s="19">
        <f t="shared" si="80"/>
        <v>6020</v>
      </c>
      <c r="K183" s="61">
        <v>1598</v>
      </c>
      <c r="L183" s="61">
        <v>1604</v>
      </c>
      <c r="M183" s="208" t="s">
        <v>62</v>
      </c>
      <c r="N183" s="20"/>
      <c r="P183" s="62">
        <v>26.5</v>
      </c>
      <c r="Q183" s="63">
        <v>824</v>
      </c>
      <c r="R183" s="208" t="s">
        <v>62</v>
      </c>
      <c r="S183" s="21"/>
      <c r="T183" s="23"/>
      <c r="U183" s="63">
        <v>691</v>
      </c>
      <c r="V183" s="209" t="s">
        <v>62</v>
      </c>
      <c r="W183" s="21"/>
      <c r="X183" s="23"/>
      <c r="Y183" s="17"/>
      <c r="Z183" s="64">
        <v>635</v>
      </c>
      <c r="AA183" s="61">
        <v>535</v>
      </c>
      <c r="AB183" s="61">
        <v>25</v>
      </c>
      <c r="AC183" s="20">
        <f t="shared" si="88"/>
        <v>560</v>
      </c>
      <c r="AD183" s="22">
        <f t="shared" si="89"/>
        <v>0.88188976377952755</v>
      </c>
      <c r="AE183" s="13">
        <f t="shared" si="90"/>
        <v>1.096793237063221</v>
      </c>
      <c r="AF183" s="61">
        <v>10</v>
      </c>
      <c r="AG183" s="22">
        <f t="shared" si="91"/>
        <v>1.5748031496062992E-2</v>
      </c>
      <c r="AH183" s="14">
        <f t="shared" si="92"/>
        <v>0.14213537940054688</v>
      </c>
      <c r="AI183" s="61">
        <v>40</v>
      </c>
      <c r="AJ183" s="61">
        <v>0</v>
      </c>
      <c r="AK183" s="20">
        <f t="shared" si="93"/>
        <v>40</v>
      </c>
      <c r="AL183" s="22">
        <f t="shared" si="94"/>
        <v>6.2992125984251968E-2</v>
      </c>
      <c r="AM183" s="14">
        <f t="shared" si="95"/>
        <v>0.82725456339468861</v>
      </c>
      <c r="AN183" s="61">
        <v>20</v>
      </c>
      <c r="AO183" s="15" t="s">
        <v>2</v>
      </c>
      <c r="AP183" s="183" t="s">
        <v>62</v>
      </c>
      <c r="AQ183" s="169" t="s">
        <v>85</v>
      </c>
    </row>
    <row r="184" spans="1:43" x14ac:dyDescent="0.2">
      <c r="H184" s="207"/>
      <c r="M184" s="208"/>
      <c r="R184" s="208"/>
      <c r="V184" s="209"/>
    </row>
    <row r="185" spans="1:43" x14ac:dyDescent="0.2">
      <c r="H185" s="207"/>
      <c r="M185" s="208"/>
      <c r="R185" s="208"/>
      <c r="V185" s="209"/>
    </row>
    <row r="186" spans="1:43" x14ac:dyDescent="0.2">
      <c r="H186" s="207"/>
      <c r="M186" s="208"/>
      <c r="R186" s="208"/>
      <c r="V186" s="209"/>
    </row>
    <row r="187" spans="1:43" x14ac:dyDescent="0.2">
      <c r="H187" s="207"/>
      <c r="M187" s="208"/>
      <c r="R187" s="208"/>
      <c r="V187" s="209"/>
    </row>
    <row r="188" spans="1:43" x14ac:dyDescent="0.2">
      <c r="H188" s="207"/>
      <c r="M188" s="208"/>
      <c r="R188" s="208"/>
      <c r="V188" s="209"/>
    </row>
    <row r="189" spans="1:43" x14ac:dyDescent="0.2">
      <c r="H189" s="207"/>
      <c r="M189" s="208"/>
      <c r="R189" s="208"/>
      <c r="V189" s="209"/>
    </row>
    <row r="190" spans="1:43" x14ac:dyDescent="0.2">
      <c r="H190" s="207"/>
      <c r="M190" s="208"/>
      <c r="R190" s="208"/>
      <c r="V190" s="209"/>
    </row>
    <row r="191" spans="1:43" x14ac:dyDescent="0.2">
      <c r="H191" s="207"/>
      <c r="M191" s="208"/>
      <c r="R191" s="208"/>
      <c r="V191" s="209"/>
    </row>
    <row r="192" spans="1:43" x14ac:dyDescent="0.2">
      <c r="H192" s="207"/>
      <c r="M192" s="208"/>
      <c r="R192" s="208"/>
      <c r="V192" s="209"/>
    </row>
    <row r="195" spans="42:42" x14ac:dyDescent="0.2">
      <c r="AP195" s="183" t="s">
        <v>62</v>
      </c>
    </row>
    <row r="196" spans="42:42" x14ac:dyDescent="0.2">
      <c r="AP196" s="183" t="s">
        <v>62</v>
      </c>
    </row>
  </sheetData>
  <sortState ref="A2:AS209">
    <sortCondition ref="B2:B20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B17" sqref="B17"/>
    </sheetView>
  </sheetViews>
  <sheetFormatPr defaultColWidth="8.85546875"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27" bestFit="1" customWidth="1"/>
  </cols>
  <sheetData>
    <row r="1" spans="1:7" ht="15.75" x14ac:dyDescent="0.25">
      <c r="A1" s="25"/>
      <c r="B1" s="26" t="s">
        <v>2</v>
      </c>
      <c r="C1" s="248" t="s">
        <v>0</v>
      </c>
      <c r="D1" s="249"/>
      <c r="E1" s="250" t="s">
        <v>30</v>
      </c>
      <c r="F1" s="251"/>
    </row>
    <row r="2" spans="1:7" ht="60.75" thickBot="1" x14ac:dyDescent="0.3">
      <c r="A2" s="28"/>
      <c r="B2" s="29" t="s">
        <v>1</v>
      </c>
      <c r="C2" s="30" t="s">
        <v>14</v>
      </c>
      <c r="D2" s="65" t="s">
        <v>42</v>
      </c>
      <c r="E2" s="30" t="s">
        <v>14</v>
      </c>
      <c r="F2" s="31" t="s">
        <v>42</v>
      </c>
      <c r="G2" s="32"/>
    </row>
    <row r="3" spans="1:7" x14ac:dyDescent="0.25">
      <c r="A3" s="33" t="s">
        <v>31</v>
      </c>
      <c r="B3" s="34"/>
      <c r="C3" s="35">
        <v>7.6100000000000001E-2</v>
      </c>
      <c r="D3" s="36">
        <v>6.8900000000000003E-2</v>
      </c>
      <c r="E3" s="37">
        <v>0.1108</v>
      </c>
      <c r="F3" s="38">
        <v>0.16250000000000001</v>
      </c>
      <c r="G3" s="39"/>
    </row>
    <row r="4" spans="1:7" ht="17.25" x14ac:dyDescent="0.25">
      <c r="A4" s="40" t="s">
        <v>32</v>
      </c>
      <c r="B4" s="41" t="s">
        <v>33</v>
      </c>
      <c r="C4" s="42"/>
      <c r="D4" s="43"/>
      <c r="E4" s="44"/>
      <c r="F4" s="45"/>
      <c r="G4" s="46"/>
    </row>
    <row r="5" spans="1:7" ht="15.75" x14ac:dyDescent="0.25">
      <c r="A5" s="40" t="s">
        <v>34</v>
      </c>
      <c r="B5" s="47"/>
      <c r="C5" s="48">
        <f>C3*1.5</f>
        <v>0.11415</v>
      </c>
      <c r="D5" s="49">
        <f>D3*1.5</f>
        <v>0.10335</v>
      </c>
      <c r="E5" s="50"/>
      <c r="F5" s="51"/>
      <c r="G5" s="52"/>
    </row>
    <row r="6" spans="1:7" ht="16.5" thickBot="1" x14ac:dyDescent="0.3">
      <c r="A6" s="53" t="s">
        <v>35</v>
      </c>
      <c r="B6" s="54"/>
      <c r="C6" s="55"/>
      <c r="D6" s="56"/>
      <c r="E6" s="57">
        <f>E3*1.5</f>
        <v>0.16619999999999999</v>
      </c>
      <c r="F6" s="58">
        <f>F3*0.5</f>
        <v>8.1250000000000003E-2</v>
      </c>
      <c r="G6" s="39"/>
    </row>
    <row r="7" spans="1:7" x14ac:dyDescent="0.25">
      <c r="B7" s="27"/>
      <c r="C7" s="39"/>
      <c r="D7" s="39"/>
      <c r="E7" s="39"/>
      <c r="F7" s="39"/>
    </row>
    <row r="8" spans="1:7" x14ac:dyDescent="0.25">
      <c r="A8" s="1" t="s">
        <v>43</v>
      </c>
    </row>
    <row r="9" spans="1:7" s="2" customFormat="1" x14ac:dyDescent="0.25">
      <c r="G9" s="27"/>
    </row>
    <row r="10" spans="1:7" s="2" customFormat="1" x14ac:dyDescent="0.25">
      <c r="A10" s="265" t="s">
        <v>336</v>
      </c>
      <c r="G10" s="27"/>
    </row>
    <row r="11" spans="1:7" s="2" customFormat="1" x14ac:dyDescent="0.25">
      <c r="A11" s="280" t="s">
        <v>337</v>
      </c>
      <c r="G11" s="27"/>
    </row>
    <row r="12" spans="1:7" s="2" customFormat="1" x14ac:dyDescent="0.25">
      <c r="A12" s="280" t="s">
        <v>338</v>
      </c>
      <c r="G12" s="27"/>
    </row>
    <row r="13" spans="1:7" s="2" customFormat="1" x14ac:dyDescent="0.25">
      <c r="A13" s="281" t="s">
        <v>339</v>
      </c>
      <c r="G13" s="27"/>
    </row>
    <row r="14" spans="1:7" s="2" customFormat="1" x14ac:dyDescent="0.25">
      <c r="A14" s="280" t="s">
        <v>340</v>
      </c>
      <c r="G14" s="27"/>
    </row>
  </sheetData>
  <mergeCells count="2">
    <mergeCell ref="C1:D1"/>
    <mergeCell ref="E1:F1"/>
  </mergeCells>
  <hyperlinks>
    <hyperlink ref="A13" r:id="rId1" display="“T9” updates this method to calculate floors using total raw count sums to arrive at CMA thresholds. This method matches that used by Statistics Canada. " xr:uid="{EE7AEF3D-F6A4-4F2D-86E5-F49488EDCC89}"/>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abSelected="1" workbookViewId="0">
      <selection activeCell="K6" sqref="K6"/>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52" t="s">
        <v>88</v>
      </c>
      <c r="C1" s="262"/>
      <c r="D1" s="263" t="s">
        <v>46</v>
      </c>
      <c r="E1" s="264"/>
      <c r="F1" s="16"/>
      <c r="G1" s="16"/>
      <c r="H1" s="16"/>
      <c r="J1" s="253" t="s">
        <v>341</v>
      </c>
      <c r="K1" s="254"/>
      <c r="L1" s="254"/>
      <c r="M1" s="254"/>
      <c r="N1" s="254"/>
      <c r="O1" s="254"/>
      <c r="P1" s="254"/>
      <c r="Q1" s="255"/>
    </row>
    <row r="2" spans="1:17" ht="51.75" thickBot="1" x14ac:dyDescent="0.3">
      <c r="A2" s="220" t="s">
        <v>87</v>
      </c>
      <c r="B2" s="66" t="s">
        <v>36</v>
      </c>
      <c r="C2" s="67" t="s">
        <v>37</v>
      </c>
      <c r="D2" s="66" t="s">
        <v>38</v>
      </c>
      <c r="E2" s="67" t="s">
        <v>39</v>
      </c>
      <c r="F2" s="66" t="s">
        <v>40</v>
      </c>
      <c r="G2" s="67" t="s">
        <v>44</v>
      </c>
      <c r="H2" s="68" t="s">
        <v>45</v>
      </c>
      <c r="J2" s="256"/>
      <c r="K2" s="257"/>
      <c r="L2" s="257"/>
      <c r="M2" s="257"/>
      <c r="N2" s="257"/>
      <c r="O2" s="257"/>
      <c r="P2" s="257"/>
      <c r="Q2" s="258"/>
    </row>
    <row r="3" spans="1:17" x14ac:dyDescent="0.25">
      <c r="A3" s="69" t="s">
        <v>4</v>
      </c>
      <c r="B3" s="70">
        <v>148344.92129869998</v>
      </c>
      <c r="C3" s="71">
        <f>B3/B8</f>
        <v>0.2073306338389799</v>
      </c>
      <c r="D3" s="70">
        <v>149613</v>
      </c>
      <c r="E3" s="72">
        <f>D3/D8</f>
        <v>0.1869470795805552</v>
      </c>
      <c r="F3" s="73">
        <f t="shared" ref="F3:F8" si="0">D3-B3</f>
        <v>1268.0787013000227</v>
      </c>
      <c r="G3" s="72">
        <f t="shared" ref="G3:G8" si="1">F3/B3</f>
        <v>8.5481773841564971E-3</v>
      </c>
      <c r="H3" s="74">
        <f>F3/F8</f>
        <v>1.495433844896185E-2</v>
      </c>
      <c r="J3" s="259"/>
      <c r="K3" s="260"/>
      <c r="L3" s="260"/>
      <c r="M3" s="260"/>
      <c r="N3" s="260"/>
      <c r="O3" s="260"/>
      <c r="P3" s="260"/>
      <c r="Q3" s="261"/>
    </row>
    <row r="4" spans="1:17" x14ac:dyDescent="0.25">
      <c r="A4" s="75" t="s">
        <v>5</v>
      </c>
      <c r="B4" s="76">
        <v>77677</v>
      </c>
      <c r="C4" s="77">
        <f>B4/B8</f>
        <v>0.10856335022270544</v>
      </c>
      <c r="D4" s="76">
        <v>78987</v>
      </c>
      <c r="E4" s="78">
        <f>D4/D8</f>
        <v>9.8697232024151066E-2</v>
      </c>
      <c r="F4" s="79">
        <f>D4-B4</f>
        <v>1310</v>
      </c>
      <c r="G4" s="78">
        <f>F4/B4</f>
        <v>1.6864708987216294E-2</v>
      </c>
      <c r="H4" s="80">
        <f>F4/F8</f>
        <v>1.5448712566543659E-2</v>
      </c>
    </row>
    <row r="5" spans="1:17" x14ac:dyDescent="0.25">
      <c r="A5" s="81" t="s">
        <v>6</v>
      </c>
      <c r="B5" s="82">
        <v>397381.81332403701</v>
      </c>
      <c r="C5" s="83">
        <f>B5/B8</f>
        <v>0.55539092616902275</v>
      </c>
      <c r="D5" s="82">
        <v>450133</v>
      </c>
      <c r="E5" s="84">
        <f>D5/D8</f>
        <v>0.56245814048801945</v>
      </c>
      <c r="F5" s="85">
        <f t="shared" si="0"/>
        <v>52751.186675962992</v>
      </c>
      <c r="G5" s="84">
        <f t="shared" si="1"/>
        <v>0.13274685681940884</v>
      </c>
      <c r="H5" s="86">
        <f>F5/F8</f>
        <v>0.62209001564964872</v>
      </c>
      <c r="J5" s="151"/>
      <c r="K5" s="151"/>
    </row>
    <row r="6" spans="1:17" x14ac:dyDescent="0.25">
      <c r="A6" s="87" t="s">
        <v>2</v>
      </c>
      <c r="B6" s="88">
        <v>92095.555337036989</v>
      </c>
      <c r="C6" s="89">
        <f>B6/B8</f>
        <v>0.128715089769292</v>
      </c>
      <c r="D6" s="88">
        <v>121563</v>
      </c>
      <c r="E6" s="90">
        <f>D6/D8</f>
        <v>0.15189754790727431</v>
      </c>
      <c r="F6" s="91">
        <f t="shared" si="0"/>
        <v>29467.444662963011</v>
      </c>
      <c r="G6" s="90">
        <f t="shared" si="1"/>
        <v>0.319965980498436</v>
      </c>
      <c r="H6" s="92">
        <f>F6/F8</f>
        <v>0.34750693333484467</v>
      </c>
      <c r="J6" s="151"/>
      <c r="K6" s="151"/>
    </row>
    <row r="7" spans="1:17" ht="15.75" thickBot="1" x14ac:dyDescent="0.3">
      <c r="A7" s="221" t="s">
        <v>89</v>
      </c>
      <c r="B7" s="222"/>
      <c r="C7" s="223"/>
      <c r="D7" s="222"/>
      <c r="E7" s="224"/>
      <c r="F7" s="225"/>
      <c r="G7" s="224"/>
      <c r="H7" s="226"/>
    </row>
    <row r="8" spans="1:17" ht="15.75" thickBot="1" x14ac:dyDescent="0.3">
      <c r="A8" s="93" t="s">
        <v>7</v>
      </c>
      <c r="B8" s="94">
        <f>SUM(B3:B6)</f>
        <v>715499.28995977389</v>
      </c>
      <c r="C8" s="95"/>
      <c r="D8" s="94">
        <f>SUM(D3:D6)</f>
        <v>800296</v>
      </c>
      <c r="E8" s="96"/>
      <c r="F8" s="97">
        <f t="shared" si="0"/>
        <v>84796.710040226113</v>
      </c>
      <c r="G8" s="98">
        <f t="shared" si="1"/>
        <v>0.11851403800134236</v>
      </c>
      <c r="H8" s="99"/>
      <c r="I8" s="100"/>
    </row>
    <row r="9" spans="1:17" ht="15.75" thickBot="1" x14ac:dyDescent="0.3">
      <c r="A9" s="213"/>
      <c r="B9" s="214"/>
      <c r="C9" s="215"/>
      <c r="D9" s="214"/>
      <c r="E9" s="216"/>
      <c r="F9" s="217"/>
      <c r="G9" s="218"/>
      <c r="H9" s="219"/>
    </row>
    <row r="10" spans="1:17" ht="51.75" thickBot="1" x14ac:dyDescent="0.3">
      <c r="A10" s="220" t="s">
        <v>87</v>
      </c>
      <c r="B10" s="66" t="s">
        <v>47</v>
      </c>
      <c r="C10" s="67" t="s">
        <v>48</v>
      </c>
      <c r="D10" s="66" t="s">
        <v>49</v>
      </c>
      <c r="E10" s="67" t="s">
        <v>50</v>
      </c>
      <c r="F10" s="66" t="s">
        <v>51</v>
      </c>
      <c r="G10" s="67" t="s">
        <v>52</v>
      </c>
      <c r="H10" s="68" t="s">
        <v>53</v>
      </c>
    </row>
    <row r="11" spans="1:17" x14ac:dyDescent="0.25">
      <c r="A11" s="69" t="s">
        <v>4</v>
      </c>
      <c r="B11" s="70">
        <v>85887.639251400004</v>
      </c>
      <c r="C11" s="71">
        <f>B11/B16</f>
        <v>0.25846594171838561</v>
      </c>
      <c r="D11" s="70">
        <v>89879</v>
      </c>
      <c r="E11" s="72">
        <f>D11/D16</f>
        <v>0.23509578664323005</v>
      </c>
      <c r="F11" s="73">
        <f t="shared" ref="F11:F16" si="2">D11-B11</f>
        <v>3991.3607485999964</v>
      </c>
      <c r="G11" s="72">
        <f t="shared" ref="G11:G16" si="3">F11/B11</f>
        <v>4.6471887961863335E-2</v>
      </c>
      <c r="H11" s="74">
        <f>F11/F16</f>
        <v>7.9810781917902085E-2</v>
      </c>
      <c r="J11" s="151"/>
      <c r="K11" s="151"/>
    </row>
    <row r="12" spans="1:17" x14ac:dyDescent="0.25">
      <c r="A12" s="75" t="s">
        <v>5</v>
      </c>
      <c r="B12" s="76">
        <v>42402</v>
      </c>
      <c r="C12" s="77">
        <f>B12/B16</f>
        <v>0.12760244612922392</v>
      </c>
      <c r="D12" s="76">
        <v>43966</v>
      </c>
      <c r="E12" s="78">
        <f>D12/D16</f>
        <v>0.11500151710139468</v>
      </c>
      <c r="F12" s="79">
        <f>D12-B12</f>
        <v>1564</v>
      </c>
      <c r="G12" s="78">
        <f>F12/B12</f>
        <v>3.6885052591858876E-2</v>
      </c>
      <c r="H12" s="80">
        <f>F12/F16</f>
        <v>3.1273560768312399E-2</v>
      </c>
    </row>
    <row r="13" spans="1:17" x14ac:dyDescent="0.25">
      <c r="A13" s="81" t="s">
        <v>6</v>
      </c>
      <c r="B13" s="82">
        <v>164948.83935390401</v>
      </c>
      <c r="C13" s="83">
        <f>B13/B16</f>
        <v>0.49638874080785211</v>
      </c>
      <c r="D13" s="82">
        <v>196577</v>
      </c>
      <c r="E13" s="84">
        <f>D13/D16</f>
        <v>0.51418489804032352</v>
      </c>
      <c r="F13" s="85">
        <f t="shared" si="2"/>
        <v>31628.160646095988</v>
      </c>
      <c r="G13" s="84">
        <f t="shared" si="3"/>
        <v>0.19174527550470705</v>
      </c>
      <c r="H13" s="86">
        <f>F13/F16</f>
        <v>0.6324329948565407</v>
      </c>
      <c r="J13" s="151"/>
      <c r="K13" s="151"/>
    </row>
    <row r="14" spans="1:17" x14ac:dyDescent="0.25">
      <c r="A14" s="87" t="s">
        <v>2</v>
      </c>
      <c r="B14" s="88">
        <v>39059.226385862006</v>
      </c>
      <c r="C14" s="89">
        <f>B14/B16</f>
        <v>0.1175428713445384</v>
      </c>
      <c r="D14" s="88">
        <v>51886</v>
      </c>
      <c r="E14" s="90">
        <f>D14/D16</f>
        <v>0.13571779821505173</v>
      </c>
      <c r="F14" s="91">
        <f t="shared" si="2"/>
        <v>12826.773614137994</v>
      </c>
      <c r="G14" s="90">
        <f t="shared" si="3"/>
        <v>0.32839292533404629</v>
      </c>
      <c r="H14" s="92">
        <f>F14/F16</f>
        <v>0.25648266245724466</v>
      </c>
      <c r="J14" s="151"/>
      <c r="K14" s="151"/>
    </row>
    <row r="15" spans="1:17" ht="15.75" thickBot="1" x14ac:dyDescent="0.3">
      <c r="A15" s="221" t="s">
        <v>89</v>
      </c>
      <c r="B15" s="222"/>
      <c r="C15" s="223"/>
      <c r="D15" s="222"/>
      <c r="E15" s="224"/>
      <c r="F15" s="225"/>
      <c r="G15" s="224"/>
      <c r="H15" s="226"/>
      <c r="I15" s="100"/>
    </row>
    <row r="16" spans="1:17" ht="15.75" thickBot="1" x14ac:dyDescent="0.3">
      <c r="A16" s="93" t="s">
        <v>7</v>
      </c>
      <c r="B16" s="94">
        <f>SUM(B11:B14)</f>
        <v>332297.70499116601</v>
      </c>
      <c r="C16" s="95"/>
      <c r="D16" s="94">
        <f>SUM(D11:D14)</f>
        <v>382308</v>
      </c>
      <c r="E16" s="96"/>
      <c r="F16" s="97">
        <f t="shared" si="2"/>
        <v>50010.295008833986</v>
      </c>
      <c r="G16" s="98">
        <f t="shared" si="3"/>
        <v>0.15049846645845324</v>
      </c>
      <c r="H16" s="99"/>
    </row>
    <row r="17" spans="1:11" ht="15.75" thickBot="1" x14ac:dyDescent="0.3">
      <c r="A17" s="213"/>
      <c r="B17" s="214"/>
      <c r="C17" s="215"/>
      <c r="D17" s="214"/>
      <c r="E17" s="216"/>
      <c r="F17" s="217"/>
      <c r="G17" s="218"/>
      <c r="H17" s="219"/>
    </row>
    <row r="18" spans="1:11" ht="64.5" thickBot="1" x14ac:dyDescent="0.3">
      <c r="A18" s="220" t="s">
        <v>87</v>
      </c>
      <c r="B18" s="66" t="s">
        <v>54</v>
      </c>
      <c r="C18" s="67" t="s">
        <v>55</v>
      </c>
      <c r="D18" s="66" t="s">
        <v>56</v>
      </c>
      <c r="E18" s="67" t="s">
        <v>57</v>
      </c>
      <c r="F18" s="66" t="s">
        <v>58</v>
      </c>
      <c r="G18" s="67" t="s">
        <v>59</v>
      </c>
      <c r="H18" s="68" t="s">
        <v>60</v>
      </c>
    </row>
    <row r="19" spans="1:11" x14ac:dyDescent="0.25">
      <c r="A19" s="69" t="s">
        <v>4</v>
      </c>
      <c r="B19" s="70">
        <v>79693.140086700005</v>
      </c>
      <c r="C19" s="71">
        <f>B19/B24</f>
        <v>0.2515159144910869</v>
      </c>
      <c r="D19" s="70">
        <v>80896</v>
      </c>
      <c r="E19" s="72">
        <f>D19/D24</f>
        <v>0.223536921338193</v>
      </c>
      <c r="F19" s="73">
        <f t="shared" ref="F19:F24" si="4">D19-B19</f>
        <v>1202.8599132999952</v>
      </c>
      <c r="G19" s="72">
        <f t="shared" ref="G19:G24" si="5">F19/B19</f>
        <v>1.5093644346193112E-2</v>
      </c>
      <c r="H19" s="74">
        <f>F19/F24</f>
        <v>2.6706648736687207E-2</v>
      </c>
      <c r="J19" s="151"/>
      <c r="K19" s="151"/>
    </row>
    <row r="20" spans="1:11" x14ac:dyDescent="0.25">
      <c r="A20" s="75" t="s">
        <v>5</v>
      </c>
      <c r="B20" s="76">
        <v>40612</v>
      </c>
      <c r="C20" s="77">
        <f>B20/B24</f>
        <v>0.12817369610733573</v>
      </c>
      <c r="D20" s="76">
        <v>41761</v>
      </c>
      <c r="E20" s="78">
        <f>D20/D24</f>
        <v>0.11539662495060668</v>
      </c>
      <c r="F20" s="79">
        <f>D20-B20</f>
        <v>1149</v>
      </c>
      <c r="G20" s="78">
        <f>F20/B20</f>
        <v>2.8292130404806461E-2</v>
      </c>
      <c r="H20" s="80">
        <f>F20/F24</f>
        <v>2.5510817227475831E-2</v>
      </c>
    </row>
    <row r="21" spans="1:11" x14ac:dyDescent="0.25">
      <c r="A21" s="81" t="s">
        <v>6</v>
      </c>
      <c r="B21" s="82">
        <v>161155.026397143</v>
      </c>
      <c r="C21" s="83">
        <f>B21/B24</f>
        <v>0.50861408892930837</v>
      </c>
      <c r="D21" s="82">
        <v>191247</v>
      </c>
      <c r="E21" s="84">
        <f>D21/D24</f>
        <v>0.5284657535003634</v>
      </c>
      <c r="F21" s="85">
        <f t="shared" si="4"/>
        <v>30091.973602857004</v>
      </c>
      <c r="G21" s="84">
        <f t="shared" si="5"/>
        <v>0.18672686962117915</v>
      </c>
      <c r="H21" s="86">
        <f>F21/F24</f>
        <v>0.66812083428765223</v>
      </c>
      <c r="J21" s="151"/>
      <c r="K21" s="151"/>
    </row>
    <row r="22" spans="1:11" x14ac:dyDescent="0.25">
      <c r="A22" s="87" t="s">
        <v>2</v>
      </c>
      <c r="B22" s="88">
        <v>35391.116060045999</v>
      </c>
      <c r="C22" s="89">
        <f>B22/B24</f>
        <v>0.1116963004722689</v>
      </c>
      <c r="D22" s="88">
        <v>47987</v>
      </c>
      <c r="E22" s="90">
        <f>D22/D24</f>
        <v>0.13260070021083697</v>
      </c>
      <c r="F22" s="91">
        <f t="shared" si="4"/>
        <v>12595.883939954001</v>
      </c>
      <c r="G22" s="90">
        <f t="shared" si="5"/>
        <v>0.35590524804539408</v>
      </c>
      <c r="H22" s="92">
        <f>F22/F24</f>
        <v>0.27966169974818511</v>
      </c>
      <c r="J22" s="151"/>
      <c r="K22" s="151"/>
    </row>
    <row r="23" spans="1:11" ht="15.75" thickBot="1" x14ac:dyDescent="0.3">
      <c r="A23" s="221" t="s">
        <v>89</v>
      </c>
      <c r="B23" s="222"/>
      <c r="C23" s="223"/>
      <c r="D23" s="222"/>
      <c r="E23" s="224"/>
      <c r="F23" s="225"/>
      <c r="G23" s="224"/>
      <c r="H23" s="226"/>
    </row>
    <row r="24" spans="1:11" ht="15.75" thickBot="1" x14ac:dyDescent="0.3">
      <c r="A24" s="93" t="s">
        <v>7</v>
      </c>
      <c r="B24" s="94">
        <f>SUM(B19:B22)</f>
        <v>316851.28254388901</v>
      </c>
      <c r="C24" s="95"/>
      <c r="D24" s="94">
        <f>SUM(D19:D22)</f>
        <v>361891</v>
      </c>
      <c r="E24" s="96"/>
      <c r="F24" s="97">
        <f t="shared" si="4"/>
        <v>45039.717456110986</v>
      </c>
      <c r="G24" s="98">
        <f t="shared" si="5"/>
        <v>0.14214781488180422</v>
      </c>
      <c r="H24" s="99"/>
    </row>
    <row r="25" spans="1:11" x14ac:dyDescent="0.25">
      <c r="B25" s="100"/>
      <c r="C25" s="2"/>
      <c r="D25" s="2"/>
      <c r="E25" s="2"/>
      <c r="F25" s="2"/>
      <c r="G25" s="2"/>
    </row>
    <row r="26" spans="1:11" x14ac:dyDescent="0.25">
      <c r="B26" s="100"/>
      <c r="C26" s="2"/>
      <c r="D26" s="2"/>
      <c r="E26" s="2"/>
      <c r="F26" s="2"/>
      <c r="G26" s="2"/>
    </row>
  </sheetData>
  <mergeCells count="3">
    <mergeCell ref="B1:C1"/>
    <mergeCell ref="D1:E1"/>
    <mergeCell ref="J1: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dcterms:created xsi:type="dcterms:W3CDTF">2018-05-09T18:33:31Z</dcterms:created>
  <dcterms:modified xsi:type="dcterms:W3CDTF">2018-08-03T01:56:35Z</dcterms:modified>
</cp:coreProperties>
</file>