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0DA8FF77-3453-4388-BC46-24EDB377EB0E}"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D24" i="3" l="1"/>
  <c r="E22" i="3" s="1"/>
  <c r="B24" i="3"/>
  <c r="F24" i="3" s="1"/>
  <c r="F22" i="3"/>
  <c r="F21" i="3"/>
  <c r="G21" i="3" s="1"/>
  <c r="F20" i="3"/>
  <c r="F19" i="3"/>
  <c r="G19" i="3" s="1"/>
  <c r="D16" i="3"/>
  <c r="E12" i="3" s="1"/>
  <c r="B16" i="3"/>
  <c r="C12" i="3" s="1"/>
  <c r="F14" i="3"/>
  <c r="G14" i="3" s="1"/>
  <c r="F13" i="3"/>
  <c r="G13" i="3" s="1"/>
  <c r="F12" i="3"/>
  <c r="G12" i="3" s="1"/>
  <c r="F11" i="3"/>
  <c r="G11" i="3" s="1"/>
  <c r="D8" i="3"/>
  <c r="E4" i="3" s="1"/>
  <c r="B8" i="3"/>
  <c r="C3" i="3" s="1"/>
  <c r="F6" i="3"/>
  <c r="G6" i="3" s="1"/>
  <c r="F5" i="3"/>
  <c r="C5" i="3"/>
  <c r="F4" i="3"/>
  <c r="G4" i="3" s="1"/>
  <c r="C4" i="3"/>
  <c r="F3" i="3"/>
  <c r="C11" i="3" l="1"/>
  <c r="E3" i="3"/>
  <c r="E21" i="3"/>
  <c r="C21" i="3"/>
  <c r="H20" i="3"/>
  <c r="C13" i="3"/>
  <c r="C14" i="3"/>
  <c r="C6" i="3"/>
  <c r="E5" i="3"/>
  <c r="E6" i="3"/>
  <c r="F8" i="3"/>
  <c r="H4" i="3" s="1"/>
  <c r="E13" i="3"/>
  <c r="C19" i="3"/>
  <c r="E11" i="3"/>
  <c r="E19" i="3"/>
  <c r="H22" i="3"/>
  <c r="G24" i="3"/>
  <c r="H19" i="3"/>
  <c r="H21" i="3"/>
  <c r="G3" i="3"/>
  <c r="G5" i="3"/>
  <c r="F16" i="3"/>
  <c r="G20" i="3"/>
  <c r="G22" i="3"/>
  <c r="E14" i="3"/>
  <c r="C20" i="3"/>
  <c r="C22" i="3"/>
  <c r="E20" i="3"/>
  <c r="H3" i="3" l="1"/>
  <c r="H6" i="3"/>
  <c r="G8" i="3"/>
  <c r="H5" i="3"/>
  <c r="G16" i="3"/>
  <c r="H14" i="3"/>
  <c r="H12" i="3"/>
  <c r="H11" i="3"/>
  <c r="H13" i="3"/>
  <c r="O18" i="1" l="1"/>
  <c r="O20" i="1"/>
  <c r="O19" i="1"/>
  <c r="O9" i="1"/>
  <c r="O10" i="1"/>
  <c r="O11" i="1"/>
  <c r="O12" i="1"/>
  <c r="S3" i="1" l="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4" i="1"/>
  <c r="T54" i="1" s="1"/>
  <c r="S55" i="1"/>
  <c r="T55" i="1" s="1"/>
  <c r="S2" i="1"/>
  <c r="T2" i="1" s="1"/>
  <c r="V52" i="1"/>
  <c r="V53" i="1"/>
  <c r="R52" i="1"/>
  <c r="S52" i="1" s="1"/>
  <c r="T52" i="1" s="1"/>
  <c r="R53" i="1"/>
  <c r="S53" i="1" s="1"/>
  <c r="T53" i="1" s="1"/>
  <c r="F6" i="2" l="1"/>
  <c r="E6" i="2"/>
  <c r="D5" i="2"/>
  <c r="C5" i="2"/>
  <c r="X33" i="1" l="1"/>
  <c r="X31" i="1"/>
  <c r="X21" i="1"/>
  <c r="X26" i="1"/>
  <c r="X10" i="1"/>
  <c r="X36" i="1"/>
  <c r="X29" i="1"/>
  <c r="X23" i="1"/>
  <c r="X12" i="1"/>
  <c r="X48" i="1"/>
  <c r="X39" i="1"/>
  <c r="X32" i="1"/>
  <c r="X42" i="1"/>
  <c r="X5" i="1"/>
  <c r="X37" i="1"/>
  <c r="X43" i="1"/>
  <c r="X40" i="1"/>
  <c r="X44" i="1"/>
  <c r="X38" i="1"/>
  <c r="X47" i="1"/>
  <c r="X3" i="1"/>
  <c r="X45" i="1"/>
  <c r="X46" i="1"/>
  <c r="X30" i="1"/>
  <c r="X50" i="1"/>
  <c r="X8" i="1"/>
  <c r="X13" i="1"/>
  <c r="X41" i="1"/>
  <c r="X49" i="1"/>
  <c r="X14" i="1"/>
  <c r="X24" i="1"/>
  <c r="X6" i="1"/>
  <c r="X35" i="1"/>
  <c r="X27" i="1"/>
  <c r="X15" i="1"/>
  <c r="X34" i="1"/>
  <c r="X4" i="1"/>
  <c r="X25" i="1"/>
  <c r="X22" i="1"/>
  <c r="X7" i="1"/>
  <c r="X55" i="1"/>
  <c r="X54" i="1"/>
  <c r="X51" i="1"/>
  <c r="X28" i="1"/>
  <c r="X2" i="1"/>
  <c r="X19" i="1"/>
  <c r="X17" i="1"/>
  <c r="X16" i="1"/>
  <c r="X11" i="1"/>
  <c r="X18" i="1"/>
  <c r="X9" i="1"/>
  <c r="X20" i="1"/>
  <c r="O33" i="1"/>
  <c r="O31" i="1"/>
  <c r="O21" i="1"/>
  <c r="O26" i="1"/>
  <c r="O36" i="1"/>
  <c r="O29" i="1"/>
  <c r="O23" i="1"/>
  <c r="O48" i="1"/>
  <c r="O39" i="1"/>
  <c r="O32" i="1"/>
  <c r="O42" i="1"/>
  <c r="O5" i="1"/>
  <c r="O37" i="1"/>
  <c r="O43" i="1"/>
  <c r="O40" i="1"/>
  <c r="O44" i="1"/>
  <c r="O38" i="1"/>
  <c r="O47" i="1"/>
  <c r="O3" i="1"/>
  <c r="O45" i="1"/>
  <c r="O46" i="1"/>
  <c r="O30" i="1"/>
  <c r="O50" i="1"/>
  <c r="O8" i="1"/>
  <c r="O13" i="1"/>
  <c r="O41" i="1"/>
  <c r="O49" i="1"/>
  <c r="O14" i="1"/>
  <c r="O24" i="1"/>
  <c r="O6" i="1"/>
  <c r="O35" i="1"/>
  <c r="O27" i="1"/>
  <c r="O15" i="1"/>
  <c r="O34" i="1"/>
  <c r="O4" i="1"/>
  <c r="O25" i="1"/>
  <c r="O22" i="1"/>
  <c r="O7" i="1"/>
  <c r="O55" i="1"/>
  <c r="O54" i="1"/>
  <c r="O51" i="1"/>
  <c r="O28" i="1"/>
  <c r="O2" i="1"/>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K52" i="1"/>
  <c r="AL52" i="1" s="1"/>
  <c r="AM52" i="1" s="1"/>
  <c r="AK53" i="1"/>
  <c r="AL53" i="1" s="1"/>
  <c r="AM53" i="1" s="1"/>
  <c r="AK54" i="1"/>
  <c r="AL54" i="1" s="1"/>
  <c r="AM54" i="1" s="1"/>
  <c r="AK55" i="1"/>
  <c r="AL55" i="1" s="1"/>
  <c r="AM55" i="1" s="1"/>
  <c r="AK56" i="1"/>
  <c r="AL56" i="1" s="1"/>
  <c r="AM56"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2" i="1"/>
  <c r="AH52" i="1" s="1"/>
  <c r="AG53" i="1"/>
  <c r="AH53" i="1" s="1"/>
  <c r="AG54" i="1"/>
  <c r="AH54" i="1" s="1"/>
  <c r="AG55" i="1"/>
  <c r="AH55" i="1" s="1"/>
  <c r="AG56" i="1"/>
  <c r="AH56"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AC52" i="1"/>
  <c r="AD52" i="1" s="1"/>
  <c r="AE52" i="1" s="1"/>
  <c r="AC53" i="1"/>
  <c r="AD53" i="1" s="1"/>
  <c r="AE53" i="1" s="1"/>
  <c r="AC54" i="1"/>
  <c r="AD54" i="1" s="1"/>
  <c r="AE54" i="1" s="1"/>
  <c r="AC55" i="1"/>
  <c r="AD55" i="1" s="1"/>
  <c r="AE55" i="1" s="1"/>
  <c r="AC56" i="1"/>
  <c r="AD56" i="1" s="1"/>
  <c r="AE56" i="1" s="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4" i="1"/>
  <c r="W55" i="1"/>
  <c r="N3" i="1"/>
  <c r="N4" i="1"/>
  <c r="N5" i="1"/>
  <c r="N6" i="1"/>
  <c r="N7" i="1"/>
  <c r="N8" i="1"/>
  <c r="N9" i="1"/>
  <c r="N10" i="1"/>
  <c r="N11" i="1"/>
  <c r="N12" i="1"/>
  <c r="N13" i="1"/>
  <c r="N14" i="1"/>
  <c r="N15" i="1"/>
  <c r="N16" i="1"/>
  <c r="O16" i="1" s="1"/>
  <c r="N17" i="1"/>
  <c r="O17" i="1" s="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4" i="1"/>
  <c r="N55"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J54" i="1"/>
  <c r="Y54" i="1" s="1"/>
  <c r="J55" i="1"/>
  <c r="Y55" i="1" s="1"/>
  <c r="J56" i="1"/>
  <c r="Y56" i="1" s="1"/>
  <c r="X53" i="1"/>
  <c r="M53" i="1"/>
  <c r="M52" i="1"/>
  <c r="O52" i="1" s="1"/>
  <c r="AK2" i="1"/>
  <c r="AL2" i="1" s="1"/>
  <c r="AM2" i="1" s="1"/>
  <c r="AG2" i="1"/>
  <c r="AH2" i="1" s="1"/>
  <c r="AC2" i="1"/>
  <c r="AD2" i="1" s="1"/>
  <c r="AE2" i="1" s="1"/>
  <c r="W2" i="1"/>
  <c r="N2" i="1"/>
  <c r="J2" i="1"/>
  <c r="Y2" i="1" s="1"/>
  <c r="N53" i="1" l="1"/>
  <c r="O53" i="1"/>
  <c r="W52" i="1"/>
  <c r="X52" i="1"/>
  <c r="N52" i="1"/>
  <c r="W53" i="1"/>
</calcChain>
</file>

<file path=xl/sharedStrings.xml><?xml version="1.0" encoding="utf-8"?>
<sst xmlns="http://schemas.openxmlformats.org/spreadsheetml/2006/main" count="543" uniqueCount="245">
  <si>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</si>
  <si>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</si>
  <si>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</si>
  <si>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</si>
  <si>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</si>
  <si>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</si>
  <si>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</si>
  <si>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</si>
  <si>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</si>
  <si>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</si>
  <si>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</si>
  <si>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</si>
  <si>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</si>
  <si>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</si>
  <si>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</si>
  <si>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</si>
  <si>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</si>
  <si>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Split</t>
  </si>
  <si>
    <t>CMA Total</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</si>
  <si>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</si>
  <si>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</si>
  <si>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</si>
  <si>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</si>
  <si>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</si>
  <si>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</si>
  <si>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</si>
  <si>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</si>
  <si>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</si>
  <si>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</si>
  <si>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</si>
  <si>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</si>
  <si>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</si>
  <si>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</si>
  <si>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</si>
  <si>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2006
Population</t>
  </si>
  <si>
    <t>2006
Population
(%)</t>
  </si>
  <si>
    <t>2016
Population</t>
  </si>
  <si>
    <t>2016
Population
(%)</t>
  </si>
  <si>
    <t>Population Growth
2006-2016</t>
  </si>
  <si>
    <t>Regina</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</si>
  <si>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</si>
  <si>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</si>
  <si>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</si>
  <si>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</si>
  <si>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</si>
  <si>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</si>
  <si>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Whitmore Park</t>
  </si>
  <si>
    <t>Albert Park</t>
  </si>
  <si>
    <t>Parliament Place</t>
  </si>
  <si>
    <t>Harbour Landing, Cathedral, Airport</t>
  </si>
  <si>
    <t>Lakeview</t>
  </si>
  <si>
    <t>Hillsdale, Qu'appelle Village, University, Arcola E-S Side</t>
  </si>
  <si>
    <t>Al Ritchie, Broders Annex</t>
  </si>
  <si>
    <t>Campus Regina P.S., Victoria Sq</t>
  </si>
  <si>
    <t>Btwn Ring &amp; Fleet</t>
  </si>
  <si>
    <t>Washington Park</t>
  </si>
  <si>
    <t>Coventry Place</t>
  </si>
  <si>
    <t>Transcona</t>
  </si>
  <si>
    <t>Pioneer Village</t>
  </si>
  <si>
    <t>Coronation Park</t>
  </si>
  <si>
    <t>Mosaic Stadium</t>
  </si>
  <si>
    <t>Old Stadium</t>
  </si>
  <si>
    <t>CT absorbed country land</t>
  </si>
  <si>
    <t>Arcola East-South Side</t>
  </si>
  <si>
    <t>Lakeridge</t>
  </si>
  <si>
    <t>Lakewood</t>
  </si>
  <si>
    <t>White City (rural)</t>
  </si>
  <si>
    <t>Split -Rural</t>
  </si>
  <si>
    <t>Jack MacKenzie School</t>
  </si>
  <si>
    <t>Fairways West</t>
  </si>
  <si>
    <t>SE of city</t>
  </si>
  <si>
    <t>New - Rural</t>
  </si>
  <si>
    <t>near Costco, not urban edge</t>
  </si>
  <si>
    <t>Sherwood Estates</t>
  </si>
  <si>
    <t>Walsh Acres</t>
  </si>
  <si>
    <t>Next to Sherwood Estate</t>
  </si>
  <si>
    <t>Dieppe</t>
  </si>
  <si>
    <t>Urban Edge SE</t>
  </si>
  <si>
    <t>Urban Edge SW</t>
  </si>
  <si>
    <t>Urban Edge NW</t>
  </si>
  <si>
    <t>CMA total</t>
  </si>
  <si>
    <t>AT % same as 2006, normalized ratio increased</t>
  </si>
  <si>
    <t>East of hospital</t>
  </si>
  <si>
    <t>Downtown</t>
  </si>
  <si>
    <t>Transitional</t>
  </si>
  <si>
    <t>Cathedral</t>
  </si>
  <si>
    <t>Neighbourhood</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</si>
  <si>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</si>
  <si>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</si>
  <si>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</si>
  <si>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</si>
  <si>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</si>
  <si>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</si>
  <si>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</si>
  <si>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</si>
  <si>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</si>
  <si>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</si>
  <si>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</si>
  <si>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</si>
  <si>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</si>
  <si>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</si>
  <si>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 Population Growth
2006-2016</t>
  </si>
  <si>
    <t>n/a</t>
  </si>
  <si>
    <t>% of Total Population Growth
2006-2016</t>
  </si>
  <si>
    <t>&lt;-- Moving Backward</t>
  </si>
  <si>
    <t>2016 CTDataMaker using new 2016 Classifications</t>
  </si>
  <si>
    <t>Unclassified</t>
  </si>
  <si>
    <t>477050001.02</t>
  </si>
  <si>
    <t>CMA</t>
  </si>
  <si>
    <t>477050006.00</t>
  </si>
  <si>
    <t>477050007.00</t>
  </si>
  <si>
    <t>477050009.01</t>
  </si>
  <si>
    <t>477050010.00</t>
  </si>
  <si>
    <t>477050011.00</t>
  </si>
  <si>
    <t>477050012.00</t>
  </si>
  <si>
    <t>477050013.00</t>
  </si>
  <si>
    <t>477050014.00</t>
  </si>
  <si>
    <t>477050018.00</t>
  </si>
  <si>
    <t>477050001.01</t>
  </si>
  <si>
    <t>477050002.01</t>
  </si>
  <si>
    <t>477050002.02</t>
  </si>
  <si>
    <t>477050003.00</t>
  </si>
  <si>
    <t>477050005.00</t>
  </si>
  <si>
    <t>477050008.01</t>
  </si>
  <si>
    <t>477050008.02</t>
  </si>
  <si>
    <t>477050009.02</t>
  </si>
  <si>
    <t>477050015.00</t>
  </si>
  <si>
    <t>477050016.00</t>
  </si>
  <si>
    <t>477050017.00</t>
  </si>
  <si>
    <t>477050019.00</t>
  </si>
  <si>
    <t>477050020.00</t>
  </si>
  <si>
    <t>477050021.00</t>
  </si>
  <si>
    <t>477050022.02</t>
  </si>
  <si>
    <t>477050023.01</t>
  </si>
  <si>
    <t>477050023.02</t>
  </si>
  <si>
    <t>477050024.00</t>
  </si>
  <si>
    <t>477050025.01</t>
  </si>
  <si>
    <t>477050025.02</t>
  </si>
  <si>
    <t>477050027.00</t>
  </si>
  <si>
    <t>477050028.01</t>
  </si>
  <si>
    <t>477050028.02</t>
  </si>
  <si>
    <t>477050028.03</t>
  </si>
  <si>
    <t>477050100.01</t>
  </si>
  <si>
    <t>477050100.02</t>
  </si>
  <si>
    <t>477050100.03</t>
  </si>
  <si>
    <t>477050100.04</t>
  </si>
  <si>
    <t>477050100.05</t>
  </si>
  <si>
    <t>477050100.08</t>
  </si>
  <si>
    <t>477050100.09</t>
  </si>
  <si>
    <t>477050100.10</t>
  </si>
  <si>
    <t>477050100.11</t>
  </si>
  <si>
    <t>477050100.12</t>
  </si>
  <si>
    <t>477050100.13</t>
  </si>
  <si>
    <t>477050004.00</t>
  </si>
  <si>
    <t>477050100.14</t>
  </si>
  <si>
    <t>477050101.00</t>
  </si>
  <si>
    <t>477050102.00</t>
  </si>
  <si>
    <t>477050103.00</t>
  </si>
  <si>
    <t>477050022.01</t>
  </si>
  <si>
    <t>477050026.00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</si>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</sst>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sz val="10"/>
      <name val="Calibri"/>
      <family val="2"/>
    </font>
    <font>
      <vertAlign val="superscript"/>
      <sz val="11"/>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sz val="10"/>
      <color rgb="FF006100"/>
      <name val="Calibri"/>
      <family val="2"/>
      <scheme val="minor"/>
    </font>
    <font>
      <sz val="10"/>
      <color theme="1"/>
      <name val="Calibri"/>
      <family val="2"/>
    </font>
    <font>
      <sz val="10"/>
      <color theme="0"/>
      <name val="Calibri"/>
      <family val="2"/>
      <scheme val="minor"/>
    </font>
    <font>
      <sz val="10"/>
      <name val="MS Sans Serif"/>
    </font>
    <font>
      <sz val="8"/>
      <color theme="1"/>
      <name val="Calibri"/>
      <family val="2"/>
      <scheme val="minor"/>
    </font>
    <font>
      <b/>
      <sz val="12"/>
      <color theme="1"/>
      <name val="Calibri"/>
      <family val="2"/>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8F0C8"/>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ck">
        <color auto="1"/>
      </left>
      <right style="thin">
        <color auto="1"/>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9" fillId="0" borderId="0"/>
    <xf numFmtId="0" fontId="32" fillId="0" borderId="0" applyNumberFormat="0" applyFill="0" applyBorder="0" applyAlignment="0" applyProtection="0"/>
  </cellStyleXfs>
  <cellXfs count="285">
    <xf numFmtId="0" fontId="0" fillId="0" borderId="0" xfId="0"/>
    <xf numFmtId="0" fontId="16" fillId="0" borderId="0" xfId="0" applyFont="1"/>
    <xf numFmtId="0" fontId="0" fillId="0" borderId="0" xfId="0" applyFill="1" applyBorder="1"/>
    <xf numFmtId="0" fontId="0" fillId="0" borderId="0" xfId="0" applyFill="1" applyBorder="1" applyAlignment="1">
      <alignment horizontal="center"/>
    </xf>
    <xf numFmtId="10" fontId="0" fillId="0" borderId="11" xfId="0" applyNumberFormat="1" applyFill="1" applyBorder="1" applyAlignment="1">
      <alignment horizontal="center"/>
    </xf>
    <xf numFmtId="10" fontId="0" fillId="0" borderId="0" xfId="0" applyNumberFormat="1" applyFill="1" applyBorder="1" applyAlignment="1">
      <alignment horizontal="center"/>
    </xf>
    <xf numFmtId="2" fontId="18" fillId="0" borderId="11" xfId="1" applyNumberFormat="1" applyFont="1" applyFill="1" applyBorder="1" applyAlignment="1">
      <alignment horizontal="center"/>
    </xf>
    <xf numFmtId="2" fontId="0" fillId="0" borderId="0" xfId="0" applyNumberFormat="1" applyFill="1" applyBorder="1" applyAlignment="1">
      <alignment horizontal="center"/>
    </xf>
    <xf numFmtId="1" fontId="0" fillId="0" borderId="0" xfId="0" applyNumberFormat="1" applyFill="1" applyBorder="1" applyAlignment="1">
      <alignment horizontal="center"/>
    </xf>
    <xf numFmtId="0" fontId="0" fillId="0" borderId="11" xfId="0" applyFill="1" applyBorder="1" applyAlignment="1">
      <alignment horizontal="center"/>
    </xf>
    <xf numFmtId="0" fontId="18" fillId="0" borderId="14" xfId="0" applyFont="1" applyFill="1" applyBorder="1" applyAlignment="1">
      <alignment horizontal="center"/>
    </xf>
    <xf numFmtId="2" fontId="0" fillId="0" borderId="0" xfId="0" applyNumberFormat="1"/>
    <xf numFmtId="0" fontId="0" fillId="37" borderId="17" xfId="0" applyFill="1" applyBorder="1"/>
    <xf numFmtId="0" fontId="19" fillId="0" borderId="39" xfId="0" applyFont="1" applyBorder="1" applyAlignment="1">
      <alignment horizontal="center" vertical="center"/>
    </xf>
    <xf numFmtId="0" fontId="0" fillId="37" borderId="13" xfId="0" applyFill="1" applyBorder="1"/>
    <xf numFmtId="0" fontId="16" fillId="0" borderId="42"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43" xfId="0" applyFont="1" applyFill="1" applyBorder="1" applyAlignment="1">
      <alignment horizontal="center" vertical="center"/>
    </xf>
    <xf numFmtId="0" fontId="16" fillId="0" borderId="44"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7" borderId="39"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40" xfId="0" applyNumberFormat="1" applyFill="1" applyBorder="1" applyAlignment="1">
      <alignment horizontal="center"/>
    </xf>
    <xf numFmtId="10" fontId="0" fillId="0" borderId="41" xfId="1" applyNumberFormat="1" applyFont="1" applyFill="1" applyBorder="1" applyAlignment="1">
      <alignment horizontal="center"/>
    </xf>
    <xf numFmtId="0" fontId="16" fillId="0" borderId="12" xfId="0" applyFont="1" applyBorder="1"/>
    <xf numFmtId="0" fontId="0" fillId="0" borderId="45" xfId="0" applyFill="1" applyBorder="1" applyAlignment="1">
      <alignment horizontal="center"/>
    </xf>
    <xf numFmtId="10" fontId="0" fillId="37" borderId="10" xfId="0" applyNumberFormat="1" applyFill="1" applyBorder="1" applyAlignment="1">
      <alignment horizontal="center"/>
    </xf>
    <xf numFmtId="10" fontId="0" fillId="37" borderId="11" xfId="1" applyNumberFormat="1" applyFont="1" applyFill="1" applyBorder="1" applyAlignment="1">
      <alignment horizontal="center"/>
    </xf>
    <xf numFmtId="10" fontId="0" fillId="37" borderId="0" xfId="0" applyNumberFormat="1" applyFill="1" applyBorder="1" applyAlignment="1">
      <alignment horizontal="center"/>
    </xf>
    <xf numFmtId="10" fontId="0" fillId="37" borderId="46" xfId="1" applyNumberFormat="1" applyFont="1" applyFill="1" applyBorder="1" applyAlignment="1">
      <alignment horizontal="center"/>
    </xf>
    <xf numFmtId="0" fontId="0" fillId="37" borderId="45" xfId="0" applyFill="1" applyBorder="1" applyAlignment="1">
      <alignment horizontal="center"/>
    </xf>
    <xf numFmtId="10" fontId="19" fillId="0" borderId="10" xfId="1" applyNumberFormat="1" applyFont="1" applyFill="1" applyBorder="1" applyAlignment="1">
      <alignment horizontal="center"/>
    </xf>
    <xf numFmtId="10" fontId="19" fillId="0" borderId="11" xfId="1" applyNumberFormat="1" applyFont="1" applyFill="1" applyBorder="1" applyAlignment="1">
      <alignment horizontal="center"/>
    </xf>
    <xf numFmtId="0" fontId="0" fillId="37" borderId="0" xfId="0" applyFill="1" applyBorder="1" applyAlignment="1">
      <alignment horizontal="center"/>
    </xf>
    <xf numFmtId="0" fontId="0" fillId="37" borderId="46"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7" borderId="42" xfId="0" applyFill="1" applyBorder="1" applyAlignment="1">
      <alignment horizontal="center"/>
    </xf>
    <xf numFmtId="0" fontId="0" fillId="37" borderId="21" xfId="0" applyFill="1" applyBorder="1" applyAlignment="1">
      <alignment horizontal="center"/>
    </xf>
    <xf numFmtId="0" fontId="0" fillId="37" borderId="20" xfId="0" applyFill="1" applyBorder="1" applyAlignment="1">
      <alignment horizontal="center"/>
    </xf>
    <xf numFmtId="10" fontId="19" fillId="0" borderId="43" xfId="1" applyNumberFormat="1" applyFont="1" applyFill="1" applyBorder="1" applyAlignment="1">
      <alignment horizontal="center"/>
    </xf>
    <xf numFmtId="10" fontId="19" fillId="0" borderId="44" xfId="1" applyNumberFormat="1" applyFont="1" applyFill="1" applyBorder="1" applyAlignment="1">
      <alignment horizontal="center"/>
    </xf>
    <xf numFmtId="165" fontId="25" fillId="34" borderId="0" xfId="1" applyNumberFormat="1" applyFont="1" applyFill="1" applyBorder="1" applyAlignment="1">
      <alignment horizontal="center"/>
    </xf>
    <xf numFmtId="164" fontId="25" fillId="34" borderId="15" xfId="7" applyNumberFormat="1" applyFont="1" applyFill="1" applyBorder="1" applyAlignment="1">
      <alignment horizontal="center"/>
    </xf>
    <xf numFmtId="2" fontId="25" fillId="34" borderId="11" xfId="1" applyNumberFormat="1" applyFont="1" applyFill="1" applyBorder="1" applyAlignment="1">
      <alignment horizontal="center"/>
    </xf>
    <xf numFmtId="2" fontId="25" fillId="34" borderId="11" xfId="7" applyNumberFormat="1" applyFont="1" applyFill="1" applyBorder="1" applyAlignment="1">
      <alignment horizontal="center"/>
    </xf>
    <xf numFmtId="0" fontId="25" fillId="34" borderId="14" xfId="0" applyFont="1" applyFill="1" applyBorder="1" applyAlignment="1">
      <alignment horizontal="center"/>
    </xf>
    <xf numFmtId="165" fontId="25" fillId="33" borderId="0" xfId="1" applyNumberFormat="1" applyFont="1" applyFill="1" applyBorder="1" applyAlignment="1">
      <alignment horizontal="center"/>
    </xf>
    <xf numFmtId="164" fontId="25" fillId="33" borderId="15" xfId="7" applyNumberFormat="1" applyFont="1" applyFill="1" applyBorder="1" applyAlignment="1">
      <alignment horizontal="center"/>
    </xf>
    <xf numFmtId="9" fontId="25" fillId="33" borderId="14" xfId="1" applyFont="1" applyFill="1" applyBorder="1" applyAlignment="1">
      <alignment horizontal="center"/>
    </xf>
    <xf numFmtId="165" fontId="25" fillId="0" borderId="0" xfId="1" applyNumberFormat="1" applyFont="1" applyFill="1" applyBorder="1" applyAlignment="1">
      <alignment horizontal="center"/>
    </xf>
    <xf numFmtId="164" fontId="25" fillId="0" borderId="15" xfId="7" applyNumberFormat="1" applyFont="1" applyFill="1" applyBorder="1" applyAlignment="1">
      <alignment horizontal="center"/>
    </xf>
    <xf numFmtId="0" fontId="25" fillId="0" borderId="14" xfId="0" applyFont="1" applyFill="1" applyBorder="1" applyAlignment="1">
      <alignment horizontal="center"/>
    </xf>
    <xf numFmtId="2" fontId="24" fillId="0" borderId="0" xfId="0" applyNumberFormat="1" applyFont="1" applyFill="1" applyBorder="1" applyAlignment="1">
      <alignment horizontal="center"/>
    </xf>
    <xf numFmtId="165" fontId="25" fillId="35" borderId="0" xfId="1" applyNumberFormat="1" applyFont="1" applyFill="1" applyBorder="1" applyAlignment="1">
      <alignment horizontal="center"/>
    </xf>
    <xf numFmtId="164" fontId="25" fillId="35" borderId="15" xfId="7" applyNumberFormat="1" applyFont="1" applyFill="1" applyBorder="1" applyAlignment="1">
      <alignment horizontal="center"/>
    </xf>
    <xf numFmtId="0" fontId="25" fillId="35" borderId="14" xfId="0" applyFont="1" applyFill="1" applyBorder="1" applyAlignment="1">
      <alignment horizontal="center"/>
    </xf>
    <xf numFmtId="165" fontId="25" fillId="36" borderId="0" xfId="1" applyNumberFormat="1" applyFont="1" applyFill="1" applyBorder="1" applyAlignment="1">
      <alignment horizontal="center"/>
    </xf>
    <xf numFmtId="164" fontId="25" fillId="36" borderId="15" xfId="7" applyNumberFormat="1" applyFont="1" applyFill="1" applyBorder="1" applyAlignment="1">
      <alignment horizontal="center"/>
    </xf>
    <xf numFmtId="0" fontId="25" fillId="36" borderId="14" xfId="0" applyFont="1" applyFill="1" applyBorder="1" applyAlignment="1">
      <alignment horizontal="center"/>
    </xf>
    <xf numFmtId="165" fontId="25" fillId="34" borderId="11" xfId="7" applyNumberFormat="1" applyFont="1" applyFill="1" applyBorder="1" applyAlignment="1">
      <alignment horizontal="center"/>
    </xf>
    <xf numFmtId="165" fontId="25" fillId="33" borderId="11" xfId="7" applyNumberFormat="1" applyFont="1" applyFill="1" applyBorder="1" applyAlignment="1">
      <alignment horizontal="center"/>
    </xf>
    <xf numFmtId="165" fontId="25" fillId="0" borderId="11" xfId="7" applyNumberFormat="1" applyFont="1" applyFill="1" applyBorder="1" applyAlignment="1">
      <alignment horizontal="center"/>
    </xf>
    <xf numFmtId="165" fontId="25" fillId="35" borderId="11" xfId="7" applyNumberFormat="1" applyFont="1" applyFill="1" applyBorder="1" applyAlignment="1">
      <alignment horizontal="center"/>
    </xf>
    <xf numFmtId="165" fontId="25" fillId="36" borderId="11" xfId="7" applyNumberFormat="1" applyFont="1" applyFill="1" applyBorder="1" applyAlignment="1">
      <alignment horizontal="center"/>
    </xf>
    <xf numFmtId="0" fontId="22" fillId="0" borderId="47" xfId="0" applyFont="1" applyFill="1" applyBorder="1" applyAlignment="1">
      <alignment horizontal="center" vertical="center" wrapText="1"/>
    </xf>
    <xf numFmtId="3" fontId="22" fillId="0" borderId="49" xfId="0" applyNumberFormat="1" applyFont="1" applyFill="1" applyBorder="1" applyAlignment="1">
      <alignment horizontal="center" vertical="center" wrapText="1"/>
    </xf>
    <xf numFmtId="3" fontId="22" fillId="0" borderId="48" xfId="0" applyNumberFormat="1" applyFont="1" applyFill="1" applyBorder="1" applyAlignment="1">
      <alignment horizontal="center" vertical="center" wrapText="1"/>
    </xf>
    <xf numFmtId="0" fontId="22" fillId="0" borderId="49"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50" xfId="0" applyFont="1" applyFill="1" applyBorder="1" applyAlignment="1">
      <alignment horizontal="center" vertical="center" wrapText="1"/>
    </xf>
    <xf numFmtId="3" fontId="22" fillId="0" borderId="51" xfId="0" applyNumberFormat="1" applyFont="1" applyFill="1" applyBorder="1" applyAlignment="1">
      <alignment horizontal="center" vertical="center" wrapText="1"/>
    </xf>
    <xf numFmtId="0" fontId="0" fillId="0" borderId="0" xfId="0" applyFill="1" applyAlignment="1">
      <alignment horizontal="center"/>
    </xf>
    <xf numFmtId="0" fontId="6" fillId="0" borderId="0" xfId="7" applyFill="1" applyAlignment="1">
      <alignment horizontal="center"/>
    </xf>
    <xf numFmtId="49" fontId="18" fillId="0" borderId="0" xfId="0" applyNumberFormat="1" applyFont="1" applyFill="1" applyAlignment="1">
      <alignment horizontal="center"/>
    </xf>
    <xf numFmtId="0" fontId="0" fillId="0" borderId="15" xfId="0" applyFill="1" applyBorder="1" applyAlignment="1">
      <alignment horizontal="center"/>
    </xf>
    <xf numFmtId="167" fontId="24" fillId="34" borderId="0" xfId="0" applyNumberFormat="1" applyFont="1" applyFill="1" applyBorder="1" applyAlignment="1">
      <alignment horizontal="center"/>
    </xf>
    <xf numFmtId="167" fontId="24" fillId="33" borderId="0" xfId="0" applyNumberFormat="1" applyFont="1" applyFill="1" applyBorder="1" applyAlignment="1">
      <alignment horizontal="center"/>
    </xf>
    <xf numFmtId="167" fontId="24" fillId="0" borderId="0" xfId="0" applyNumberFormat="1" applyFont="1" applyFill="1" applyBorder="1" applyAlignment="1">
      <alignment horizontal="center"/>
    </xf>
    <xf numFmtId="167" fontId="24" fillId="35" borderId="0" xfId="0" applyNumberFormat="1" applyFont="1" applyFill="1" applyBorder="1" applyAlignment="1">
      <alignment horizontal="center"/>
    </xf>
    <xf numFmtId="167" fontId="24" fillId="36" borderId="0" xfId="0" applyNumberFormat="1" applyFont="1" applyFill="1" applyBorder="1" applyAlignment="1">
      <alignment horizontal="center"/>
    </xf>
    <xf numFmtId="167" fontId="0" fillId="0" borderId="0" xfId="0" applyNumberFormat="1" applyFill="1" applyBorder="1" applyAlignment="1">
      <alignment horizontal="center"/>
    </xf>
    <xf numFmtId="3" fontId="24" fillId="34" borderId="0" xfId="0" applyNumberFormat="1" applyFont="1" applyFill="1" applyBorder="1" applyAlignment="1">
      <alignment horizontal="center"/>
    </xf>
    <xf numFmtId="3" fontId="24" fillId="33" borderId="0" xfId="0" applyNumberFormat="1" applyFont="1" applyFill="1" applyBorder="1" applyAlignment="1">
      <alignment horizontal="center"/>
    </xf>
    <xf numFmtId="3" fontId="24" fillId="0" borderId="0" xfId="0" applyNumberFormat="1" applyFont="1" applyFill="1" applyBorder="1" applyAlignment="1">
      <alignment horizontal="center"/>
    </xf>
    <xf numFmtId="3" fontId="24" fillId="35" borderId="0" xfId="0" applyNumberFormat="1" applyFont="1" applyFill="1" applyBorder="1" applyAlignment="1">
      <alignment horizontal="center"/>
    </xf>
    <xf numFmtId="3" fontId="24" fillId="36" borderId="0" xfId="0" applyNumberFormat="1" applyFont="1" applyFill="1" applyBorder="1" applyAlignment="1">
      <alignment horizontal="center"/>
    </xf>
    <xf numFmtId="3" fontId="0" fillId="0" borderId="0" xfId="0" applyNumberFormat="1" applyFill="1" applyBorder="1" applyAlignment="1">
      <alignment horizontal="center"/>
    </xf>
    <xf numFmtId="2" fontId="22" fillId="0" borderId="52" xfId="0" applyNumberFormat="1" applyFont="1" applyFill="1" applyBorder="1" applyAlignment="1">
      <alignment horizontal="center" vertical="center" wrapText="1"/>
    </xf>
    <xf numFmtId="2" fontId="24" fillId="34" borderId="16" xfId="0" applyNumberFormat="1" applyFont="1" applyFill="1" applyBorder="1" applyAlignment="1">
      <alignment horizontal="center"/>
    </xf>
    <xf numFmtId="2" fontId="24" fillId="33" borderId="16" xfId="0" applyNumberFormat="1" applyFont="1" applyFill="1" applyBorder="1" applyAlignment="1">
      <alignment horizontal="center"/>
    </xf>
    <xf numFmtId="2" fontId="24" fillId="0" borderId="16" xfId="0" applyNumberFormat="1" applyFont="1" applyFill="1" applyBorder="1" applyAlignment="1">
      <alignment horizontal="center"/>
    </xf>
    <xf numFmtId="2" fontId="24" fillId="35" borderId="16" xfId="0" applyNumberFormat="1" applyFont="1" applyFill="1" applyBorder="1" applyAlignment="1">
      <alignment horizontal="center"/>
    </xf>
    <xf numFmtId="2" fontId="24" fillId="36" borderId="16" xfId="0" applyNumberFormat="1" applyFont="1" applyFill="1" applyBorder="1" applyAlignment="1">
      <alignment horizontal="center"/>
    </xf>
    <xf numFmtId="2" fontId="0" fillId="0" borderId="16" xfId="0" applyNumberFormat="1" applyFill="1" applyBorder="1" applyAlignment="1">
      <alignment horizontal="center"/>
    </xf>
    <xf numFmtId="3" fontId="23" fillId="0" borderId="53" xfId="0" applyNumberFormat="1" applyFont="1" applyFill="1" applyBorder="1" applyAlignment="1">
      <alignment horizontal="center" vertical="center" wrapText="1"/>
    </xf>
    <xf numFmtId="3" fontId="25" fillId="34" borderId="0" xfId="7" applyNumberFormat="1" applyFont="1" applyFill="1" applyBorder="1" applyAlignment="1">
      <alignment horizontal="center"/>
    </xf>
    <xf numFmtId="3" fontId="25" fillId="33" borderId="0" xfId="7" applyNumberFormat="1" applyFont="1" applyFill="1" applyBorder="1" applyAlignment="1">
      <alignment horizontal="center"/>
    </xf>
    <xf numFmtId="3" fontId="25" fillId="0" borderId="0" xfId="7" applyNumberFormat="1" applyFont="1" applyFill="1" applyBorder="1" applyAlignment="1">
      <alignment horizontal="center"/>
    </xf>
    <xf numFmtId="3" fontId="25" fillId="35" borderId="0" xfId="7" applyNumberFormat="1" applyFont="1" applyFill="1" applyBorder="1" applyAlignment="1">
      <alignment horizontal="center"/>
    </xf>
    <xf numFmtId="3" fontId="25" fillId="36" borderId="0" xfId="7" applyNumberFormat="1" applyFont="1" applyFill="1" applyBorder="1" applyAlignment="1">
      <alignment horizontal="center"/>
    </xf>
    <xf numFmtId="165" fontId="0" fillId="0" borderId="0" xfId="1" applyNumberFormat="1" applyFont="1" applyFill="1" applyBorder="1" applyAlignment="1">
      <alignment horizontal="center"/>
    </xf>
    <xf numFmtId="3" fontId="24" fillId="34" borderId="16" xfId="0" applyNumberFormat="1" applyFont="1" applyFill="1" applyBorder="1" applyAlignment="1">
      <alignment horizontal="center"/>
    </xf>
    <xf numFmtId="3" fontId="24" fillId="33" borderId="16" xfId="0" applyNumberFormat="1" applyFont="1" applyFill="1" applyBorder="1" applyAlignment="1">
      <alignment horizontal="center"/>
    </xf>
    <xf numFmtId="3" fontId="24" fillId="0" borderId="16" xfId="0" applyNumberFormat="1" applyFont="1" applyFill="1" applyBorder="1" applyAlignment="1">
      <alignment horizontal="center"/>
    </xf>
    <xf numFmtId="3" fontId="24" fillId="35" borderId="16" xfId="0" applyNumberFormat="1" applyFont="1" applyFill="1" applyBorder="1" applyAlignment="1">
      <alignment horizontal="center"/>
    </xf>
    <xf numFmtId="3" fontId="24" fillId="36" borderId="16" xfId="0" applyNumberFormat="1" applyFont="1" applyFill="1" applyBorder="1" applyAlignment="1">
      <alignment horizontal="center"/>
    </xf>
    <xf numFmtId="3" fontId="16" fillId="0" borderId="16" xfId="0" applyNumberFormat="1" applyFont="1" applyFill="1" applyBorder="1" applyAlignment="1">
      <alignment horizontal="center"/>
    </xf>
    <xf numFmtId="3" fontId="16" fillId="0" borderId="0" xfId="0" applyNumberFormat="1" applyFont="1" applyFill="1" applyBorder="1" applyAlignment="1">
      <alignment horizontal="center"/>
    </xf>
    <xf numFmtId="3" fontId="24" fillId="34" borderId="24" xfId="0" applyNumberFormat="1" applyFont="1" applyFill="1" applyBorder="1" applyAlignment="1">
      <alignment horizontal="center"/>
    </xf>
    <xf numFmtId="3" fontId="24" fillId="33" borderId="24" xfId="0" applyNumberFormat="1" applyFont="1" applyFill="1" applyBorder="1" applyAlignment="1">
      <alignment horizontal="center"/>
    </xf>
    <xf numFmtId="3" fontId="24" fillId="0" borderId="24" xfId="0" applyNumberFormat="1" applyFont="1" applyFill="1" applyBorder="1" applyAlignment="1">
      <alignment horizontal="center"/>
    </xf>
    <xf numFmtId="3" fontId="24" fillId="35" borderId="24" xfId="0" applyNumberFormat="1" applyFont="1" applyFill="1" applyBorder="1" applyAlignment="1">
      <alignment horizontal="center"/>
    </xf>
    <xf numFmtId="3" fontId="24" fillId="36" borderId="24" xfId="0" applyNumberFormat="1" applyFont="1" applyFill="1" applyBorder="1" applyAlignment="1">
      <alignment horizontal="center"/>
    </xf>
    <xf numFmtId="3" fontId="16" fillId="0" borderId="24" xfId="0" applyNumberFormat="1" applyFont="1" applyFill="1" applyBorder="1" applyAlignment="1">
      <alignment horizontal="center"/>
    </xf>
    <xf numFmtId="3" fontId="0" fillId="0" borderId="10" xfId="0" applyNumberFormat="1" applyFill="1" applyBorder="1" applyAlignment="1">
      <alignment horizontal="center"/>
    </xf>
    <xf numFmtId="165" fontId="16" fillId="0" borderId="11" xfId="1" applyNumberFormat="1" applyFont="1" applyFill="1" applyBorder="1" applyAlignment="1">
      <alignment horizontal="center"/>
    </xf>
    <xf numFmtId="2" fontId="22" fillId="0" borderId="47" xfId="0" applyNumberFormat="1" applyFont="1" applyFill="1" applyBorder="1" applyAlignment="1">
      <alignment horizontal="center" vertical="center" wrapText="1"/>
    </xf>
    <xf numFmtId="2" fontId="24" fillId="33" borderId="14" xfId="0" applyNumberFormat="1" applyFont="1" applyFill="1" applyBorder="1" applyAlignment="1">
      <alignment horizontal="center"/>
    </xf>
    <xf numFmtId="2" fontId="24" fillId="36" borderId="14" xfId="0" applyNumberFormat="1" applyFont="1" applyFill="1" applyBorder="1" applyAlignment="1">
      <alignment horizontal="center"/>
    </xf>
    <xf numFmtId="2" fontId="24" fillId="35" borderId="14" xfId="0" applyNumberFormat="1" applyFont="1" applyFill="1" applyBorder="1" applyAlignment="1">
      <alignment horizontal="center"/>
    </xf>
    <xf numFmtId="2" fontId="24" fillId="34" borderId="14" xfId="0" applyNumberFormat="1" applyFont="1" applyFill="1" applyBorder="1" applyAlignment="1">
      <alignment horizontal="center"/>
    </xf>
    <xf numFmtId="2" fontId="24" fillId="0" borderId="14" xfId="0" applyNumberFormat="1" applyFont="1" applyFill="1" applyBorder="1" applyAlignment="1">
      <alignment horizontal="center"/>
    </xf>
    <xf numFmtId="2" fontId="0" fillId="0" borderId="14" xfId="0" applyNumberFormat="1" applyFill="1" applyBorder="1" applyAlignment="1">
      <alignment horizontal="center"/>
    </xf>
    <xf numFmtId="3" fontId="25" fillId="33" borderId="15" xfId="7" applyNumberFormat="1" applyFont="1" applyFill="1" applyBorder="1" applyAlignment="1">
      <alignment horizontal="center"/>
    </xf>
    <xf numFmtId="3" fontId="25" fillId="36" borderId="15" xfId="7" applyNumberFormat="1" applyFont="1" applyFill="1" applyBorder="1" applyAlignment="1">
      <alignment horizontal="center"/>
    </xf>
    <xf numFmtId="3" fontId="25" fillId="35" borderId="15" xfId="7" applyNumberFormat="1" applyFont="1" applyFill="1" applyBorder="1" applyAlignment="1">
      <alignment horizontal="center"/>
    </xf>
    <xf numFmtId="3" fontId="25" fillId="34" borderId="15" xfId="7" applyNumberFormat="1" applyFont="1" applyFill="1" applyBorder="1" applyAlignment="1">
      <alignment horizontal="center"/>
    </xf>
    <xf numFmtId="3" fontId="25" fillId="0" borderId="15" xfId="7" applyNumberFormat="1" applyFont="1" applyFill="1" applyBorder="1" applyAlignment="1">
      <alignment horizontal="center"/>
    </xf>
    <xf numFmtId="3" fontId="18" fillId="0" borderId="15" xfId="0" applyNumberFormat="1" applyFont="1" applyFill="1" applyBorder="1" applyAlignment="1">
      <alignment horizontal="center"/>
    </xf>
    <xf numFmtId="2" fontId="24" fillId="33" borderId="0" xfId="0" applyNumberFormat="1" applyFont="1" applyFill="1" applyBorder="1" applyAlignment="1">
      <alignment horizontal="center"/>
    </xf>
    <xf numFmtId="2" fontId="24" fillId="36" borderId="0" xfId="0" applyNumberFormat="1" applyFont="1" applyFill="1" applyBorder="1" applyAlignment="1">
      <alignment horizontal="center"/>
    </xf>
    <xf numFmtId="2" fontId="24" fillId="35" borderId="0" xfId="0" applyNumberFormat="1" applyFont="1" applyFill="1" applyBorder="1" applyAlignment="1">
      <alignment horizontal="center"/>
    </xf>
    <xf numFmtId="2" fontId="24" fillId="34" borderId="0" xfId="0" applyNumberFormat="1" applyFont="1" applyFill="1" applyBorder="1" applyAlignment="1">
      <alignment horizontal="center"/>
    </xf>
    <xf numFmtId="165" fontId="20" fillId="34" borderId="11" xfId="1" quotePrefix="1" applyNumberFormat="1" applyFont="1" applyFill="1" applyBorder="1" applyAlignment="1">
      <alignment horizontal="center" wrapText="1"/>
    </xf>
    <xf numFmtId="165" fontId="20" fillId="36" borderId="11" xfId="1" quotePrefix="1" applyNumberFormat="1" applyFont="1" applyFill="1" applyBorder="1" applyAlignment="1">
      <alignment horizontal="center" wrapText="1"/>
    </xf>
    <xf numFmtId="2" fontId="25" fillId="36" borderId="11" xfId="1" applyNumberFormat="1" applyFont="1" applyFill="1" applyBorder="1" applyAlignment="1">
      <alignment horizontal="center"/>
    </xf>
    <xf numFmtId="2" fontId="25" fillId="36" borderId="11" xfId="7" applyNumberFormat="1" applyFont="1" applyFill="1" applyBorder="1" applyAlignment="1">
      <alignment horizontal="center"/>
    </xf>
    <xf numFmtId="165" fontId="20" fillId="33" borderId="11" xfId="1" quotePrefix="1" applyNumberFormat="1" applyFont="1" applyFill="1" applyBorder="1" applyAlignment="1">
      <alignment horizontal="center" wrapText="1"/>
    </xf>
    <xf numFmtId="2" fontId="25" fillId="33" borderId="11" xfId="1" applyNumberFormat="1" applyFont="1" applyFill="1" applyBorder="1" applyAlignment="1">
      <alignment horizontal="center"/>
    </xf>
    <xf numFmtId="2" fontId="25" fillId="33" borderId="11" xfId="7" applyNumberFormat="1" applyFont="1" applyFill="1" applyBorder="1" applyAlignment="1">
      <alignment horizontal="center"/>
    </xf>
    <xf numFmtId="165" fontId="20" fillId="0" borderId="11" xfId="1" quotePrefix="1" applyNumberFormat="1" applyFont="1" applyFill="1" applyBorder="1" applyAlignment="1">
      <alignment horizontal="center" wrapText="1"/>
    </xf>
    <xf numFmtId="2" fontId="25" fillId="0" borderId="11" xfId="1" applyNumberFormat="1" applyFont="1" applyFill="1" applyBorder="1" applyAlignment="1">
      <alignment horizontal="center"/>
    </xf>
    <xf numFmtId="2" fontId="25" fillId="0" borderId="11" xfId="7" applyNumberFormat="1" applyFont="1" applyFill="1" applyBorder="1" applyAlignment="1">
      <alignment horizontal="center"/>
    </xf>
    <xf numFmtId="165" fontId="20" fillId="35" borderId="11" xfId="1" quotePrefix="1" applyNumberFormat="1" applyFont="1" applyFill="1" applyBorder="1" applyAlignment="1">
      <alignment horizontal="center" wrapText="1"/>
    </xf>
    <xf numFmtId="2" fontId="25" fillId="35" borderId="11" xfId="1" applyNumberFormat="1" applyFont="1" applyFill="1" applyBorder="1" applyAlignment="1">
      <alignment horizontal="center"/>
    </xf>
    <xf numFmtId="2" fontId="25" fillId="35" borderId="11" xfId="7" applyNumberFormat="1" applyFont="1" applyFill="1" applyBorder="1" applyAlignment="1">
      <alignment horizontal="center"/>
    </xf>
    <xf numFmtId="0" fontId="24" fillId="33" borderId="0" xfId="0" applyFont="1" applyFill="1" applyBorder="1" applyAlignment="1">
      <alignment horizontal="center"/>
    </xf>
    <xf numFmtId="3" fontId="20" fillId="33" borderId="0" xfId="0" quotePrefix="1" applyNumberFormat="1" applyFont="1" applyFill="1" applyBorder="1" applyAlignment="1">
      <alignment horizontal="center" wrapText="1"/>
    </xf>
    <xf numFmtId="0" fontId="24" fillId="36" borderId="0" xfId="0" applyFont="1" applyFill="1" applyBorder="1" applyAlignment="1">
      <alignment horizontal="center"/>
    </xf>
    <xf numFmtId="3" fontId="20" fillId="36" borderId="0" xfId="0" quotePrefix="1" applyNumberFormat="1" applyFont="1" applyFill="1" applyBorder="1" applyAlignment="1">
      <alignment horizontal="center"/>
    </xf>
    <xf numFmtId="3" fontId="20" fillId="36" borderId="0" xfId="0" quotePrefix="1" applyNumberFormat="1" applyFont="1" applyFill="1" applyBorder="1" applyAlignment="1">
      <alignment horizontal="center" wrapText="1"/>
    </xf>
    <xf numFmtId="0" fontId="24" fillId="35" borderId="0" xfId="0" applyFont="1" applyFill="1" applyBorder="1" applyAlignment="1">
      <alignment horizontal="center"/>
    </xf>
    <xf numFmtId="3" fontId="20" fillId="35" borderId="0" xfId="0" quotePrefix="1" applyNumberFormat="1" applyFont="1" applyFill="1" applyBorder="1" applyAlignment="1">
      <alignment horizontal="center"/>
    </xf>
    <xf numFmtId="3" fontId="20" fillId="35" borderId="0" xfId="0" quotePrefix="1" applyNumberFormat="1" applyFont="1" applyFill="1" applyBorder="1" applyAlignment="1">
      <alignment horizontal="center" wrapText="1"/>
    </xf>
    <xf numFmtId="0" fontId="24" fillId="34" borderId="0" xfId="0" applyFont="1" applyFill="1" applyBorder="1" applyAlignment="1">
      <alignment horizontal="center"/>
    </xf>
    <xf numFmtId="3" fontId="20" fillId="34" borderId="0" xfId="0" quotePrefix="1" applyNumberFormat="1" applyFont="1" applyFill="1" applyBorder="1" applyAlignment="1">
      <alignment horizontal="center"/>
    </xf>
    <xf numFmtId="3" fontId="20" fillId="34" borderId="0" xfId="0" quotePrefix="1" applyNumberFormat="1" applyFont="1" applyFill="1" applyBorder="1" applyAlignment="1">
      <alignment horizontal="center" wrapText="1"/>
    </xf>
    <xf numFmtId="0" fontId="24" fillId="0" borderId="0" xfId="0" applyFont="1" applyFill="1" applyBorder="1" applyAlignment="1">
      <alignment horizontal="center"/>
    </xf>
    <xf numFmtId="3" fontId="20" fillId="0" borderId="0" xfId="0" quotePrefix="1" applyNumberFormat="1" applyFont="1" applyFill="1" applyBorder="1" applyAlignment="1">
      <alignment horizontal="center"/>
    </xf>
    <xf numFmtId="3" fontId="20" fillId="0" borderId="0" xfId="0" quotePrefix="1" applyNumberFormat="1" applyFont="1" applyFill="1" applyBorder="1" applyAlignment="1">
      <alignment horizontal="center" wrapText="1"/>
    </xf>
    <xf numFmtId="0" fontId="27" fillId="0" borderId="0" xfId="0" applyFont="1" applyAlignment="1">
      <alignment wrapText="1"/>
    </xf>
    <xf numFmtId="0" fontId="27" fillId="0" borderId="0" xfId="0" applyFont="1"/>
    <xf numFmtId="0" fontId="27" fillId="36" borderId="0" xfId="0" applyFont="1" applyFill="1" applyAlignment="1">
      <alignment horizontal="center"/>
    </xf>
    <xf numFmtId="0" fontId="27" fillId="0" borderId="0" xfId="0" applyFont="1" applyAlignment="1">
      <alignment horizontal="center"/>
    </xf>
    <xf numFmtId="0" fontId="27" fillId="34" borderId="0" xfId="0" applyFont="1" applyFill="1" applyAlignment="1">
      <alignment horizontal="center"/>
    </xf>
    <xf numFmtId="0" fontId="27" fillId="35" borderId="0" xfId="0" applyFont="1" applyFill="1" applyAlignment="1">
      <alignment horizontal="center"/>
    </xf>
    <xf numFmtId="0" fontId="0" fillId="0" borderId="0" xfId="0" applyFill="1" applyAlignment="1">
      <alignment horizontal="left"/>
    </xf>
    <xf numFmtId="0" fontId="6" fillId="0" borderId="0" xfId="7" applyFill="1" applyAlignment="1">
      <alignment horizontal="left"/>
    </xf>
    <xf numFmtId="0" fontId="25" fillId="33" borderId="14" xfId="7" applyFont="1" applyFill="1" applyBorder="1" applyAlignment="1">
      <alignment horizontal="left"/>
    </xf>
    <xf numFmtId="0" fontId="24" fillId="36" borderId="14" xfId="0" applyFont="1" applyFill="1" applyBorder="1" applyAlignment="1">
      <alignment horizontal="left"/>
    </xf>
    <xf numFmtId="0" fontId="24" fillId="35" borderId="14" xfId="0" applyFont="1" applyFill="1" applyBorder="1" applyAlignment="1">
      <alignment horizontal="left"/>
    </xf>
    <xf numFmtId="0" fontId="24" fillId="34" borderId="14" xfId="0" applyFont="1" applyFill="1" applyBorder="1" applyAlignment="1">
      <alignment horizontal="left"/>
    </xf>
    <xf numFmtId="0" fontId="24" fillId="0" borderId="14" xfId="0" applyFont="1" applyFill="1" applyBorder="1" applyAlignment="1">
      <alignment horizontal="left"/>
    </xf>
    <xf numFmtId="0" fontId="0" fillId="0" borderId="14" xfId="0" applyFill="1" applyBorder="1" applyAlignment="1">
      <alignment horizontal="left"/>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165" fontId="24" fillId="34" borderId="31" xfId="0" applyNumberFormat="1" applyFont="1" applyFill="1" applyBorder="1" applyAlignment="1">
      <alignment horizontal="center"/>
    </xf>
    <xf numFmtId="165" fontId="24" fillId="34" borderId="31" xfId="1" applyNumberFormat="1" applyFont="1" applyFill="1" applyBorder="1" applyAlignment="1">
      <alignment horizontal="center"/>
    </xf>
    <xf numFmtId="166" fontId="24" fillId="34" borderId="30" xfId="0" applyNumberFormat="1" applyFont="1" applyFill="1" applyBorder="1" applyAlignment="1">
      <alignment horizontal="center"/>
    </xf>
    <xf numFmtId="165" fontId="24" fillId="34" borderId="32" xfId="1" applyNumberFormat="1" applyFont="1" applyFill="1" applyBorder="1" applyAlignment="1">
      <alignment horizontal="center"/>
    </xf>
    <xf numFmtId="165" fontId="24" fillId="35" borderId="35" xfId="0" applyNumberFormat="1" applyFont="1" applyFill="1" applyBorder="1" applyAlignment="1">
      <alignment horizontal="center"/>
    </xf>
    <xf numFmtId="165" fontId="24" fillId="35" borderId="35" xfId="1" applyNumberFormat="1" applyFont="1" applyFill="1" applyBorder="1" applyAlignment="1">
      <alignment horizontal="center"/>
    </xf>
    <xf numFmtId="166" fontId="24" fillId="35" borderId="34" xfId="0" applyNumberFormat="1" applyFont="1" applyFill="1" applyBorder="1" applyAlignment="1">
      <alignment horizontal="center"/>
    </xf>
    <xf numFmtId="165" fontId="24" fillId="35" borderId="36" xfId="1" applyNumberFormat="1" applyFont="1" applyFill="1" applyBorder="1" applyAlignment="1">
      <alignment horizontal="center"/>
    </xf>
    <xf numFmtId="165" fontId="24" fillId="36" borderId="35" xfId="0" applyNumberFormat="1" applyFont="1" applyFill="1" applyBorder="1" applyAlignment="1">
      <alignment horizontal="center"/>
    </xf>
    <xf numFmtId="165" fontId="24" fillId="36" borderId="35" xfId="1" applyNumberFormat="1" applyFont="1" applyFill="1" applyBorder="1" applyAlignment="1">
      <alignment horizontal="center"/>
    </xf>
    <xf numFmtId="166" fontId="24" fillId="36" borderId="34" xfId="0" applyNumberFormat="1" applyFont="1" applyFill="1" applyBorder="1" applyAlignment="1">
      <alignment horizontal="center"/>
    </xf>
    <xf numFmtId="165" fontId="24" fillId="36" borderId="36" xfId="1" applyNumberFormat="1" applyFont="1" applyFill="1" applyBorder="1" applyAlignment="1">
      <alignment horizontal="center"/>
    </xf>
    <xf numFmtId="165" fontId="24" fillId="0" borderId="23" xfId="0" applyNumberFormat="1" applyFont="1" applyBorder="1" applyAlignment="1">
      <alignment horizontal="center"/>
    </xf>
    <xf numFmtId="165" fontId="24" fillId="0" borderId="23" xfId="1" applyNumberFormat="1" applyFont="1" applyBorder="1" applyAlignment="1">
      <alignment horizontal="center"/>
    </xf>
    <xf numFmtId="166" fontId="24" fillId="0" borderId="37" xfId="0" applyNumberFormat="1" applyFont="1" applyBorder="1" applyAlignment="1">
      <alignment horizontal="center"/>
    </xf>
    <xf numFmtId="165" fontId="24" fillId="0" borderId="38" xfId="1" applyNumberFormat="1" applyFont="1" applyBorder="1" applyAlignment="1">
      <alignment horizontal="center"/>
    </xf>
    <xf numFmtId="166" fontId="22" fillId="0" borderId="26" xfId="0" applyNumberFormat="1" applyFont="1" applyBorder="1" applyAlignment="1">
      <alignment horizontal="center"/>
    </xf>
    <xf numFmtId="165" fontId="22" fillId="0" borderId="27" xfId="1" applyNumberFormat="1" applyFont="1" applyBorder="1" applyAlignment="1">
      <alignment horizontal="center"/>
    </xf>
    <xf numFmtId="0" fontId="24" fillId="34" borderId="29" xfId="0" applyFont="1" applyFill="1" applyBorder="1"/>
    <xf numFmtId="0" fontId="24" fillId="35" borderId="33" xfId="0" applyFont="1" applyFill="1" applyBorder="1"/>
    <xf numFmtId="0" fontId="24" fillId="36" borderId="33" xfId="0" applyFont="1" applyFill="1" applyBorder="1"/>
    <xf numFmtId="0" fontId="24" fillId="0" borderId="22" xfId="0" applyFont="1" applyBorder="1"/>
    <xf numFmtId="0" fontId="22" fillId="0" borderId="25" xfId="0" applyFont="1" applyBorder="1"/>
    <xf numFmtId="10" fontId="24" fillId="0" borderId="27" xfId="0" applyNumberFormat="1" applyFont="1" applyBorder="1" applyAlignment="1">
      <alignment horizontal="center"/>
    </xf>
    <xf numFmtId="0" fontId="22" fillId="0" borderId="27" xfId="0" applyFont="1" applyBorder="1" applyAlignment="1">
      <alignment horizontal="center"/>
    </xf>
    <xf numFmtId="165" fontId="22" fillId="0" borderId="28" xfId="0" applyNumberFormat="1" applyFont="1" applyBorder="1" applyAlignment="1">
      <alignment horizontal="center"/>
    </xf>
    <xf numFmtId="0" fontId="24" fillId="0" borderId="0" xfId="0" applyFont="1" applyAlignment="1">
      <alignment horizontal="center"/>
    </xf>
    <xf numFmtId="166" fontId="24" fillId="34" borderId="30" xfId="43" applyNumberFormat="1" applyFont="1" applyFill="1" applyBorder="1" applyAlignment="1">
      <alignment horizontal="center"/>
    </xf>
    <xf numFmtId="166" fontId="24" fillId="35" borderId="34" xfId="43" applyNumberFormat="1" applyFont="1" applyFill="1" applyBorder="1" applyAlignment="1">
      <alignment horizontal="center"/>
    </xf>
    <xf numFmtId="166" fontId="24" fillId="36" borderId="34" xfId="43" applyNumberFormat="1" applyFont="1" applyFill="1" applyBorder="1" applyAlignment="1">
      <alignment horizontal="center"/>
    </xf>
    <xf numFmtId="166" fontId="24" fillId="0" borderId="37" xfId="43" applyNumberFormat="1" applyFont="1" applyBorder="1" applyAlignment="1">
      <alignment horizontal="center"/>
    </xf>
    <xf numFmtId="166" fontId="22" fillId="0" borderId="26" xfId="43" applyNumberFormat="1" applyFont="1" applyBorder="1" applyAlignment="1">
      <alignment horizontal="center"/>
    </xf>
    <xf numFmtId="0" fontId="24" fillId="0" borderId="0" xfId="0" applyFont="1" applyFill="1"/>
    <xf numFmtId="0" fontId="0" fillId="0" borderId="0" xfId="0" applyFill="1"/>
    <xf numFmtId="3" fontId="0" fillId="0" borderId="0" xfId="0" applyNumberFormat="1"/>
    <xf numFmtId="0" fontId="0" fillId="0" borderId="0" xfId="0" applyFill="1" applyBorder="1" applyAlignment="1">
      <alignment horizontal="left"/>
    </xf>
    <xf numFmtId="49" fontId="18" fillId="0" borderId="0" xfId="0" applyNumberFormat="1" applyFont="1" applyFill="1" applyBorder="1" applyAlignment="1">
      <alignment horizontal="center"/>
    </xf>
    <xf numFmtId="0" fontId="28" fillId="38" borderId="14" xfId="0" applyFont="1" applyFill="1" applyBorder="1" applyAlignment="1">
      <alignment horizontal="center"/>
    </xf>
    <xf numFmtId="0" fontId="22" fillId="38" borderId="25" xfId="0" applyFont="1" applyFill="1" applyBorder="1"/>
    <xf numFmtId="166" fontId="22" fillId="38" borderId="55" xfId="43" applyNumberFormat="1" applyFont="1" applyFill="1" applyBorder="1" applyAlignment="1">
      <alignment horizontal="center"/>
    </xf>
    <xf numFmtId="10" fontId="24" fillId="38" borderId="55" xfId="0" applyNumberFormat="1" applyFont="1" applyFill="1" applyBorder="1" applyAlignment="1">
      <alignment horizontal="center"/>
    </xf>
    <xf numFmtId="0" fontId="22" fillId="38" borderId="55" xfId="0" applyFont="1" applyFill="1" applyBorder="1" applyAlignment="1">
      <alignment horizontal="center"/>
    </xf>
    <xf numFmtId="166" fontId="22" fillId="38" borderId="55" xfId="0" applyNumberFormat="1" applyFont="1" applyFill="1" applyBorder="1" applyAlignment="1">
      <alignment horizontal="center"/>
    </xf>
    <xf numFmtId="165" fontId="22" fillId="38" borderId="55" xfId="1" applyNumberFormat="1" applyFont="1" applyFill="1" applyBorder="1" applyAlignment="1">
      <alignment horizontal="center"/>
    </xf>
    <xf numFmtId="165" fontId="22" fillId="38" borderId="54" xfId="0" applyNumberFormat="1" applyFont="1" applyFill="1" applyBorder="1" applyAlignment="1">
      <alignment horizontal="center"/>
    </xf>
    <xf numFmtId="0" fontId="31" fillId="0" borderId="28" xfId="0" applyFont="1" applyFill="1" applyBorder="1" applyAlignment="1">
      <alignment vertical="center" wrapText="1"/>
    </xf>
    <xf numFmtId="0" fontId="24" fillId="39" borderId="56" xfId="0" applyFont="1" applyFill="1" applyBorder="1"/>
    <xf numFmtId="166" fontId="24" fillId="39" borderId="63" xfId="43" applyNumberFormat="1" applyFont="1" applyFill="1" applyBorder="1" applyAlignment="1">
      <alignment horizontal="center"/>
    </xf>
    <xf numFmtId="165" fontId="24" fillId="39" borderId="64" xfId="0" applyNumberFormat="1" applyFont="1" applyFill="1" applyBorder="1" applyAlignment="1">
      <alignment horizontal="center"/>
    </xf>
    <xf numFmtId="165" fontId="24" fillId="39" borderId="64" xfId="1" applyNumberFormat="1" applyFont="1" applyFill="1" applyBorder="1" applyAlignment="1">
      <alignment horizontal="center"/>
    </xf>
    <xf numFmtId="166" fontId="24" fillId="39" borderId="63" xfId="0" applyNumberFormat="1" applyFont="1" applyFill="1" applyBorder="1" applyAlignment="1">
      <alignment horizontal="center"/>
    </xf>
    <xf numFmtId="165" fontId="24" fillId="39" borderId="65" xfId="1" applyNumberFormat="1" applyFont="1" applyFill="1" applyBorder="1" applyAlignment="1">
      <alignment horizontal="center"/>
    </xf>
    <xf numFmtId="10" fontId="27" fillId="0" borderId="0" xfId="0" applyNumberFormat="1" applyFont="1"/>
    <xf numFmtId="0" fontId="22" fillId="0" borderId="66" xfId="0" quotePrefix="1" applyNumberFormat="1" applyFont="1" applyFill="1" applyBorder="1" applyAlignment="1">
      <alignment wrapText="1"/>
    </xf>
    <xf numFmtId="0" fontId="22" fillId="0" borderId="66" xfId="0" quotePrefix="1" applyNumberFormat="1" applyFont="1" applyFill="1" applyBorder="1" applyAlignment="1">
      <alignment horizontal="center" wrapText="1"/>
    </xf>
    <xf numFmtId="0" fontId="22" fillId="0" borderId="67" xfId="0" quotePrefix="1" applyNumberFormat="1" applyFont="1" applyFill="1" applyBorder="1" applyAlignment="1">
      <alignment wrapText="1"/>
    </xf>
    <xf numFmtId="0" fontId="22" fillId="0" borderId="68" xfId="0" quotePrefix="1" applyNumberFormat="1" applyFont="1" applyFill="1" applyBorder="1" applyAlignment="1">
      <alignment wrapText="1"/>
    </xf>
    <xf numFmtId="10" fontId="22" fillId="0" borderId="66" xfId="1" quotePrefix="1" applyNumberFormat="1" applyFont="1" applyFill="1" applyBorder="1" applyAlignment="1">
      <alignment wrapText="1"/>
    </xf>
    <xf numFmtId="0" fontId="22" fillId="0" borderId="66" xfId="0" applyNumberFormat="1" applyFont="1" applyFill="1" applyBorder="1" applyAlignment="1">
      <alignment horizontal="center" wrapText="1"/>
    </xf>
    <xf numFmtId="0" fontId="27" fillId="34" borderId="0" xfId="0" applyFont="1" applyFill="1" applyAlignment="1">
      <alignment wrapText="1"/>
    </xf>
    <xf numFmtId="10" fontId="27" fillId="34" borderId="0" xfId="0" applyNumberFormat="1" applyFont="1" applyFill="1" applyAlignment="1">
      <alignment wrapText="1"/>
    </xf>
    <xf numFmtId="0" fontId="27" fillId="34" borderId="0" xfId="0" applyFont="1" applyFill="1"/>
    <xf numFmtId="10" fontId="27" fillId="34" borderId="0" xfId="0" applyNumberFormat="1" applyFont="1" applyFill="1"/>
    <xf numFmtId="0" fontId="27" fillId="36" borderId="0" xfId="0" applyFont="1" applyFill="1"/>
    <xf numFmtId="10" fontId="27" fillId="36" borderId="0" xfId="0" applyNumberFormat="1" applyFont="1" applyFill="1"/>
    <xf numFmtId="0" fontId="27" fillId="35" borderId="0" xfId="0" applyFont="1" applyFill="1"/>
    <xf numFmtId="10" fontId="27" fillId="35" borderId="0" xfId="0" applyNumberFormat="1" applyFont="1" applyFill="1"/>
    <xf numFmtId="0" fontId="24" fillId="0" borderId="66" xfId="0" applyFont="1" applyFill="1" applyBorder="1"/>
    <xf numFmtId="0" fontId="27" fillId="34" borderId="0" xfId="0" applyFont="1" applyFill="1" applyAlignment="1">
      <alignment horizontal="center" wrapText="1"/>
    </xf>
    <xf numFmtId="165" fontId="26" fillId="0" borderId="14" xfId="7" applyNumberFormat="1" applyFont="1" applyFill="1" applyBorder="1" applyAlignment="1">
      <alignment horizontal="left"/>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22" fillId="40" borderId="55" xfId="0" applyFont="1" applyFill="1" applyBorder="1" applyAlignment="1">
      <alignment horizontal="center" vertical="center"/>
    </xf>
    <xf numFmtId="0" fontId="22" fillId="40" borderId="54" xfId="0" applyFont="1" applyFill="1" applyBorder="1" applyAlignment="1">
      <alignment horizontal="center" vertical="center"/>
    </xf>
    <xf numFmtId="0" fontId="30" fillId="39" borderId="57" xfId="0" applyFont="1" applyFill="1" applyBorder="1" applyAlignment="1">
      <alignment horizontal="left" vertical="center" wrapText="1"/>
    </xf>
    <xf numFmtId="0" fontId="30" fillId="39" borderId="58" xfId="0" applyFont="1" applyFill="1" applyBorder="1" applyAlignment="1">
      <alignment horizontal="left" vertical="center" wrapText="1"/>
    </xf>
    <xf numFmtId="0" fontId="30" fillId="39" borderId="59" xfId="0" applyFont="1" applyFill="1" applyBorder="1" applyAlignment="1">
      <alignment horizontal="left" vertical="center" wrapText="1"/>
    </xf>
    <xf numFmtId="0" fontId="30" fillId="39" borderId="10" xfId="0" applyFont="1" applyFill="1" applyBorder="1" applyAlignment="1">
      <alignment horizontal="left" vertical="center" wrapText="1"/>
    </xf>
    <xf numFmtId="0" fontId="30" fillId="39" borderId="0" xfId="0" applyFont="1" applyFill="1" applyBorder="1" applyAlignment="1">
      <alignment horizontal="left" vertical="center" wrapText="1"/>
    </xf>
    <xf numFmtId="0" fontId="30" fillId="39" borderId="11" xfId="0" applyFont="1" applyFill="1" applyBorder="1" applyAlignment="1">
      <alignment horizontal="left" vertical="center" wrapText="1"/>
    </xf>
    <xf numFmtId="0" fontId="30" fillId="39" borderId="60" xfId="0" applyFont="1" applyFill="1" applyBorder="1" applyAlignment="1">
      <alignment horizontal="left" vertical="center" wrapText="1"/>
    </xf>
    <xf numFmtId="0" fontId="30" fillId="39" borderId="61" xfId="0" applyFont="1" applyFill="1" applyBorder="1" applyAlignment="1">
      <alignment horizontal="left" vertical="center" wrapText="1"/>
    </xf>
    <xf numFmtId="0" fontId="30" fillId="39" borderId="62" xfId="0" applyFont="1" applyFill="1" applyBorder="1" applyAlignment="1">
      <alignment horizontal="left" vertical="center" wrapText="1"/>
    </xf>
    <xf numFmtId="0" fontId="22" fillId="40" borderId="25" xfId="0" applyFont="1" applyFill="1" applyBorder="1" applyAlignment="1">
      <alignment horizontal="center" vertical="center" wrapText="1"/>
    </xf>
    <xf numFmtId="0" fontId="22" fillId="40" borderId="55" xfId="0" applyFont="1" applyFill="1" applyBorder="1" applyAlignment="1">
      <alignment horizontal="center" vertical="center" wrapText="1"/>
    </xf>
    <xf numFmtId="0" fontId="33" fillId="38" borderId="0" xfId="0" applyFont="1" applyFill="1"/>
    <xf numFmtId="0" fontId="24" fillId="38" borderId="0" xfId="0" applyFont="1" applyFill="1"/>
    <xf numFmtId="0" fontId="24" fillId="0" borderId="0" xfId="0" applyFont="1"/>
    <xf numFmtId="0" fontId="25" fillId="0" borderId="0" xfId="45" applyFont="1"/>
    <xf numFmtId="0" fontId="24" fillId="0" borderId="0" xfId="0" applyFont="1" applyAlignment="1">
      <alignment vertical="center"/>
    </xf>
    <xf numFmtId="0" fontId="35" fillId="0" borderId="0" xfId="0" applyFont="1" applyAlignment="1">
      <alignment vertical="center"/>
    </xf>
    <xf numFmtId="0" fontId="34" fillId="0" borderId="0" xfId="0" applyFont="1"/>
    <xf numFmtId="0" fontId="35" fillId="0" borderId="0" xfId="0" applyFont="1" applyAlignment="1">
      <alignment horizontal="center" vertical="center"/>
    </xf>
    <xf numFmtId="0" fontId="24" fillId="0" borderId="0" xfId="0" applyFont="1" applyAlignment="1">
      <alignment horizontal="right"/>
    </xf>
    <xf numFmtId="0" fontId="22" fillId="0" borderId="47" xfId="0" applyFont="1" applyFill="1" applyBorder="1" applyAlignment="1">
      <alignment vertical="center" wrapText="1"/>
    </xf>
    <xf numFmtId="4" fontId="22" fillId="0" borderId="52" xfId="0" applyNumberFormat="1" applyFont="1" applyFill="1" applyBorder="1" applyAlignment="1">
      <alignment horizontal="center" vertical="center" wrapText="1"/>
    </xf>
    <xf numFmtId="1" fontId="22" fillId="0" borderId="49" xfId="0" applyNumberFormat="1" applyFont="1" applyFill="1" applyBorder="1" applyAlignment="1">
      <alignment horizontal="center" vertical="center" wrapText="1"/>
    </xf>
    <xf numFmtId="1" fontId="22" fillId="0" borderId="52" xfId="0" applyNumberFormat="1"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49" xfId="0" applyFont="1" applyFill="1" applyBorder="1" applyAlignment="1">
      <alignment vertical="center" wrapText="1"/>
    </xf>
    <xf numFmtId="49" fontId="24" fillId="0" borderId="0" xfId="0" applyNumberFormat="1" applyFont="1" applyAlignment="1">
      <alignment vertical="center"/>
    </xf>
    <xf numFmtId="49" fontId="25" fillId="0" borderId="0" xfId="45" applyNumberFormat="1" applyFont="1"/>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E913284D-44A3-4C02-B67A-0C7FD2146AC7}"/>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4" xr:uid="{00000000-0005-0000-0000-000030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96132-4AB7-4254-9ADB-B3879BC28A08}">
  <dimension ref="A1:R46"/>
  <sheetViews>
    <sheetView workbookViewId="0">
      <selection activeCell="C32" sqref="C32"/>
    </sheetView>
  </sheetViews>
  <sheetFormatPr defaultColWidth="12.5703125" defaultRowHeight="12.75" x14ac:dyDescent="0.2"/>
  <cols>
    <col min="1" max="1" width="15.5703125" style="270" customWidth="1"/>
    <col min="2" max="2" width="20.28515625" style="270" customWidth="1"/>
    <col min="3" max="16384" width="12.5703125" style="270"/>
  </cols>
  <sheetData>
    <row r="1" spans="1:18" x14ac:dyDescent="0.2">
      <c r="A1" s="268" t="s">
        <v>175</v>
      </c>
      <c r="B1" s="269"/>
    </row>
    <row r="2" spans="1:18" x14ac:dyDescent="0.2">
      <c r="A2" s="271" t="s">
        <v>176</v>
      </c>
    </row>
    <row r="3" spans="1:18" x14ac:dyDescent="0.2">
      <c r="A3" s="270" t="s">
        <v>177</v>
      </c>
    </row>
    <row r="4" spans="1:18" x14ac:dyDescent="0.2">
      <c r="A4" s="270" t="s">
        <v>178</v>
      </c>
    </row>
    <row r="5" spans="1:18" x14ac:dyDescent="0.2">
      <c r="A5" s="270" t="s">
        <v>179</v>
      </c>
    </row>
    <row r="8" spans="1:18" x14ac:dyDescent="0.2">
      <c r="A8" s="268" t="s">
        <v>180</v>
      </c>
      <c r="B8" s="269"/>
    </row>
    <row r="9" spans="1:18" x14ac:dyDescent="0.2">
      <c r="A9" s="272" t="s">
        <v>181</v>
      </c>
      <c r="B9" s="273"/>
      <c r="C9" s="273"/>
      <c r="D9" s="273"/>
      <c r="E9" s="273"/>
      <c r="F9" s="273"/>
      <c r="G9" s="273"/>
      <c r="H9" s="273"/>
      <c r="I9" s="273"/>
      <c r="J9" s="273"/>
    </row>
    <row r="10" spans="1:18" x14ac:dyDescent="0.2">
      <c r="A10" s="272" t="s">
        <v>182</v>
      </c>
      <c r="B10" s="273"/>
      <c r="C10" s="273"/>
      <c r="D10" s="273"/>
      <c r="E10" s="273"/>
      <c r="F10" s="273"/>
      <c r="G10" s="273"/>
      <c r="H10" s="273"/>
      <c r="I10" s="273"/>
      <c r="J10" s="273"/>
      <c r="K10" s="273"/>
      <c r="L10" s="273"/>
      <c r="M10" s="273"/>
    </row>
    <row r="11" spans="1:18" x14ac:dyDescent="0.2">
      <c r="A11" s="272" t="s">
        <v>183</v>
      </c>
      <c r="B11" s="273"/>
      <c r="C11" s="273"/>
      <c r="D11" s="273"/>
      <c r="E11" s="273"/>
      <c r="F11" s="273"/>
      <c r="G11" s="273"/>
      <c r="H11" s="273"/>
      <c r="I11" s="273"/>
      <c r="J11" s="273"/>
      <c r="K11" s="273"/>
      <c r="L11" s="273"/>
      <c r="M11" s="273"/>
      <c r="N11" s="273"/>
      <c r="O11" s="273"/>
      <c r="P11" s="273"/>
      <c r="Q11" s="273"/>
      <c r="R11" s="273"/>
    </row>
    <row r="12" spans="1:18" x14ac:dyDescent="0.2">
      <c r="A12" s="272" t="s">
        <v>184</v>
      </c>
      <c r="B12" s="273"/>
      <c r="C12" s="273"/>
      <c r="D12" s="273"/>
      <c r="E12" s="273"/>
      <c r="F12" s="273"/>
      <c r="G12" s="273"/>
      <c r="H12" s="273"/>
      <c r="I12" s="273"/>
      <c r="J12" s="273"/>
      <c r="K12" s="273"/>
      <c r="L12" s="273"/>
      <c r="M12" s="273"/>
      <c r="N12" s="273"/>
      <c r="O12" s="273"/>
      <c r="P12" s="273"/>
      <c r="Q12" s="273"/>
    </row>
    <row r="13" spans="1:18" x14ac:dyDescent="0.2">
      <c r="A13" s="274" t="s">
        <v>185</v>
      </c>
      <c r="B13" s="275"/>
      <c r="C13" s="275"/>
      <c r="D13" s="275"/>
      <c r="E13" s="275"/>
      <c r="F13" s="275"/>
      <c r="G13" s="275"/>
      <c r="H13" s="275"/>
      <c r="I13" s="275"/>
      <c r="J13" s="275"/>
      <c r="K13" s="275"/>
      <c r="L13" s="275"/>
      <c r="M13" s="275"/>
      <c r="N13" s="275"/>
      <c r="O13" s="275"/>
      <c r="P13" s="275"/>
      <c r="Q13" s="275"/>
      <c r="R13" s="275"/>
    </row>
    <row r="15" spans="1:18" x14ac:dyDescent="0.2">
      <c r="E15" s="270" t="s">
        <v>186</v>
      </c>
    </row>
    <row r="16" spans="1:18" x14ac:dyDescent="0.2">
      <c r="A16" s="268" t="s">
        <v>187</v>
      </c>
      <c r="B16" s="269"/>
    </row>
    <row r="17" spans="1:2" x14ac:dyDescent="0.2">
      <c r="A17" s="270" t="s">
        <v>188</v>
      </c>
      <c r="B17" s="270" t="s">
        <v>189</v>
      </c>
    </row>
    <row r="19" spans="1:2" x14ac:dyDescent="0.2">
      <c r="A19" s="270" t="s">
        <v>190</v>
      </c>
      <c r="B19" s="271" t="s">
        <v>191</v>
      </c>
    </row>
    <row r="21" spans="1:2" x14ac:dyDescent="0.2">
      <c r="A21" s="270" t="s">
        <v>192</v>
      </c>
      <c r="B21" s="270" t="s">
        <v>193</v>
      </c>
    </row>
    <row r="22" spans="1:2" x14ac:dyDescent="0.2">
      <c r="B22" s="270" t="s">
        <v>194</v>
      </c>
    </row>
    <row r="23" spans="1:2" x14ac:dyDescent="0.2">
      <c r="B23" s="270" t="s">
        <v>195</v>
      </c>
    </row>
    <row r="25" spans="1:2" x14ac:dyDescent="0.2">
      <c r="A25" s="270" t="s">
        <v>196</v>
      </c>
      <c r="B25" s="270" t="s">
        <v>197</v>
      </c>
    </row>
    <row r="27" spans="1:2" x14ac:dyDescent="0.2">
      <c r="A27" s="270" t="s">
        <v>198</v>
      </c>
      <c r="B27" s="270" t="s">
        <v>199</v>
      </c>
    </row>
    <row r="30" spans="1:2" x14ac:dyDescent="0.2">
      <c r="A30" s="268" t="s">
        <v>200</v>
      </c>
      <c r="B30" s="269"/>
    </row>
    <row r="31" spans="1:2" x14ac:dyDescent="0.2">
      <c r="A31" s="270" t="s">
        <v>201</v>
      </c>
    </row>
    <row r="32" spans="1:2" x14ac:dyDescent="0.2">
      <c r="A32" s="271" t="s">
        <v>202</v>
      </c>
    </row>
    <row r="46" spans="1:1" x14ac:dyDescent="0.2">
      <c r="A46" s="276"/>
    </row>
  </sheetData>
  <hyperlinks>
    <hyperlink ref="B19" r:id="rId1" xr:uid="{68EA8EE6-AD87-4A18-A67C-525AC69F3631}"/>
    <hyperlink ref="A2" r:id="rId2" xr:uid="{0ABA5A1B-5A80-4E10-9EB4-0048931CD75C}"/>
    <hyperlink ref="A32" r:id="rId3" xr:uid="{4ED1061C-DB5B-44C1-9713-ABB3218EE8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3"/>
  <sheetViews>
    <sheetView topLeftCell="A21" workbookViewId="0">
      <selection activeCell="V2" sqref="V2:V53"/>
    </sheetView>
  </sheetViews>
  <sheetFormatPr defaultRowHeight="12.75" x14ac:dyDescent="0.2"/>
  <cols>
    <col min="1" max="1" width="12.42578125" style="165" bestFit="1" customWidth="1"/>
    <col min="2" max="3" width="9.140625" style="165"/>
    <col min="4" max="4" width="11.42578125" style="165" bestFit="1" customWidth="1"/>
    <col min="5" max="7" width="9.28515625" style="165" bestFit="1" customWidth="1"/>
    <col min="8" max="8" width="10.42578125" style="165" bestFit="1" customWidth="1"/>
    <col min="9" max="9" width="11.42578125" style="165" bestFit="1" customWidth="1"/>
    <col min="10" max="21" width="9.28515625" style="165" bestFit="1" customWidth="1"/>
    <col min="22" max="22" width="12.5703125" style="167" bestFit="1" customWidth="1"/>
    <col min="23" max="16384" width="9.140625" style="165"/>
  </cols>
  <sheetData>
    <row r="1" spans="1:22" s="248" customFormat="1" ht="115.5" thickBot="1" x14ac:dyDescent="0.25">
      <c r="A1" s="234" t="s">
        <v>19</v>
      </c>
      <c r="B1" s="235" t="s">
        <v>160</v>
      </c>
      <c r="C1" s="235" t="s">
        <v>161</v>
      </c>
      <c r="D1" s="236" t="s">
        <v>22</v>
      </c>
      <c r="E1" s="234" t="s">
        <v>4</v>
      </c>
      <c r="F1" s="234" t="s">
        <v>20</v>
      </c>
      <c r="G1" s="234" t="s">
        <v>21</v>
      </c>
      <c r="H1" s="234" t="s">
        <v>23</v>
      </c>
      <c r="I1" s="237" t="s">
        <v>24</v>
      </c>
      <c r="J1" s="236" t="s">
        <v>162</v>
      </c>
      <c r="K1" s="234" t="s">
        <v>163</v>
      </c>
      <c r="L1" s="234" t="s">
        <v>164</v>
      </c>
      <c r="M1" s="234" t="s">
        <v>165</v>
      </c>
      <c r="N1" s="238" t="s">
        <v>166</v>
      </c>
      <c r="O1" s="234" t="s">
        <v>167</v>
      </c>
      <c r="P1" s="234" t="s">
        <v>168</v>
      </c>
      <c r="Q1" s="234" t="s">
        <v>169</v>
      </c>
      <c r="R1" s="238" t="s">
        <v>170</v>
      </c>
      <c r="S1" s="234" t="s">
        <v>171</v>
      </c>
      <c r="T1" s="234" t="s">
        <v>172</v>
      </c>
      <c r="U1" s="237" t="s">
        <v>173</v>
      </c>
      <c r="V1" s="239" t="s">
        <v>174</v>
      </c>
    </row>
    <row r="2" spans="1:22" s="164" customFormat="1" ht="13.5" thickTop="1" x14ac:dyDescent="0.2">
      <c r="A2" s="244" t="s">
        <v>118</v>
      </c>
      <c r="B2" s="244" t="s">
        <v>108</v>
      </c>
      <c r="C2" s="244" t="s">
        <v>39</v>
      </c>
      <c r="D2" s="244">
        <v>1.3266999816894531</v>
      </c>
      <c r="E2" s="244">
        <v>3142</v>
      </c>
      <c r="F2" s="244">
        <v>1231</v>
      </c>
      <c r="G2" s="244">
        <v>1215</v>
      </c>
      <c r="H2" s="244">
        <v>2368.2822366507448</v>
      </c>
      <c r="I2" s="244">
        <v>927.86614682274558</v>
      </c>
      <c r="J2" s="244">
        <v>1625</v>
      </c>
      <c r="K2" s="244">
        <v>1315</v>
      </c>
      <c r="L2" s="244">
        <v>165</v>
      </c>
      <c r="M2" s="244">
        <v>65</v>
      </c>
      <c r="N2" s="245">
        <v>0.04</v>
      </c>
      <c r="O2" s="244">
        <v>45</v>
      </c>
      <c r="P2" s="244">
        <v>15</v>
      </c>
      <c r="Q2" s="244">
        <v>60</v>
      </c>
      <c r="R2" s="245">
        <v>3.6923076923076927E-2</v>
      </c>
      <c r="S2" s="244">
        <v>10</v>
      </c>
      <c r="T2" s="244">
        <v>10</v>
      </c>
      <c r="U2" s="244">
        <v>10</v>
      </c>
      <c r="V2" s="166" t="s">
        <v>7</v>
      </c>
    </row>
    <row r="3" spans="1:22" x14ac:dyDescent="0.2">
      <c r="A3" s="240" t="s">
        <v>107</v>
      </c>
      <c r="B3" s="240" t="s">
        <v>108</v>
      </c>
      <c r="C3" s="240" t="s">
        <v>39</v>
      </c>
      <c r="D3" s="240">
        <v>1.4460000610351562</v>
      </c>
      <c r="E3" s="240">
        <v>3703</v>
      </c>
      <c r="F3" s="240">
        <v>1579</v>
      </c>
      <c r="G3" s="240">
        <v>1496</v>
      </c>
      <c r="H3" s="240">
        <v>2560.8574299430616</v>
      </c>
      <c r="I3" s="240">
        <v>1091.9778238941653</v>
      </c>
      <c r="J3" s="240">
        <v>2085</v>
      </c>
      <c r="K3" s="240">
        <v>1605</v>
      </c>
      <c r="L3" s="240">
        <v>145</v>
      </c>
      <c r="M3" s="240">
        <v>75</v>
      </c>
      <c r="N3" s="241">
        <v>3.5971223021582732E-2</v>
      </c>
      <c r="O3" s="240">
        <v>195</v>
      </c>
      <c r="P3" s="240">
        <v>55</v>
      </c>
      <c r="Q3" s="240">
        <v>250</v>
      </c>
      <c r="R3" s="241">
        <v>0.11990407673860912</v>
      </c>
      <c r="S3" s="240">
        <v>0</v>
      </c>
      <c r="T3" s="240">
        <v>0</v>
      </c>
      <c r="U3" s="240">
        <v>10</v>
      </c>
      <c r="V3" s="249" t="s">
        <v>5</v>
      </c>
    </row>
    <row r="4" spans="1:22" x14ac:dyDescent="0.2">
      <c r="A4" s="244" t="s">
        <v>119</v>
      </c>
      <c r="B4" s="244" t="s">
        <v>108</v>
      </c>
      <c r="C4" s="244" t="s">
        <v>39</v>
      </c>
      <c r="D4" s="244">
        <v>1.5560000610351563</v>
      </c>
      <c r="E4" s="244">
        <v>3962</v>
      </c>
      <c r="F4" s="244">
        <v>1825</v>
      </c>
      <c r="G4" s="244">
        <v>1781</v>
      </c>
      <c r="H4" s="244">
        <v>2546.2723936940015</v>
      </c>
      <c r="I4" s="244">
        <v>1172.8791313709119</v>
      </c>
      <c r="J4" s="244">
        <v>1910</v>
      </c>
      <c r="K4" s="244">
        <v>1665</v>
      </c>
      <c r="L4" s="244">
        <v>105</v>
      </c>
      <c r="M4" s="244">
        <v>40</v>
      </c>
      <c r="N4" s="245">
        <v>2.0942408376963352E-2</v>
      </c>
      <c r="O4" s="244">
        <v>55</v>
      </c>
      <c r="P4" s="244">
        <v>25</v>
      </c>
      <c r="Q4" s="244">
        <v>80</v>
      </c>
      <c r="R4" s="245">
        <v>4.1884816753926704E-2</v>
      </c>
      <c r="S4" s="244">
        <v>0</v>
      </c>
      <c r="T4" s="244">
        <v>0</v>
      </c>
      <c r="U4" s="244">
        <v>15</v>
      </c>
      <c r="V4" s="166" t="s">
        <v>7</v>
      </c>
    </row>
    <row r="5" spans="1:22" x14ac:dyDescent="0.2">
      <c r="A5" s="244" t="s">
        <v>120</v>
      </c>
      <c r="B5" s="244" t="s">
        <v>108</v>
      </c>
      <c r="C5" s="244" t="s">
        <v>39</v>
      </c>
      <c r="D5" s="244">
        <v>2.063000030517578</v>
      </c>
      <c r="E5" s="244">
        <v>6216</v>
      </c>
      <c r="F5" s="244">
        <v>2869</v>
      </c>
      <c r="G5" s="244">
        <v>2739</v>
      </c>
      <c r="H5" s="244">
        <v>3013.0876917343003</v>
      </c>
      <c r="I5" s="244">
        <v>1390.6931447209954</v>
      </c>
      <c r="J5" s="244">
        <v>2850</v>
      </c>
      <c r="K5" s="244">
        <v>2220</v>
      </c>
      <c r="L5" s="244">
        <v>205</v>
      </c>
      <c r="M5" s="244">
        <v>200</v>
      </c>
      <c r="N5" s="245">
        <v>7.0175438596491224E-2</v>
      </c>
      <c r="O5" s="244">
        <v>185</v>
      </c>
      <c r="P5" s="244">
        <v>35</v>
      </c>
      <c r="Q5" s="244">
        <v>220</v>
      </c>
      <c r="R5" s="245">
        <v>7.7192982456140355E-2</v>
      </c>
      <c r="S5" s="244">
        <v>0</v>
      </c>
      <c r="T5" s="244">
        <v>10</v>
      </c>
      <c r="U5" s="244">
        <v>0</v>
      </c>
      <c r="V5" s="166" t="s">
        <v>7</v>
      </c>
    </row>
    <row r="6" spans="1:22" x14ac:dyDescent="0.2">
      <c r="A6" s="244" t="s">
        <v>121</v>
      </c>
      <c r="B6" s="244" t="s">
        <v>108</v>
      </c>
      <c r="C6" s="244" t="s">
        <v>39</v>
      </c>
      <c r="D6" s="244">
        <v>2.3969000244140624</v>
      </c>
      <c r="E6" s="244">
        <v>5013</v>
      </c>
      <c r="F6" s="244">
        <v>2350</v>
      </c>
      <c r="G6" s="244">
        <v>2261</v>
      </c>
      <c r="H6" s="244">
        <v>2091.4514368305622</v>
      </c>
      <c r="I6" s="244">
        <v>980.43304938197105</v>
      </c>
      <c r="J6" s="244">
        <v>2645</v>
      </c>
      <c r="K6" s="244">
        <v>1950</v>
      </c>
      <c r="L6" s="244">
        <v>220</v>
      </c>
      <c r="M6" s="244">
        <v>195</v>
      </c>
      <c r="N6" s="245">
        <v>7.3724007561436669E-2</v>
      </c>
      <c r="O6" s="244">
        <v>200</v>
      </c>
      <c r="P6" s="244">
        <v>60</v>
      </c>
      <c r="Q6" s="244">
        <v>260</v>
      </c>
      <c r="R6" s="245">
        <v>9.8298676748582225E-2</v>
      </c>
      <c r="S6" s="244">
        <v>0</v>
      </c>
      <c r="T6" s="244">
        <v>10</v>
      </c>
      <c r="U6" s="244">
        <v>10</v>
      </c>
      <c r="V6" s="166" t="s">
        <v>7</v>
      </c>
    </row>
    <row r="7" spans="1:22" x14ac:dyDescent="0.2">
      <c r="A7" s="165" t="s">
        <v>153</v>
      </c>
      <c r="B7" s="165" t="s">
        <v>108</v>
      </c>
      <c r="C7" s="165" t="s">
        <v>39</v>
      </c>
      <c r="D7" s="165">
        <v>12.193299560546874</v>
      </c>
      <c r="E7" s="165">
        <v>1671</v>
      </c>
      <c r="F7" s="165">
        <v>867</v>
      </c>
      <c r="G7" s="165">
        <v>817</v>
      </c>
      <c r="H7" s="165">
        <v>137.0424790847224</v>
      </c>
      <c r="I7" s="165">
        <v>71.104625593329942</v>
      </c>
      <c r="J7" s="165">
        <v>1025</v>
      </c>
      <c r="K7" s="165">
        <v>810</v>
      </c>
      <c r="L7" s="165">
        <v>80</v>
      </c>
      <c r="M7" s="165">
        <v>20</v>
      </c>
      <c r="N7" s="233">
        <v>1.9512195121951219E-2</v>
      </c>
      <c r="O7" s="165">
        <v>80</v>
      </c>
      <c r="P7" s="165">
        <v>20</v>
      </c>
      <c r="Q7" s="165">
        <v>100</v>
      </c>
      <c r="R7" s="233">
        <v>9.7560975609756101E-2</v>
      </c>
      <c r="S7" s="165">
        <v>0</v>
      </c>
      <c r="T7" s="165">
        <v>0</v>
      </c>
      <c r="U7" s="165">
        <v>15</v>
      </c>
      <c r="V7" s="167" t="s">
        <v>3</v>
      </c>
    </row>
    <row r="8" spans="1:22" x14ac:dyDescent="0.2">
      <c r="A8" s="244" t="s">
        <v>122</v>
      </c>
      <c r="B8" s="244" t="s">
        <v>108</v>
      </c>
      <c r="C8" s="244" t="s">
        <v>39</v>
      </c>
      <c r="D8" s="244">
        <v>2.1033000183105468</v>
      </c>
      <c r="E8" s="244">
        <v>4296</v>
      </c>
      <c r="F8" s="244">
        <v>1866</v>
      </c>
      <c r="G8" s="244">
        <v>1803</v>
      </c>
      <c r="H8" s="244">
        <v>2042.5046177913866</v>
      </c>
      <c r="I8" s="244">
        <v>887.17728510212464</v>
      </c>
      <c r="J8" s="244">
        <v>2160</v>
      </c>
      <c r="K8" s="244">
        <v>1675</v>
      </c>
      <c r="L8" s="244">
        <v>160</v>
      </c>
      <c r="M8" s="244">
        <v>85</v>
      </c>
      <c r="N8" s="245">
        <v>3.9351851851851853E-2</v>
      </c>
      <c r="O8" s="244">
        <v>165</v>
      </c>
      <c r="P8" s="244">
        <v>65</v>
      </c>
      <c r="Q8" s="244">
        <v>230</v>
      </c>
      <c r="R8" s="245">
        <v>0.10648148148148148</v>
      </c>
      <c r="S8" s="244">
        <v>10</v>
      </c>
      <c r="T8" s="244">
        <v>0</v>
      </c>
      <c r="U8" s="244">
        <v>0</v>
      </c>
      <c r="V8" s="166" t="s">
        <v>7</v>
      </c>
    </row>
    <row r="9" spans="1:22" x14ac:dyDescent="0.2">
      <c r="A9" s="242" t="s">
        <v>109</v>
      </c>
      <c r="B9" s="242" t="s">
        <v>108</v>
      </c>
      <c r="C9" s="242" t="s">
        <v>39</v>
      </c>
      <c r="D9" s="242">
        <v>11.31030029296875</v>
      </c>
      <c r="E9" s="242">
        <v>7386</v>
      </c>
      <c r="F9" s="242">
        <v>3445</v>
      </c>
      <c r="G9" s="242">
        <v>3253</v>
      </c>
      <c r="H9" s="242">
        <v>653.03305913032557</v>
      </c>
      <c r="I9" s="242">
        <v>304.58961395937877</v>
      </c>
      <c r="J9" s="242">
        <v>3165</v>
      </c>
      <c r="K9" s="242">
        <v>2245</v>
      </c>
      <c r="L9" s="242">
        <v>295</v>
      </c>
      <c r="M9" s="242">
        <v>140</v>
      </c>
      <c r="N9" s="243">
        <v>4.4233807266982623E-2</v>
      </c>
      <c r="O9" s="242">
        <v>350</v>
      </c>
      <c r="P9" s="242">
        <v>120</v>
      </c>
      <c r="Q9" s="242">
        <v>470</v>
      </c>
      <c r="R9" s="243">
        <v>0.14849921011058451</v>
      </c>
      <c r="S9" s="242">
        <v>0</v>
      </c>
      <c r="T9" s="242">
        <v>0</v>
      </c>
      <c r="U9" s="242">
        <v>20</v>
      </c>
      <c r="V9" s="168" t="s">
        <v>5</v>
      </c>
    </row>
    <row r="10" spans="1:22" x14ac:dyDescent="0.2">
      <c r="A10" s="242" t="s">
        <v>110</v>
      </c>
      <c r="B10" s="242" t="s">
        <v>108</v>
      </c>
      <c r="C10" s="242" t="s">
        <v>39</v>
      </c>
      <c r="D10" s="242">
        <v>0.70059997558593745</v>
      </c>
      <c r="E10" s="242">
        <v>1738</v>
      </c>
      <c r="F10" s="242">
        <v>963</v>
      </c>
      <c r="G10" s="242">
        <v>844</v>
      </c>
      <c r="H10" s="242">
        <v>2480.7308886164988</v>
      </c>
      <c r="I10" s="242">
        <v>1374.5361598030429</v>
      </c>
      <c r="J10" s="242">
        <v>775</v>
      </c>
      <c r="K10" s="242">
        <v>590</v>
      </c>
      <c r="L10" s="242">
        <v>45</v>
      </c>
      <c r="M10" s="242">
        <v>30</v>
      </c>
      <c r="N10" s="243">
        <v>3.870967741935484E-2</v>
      </c>
      <c r="O10" s="242">
        <v>95</v>
      </c>
      <c r="P10" s="242">
        <v>10</v>
      </c>
      <c r="Q10" s="242">
        <v>105</v>
      </c>
      <c r="R10" s="243">
        <v>0.13548387096774195</v>
      </c>
      <c r="S10" s="242">
        <v>10</v>
      </c>
      <c r="T10" s="242">
        <v>0</v>
      </c>
      <c r="U10" s="242">
        <v>10</v>
      </c>
      <c r="V10" s="168" t="s">
        <v>5</v>
      </c>
    </row>
    <row r="11" spans="1:22" x14ac:dyDescent="0.2">
      <c r="A11" s="244" t="s">
        <v>123</v>
      </c>
      <c r="B11" s="244" t="s">
        <v>108</v>
      </c>
      <c r="C11" s="244" t="s">
        <v>39</v>
      </c>
      <c r="D11" s="244">
        <v>2.1077000427246095</v>
      </c>
      <c r="E11" s="244">
        <v>5333</v>
      </c>
      <c r="F11" s="244">
        <v>2589</v>
      </c>
      <c r="G11" s="244">
        <v>2482</v>
      </c>
      <c r="H11" s="244">
        <v>2530.2461886872989</v>
      </c>
      <c r="I11" s="244">
        <v>1228.3531562931589</v>
      </c>
      <c r="J11" s="244">
        <v>2865</v>
      </c>
      <c r="K11" s="244">
        <v>2295</v>
      </c>
      <c r="L11" s="244">
        <v>245</v>
      </c>
      <c r="M11" s="244">
        <v>115</v>
      </c>
      <c r="N11" s="245">
        <v>4.0139616055846421E-2</v>
      </c>
      <c r="O11" s="244">
        <v>95</v>
      </c>
      <c r="P11" s="244">
        <v>90</v>
      </c>
      <c r="Q11" s="244">
        <v>185</v>
      </c>
      <c r="R11" s="245">
        <v>6.4572425828970326E-2</v>
      </c>
      <c r="S11" s="244">
        <v>0</v>
      </c>
      <c r="T11" s="244">
        <v>0</v>
      </c>
      <c r="U11" s="244">
        <v>10</v>
      </c>
      <c r="V11" s="166" t="s">
        <v>7</v>
      </c>
    </row>
    <row r="12" spans="1:22" x14ac:dyDescent="0.2">
      <c r="A12" s="244" t="s">
        <v>124</v>
      </c>
      <c r="B12" s="244" t="s">
        <v>108</v>
      </c>
      <c r="C12" s="244" t="s">
        <v>39</v>
      </c>
      <c r="D12" s="244">
        <v>1.3366999816894531</v>
      </c>
      <c r="E12" s="244">
        <v>2753</v>
      </c>
      <c r="F12" s="244">
        <v>1166</v>
      </c>
      <c r="G12" s="244">
        <v>1145</v>
      </c>
      <c r="H12" s="244">
        <v>2059.5496653785299</v>
      </c>
      <c r="I12" s="244">
        <v>872.29746089043431</v>
      </c>
      <c r="J12" s="244">
        <v>1515</v>
      </c>
      <c r="K12" s="244">
        <v>1325</v>
      </c>
      <c r="L12" s="244">
        <v>105</v>
      </c>
      <c r="M12" s="244">
        <v>30</v>
      </c>
      <c r="N12" s="245">
        <v>1.9801980198019802E-2</v>
      </c>
      <c r="O12" s="244">
        <v>40</v>
      </c>
      <c r="P12" s="244">
        <v>0</v>
      </c>
      <c r="Q12" s="244">
        <v>40</v>
      </c>
      <c r="R12" s="245">
        <v>2.6402640264026403E-2</v>
      </c>
      <c r="S12" s="244">
        <v>10</v>
      </c>
      <c r="T12" s="244">
        <v>0</v>
      </c>
      <c r="U12" s="244">
        <v>0</v>
      </c>
      <c r="V12" s="166" t="s">
        <v>7</v>
      </c>
    </row>
    <row r="13" spans="1:22" x14ac:dyDescent="0.2">
      <c r="A13" s="242" t="s">
        <v>111</v>
      </c>
      <c r="B13" s="242" t="s">
        <v>108</v>
      </c>
      <c r="C13" s="242" t="s">
        <v>39</v>
      </c>
      <c r="D13" s="242">
        <v>1.4769999694824218</v>
      </c>
      <c r="E13" s="242">
        <v>3787</v>
      </c>
      <c r="F13" s="242">
        <v>1900</v>
      </c>
      <c r="G13" s="242">
        <v>1771</v>
      </c>
      <c r="H13" s="242">
        <v>2563.981095630666</v>
      </c>
      <c r="I13" s="242">
        <v>1286.3913603639464</v>
      </c>
      <c r="J13" s="242">
        <v>1865</v>
      </c>
      <c r="K13" s="242">
        <v>1275</v>
      </c>
      <c r="L13" s="242">
        <v>200</v>
      </c>
      <c r="M13" s="242">
        <v>110</v>
      </c>
      <c r="N13" s="243">
        <v>5.8981233243967826E-2</v>
      </c>
      <c r="O13" s="242">
        <v>165</v>
      </c>
      <c r="P13" s="242">
        <v>85</v>
      </c>
      <c r="Q13" s="242">
        <v>250</v>
      </c>
      <c r="R13" s="243">
        <v>0.13404825737265416</v>
      </c>
      <c r="S13" s="242">
        <v>10</v>
      </c>
      <c r="T13" s="242">
        <v>0</v>
      </c>
      <c r="U13" s="242">
        <v>10</v>
      </c>
      <c r="V13" s="168" t="s">
        <v>5</v>
      </c>
    </row>
    <row r="14" spans="1:22" x14ac:dyDescent="0.2">
      <c r="A14" s="244" t="s">
        <v>125</v>
      </c>
      <c r="B14" s="244" t="s">
        <v>108</v>
      </c>
      <c r="C14" s="244" t="s">
        <v>39</v>
      </c>
      <c r="D14" s="244">
        <v>1.895</v>
      </c>
      <c r="E14" s="244">
        <v>3937</v>
      </c>
      <c r="F14" s="244">
        <v>1524</v>
      </c>
      <c r="G14" s="244">
        <v>1477</v>
      </c>
      <c r="H14" s="244">
        <v>2077.5725593667544</v>
      </c>
      <c r="I14" s="244">
        <v>804.22163588390504</v>
      </c>
      <c r="J14" s="244">
        <v>2010</v>
      </c>
      <c r="K14" s="244">
        <v>1600</v>
      </c>
      <c r="L14" s="244">
        <v>170</v>
      </c>
      <c r="M14" s="244">
        <v>140</v>
      </c>
      <c r="N14" s="245">
        <v>6.965174129353234E-2</v>
      </c>
      <c r="O14" s="244">
        <v>80</v>
      </c>
      <c r="P14" s="244">
        <v>15</v>
      </c>
      <c r="Q14" s="244">
        <v>95</v>
      </c>
      <c r="R14" s="245">
        <v>4.7263681592039801E-2</v>
      </c>
      <c r="S14" s="244">
        <v>0</v>
      </c>
      <c r="T14" s="244">
        <v>0</v>
      </c>
      <c r="U14" s="244">
        <v>0</v>
      </c>
      <c r="V14" s="166" t="s">
        <v>7</v>
      </c>
    </row>
    <row r="15" spans="1:22" x14ac:dyDescent="0.2">
      <c r="A15" s="242" t="s">
        <v>112</v>
      </c>
      <c r="B15" s="242" t="s">
        <v>108</v>
      </c>
      <c r="C15" s="242" t="s">
        <v>39</v>
      </c>
      <c r="D15" s="242">
        <v>0.5729999923706055</v>
      </c>
      <c r="E15" s="242">
        <v>2468</v>
      </c>
      <c r="F15" s="242">
        <v>1594</v>
      </c>
      <c r="G15" s="242">
        <v>1427</v>
      </c>
      <c r="H15" s="242">
        <v>4307.1553802111475</v>
      </c>
      <c r="I15" s="242">
        <v>2781.8499497798093</v>
      </c>
      <c r="J15" s="242">
        <v>1190</v>
      </c>
      <c r="K15" s="242">
        <v>535</v>
      </c>
      <c r="L15" s="242">
        <v>75</v>
      </c>
      <c r="M15" s="242">
        <v>125</v>
      </c>
      <c r="N15" s="243">
        <v>0.10504201680672269</v>
      </c>
      <c r="O15" s="242">
        <v>350</v>
      </c>
      <c r="P15" s="242">
        <v>60</v>
      </c>
      <c r="Q15" s="242">
        <v>410</v>
      </c>
      <c r="R15" s="243">
        <v>0.34453781512605042</v>
      </c>
      <c r="S15" s="242">
        <v>0</v>
      </c>
      <c r="T15" s="242">
        <v>10</v>
      </c>
      <c r="U15" s="242">
        <v>25</v>
      </c>
      <c r="V15" s="168" t="s">
        <v>5</v>
      </c>
    </row>
    <row r="16" spans="1:22" x14ac:dyDescent="0.2">
      <c r="A16" s="242" t="s">
        <v>113</v>
      </c>
      <c r="B16" s="242" t="s">
        <v>108</v>
      </c>
      <c r="C16" s="242" t="s">
        <v>39</v>
      </c>
      <c r="D16" s="242">
        <v>0.58610000610351565</v>
      </c>
      <c r="E16" s="242">
        <v>3791</v>
      </c>
      <c r="F16" s="242">
        <v>3155</v>
      </c>
      <c r="G16" s="242">
        <v>2895</v>
      </c>
      <c r="H16" s="242">
        <v>6468.1794241961534</v>
      </c>
      <c r="I16" s="242">
        <v>5383.0403807277407</v>
      </c>
      <c r="J16" s="242">
        <v>1945</v>
      </c>
      <c r="K16" s="242">
        <v>790</v>
      </c>
      <c r="L16" s="242">
        <v>130</v>
      </c>
      <c r="M16" s="242">
        <v>105</v>
      </c>
      <c r="N16" s="243">
        <v>5.3984575835475578E-2</v>
      </c>
      <c r="O16" s="242">
        <v>870</v>
      </c>
      <c r="P16" s="242">
        <v>35</v>
      </c>
      <c r="Q16" s="242">
        <v>905</v>
      </c>
      <c r="R16" s="243">
        <v>0.4652956298200514</v>
      </c>
      <c r="S16" s="242">
        <v>0</v>
      </c>
      <c r="T16" s="242">
        <v>0</v>
      </c>
      <c r="U16" s="242">
        <v>15</v>
      </c>
      <c r="V16" s="168" t="s">
        <v>5</v>
      </c>
    </row>
    <row r="17" spans="1:22" x14ac:dyDescent="0.2">
      <c r="A17" s="242" t="s">
        <v>114</v>
      </c>
      <c r="B17" s="242" t="s">
        <v>108</v>
      </c>
      <c r="C17" s="242" t="s">
        <v>39</v>
      </c>
      <c r="D17" s="242">
        <v>1.4277000427246094</v>
      </c>
      <c r="E17" s="242">
        <v>5338</v>
      </c>
      <c r="F17" s="242">
        <v>2983</v>
      </c>
      <c r="G17" s="242">
        <v>2807</v>
      </c>
      <c r="H17" s="242">
        <v>3738.8806053497142</v>
      </c>
      <c r="I17" s="242">
        <v>2089.3744559307224</v>
      </c>
      <c r="J17" s="242">
        <v>2875</v>
      </c>
      <c r="K17" s="242">
        <v>1710</v>
      </c>
      <c r="L17" s="242">
        <v>230</v>
      </c>
      <c r="M17" s="242">
        <v>195</v>
      </c>
      <c r="N17" s="243">
        <v>6.7826086956521744E-2</v>
      </c>
      <c r="O17" s="242">
        <v>650</v>
      </c>
      <c r="P17" s="242">
        <v>60</v>
      </c>
      <c r="Q17" s="242">
        <v>710</v>
      </c>
      <c r="R17" s="243">
        <v>0.24695652173913044</v>
      </c>
      <c r="S17" s="242">
        <v>0</v>
      </c>
      <c r="T17" s="242">
        <v>25</v>
      </c>
      <c r="U17" s="242">
        <v>0</v>
      </c>
      <c r="V17" s="168" t="s">
        <v>5</v>
      </c>
    </row>
    <row r="18" spans="1:22" x14ac:dyDescent="0.2">
      <c r="A18" s="242" t="s">
        <v>115</v>
      </c>
      <c r="B18" s="242" t="s">
        <v>108</v>
      </c>
      <c r="C18" s="242" t="s">
        <v>39</v>
      </c>
      <c r="D18" s="242">
        <v>0.50740001678466795</v>
      </c>
      <c r="E18" s="242">
        <v>635</v>
      </c>
      <c r="F18" s="242">
        <v>688</v>
      </c>
      <c r="G18" s="242">
        <v>486</v>
      </c>
      <c r="H18" s="242">
        <v>1251.4780823696412</v>
      </c>
      <c r="I18" s="242">
        <v>1355.9321585359262</v>
      </c>
      <c r="J18" s="242">
        <v>170</v>
      </c>
      <c r="K18" s="242">
        <v>75</v>
      </c>
      <c r="L18" s="242">
        <v>0</v>
      </c>
      <c r="M18" s="242">
        <v>25</v>
      </c>
      <c r="N18" s="243">
        <v>0.14705882352941177</v>
      </c>
      <c r="O18" s="242">
        <v>60</v>
      </c>
      <c r="P18" s="242">
        <v>10</v>
      </c>
      <c r="Q18" s="242">
        <v>70</v>
      </c>
      <c r="R18" s="243">
        <v>0.41176470588235292</v>
      </c>
      <c r="S18" s="242">
        <v>0</v>
      </c>
      <c r="T18" s="242">
        <v>0</v>
      </c>
      <c r="U18" s="242">
        <v>10</v>
      </c>
      <c r="V18" s="168" t="s">
        <v>5</v>
      </c>
    </row>
    <row r="19" spans="1:22" x14ac:dyDescent="0.2">
      <c r="A19" s="242" t="s">
        <v>116</v>
      </c>
      <c r="B19" s="242" t="s">
        <v>108</v>
      </c>
      <c r="C19" s="242" t="s">
        <v>39</v>
      </c>
      <c r="D19" s="242">
        <v>0.67199996948242191</v>
      </c>
      <c r="E19" s="242">
        <v>1452</v>
      </c>
      <c r="F19" s="242">
        <v>877</v>
      </c>
      <c r="G19" s="242">
        <v>742</v>
      </c>
      <c r="H19" s="242">
        <v>2160.7143838389434</v>
      </c>
      <c r="I19" s="242">
        <v>1305.0595830762763</v>
      </c>
      <c r="J19" s="242">
        <v>595</v>
      </c>
      <c r="K19" s="242">
        <v>335</v>
      </c>
      <c r="L19" s="242">
        <v>65</v>
      </c>
      <c r="M19" s="242">
        <v>55</v>
      </c>
      <c r="N19" s="243">
        <v>9.2436974789915971E-2</v>
      </c>
      <c r="O19" s="242">
        <v>110</v>
      </c>
      <c r="P19" s="242">
        <v>20</v>
      </c>
      <c r="Q19" s="242">
        <v>130</v>
      </c>
      <c r="R19" s="243">
        <v>0.21848739495798319</v>
      </c>
      <c r="S19" s="242">
        <v>0</v>
      </c>
      <c r="T19" s="242">
        <v>10</v>
      </c>
      <c r="U19" s="242">
        <v>0</v>
      </c>
      <c r="V19" s="168" t="s">
        <v>5</v>
      </c>
    </row>
    <row r="20" spans="1:22" x14ac:dyDescent="0.2">
      <c r="A20" s="244" t="s">
        <v>126</v>
      </c>
      <c r="B20" s="244" t="s">
        <v>108</v>
      </c>
      <c r="C20" s="244" t="s">
        <v>39</v>
      </c>
      <c r="D20" s="244">
        <v>2.4542999267578125</v>
      </c>
      <c r="E20" s="244">
        <v>2039</v>
      </c>
      <c r="F20" s="244">
        <v>901</v>
      </c>
      <c r="G20" s="244">
        <v>856</v>
      </c>
      <c r="H20" s="244">
        <v>830.78680717460907</v>
      </c>
      <c r="I20" s="244">
        <v>367.11079610805433</v>
      </c>
      <c r="J20" s="244">
        <v>995</v>
      </c>
      <c r="K20" s="244">
        <v>850</v>
      </c>
      <c r="L20" s="244">
        <v>50</v>
      </c>
      <c r="M20" s="244">
        <v>45</v>
      </c>
      <c r="N20" s="245">
        <v>4.5226130653266333E-2</v>
      </c>
      <c r="O20" s="244">
        <v>50</v>
      </c>
      <c r="P20" s="244">
        <v>0</v>
      </c>
      <c r="Q20" s="244">
        <v>50</v>
      </c>
      <c r="R20" s="245">
        <v>5.0251256281407038E-2</v>
      </c>
      <c r="S20" s="244">
        <v>0</v>
      </c>
      <c r="T20" s="244">
        <v>0</v>
      </c>
      <c r="U20" s="244">
        <v>0</v>
      </c>
      <c r="V20" s="166" t="s">
        <v>7</v>
      </c>
    </row>
    <row r="21" spans="1:22" x14ac:dyDescent="0.2">
      <c r="A21" s="244" t="s">
        <v>127</v>
      </c>
      <c r="B21" s="244" t="s">
        <v>108</v>
      </c>
      <c r="C21" s="244" t="s">
        <v>39</v>
      </c>
      <c r="D21" s="244">
        <v>1.8027999877929688</v>
      </c>
      <c r="E21" s="244">
        <v>5753</v>
      </c>
      <c r="F21" s="244">
        <v>2364</v>
      </c>
      <c r="G21" s="244">
        <v>2243</v>
      </c>
      <c r="H21" s="244">
        <v>3191.147126111844</v>
      </c>
      <c r="I21" s="244">
        <v>1311.293552255936</v>
      </c>
      <c r="J21" s="244">
        <v>3070</v>
      </c>
      <c r="K21" s="244">
        <v>2505</v>
      </c>
      <c r="L21" s="244">
        <v>185</v>
      </c>
      <c r="M21" s="244">
        <v>195</v>
      </c>
      <c r="N21" s="245">
        <v>6.3517915309446255E-2</v>
      </c>
      <c r="O21" s="244">
        <v>130</v>
      </c>
      <c r="P21" s="244">
        <v>30</v>
      </c>
      <c r="Q21" s="244">
        <v>160</v>
      </c>
      <c r="R21" s="245">
        <v>5.2117263843648211E-2</v>
      </c>
      <c r="S21" s="244">
        <v>0</v>
      </c>
      <c r="T21" s="244">
        <v>0</v>
      </c>
      <c r="U21" s="244">
        <v>20</v>
      </c>
      <c r="V21" s="166" t="s">
        <v>7</v>
      </c>
    </row>
    <row r="22" spans="1:22" x14ac:dyDescent="0.2">
      <c r="A22" s="244" t="s">
        <v>128</v>
      </c>
      <c r="B22" s="244" t="s">
        <v>108</v>
      </c>
      <c r="C22" s="244" t="s">
        <v>39</v>
      </c>
      <c r="D22" s="244">
        <v>5.0342999267578126</v>
      </c>
      <c r="E22" s="244">
        <v>1777</v>
      </c>
      <c r="F22" s="244">
        <v>815</v>
      </c>
      <c r="G22" s="244">
        <v>757</v>
      </c>
      <c r="H22" s="244">
        <v>352.97857216552904</v>
      </c>
      <c r="I22" s="244">
        <v>161.88944080748797</v>
      </c>
      <c r="J22" s="244">
        <v>970</v>
      </c>
      <c r="K22" s="244">
        <v>760</v>
      </c>
      <c r="L22" s="244">
        <v>85</v>
      </c>
      <c r="M22" s="244">
        <v>25</v>
      </c>
      <c r="N22" s="245">
        <v>2.5773195876288658E-2</v>
      </c>
      <c r="O22" s="244">
        <v>70</v>
      </c>
      <c r="P22" s="244">
        <v>20</v>
      </c>
      <c r="Q22" s="244">
        <v>90</v>
      </c>
      <c r="R22" s="245">
        <v>9.2783505154639179E-2</v>
      </c>
      <c r="S22" s="244">
        <v>0</v>
      </c>
      <c r="T22" s="244">
        <v>0</v>
      </c>
      <c r="U22" s="244">
        <v>10</v>
      </c>
      <c r="V22" s="166" t="s">
        <v>7</v>
      </c>
    </row>
    <row r="23" spans="1:22" x14ac:dyDescent="0.2">
      <c r="A23" s="242" t="s">
        <v>117</v>
      </c>
      <c r="B23" s="242" t="s">
        <v>108</v>
      </c>
      <c r="C23" s="242" t="s">
        <v>39</v>
      </c>
      <c r="D23" s="242">
        <v>1.9617999267578126</v>
      </c>
      <c r="E23" s="242">
        <v>5074</v>
      </c>
      <c r="F23" s="242">
        <v>2526</v>
      </c>
      <c r="G23" s="242">
        <v>2139</v>
      </c>
      <c r="H23" s="242">
        <v>2586.4003412343859</v>
      </c>
      <c r="I23" s="242">
        <v>1287.5930748833384</v>
      </c>
      <c r="J23" s="242">
        <v>1680</v>
      </c>
      <c r="K23" s="242">
        <v>1040</v>
      </c>
      <c r="L23" s="242">
        <v>110</v>
      </c>
      <c r="M23" s="242">
        <v>110</v>
      </c>
      <c r="N23" s="243">
        <v>6.5476190476190479E-2</v>
      </c>
      <c r="O23" s="242">
        <v>275</v>
      </c>
      <c r="P23" s="242">
        <v>95</v>
      </c>
      <c r="Q23" s="242">
        <v>370</v>
      </c>
      <c r="R23" s="243">
        <v>0.22023809523809523</v>
      </c>
      <c r="S23" s="242">
        <v>0</v>
      </c>
      <c r="T23" s="242">
        <v>20</v>
      </c>
      <c r="U23" s="242">
        <v>30</v>
      </c>
      <c r="V23" s="168" t="s">
        <v>5</v>
      </c>
    </row>
    <row r="24" spans="1:22" x14ac:dyDescent="0.2">
      <c r="A24" s="244" t="s">
        <v>129</v>
      </c>
      <c r="B24" s="244" t="s">
        <v>108</v>
      </c>
      <c r="C24" s="244" t="s">
        <v>39</v>
      </c>
      <c r="D24" s="244">
        <v>2.0022999572753908</v>
      </c>
      <c r="E24" s="244">
        <v>4285</v>
      </c>
      <c r="F24" s="244">
        <v>1946</v>
      </c>
      <c r="G24" s="244">
        <v>1791</v>
      </c>
      <c r="H24" s="244">
        <v>2140.0390008651702</v>
      </c>
      <c r="I24" s="244">
        <v>971.88235605218688</v>
      </c>
      <c r="J24" s="244">
        <v>1930</v>
      </c>
      <c r="K24" s="244">
        <v>1365</v>
      </c>
      <c r="L24" s="244">
        <v>260</v>
      </c>
      <c r="M24" s="244">
        <v>95</v>
      </c>
      <c r="N24" s="245">
        <v>4.9222797927461141E-2</v>
      </c>
      <c r="O24" s="244">
        <v>150</v>
      </c>
      <c r="P24" s="244">
        <v>35</v>
      </c>
      <c r="Q24" s="244">
        <v>185</v>
      </c>
      <c r="R24" s="245">
        <v>9.585492227979274E-2</v>
      </c>
      <c r="S24" s="244">
        <v>0</v>
      </c>
      <c r="T24" s="244">
        <v>0</v>
      </c>
      <c r="U24" s="244">
        <v>10</v>
      </c>
      <c r="V24" s="166" t="s">
        <v>7</v>
      </c>
    </row>
    <row r="25" spans="1:22" x14ac:dyDescent="0.2">
      <c r="A25" s="244" t="s">
        <v>130</v>
      </c>
      <c r="B25" s="244" t="s">
        <v>108</v>
      </c>
      <c r="C25" s="244" t="s">
        <v>39</v>
      </c>
      <c r="D25" s="244">
        <v>1.230800018310547</v>
      </c>
      <c r="E25" s="244">
        <v>2926</v>
      </c>
      <c r="F25" s="244">
        <v>1430</v>
      </c>
      <c r="G25" s="244">
        <v>1359</v>
      </c>
      <c r="H25" s="244">
        <v>2377.315531743624</v>
      </c>
      <c r="I25" s="244">
        <v>1161.8459365664328</v>
      </c>
      <c r="J25" s="244">
        <v>1580</v>
      </c>
      <c r="K25" s="244">
        <v>1240</v>
      </c>
      <c r="L25" s="244">
        <v>125</v>
      </c>
      <c r="M25" s="244">
        <v>100</v>
      </c>
      <c r="N25" s="245">
        <v>6.3291139240506333E-2</v>
      </c>
      <c r="O25" s="244">
        <v>60</v>
      </c>
      <c r="P25" s="244">
        <v>20</v>
      </c>
      <c r="Q25" s="244">
        <v>80</v>
      </c>
      <c r="R25" s="245">
        <v>5.0632911392405063E-2</v>
      </c>
      <c r="S25" s="244">
        <v>25</v>
      </c>
      <c r="T25" s="244">
        <v>0</v>
      </c>
      <c r="U25" s="244">
        <v>15</v>
      </c>
      <c r="V25" s="166" t="s">
        <v>7</v>
      </c>
    </row>
    <row r="26" spans="1:22" x14ac:dyDescent="0.2">
      <c r="A26" s="244" t="s">
        <v>131</v>
      </c>
      <c r="B26" s="244" t="s">
        <v>108</v>
      </c>
      <c r="C26" s="244" t="s">
        <v>39</v>
      </c>
      <c r="D26" s="244">
        <v>1.1656999969482422</v>
      </c>
      <c r="E26" s="244">
        <v>2349</v>
      </c>
      <c r="F26" s="244">
        <v>1108</v>
      </c>
      <c r="G26" s="244">
        <v>1040</v>
      </c>
      <c r="H26" s="244">
        <v>2015.0982295183937</v>
      </c>
      <c r="I26" s="244">
        <v>950.50184687372519</v>
      </c>
      <c r="J26" s="244">
        <v>1315</v>
      </c>
      <c r="K26" s="244">
        <v>1015</v>
      </c>
      <c r="L26" s="244">
        <v>125</v>
      </c>
      <c r="M26" s="244">
        <v>90</v>
      </c>
      <c r="N26" s="245">
        <v>6.8441064638783272E-2</v>
      </c>
      <c r="O26" s="244">
        <v>40</v>
      </c>
      <c r="P26" s="244">
        <v>20</v>
      </c>
      <c r="Q26" s="244">
        <v>60</v>
      </c>
      <c r="R26" s="245">
        <v>4.5627376425855515E-2</v>
      </c>
      <c r="S26" s="244">
        <v>0</v>
      </c>
      <c r="T26" s="244">
        <v>0</v>
      </c>
      <c r="U26" s="244">
        <v>15</v>
      </c>
      <c r="V26" s="166" t="s">
        <v>7</v>
      </c>
    </row>
    <row r="27" spans="1:22" x14ac:dyDescent="0.2">
      <c r="A27" s="246" t="s">
        <v>158</v>
      </c>
      <c r="B27" s="246" t="s">
        <v>108</v>
      </c>
      <c r="C27" s="246" t="s">
        <v>39</v>
      </c>
      <c r="D27" s="246">
        <v>3.1976000976562502</v>
      </c>
      <c r="E27" s="246">
        <v>1907</v>
      </c>
      <c r="F27" s="246">
        <v>839</v>
      </c>
      <c r="G27" s="246">
        <v>796</v>
      </c>
      <c r="H27" s="246">
        <v>596.38477037756434</v>
      </c>
      <c r="I27" s="246">
        <v>262.38428020281935</v>
      </c>
      <c r="J27" s="246">
        <v>645</v>
      </c>
      <c r="K27" s="246">
        <v>465</v>
      </c>
      <c r="L27" s="246">
        <v>65</v>
      </c>
      <c r="M27" s="246">
        <v>70</v>
      </c>
      <c r="N27" s="247">
        <v>0.10852713178294573</v>
      </c>
      <c r="O27" s="246">
        <v>30</v>
      </c>
      <c r="P27" s="246">
        <v>10</v>
      </c>
      <c r="Q27" s="246">
        <v>40</v>
      </c>
      <c r="R27" s="247">
        <v>6.2015503875968991E-2</v>
      </c>
      <c r="S27" s="246">
        <v>0</v>
      </c>
      <c r="T27" s="246">
        <v>0</v>
      </c>
      <c r="U27" s="246">
        <v>0</v>
      </c>
      <c r="V27" s="169" t="s">
        <v>6</v>
      </c>
    </row>
    <row r="28" spans="1:22" x14ac:dyDescent="0.2">
      <c r="A28" s="244" t="s">
        <v>132</v>
      </c>
      <c r="B28" s="244" t="s">
        <v>108</v>
      </c>
      <c r="C28" s="244" t="s">
        <v>39</v>
      </c>
      <c r="D28" s="244">
        <v>2.6542001342773438</v>
      </c>
      <c r="E28" s="244">
        <v>4865</v>
      </c>
      <c r="F28" s="244">
        <v>1909</v>
      </c>
      <c r="G28" s="244">
        <v>1858</v>
      </c>
      <c r="H28" s="244">
        <v>1832.9439205324238</v>
      </c>
      <c r="I28" s="244">
        <v>719.23739862207537</v>
      </c>
      <c r="J28" s="244">
        <v>2720</v>
      </c>
      <c r="K28" s="244">
        <v>2285</v>
      </c>
      <c r="L28" s="244">
        <v>185</v>
      </c>
      <c r="M28" s="244">
        <v>180</v>
      </c>
      <c r="N28" s="245">
        <v>6.6176470588235295E-2</v>
      </c>
      <c r="O28" s="244">
        <v>45</v>
      </c>
      <c r="P28" s="244">
        <v>10</v>
      </c>
      <c r="Q28" s="244">
        <v>55</v>
      </c>
      <c r="R28" s="245">
        <v>2.0220588235294119E-2</v>
      </c>
      <c r="S28" s="244">
        <v>10</v>
      </c>
      <c r="T28" s="244">
        <v>10</v>
      </c>
      <c r="U28" s="244">
        <v>10</v>
      </c>
      <c r="V28" s="166" t="s">
        <v>7</v>
      </c>
    </row>
    <row r="29" spans="1:22" x14ac:dyDescent="0.2">
      <c r="A29" s="244" t="s">
        <v>133</v>
      </c>
      <c r="B29" s="244" t="s">
        <v>108</v>
      </c>
      <c r="C29" s="244" t="s">
        <v>39</v>
      </c>
      <c r="D29" s="244">
        <v>1.2568000030517579</v>
      </c>
      <c r="E29" s="244">
        <v>2978</v>
      </c>
      <c r="F29" s="244">
        <v>1168</v>
      </c>
      <c r="G29" s="244">
        <v>1145</v>
      </c>
      <c r="H29" s="244">
        <v>2369.5098605735438</v>
      </c>
      <c r="I29" s="244">
        <v>929.34436438881767</v>
      </c>
      <c r="J29" s="244">
        <v>1645</v>
      </c>
      <c r="K29" s="244">
        <v>1390</v>
      </c>
      <c r="L29" s="244">
        <v>180</v>
      </c>
      <c r="M29" s="244">
        <v>50</v>
      </c>
      <c r="N29" s="245">
        <v>3.0395136778115502E-2</v>
      </c>
      <c r="O29" s="244">
        <v>20</v>
      </c>
      <c r="P29" s="244">
        <v>10</v>
      </c>
      <c r="Q29" s="244">
        <v>30</v>
      </c>
      <c r="R29" s="245">
        <v>1.82370820668693E-2</v>
      </c>
      <c r="S29" s="244">
        <v>0</v>
      </c>
      <c r="T29" s="244">
        <v>0</v>
      </c>
      <c r="U29" s="244">
        <v>0</v>
      </c>
      <c r="V29" s="166" t="s">
        <v>7</v>
      </c>
    </row>
    <row r="30" spans="1:22" x14ac:dyDescent="0.2">
      <c r="A30" s="244" t="s">
        <v>134</v>
      </c>
      <c r="B30" s="244" t="s">
        <v>108</v>
      </c>
      <c r="C30" s="244" t="s">
        <v>39</v>
      </c>
      <c r="D30" s="244">
        <v>1.3936000061035156</v>
      </c>
      <c r="E30" s="244">
        <v>3734</v>
      </c>
      <c r="F30" s="244">
        <v>1618</v>
      </c>
      <c r="G30" s="244">
        <v>1481</v>
      </c>
      <c r="H30" s="244">
        <v>2679.3914922835047</v>
      </c>
      <c r="I30" s="244">
        <v>1161.02180892199</v>
      </c>
      <c r="J30" s="244">
        <v>2085</v>
      </c>
      <c r="K30" s="244">
        <v>1650</v>
      </c>
      <c r="L30" s="244">
        <v>230</v>
      </c>
      <c r="M30" s="244">
        <v>125</v>
      </c>
      <c r="N30" s="245">
        <v>5.9952038369304558E-2</v>
      </c>
      <c r="O30" s="244">
        <v>45</v>
      </c>
      <c r="P30" s="244">
        <v>10</v>
      </c>
      <c r="Q30" s="244">
        <v>55</v>
      </c>
      <c r="R30" s="245">
        <v>2.6378896882494004E-2</v>
      </c>
      <c r="S30" s="244">
        <v>0</v>
      </c>
      <c r="T30" s="244">
        <v>10</v>
      </c>
      <c r="U30" s="244">
        <v>15</v>
      </c>
      <c r="V30" s="166" t="s">
        <v>7</v>
      </c>
    </row>
    <row r="31" spans="1:22" x14ac:dyDescent="0.2">
      <c r="A31" s="244" t="s">
        <v>135</v>
      </c>
      <c r="B31" s="244" t="s">
        <v>108</v>
      </c>
      <c r="C31" s="244" t="s">
        <v>39</v>
      </c>
      <c r="D31" s="244">
        <v>1.320500030517578</v>
      </c>
      <c r="E31" s="244">
        <v>2685</v>
      </c>
      <c r="F31" s="244">
        <v>1098</v>
      </c>
      <c r="G31" s="244">
        <v>1069</v>
      </c>
      <c r="H31" s="244">
        <v>2033.3206648602636</v>
      </c>
      <c r="I31" s="244">
        <v>831.50319926129214</v>
      </c>
      <c r="J31" s="244">
        <v>1290</v>
      </c>
      <c r="K31" s="244">
        <v>1075</v>
      </c>
      <c r="L31" s="244">
        <v>95</v>
      </c>
      <c r="M31" s="244">
        <v>70</v>
      </c>
      <c r="N31" s="245">
        <v>5.4263565891472867E-2</v>
      </c>
      <c r="O31" s="244">
        <v>10</v>
      </c>
      <c r="P31" s="244">
        <v>10</v>
      </c>
      <c r="Q31" s="244">
        <v>20</v>
      </c>
      <c r="R31" s="245">
        <v>1.5503875968992248E-2</v>
      </c>
      <c r="S31" s="244">
        <v>0</v>
      </c>
      <c r="T31" s="244">
        <v>0</v>
      </c>
      <c r="U31" s="244">
        <v>30</v>
      </c>
      <c r="V31" s="166" t="s">
        <v>7</v>
      </c>
    </row>
    <row r="32" spans="1:22" x14ac:dyDescent="0.2">
      <c r="A32" s="244" t="s">
        <v>136</v>
      </c>
      <c r="B32" s="244" t="s">
        <v>108</v>
      </c>
      <c r="C32" s="244" t="s">
        <v>39</v>
      </c>
      <c r="D32" s="244">
        <v>1.6214999389648437</v>
      </c>
      <c r="E32" s="244">
        <v>3511</v>
      </c>
      <c r="F32" s="244">
        <v>1612</v>
      </c>
      <c r="G32" s="244">
        <v>1533</v>
      </c>
      <c r="H32" s="244">
        <v>2165.2791441000008</v>
      </c>
      <c r="I32" s="244">
        <v>994.14126467935091</v>
      </c>
      <c r="J32" s="244">
        <v>1710</v>
      </c>
      <c r="K32" s="244">
        <v>1330</v>
      </c>
      <c r="L32" s="244">
        <v>135</v>
      </c>
      <c r="M32" s="244">
        <v>115</v>
      </c>
      <c r="N32" s="245">
        <v>6.725146198830409E-2</v>
      </c>
      <c r="O32" s="244">
        <v>85</v>
      </c>
      <c r="P32" s="244">
        <v>30</v>
      </c>
      <c r="Q32" s="244">
        <v>115</v>
      </c>
      <c r="R32" s="245">
        <v>6.725146198830409E-2</v>
      </c>
      <c r="S32" s="244">
        <v>0</v>
      </c>
      <c r="T32" s="244">
        <v>15</v>
      </c>
      <c r="U32" s="244">
        <v>0</v>
      </c>
      <c r="V32" s="166" t="s">
        <v>7</v>
      </c>
    </row>
    <row r="33" spans="1:22" x14ac:dyDescent="0.2">
      <c r="A33" s="244" t="s">
        <v>137</v>
      </c>
      <c r="B33" s="244" t="s">
        <v>108</v>
      </c>
      <c r="C33" s="244" t="s">
        <v>39</v>
      </c>
      <c r="D33" s="244">
        <v>1.2668000030517579</v>
      </c>
      <c r="E33" s="244">
        <v>2940</v>
      </c>
      <c r="F33" s="244">
        <v>1400</v>
      </c>
      <c r="G33" s="244">
        <v>1363</v>
      </c>
      <c r="H33" s="244">
        <v>2320.8083303737408</v>
      </c>
      <c r="I33" s="244">
        <v>1105.1468239874957</v>
      </c>
      <c r="J33" s="244">
        <v>1470</v>
      </c>
      <c r="K33" s="244">
        <v>1155</v>
      </c>
      <c r="L33" s="244">
        <v>105</v>
      </c>
      <c r="M33" s="244">
        <v>95</v>
      </c>
      <c r="N33" s="245">
        <v>6.4625850340136057E-2</v>
      </c>
      <c r="O33" s="244">
        <v>75</v>
      </c>
      <c r="P33" s="244">
        <v>10</v>
      </c>
      <c r="Q33" s="244">
        <v>85</v>
      </c>
      <c r="R33" s="245">
        <v>5.7823129251700682E-2</v>
      </c>
      <c r="S33" s="244">
        <v>0</v>
      </c>
      <c r="T33" s="244">
        <v>0</v>
      </c>
      <c r="U33" s="244">
        <v>15</v>
      </c>
      <c r="V33" s="166" t="s">
        <v>7</v>
      </c>
    </row>
    <row r="34" spans="1:22" x14ac:dyDescent="0.2">
      <c r="A34" s="246" t="s">
        <v>159</v>
      </c>
      <c r="B34" s="246" t="s">
        <v>108</v>
      </c>
      <c r="C34" s="246" t="s">
        <v>39</v>
      </c>
      <c r="D34" s="246">
        <v>1.5786000061035157</v>
      </c>
      <c r="E34" s="246">
        <v>3751</v>
      </c>
      <c r="F34" s="246">
        <v>2048</v>
      </c>
      <c r="G34" s="246">
        <v>1947</v>
      </c>
      <c r="H34" s="246">
        <v>2376.1560784854264</v>
      </c>
      <c r="I34" s="246">
        <v>1297.3520791090784</v>
      </c>
      <c r="J34" s="246">
        <v>1575</v>
      </c>
      <c r="K34" s="246">
        <v>1215</v>
      </c>
      <c r="L34" s="246">
        <v>135</v>
      </c>
      <c r="M34" s="246">
        <v>120</v>
      </c>
      <c r="N34" s="247">
        <v>7.6190476190476197E-2</v>
      </c>
      <c r="O34" s="246">
        <v>80</v>
      </c>
      <c r="P34" s="246">
        <v>0</v>
      </c>
      <c r="Q34" s="246">
        <v>80</v>
      </c>
      <c r="R34" s="247">
        <v>5.0793650793650794E-2</v>
      </c>
      <c r="S34" s="246">
        <v>0</v>
      </c>
      <c r="T34" s="246">
        <v>0</v>
      </c>
      <c r="U34" s="246">
        <v>10</v>
      </c>
      <c r="V34" s="169" t="s">
        <v>6</v>
      </c>
    </row>
    <row r="35" spans="1:22" x14ac:dyDescent="0.2">
      <c r="A35" s="244" t="s">
        <v>138</v>
      </c>
      <c r="B35" s="244" t="s">
        <v>108</v>
      </c>
      <c r="C35" s="244" t="s">
        <v>39</v>
      </c>
      <c r="D35" s="244">
        <v>12.9175</v>
      </c>
      <c r="E35" s="244">
        <v>3284</v>
      </c>
      <c r="F35" s="244">
        <v>1438</v>
      </c>
      <c r="G35" s="244">
        <v>1371</v>
      </c>
      <c r="H35" s="244">
        <v>254.22875943487517</v>
      </c>
      <c r="I35" s="244">
        <v>111.32185020321269</v>
      </c>
      <c r="J35" s="244">
        <v>1510</v>
      </c>
      <c r="K35" s="244">
        <v>1260</v>
      </c>
      <c r="L35" s="244">
        <v>100</v>
      </c>
      <c r="M35" s="244">
        <v>55</v>
      </c>
      <c r="N35" s="245">
        <v>3.6423841059602648E-2</v>
      </c>
      <c r="O35" s="244">
        <v>55</v>
      </c>
      <c r="P35" s="244">
        <v>15</v>
      </c>
      <c r="Q35" s="244">
        <v>70</v>
      </c>
      <c r="R35" s="245">
        <v>4.6357615894039736E-2</v>
      </c>
      <c r="S35" s="244">
        <v>10</v>
      </c>
      <c r="T35" s="244">
        <v>0</v>
      </c>
      <c r="U35" s="244">
        <v>15</v>
      </c>
      <c r="V35" s="166" t="s">
        <v>7</v>
      </c>
    </row>
    <row r="36" spans="1:22" x14ac:dyDescent="0.2">
      <c r="A36" s="244" t="s">
        <v>139</v>
      </c>
      <c r="B36" s="244" t="s">
        <v>108</v>
      </c>
      <c r="C36" s="244" t="s">
        <v>39</v>
      </c>
      <c r="D36" s="244">
        <v>1.5158000183105469</v>
      </c>
      <c r="E36" s="244">
        <v>2930</v>
      </c>
      <c r="F36" s="244">
        <v>1089</v>
      </c>
      <c r="G36" s="244">
        <v>1064</v>
      </c>
      <c r="H36" s="244">
        <v>1932.9726643397635</v>
      </c>
      <c r="I36" s="244">
        <v>718.43250220682671</v>
      </c>
      <c r="J36" s="244">
        <v>1550</v>
      </c>
      <c r="K36" s="244">
        <v>1315</v>
      </c>
      <c r="L36" s="244">
        <v>160</v>
      </c>
      <c r="M36" s="244">
        <v>30</v>
      </c>
      <c r="N36" s="245">
        <v>1.935483870967742E-2</v>
      </c>
      <c r="O36" s="244">
        <v>30</v>
      </c>
      <c r="P36" s="244">
        <v>15</v>
      </c>
      <c r="Q36" s="244">
        <v>45</v>
      </c>
      <c r="R36" s="245">
        <v>2.903225806451613E-2</v>
      </c>
      <c r="S36" s="244">
        <v>0</v>
      </c>
      <c r="T36" s="244">
        <v>0</v>
      </c>
      <c r="U36" s="244">
        <v>0</v>
      </c>
      <c r="V36" s="166" t="s">
        <v>7</v>
      </c>
    </row>
    <row r="37" spans="1:22" x14ac:dyDescent="0.2">
      <c r="A37" s="244" t="s">
        <v>140</v>
      </c>
      <c r="B37" s="244" t="s">
        <v>108</v>
      </c>
      <c r="C37" s="244" t="s">
        <v>39</v>
      </c>
      <c r="D37" s="244">
        <v>1.4617999267578126</v>
      </c>
      <c r="E37" s="244">
        <v>3832</v>
      </c>
      <c r="F37" s="244">
        <v>1344</v>
      </c>
      <c r="G37" s="244">
        <v>1318</v>
      </c>
      <c r="H37" s="244">
        <v>2621.4257709665876</v>
      </c>
      <c r="I37" s="244">
        <v>919.41446664381363</v>
      </c>
      <c r="J37" s="244">
        <v>2015</v>
      </c>
      <c r="K37" s="244">
        <v>1665</v>
      </c>
      <c r="L37" s="244">
        <v>160</v>
      </c>
      <c r="M37" s="244">
        <v>80</v>
      </c>
      <c r="N37" s="245">
        <v>3.9702233250620347E-2</v>
      </c>
      <c r="O37" s="244">
        <v>55</v>
      </c>
      <c r="P37" s="244">
        <v>0</v>
      </c>
      <c r="Q37" s="244">
        <v>55</v>
      </c>
      <c r="R37" s="245">
        <v>2.729528535980149E-2</v>
      </c>
      <c r="S37" s="244">
        <v>25</v>
      </c>
      <c r="T37" s="244">
        <v>0</v>
      </c>
      <c r="U37" s="244">
        <v>20</v>
      </c>
      <c r="V37" s="166" t="s">
        <v>7</v>
      </c>
    </row>
    <row r="38" spans="1:22" x14ac:dyDescent="0.2">
      <c r="A38" s="244" t="s">
        <v>141</v>
      </c>
      <c r="B38" s="244" t="s">
        <v>108</v>
      </c>
      <c r="C38" s="244" t="s">
        <v>39</v>
      </c>
      <c r="D38" s="244">
        <v>1.6822999572753907</v>
      </c>
      <c r="E38" s="244">
        <v>4430</v>
      </c>
      <c r="F38" s="244">
        <v>1576</v>
      </c>
      <c r="G38" s="244">
        <v>1562</v>
      </c>
      <c r="H38" s="244">
        <v>2633.2997161663802</v>
      </c>
      <c r="I38" s="244">
        <v>936.81272069485669</v>
      </c>
      <c r="J38" s="244">
        <v>2620</v>
      </c>
      <c r="K38" s="244">
        <v>2240</v>
      </c>
      <c r="L38" s="244">
        <v>235</v>
      </c>
      <c r="M38" s="244">
        <v>75</v>
      </c>
      <c r="N38" s="245">
        <v>2.8625954198473282E-2</v>
      </c>
      <c r="O38" s="244">
        <v>35</v>
      </c>
      <c r="P38" s="244">
        <v>10</v>
      </c>
      <c r="Q38" s="244">
        <v>45</v>
      </c>
      <c r="R38" s="245">
        <v>1.717557251908397E-2</v>
      </c>
      <c r="S38" s="244">
        <v>10</v>
      </c>
      <c r="T38" s="244">
        <v>10</v>
      </c>
      <c r="U38" s="244">
        <v>15</v>
      </c>
      <c r="V38" s="166" t="s">
        <v>7</v>
      </c>
    </row>
    <row r="39" spans="1:22" x14ac:dyDescent="0.2">
      <c r="A39" s="244" t="s">
        <v>142</v>
      </c>
      <c r="B39" s="244" t="s">
        <v>108</v>
      </c>
      <c r="C39" s="244" t="s">
        <v>39</v>
      </c>
      <c r="D39" s="244">
        <v>1.3514999389648437</v>
      </c>
      <c r="E39" s="244">
        <v>3772</v>
      </c>
      <c r="F39" s="244">
        <v>1355</v>
      </c>
      <c r="G39" s="244">
        <v>1338</v>
      </c>
      <c r="H39" s="244">
        <v>2790.9731190140442</v>
      </c>
      <c r="I39" s="244">
        <v>1002.5897604093399</v>
      </c>
      <c r="J39" s="244">
        <v>2235</v>
      </c>
      <c r="K39" s="244">
        <v>1990</v>
      </c>
      <c r="L39" s="244">
        <v>145</v>
      </c>
      <c r="M39" s="244">
        <v>55</v>
      </c>
      <c r="N39" s="245">
        <v>2.4608501118568233E-2</v>
      </c>
      <c r="O39" s="244">
        <v>20</v>
      </c>
      <c r="P39" s="244">
        <v>10</v>
      </c>
      <c r="Q39" s="244">
        <v>30</v>
      </c>
      <c r="R39" s="245">
        <v>1.3422818791946308E-2</v>
      </c>
      <c r="S39" s="244">
        <v>0</v>
      </c>
      <c r="T39" s="244">
        <v>10</v>
      </c>
      <c r="U39" s="244">
        <v>0</v>
      </c>
      <c r="V39" s="166" t="s">
        <v>7</v>
      </c>
    </row>
    <row r="40" spans="1:22" x14ac:dyDescent="0.2">
      <c r="A40" s="244" t="s">
        <v>143</v>
      </c>
      <c r="B40" s="244" t="s">
        <v>108</v>
      </c>
      <c r="C40" s="244" t="s">
        <v>39</v>
      </c>
      <c r="D40" s="244">
        <v>3.9504998779296874</v>
      </c>
      <c r="E40" s="244">
        <v>2588</v>
      </c>
      <c r="F40" s="244">
        <v>778</v>
      </c>
      <c r="G40" s="244">
        <v>774</v>
      </c>
      <c r="H40" s="244">
        <v>655.10696873031577</v>
      </c>
      <c r="I40" s="244">
        <v>196.93710265540406</v>
      </c>
      <c r="J40" s="244">
        <v>1545</v>
      </c>
      <c r="K40" s="244">
        <v>1415</v>
      </c>
      <c r="L40" s="244">
        <v>105</v>
      </c>
      <c r="M40" s="244">
        <v>15</v>
      </c>
      <c r="N40" s="245">
        <v>9.7087378640776691E-3</v>
      </c>
      <c r="O40" s="244">
        <v>0</v>
      </c>
      <c r="P40" s="244">
        <v>0</v>
      </c>
      <c r="Q40" s="244">
        <v>0</v>
      </c>
      <c r="R40" s="245">
        <v>0</v>
      </c>
      <c r="S40" s="244">
        <v>0</v>
      </c>
      <c r="T40" s="244">
        <v>0</v>
      </c>
      <c r="U40" s="244">
        <v>0</v>
      </c>
      <c r="V40" s="166" t="s">
        <v>7</v>
      </c>
    </row>
    <row r="41" spans="1:22" x14ac:dyDescent="0.2">
      <c r="A41" s="244" t="s">
        <v>144</v>
      </c>
      <c r="B41" s="244" t="s">
        <v>108</v>
      </c>
      <c r="C41" s="244" t="s">
        <v>39</v>
      </c>
      <c r="D41" s="244">
        <v>1.7552000427246093</v>
      </c>
      <c r="E41" s="244">
        <v>5701</v>
      </c>
      <c r="F41" s="244">
        <v>2026</v>
      </c>
      <c r="G41" s="244">
        <v>2009</v>
      </c>
      <c r="H41" s="244">
        <v>3248.0628197514729</v>
      </c>
      <c r="I41" s="244">
        <v>1154.2843839355348</v>
      </c>
      <c r="J41" s="244">
        <v>3305</v>
      </c>
      <c r="K41" s="244">
        <v>2780</v>
      </c>
      <c r="L41" s="244">
        <v>240</v>
      </c>
      <c r="M41" s="244">
        <v>175</v>
      </c>
      <c r="N41" s="245">
        <v>5.2950075642965201E-2</v>
      </c>
      <c r="O41" s="244">
        <v>70</v>
      </c>
      <c r="P41" s="244">
        <v>10</v>
      </c>
      <c r="Q41" s="244">
        <v>80</v>
      </c>
      <c r="R41" s="245">
        <v>2.4205748865355523E-2</v>
      </c>
      <c r="S41" s="244">
        <v>15</v>
      </c>
      <c r="T41" s="244">
        <v>0</v>
      </c>
      <c r="U41" s="244">
        <v>15</v>
      </c>
      <c r="V41" s="166" t="s">
        <v>7</v>
      </c>
    </row>
    <row r="42" spans="1:22" x14ac:dyDescent="0.2">
      <c r="A42" s="244" t="s">
        <v>145</v>
      </c>
      <c r="B42" s="244" t="s">
        <v>108</v>
      </c>
      <c r="C42" s="244" t="s">
        <v>39</v>
      </c>
      <c r="D42" s="244">
        <v>4.2266000366210941</v>
      </c>
      <c r="E42" s="244">
        <v>4258</v>
      </c>
      <c r="F42" s="244">
        <v>1506</v>
      </c>
      <c r="G42" s="244">
        <v>1485</v>
      </c>
      <c r="H42" s="244">
        <v>1007.4291305320691</v>
      </c>
      <c r="I42" s="244">
        <v>356.31476528447536</v>
      </c>
      <c r="J42" s="244">
        <v>2515</v>
      </c>
      <c r="K42" s="244">
        <v>2200</v>
      </c>
      <c r="L42" s="244">
        <v>215</v>
      </c>
      <c r="M42" s="244">
        <v>45</v>
      </c>
      <c r="N42" s="245">
        <v>1.7892644135188866E-2</v>
      </c>
      <c r="O42" s="244">
        <v>45</v>
      </c>
      <c r="P42" s="244">
        <v>10</v>
      </c>
      <c r="Q42" s="244">
        <v>55</v>
      </c>
      <c r="R42" s="245">
        <v>2.186878727634195E-2</v>
      </c>
      <c r="S42" s="244">
        <v>0</v>
      </c>
      <c r="T42" s="244">
        <v>0</v>
      </c>
      <c r="U42" s="244">
        <v>0</v>
      </c>
      <c r="V42" s="166" t="s">
        <v>7</v>
      </c>
    </row>
    <row r="43" spans="1:22" x14ac:dyDescent="0.2">
      <c r="A43" s="244" t="s">
        <v>146</v>
      </c>
      <c r="B43" s="244" t="s">
        <v>108</v>
      </c>
      <c r="C43" s="244" t="s">
        <v>39</v>
      </c>
      <c r="D43" s="244">
        <v>2.0780999755859373</v>
      </c>
      <c r="E43" s="244">
        <v>2341</v>
      </c>
      <c r="F43" s="244">
        <v>863</v>
      </c>
      <c r="G43" s="244">
        <v>861</v>
      </c>
      <c r="H43" s="244">
        <v>1126.5098058335407</v>
      </c>
      <c r="I43" s="244">
        <v>415.28319625559408</v>
      </c>
      <c r="J43" s="244">
        <v>1375</v>
      </c>
      <c r="K43" s="244">
        <v>1190</v>
      </c>
      <c r="L43" s="244">
        <v>115</v>
      </c>
      <c r="M43" s="244">
        <v>40</v>
      </c>
      <c r="N43" s="245">
        <v>2.9090909090909091E-2</v>
      </c>
      <c r="O43" s="244">
        <v>25</v>
      </c>
      <c r="P43" s="244">
        <v>0</v>
      </c>
      <c r="Q43" s="244">
        <v>25</v>
      </c>
      <c r="R43" s="245">
        <v>1.8181818181818181E-2</v>
      </c>
      <c r="S43" s="244">
        <v>0</v>
      </c>
      <c r="T43" s="244">
        <v>0</v>
      </c>
      <c r="U43" s="244">
        <v>0</v>
      </c>
      <c r="V43" s="166" t="s">
        <v>7</v>
      </c>
    </row>
    <row r="44" spans="1:22" x14ac:dyDescent="0.2">
      <c r="A44" s="244" t="s">
        <v>147</v>
      </c>
      <c r="B44" s="244" t="s">
        <v>108</v>
      </c>
      <c r="C44" s="244" t="s">
        <v>39</v>
      </c>
      <c r="D44" s="244">
        <v>2.1672000122070312</v>
      </c>
      <c r="E44" s="244">
        <v>5154</v>
      </c>
      <c r="F44" s="244">
        <v>2132</v>
      </c>
      <c r="G44" s="244">
        <v>2048</v>
      </c>
      <c r="H44" s="244">
        <v>2378.1838182767792</v>
      </c>
      <c r="I44" s="244">
        <v>983.75783868181861</v>
      </c>
      <c r="J44" s="244">
        <v>2790</v>
      </c>
      <c r="K44" s="244">
        <v>2350</v>
      </c>
      <c r="L44" s="244">
        <v>215</v>
      </c>
      <c r="M44" s="244">
        <v>55</v>
      </c>
      <c r="N44" s="245">
        <v>1.9713261648745518E-2</v>
      </c>
      <c r="O44" s="244">
        <v>70</v>
      </c>
      <c r="P44" s="244">
        <v>65</v>
      </c>
      <c r="Q44" s="244">
        <v>135</v>
      </c>
      <c r="R44" s="245">
        <v>4.8387096774193547E-2</v>
      </c>
      <c r="S44" s="244">
        <v>15</v>
      </c>
      <c r="T44" s="244">
        <v>0</v>
      </c>
      <c r="U44" s="244">
        <v>15</v>
      </c>
      <c r="V44" s="166" t="s">
        <v>7</v>
      </c>
    </row>
    <row r="45" spans="1:22" x14ac:dyDescent="0.2">
      <c r="A45" s="244" t="s">
        <v>148</v>
      </c>
      <c r="B45" s="244" t="s">
        <v>108</v>
      </c>
      <c r="C45" s="244" t="s">
        <v>39</v>
      </c>
      <c r="D45" s="244">
        <v>2.2514999389648436</v>
      </c>
      <c r="E45" s="244">
        <v>6069</v>
      </c>
      <c r="F45" s="244">
        <v>2217</v>
      </c>
      <c r="G45" s="244">
        <v>2188</v>
      </c>
      <c r="H45" s="244">
        <v>2695.536382199638</v>
      </c>
      <c r="I45" s="244">
        <v>984.67690877188943</v>
      </c>
      <c r="J45" s="244">
        <v>3510</v>
      </c>
      <c r="K45" s="244">
        <v>3065</v>
      </c>
      <c r="L45" s="244">
        <v>220</v>
      </c>
      <c r="M45" s="244">
        <v>90</v>
      </c>
      <c r="N45" s="245">
        <v>2.564102564102564E-2</v>
      </c>
      <c r="O45" s="244">
        <v>75</v>
      </c>
      <c r="P45" s="244">
        <v>25</v>
      </c>
      <c r="Q45" s="244">
        <v>100</v>
      </c>
      <c r="R45" s="245">
        <v>2.8490028490028491E-2</v>
      </c>
      <c r="S45" s="244">
        <v>10</v>
      </c>
      <c r="T45" s="244">
        <v>0</v>
      </c>
      <c r="U45" s="244">
        <v>20</v>
      </c>
      <c r="V45" s="166" t="s">
        <v>7</v>
      </c>
    </row>
    <row r="46" spans="1:22" x14ac:dyDescent="0.2">
      <c r="A46" s="244" t="s">
        <v>149</v>
      </c>
      <c r="B46" s="244" t="s">
        <v>108</v>
      </c>
      <c r="C46" s="244" t="s">
        <v>39</v>
      </c>
      <c r="D46" s="244">
        <v>1.9330000305175781</v>
      </c>
      <c r="E46" s="244">
        <v>6187</v>
      </c>
      <c r="F46" s="244">
        <v>2147</v>
      </c>
      <c r="G46" s="244">
        <v>2119</v>
      </c>
      <c r="H46" s="244">
        <v>3200.7242122719344</v>
      </c>
      <c r="I46" s="244">
        <v>1110.708725351195</v>
      </c>
      <c r="J46" s="244">
        <v>3735</v>
      </c>
      <c r="K46" s="244">
        <v>3175</v>
      </c>
      <c r="L46" s="244">
        <v>370</v>
      </c>
      <c r="M46" s="244">
        <v>105</v>
      </c>
      <c r="N46" s="245">
        <v>2.8112449799196786E-2</v>
      </c>
      <c r="O46" s="244">
        <v>30</v>
      </c>
      <c r="P46" s="244">
        <v>30</v>
      </c>
      <c r="Q46" s="244">
        <v>60</v>
      </c>
      <c r="R46" s="245">
        <v>1.6064257028112448E-2</v>
      </c>
      <c r="S46" s="244">
        <v>0</v>
      </c>
      <c r="T46" s="244">
        <v>10</v>
      </c>
      <c r="U46" s="244">
        <v>0</v>
      </c>
      <c r="V46" s="166" t="s">
        <v>7</v>
      </c>
    </row>
    <row r="47" spans="1:22" x14ac:dyDescent="0.2">
      <c r="A47" s="244" t="s">
        <v>150</v>
      </c>
      <c r="B47" s="244" t="s">
        <v>108</v>
      </c>
      <c r="C47" s="244" t="s">
        <v>39</v>
      </c>
      <c r="D47" s="244">
        <v>1.3713999938964845</v>
      </c>
      <c r="E47" s="244">
        <v>2616</v>
      </c>
      <c r="F47" s="244">
        <v>999</v>
      </c>
      <c r="G47" s="244">
        <v>960</v>
      </c>
      <c r="H47" s="244">
        <v>1907.5397489009031</v>
      </c>
      <c r="I47" s="244">
        <v>728.45267933945036</v>
      </c>
      <c r="J47" s="244">
        <v>1510</v>
      </c>
      <c r="K47" s="244">
        <v>1160</v>
      </c>
      <c r="L47" s="244">
        <v>160</v>
      </c>
      <c r="M47" s="244">
        <v>105</v>
      </c>
      <c r="N47" s="245">
        <v>6.9536423841059597E-2</v>
      </c>
      <c r="O47" s="244">
        <v>45</v>
      </c>
      <c r="P47" s="244">
        <v>10</v>
      </c>
      <c r="Q47" s="244">
        <v>55</v>
      </c>
      <c r="R47" s="245">
        <v>3.6423841059602648E-2</v>
      </c>
      <c r="S47" s="244">
        <v>10</v>
      </c>
      <c r="T47" s="244">
        <v>15</v>
      </c>
      <c r="U47" s="244">
        <v>0</v>
      </c>
      <c r="V47" s="166" t="s">
        <v>7</v>
      </c>
    </row>
    <row r="48" spans="1:22" x14ac:dyDescent="0.2">
      <c r="A48" s="244" t="s">
        <v>151</v>
      </c>
      <c r="B48" s="244" t="s">
        <v>108</v>
      </c>
      <c r="C48" s="244" t="s">
        <v>39</v>
      </c>
      <c r="D48" s="244">
        <v>2.2944000244140623</v>
      </c>
      <c r="E48" s="244">
        <v>4265</v>
      </c>
      <c r="F48" s="244">
        <v>1347</v>
      </c>
      <c r="G48" s="244">
        <v>1337</v>
      </c>
      <c r="H48" s="244">
        <v>1858.8737598576274</v>
      </c>
      <c r="I48" s="244">
        <v>587.08158371118964</v>
      </c>
      <c r="J48" s="244">
        <v>2335</v>
      </c>
      <c r="K48" s="244">
        <v>2130</v>
      </c>
      <c r="L48" s="244">
        <v>145</v>
      </c>
      <c r="M48" s="244">
        <v>20</v>
      </c>
      <c r="N48" s="245">
        <v>8.5653104925053538E-3</v>
      </c>
      <c r="O48" s="244">
        <v>15</v>
      </c>
      <c r="P48" s="244">
        <v>20</v>
      </c>
      <c r="Q48" s="244">
        <v>35</v>
      </c>
      <c r="R48" s="245">
        <v>1.4989293361884369E-2</v>
      </c>
      <c r="S48" s="244">
        <v>0</v>
      </c>
      <c r="T48" s="244">
        <v>0</v>
      </c>
      <c r="U48" s="244">
        <v>0</v>
      </c>
      <c r="V48" s="166" t="s">
        <v>7</v>
      </c>
    </row>
    <row r="49" spans="1:22" x14ac:dyDescent="0.2">
      <c r="A49" s="244" t="s">
        <v>152</v>
      </c>
      <c r="B49" s="244" t="s">
        <v>108</v>
      </c>
      <c r="C49" s="244" t="s">
        <v>39</v>
      </c>
      <c r="D49" s="244">
        <v>2.294100036621094</v>
      </c>
      <c r="E49" s="244">
        <v>4624</v>
      </c>
      <c r="F49" s="244">
        <v>1622</v>
      </c>
      <c r="G49" s="244">
        <v>1599</v>
      </c>
      <c r="H49" s="244">
        <v>2015.6052160700633</v>
      </c>
      <c r="I49" s="244">
        <v>707.03106843980163</v>
      </c>
      <c r="J49" s="244">
        <v>2445</v>
      </c>
      <c r="K49" s="244">
        <v>2260</v>
      </c>
      <c r="L49" s="244">
        <v>130</v>
      </c>
      <c r="M49" s="244">
        <v>20</v>
      </c>
      <c r="N49" s="245">
        <v>8.1799591002044997E-3</v>
      </c>
      <c r="O49" s="244">
        <v>15</v>
      </c>
      <c r="P49" s="244">
        <v>10</v>
      </c>
      <c r="Q49" s="244">
        <v>25</v>
      </c>
      <c r="R49" s="245">
        <v>1.0224948875255624E-2</v>
      </c>
      <c r="S49" s="244">
        <v>0</v>
      </c>
      <c r="T49" s="244">
        <v>0</v>
      </c>
      <c r="U49" s="244">
        <v>0</v>
      </c>
      <c r="V49" s="166" t="s">
        <v>7</v>
      </c>
    </row>
    <row r="50" spans="1:22" x14ac:dyDescent="0.2">
      <c r="A50" s="165" t="s">
        <v>154</v>
      </c>
      <c r="B50" s="165" t="s">
        <v>108</v>
      </c>
      <c r="C50" s="165" t="s">
        <v>39</v>
      </c>
      <c r="D50" s="165">
        <v>719.61900000000014</v>
      </c>
      <c r="E50" s="165">
        <v>1510</v>
      </c>
      <c r="F50" s="165">
        <v>508</v>
      </c>
      <c r="G50" s="165">
        <v>484</v>
      </c>
      <c r="H50" s="165">
        <v>2.098332589884369</v>
      </c>
      <c r="I50" s="165">
        <v>0.70592910970944334</v>
      </c>
      <c r="J50" s="165">
        <v>645</v>
      </c>
      <c r="K50" s="165">
        <v>520</v>
      </c>
      <c r="L50" s="165">
        <v>70</v>
      </c>
      <c r="M50" s="165">
        <v>0</v>
      </c>
      <c r="N50" s="233">
        <v>0</v>
      </c>
      <c r="O50" s="165">
        <v>35</v>
      </c>
      <c r="P50" s="165">
        <v>0</v>
      </c>
      <c r="Q50" s="165">
        <v>35</v>
      </c>
      <c r="R50" s="233">
        <v>5.4263565891472867E-2</v>
      </c>
      <c r="S50" s="165">
        <v>0</v>
      </c>
      <c r="T50" s="165">
        <v>0</v>
      </c>
      <c r="U50" s="165">
        <v>15</v>
      </c>
      <c r="V50" s="167" t="s">
        <v>3</v>
      </c>
    </row>
    <row r="51" spans="1:22" x14ac:dyDescent="0.2">
      <c r="A51" s="165" t="s">
        <v>155</v>
      </c>
      <c r="B51" s="165" t="s">
        <v>108</v>
      </c>
      <c r="C51" s="165" t="s">
        <v>39</v>
      </c>
      <c r="D51" s="165">
        <v>895.83360000000005</v>
      </c>
      <c r="E51" s="165">
        <v>8217</v>
      </c>
      <c r="F51" s="165">
        <v>2748</v>
      </c>
      <c r="G51" s="165">
        <v>2700</v>
      </c>
      <c r="H51" s="165">
        <v>9.1724623858716612</v>
      </c>
      <c r="I51" s="165">
        <v>3.067533970594539</v>
      </c>
      <c r="J51" s="165">
        <v>4370</v>
      </c>
      <c r="K51" s="165">
        <v>3805</v>
      </c>
      <c r="L51" s="165">
        <v>370</v>
      </c>
      <c r="M51" s="165">
        <v>10</v>
      </c>
      <c r="N51" s="233">
        <v>2.2883295194508009E-3</v>
      </c>
      <c r="O51" s="165">
        <v>140</v>
      </c>
      <c r="P51" s="165">
        <v>15</v>
      </c>
      <c r="Q51" s="165">
        <v>155</v>
      </c>
      <c r="R51" s="233">
        <v>3.5469107551487411E-2</v>
      </c>
      <c r="S51" s="165">
        <v>0</v>
      </c>
      <c r="T51" s="165">
        <v>0</v>
      </c>
      <c r="U51" s="165">
        <v>40</v>
      </c>
      <c r="V51" s="167" t="s">
        <v>3</v>
      </c>
    </row>
    <row r="52" spans="1:22" x14ac:dyDescent="0.2">
      <c r="A52" s="165" t="s">
        <v>156</v>
      </c>
      <c r="B52" s="165" t="s">
        <v>108</v>
      </c>
      <c r="C52" s="165" t="s">
        <v>39</v>
      </c>
      <c r="D52" s="165">
        <v>829.79020000000003</v>
      </c>
      <c r="E52" s="165">
        <v>4937</v>
      </c>
      <c r="F52" s="165">
        <v>2638</v>
      </c>
      <c r="G52" s="165">
        <v>1955</v>
      </c>
      <c r="H52" s="165">
        <v>5.9496966823662172</v>
      </c>
      <c r="I52" s="165">
        <v>3.179116841823391</v>
      </c>
      <c r="J52" s="165">
        <v>2230</v>
      </c>
      <c r="K52" s="165">
        <v>1895</v>
      </c>
      <c r="L52" s="165">
        <v>175</v>
      </c>
      <c r="M52" s="165">
        <v>0</v>
      </c>
      <c r="N52" s="233">
        <v>0</v>
      </c>
      <c r="O52" s="165">
        <v>125</v>
      </c>
      <c r="P52" s="165">
        <v>20</v>
      </c>
      <c r="Q52" s="165">
        <v>145</v>
      </c>
      <c r="R52" s="233">
        <v>6.5022421524663671E-2</v>
      </c>
      <c r="S52" s="165">
        <v>0</v>
      </c>
      <c r="T52" s="165">
        <v>0</v>
      </c>
      <c r="U52" s="165">
        <v>20</v>
      </c>
      <c r="V52" s="167" t="s">
        <v>3</v>
      </c>
    </row>
    <row r="53" spans="1:22" x14ac:dyDescent="0.2">
      <c r="A53" s="165" t="s">
        <v>157</v>
      </c>
      <c r="B53" s="165" t="s">
        <v>108</v>
      </c>
      <c r="C53" s="165" t="s">
        <v>39</v>
      </c>
      <c r="D53" s="165">
        <v>844.14330000000007</v>
      </c>
      <c r="E53" s="165">
        <v>1061</v>
      </c>
      <c r="F53" s="165">
        <v>412</v>
      </c>
      <c r="G53" s="165">
        <v>385</v>
      </c>
      <c r="H53" s="165">
        <v>1.2568956005455472</v>
      </c>
      <c r="I53" s="165">
        <v>0.48806879116377511</v>
      </c>
      <c r="J53" s="165">
        <v>460</v>
      </c>
      <c r="K53" s="165">
        <v>355</v>
      </c>
      <c r="L53" s="165">
        <v>60</v>
      </c>
      <c r="M53" s="165">
        <v>0</v>
      </c>
      <c r="N53" s="233">
        <v>0</v>
      </c>
      <c r="O53" s="165">
        <v>30</v>
      </c>
      <c r="P53" s="165">
        <v>0</v>
      </c>
      <c r="Q53" s="165">
        <v>30</v>
      </c>
      <c r="R53" s="233">
        <v>6.5217391304347824E-2</v>
      </c>
      <c r="S53" s="165">
        <v>0</v>
      </c>
      <c r="T53" s="165">
        <v>0</v>
      </c>
      <c r="U53" s="165">
        <v>0</v>
      </c>
      <c r="V53" s="167" t="s">
        <v>3</v>
      </c>
    </row>
  </sheetData>
  <sortState ref="A2:V55">
    <sortCondition ref="A2:A5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6"/>
  <sheetViews>
    <sheetView workbookViewId="0">
      <selection activeCell="F24" sqref="F24"/>
    </sheetView>
  </sheetViews>
  <sheetFormatPr defaultRowHeight="15" x14ac:dyDescent="0.25"/>
  <sheetData>
    <row r="1" spans="1:14" x14ac:dyDescent="0.25">
      <c r="A1" s="11" t="s">
        <v>25</v>
      </c>
      <c r="B1" t="s">
        <v>26</v>
      </c>
      <c r="C1" t="s">
        <v>27</v>
      </c>
      <c r="D1" t="s">
        <v>28</v>
      </c>
      <c r="E1" t="s">
        <v>29</v>
      </c>
      <c r="F1" t="s">
        <v>30</v>
      </c>
      <c r="G1" t="s">
        <v>31</v>
      </c>
      <c r="H1" t="s">
        <v>32</v>
      </c>
      <c r="I1" t="s">
        <v>10</v>
      </c>
      <c r="J1" t="s">
        <v>11</v>
      </c>
      <c r="K1" t="s">
        <v>33</v>
      </c>
      <c r="L1" t="s">
        <v>12</v>
      </c>
      <c r="M1" t="s">
        <v>13</v>
      </c>
      <c r="N1" t="s">
        <v>14</v>
      </c>
    </row>
    <row r="2" spans="1:14" x14ac:dyDescent="0.25">
      <c r="A2">
        <v>7050000</v>
      </c>
      <c r="B2">
        <v>236481</v>
      </c>
      <c r="C2">
        <v>211519</v>
      </c>
      <c r="D2">
        <v>101719</v>
      </c>
      <c r="E2">
        <v>94955</v>
      </c>
      <c r="F2">
        <v>54.7</v>
      </c>
      <c r="G2">
        <v>4324.3900000000003</v>
      </c>
      <c r="H2">
        <v>119570</v>
      </c>
      <c r="I2">
        <v>98340</v>
      </c>
      <c r="J2">
        <v>8110</v>
      </c>
      <c r="K2">
        <v>6040</v>
      </c>
      <c r="L2">
        <v>4785</v>
      </c>
      <c r="M2">
        <v>1305</v>
      </c>
      <c r="N2">
        <v>990</v>
      </c>
    </row>
    <row r="3" spans="1:14" x14ac:dyDescent="0.25">
      <c r="A3">
        <v>7050001.0099999998</v>
      </c>
      <c r="B3">
        <v>3213</v>
      </c>
      <c r="C3">
        <v>3144</v>
      </c>
      <c r="D3">
        <v>1240</v>
      </c>
      <c r="E3">
        <v>1222</v>
      </c>
      <c r="F3">
        <v>2421.8000000000002</v>
      </c>
      <c r="G3">
        <v>1.33</v>
      </c>
      <c r="H3">
        <v>1625</v>
      </c>
      <c r="I3">
        <v>1370</v>
      </c>
      <c r="J3">
        <v>140</v>
      </c>
      <c r="K3">
        <v>55</v>
      </c>
      <c r="L3">
        <v>15</v>
      </c>
      <c r="M3">
        <v>20</v>
      </c>
      <c r="N3">
        <v>15</v>
      </c>
    </row>
    <row r="4" spans="1:14" x14ac:dyDescent="0.25">
      <c r="A4">
        <v>7050001.0199999996</v>
      </c>
      <c r="B4">
        <v>4049</v>
      </c>
      <c r="C4">
        <v>3787</v>
      </c>
      <c r="D4">
        <v>1585</v>
      </c>
      <c r="E4">
        <v>1528</v>
      </c>
      <c r="F4">
        <v>2800.1</v>
      </c>
      <c r="G4">
        <v>1.45</v>
      </c>
      <c r="H4">
        <v>2170</v>
      </c>
      <c r="I4">
        <v>1685</v>
      </c>
      <c r="J4">
        <v>150</v>
      </c>
      <c r="K4">
        <v>185</v>
      </c>
      <c r="L4">
        <v>115</v>
      </c>
      <c r="M4">
        <v>30</v>
      </c>
      <c r="N4">
        <v>0</v>
      </c>
    </row>
    <row r="5" spans="1:14" x14ac:dyDescent="0.25">
      <c r="A5">
        <v>7050002.0099999998</v>
      </c>
      <c r="B5">
        <v>4408</v>
      </c>
      <c r="C5">
        <v>4089</v>
      </c>
      <c r="D5">
        <v>2051</v>
      </c>
      <c r="E5">
        <v>2013</v>
      </c>
      <c r="F5">
        <v>2832.9</v>
      </c>
      <c r="G5">
        <v>1.56</v>
      </c>
      <c r="H5">
        <v>1865</v>
      </c>
      <c r="I5">
        <v>1575</v>
      </c>
      <c r="J5">
        <v>120</v>
      </c>
      <c r="K5">
        <v>80</v>
      </c>
      <c r="L5">
        <v>50</v>
      </c>
      <c r="M5">
        <v>25</v>
      </c>
      <c r="N5">
        <v>15</v>
      </c>
    </row>
    <row r="6" spans="1:14" x14ac:dyDescent="0.25">
      <c r="A6">
        <v>7050002.0199999996</v>
      </c>
      <c r="B6">
        <v>6833</v>
      </c>
      <c r="C6">
        <v>6423</v>
      </c>
      <c r="D6">
        <v>2865</v>
      </c>
      <c r="E6">
        <v>2763</v>
      </c>
      <c r="F6">
        <v>3216.3</v>
      </c>
      <c r="G6">
        <v>2.12</v>
      </c>
      <c r="H6">
        <v>3310</v>
      </c>
      <c r="I6">
        <v>2535</v>
      </c>
      <c r="J6">
        <v>195</v>
      </c>
      <c r="K6">
        <v>355</v>
      </c>
      <c r="L6">
        <v>170</v>
      </c>
      <c r="M6">
        <v>25</v>
      </c>
      <c r="N6">
        <v>30</v>
      </c>
    </row>
    <row r="7" spans="1:14" x14ac:dyDescent="0.25">
      <c r="A7">
        <v>7050003</v>
      </c>
      <c r="B7">
        <v>5388</v>
      </c>
      <c r="C7">
        <v>5264</v>
      </c>
      <c r="D7">
        <v>2376</v>
      </c>
      <c r="E7">
        <v>2258</v>
      </c>
      <c r="F7">
        <v>2270.1999999999998</v>
      </c>
      <c r="G7">
        <v>2.37</v>
      </c>
      <c r="H7">
        <v>2965</v>
      </c>
      <c r="I7">
        <v>2175</v>
      </c>
      <c r="J7">
        <v>255</v>
      </c>
      <c r="K7">
        <v>360</v>
      </c>
      <c r="L7">
        <v>115</v>
      </c>
      <c r="M7">
        <v>60</v>
      </c>
      <c r="N7">
        <v>10</v>
      </c>
    </row>
    <row r="8" spans="1:14" x14ac:dyDescent="0.25">
      <c r="A8">
        <v>7050004</v>
      </c>
      <c r="B8">
        <v>10084</v>
      </c>
      <c r="C8">
        <v>2235</v>
      </c>
      <c r="D8">
        <v>4595</v>
      </c>
      <c r="E8">
        <v>3999</v>
      </c>
      <c r="F8">
        <v>585.70000000000005</v>
      </c>
      <c r="G8">
        <v>17.22</v>
      </c>
      <c r="H8">
        <v>5915</v>
      </c>
      <c r="I8">
        <v>5055</v>
      </c>
      <c r="J8">
        <v>485</v>
      </c>
      <c r="K8">
        <v>135</v>
      </c>
      <c r="L8">
        <v>145</v>
      </c>
      <c r="M8">
        <v>75</v>
      </c>
      <c r="N8">
        <v>20</v>
      </c>
    </row>
    <row r="9" spans="1:14" x14ac:dyDescent="0.25">
      <c r="A9">
        <v>7050005</v>
      </c>
      <c r="B9">
        <v>4388</v>
      </c>
      <c r="C9">
        <v>4369</v>
      </c>
      <c r="D9">
        <v>1903</v>
      </c>
      <c r="E9">
        <v>1827</v>
      </c>
      <c r="F9">
        <v>2086.3000000000002</v>
      </c>
      <c r="G9">
        <v>2.1</v>
      </c>
      <c r="H9">
        <v>2255</v>
      </c>
      <c r="I9">
        <v>1710</v>
      </c>
      <c r="J9">
        <v>185</v>
      </c>
      <c r="K9">
        <v>105</v>
      </c>
      <c r="L9">
        <v>145</v>
      </c>
      <c r="M9">
        <v>95</v>
      </c>
      <c r="N9">
        <v>15</v>
      </c>
    </row>
    <row r="10" spans="1:14" x14ac:dyDescent="0.25">
      <c r="A10">
        <v>7050006</v>
      </c>
      <c r="B10">
        <v>7512</v>
      </c>
      <c r="C10">
        <v>7766</v>
      </c>
      <c r="D10">
        <v>3431</v>
      </c>
      <c r="E10">
        <v>3239</v>
      </c>
      <c r="F10">
        <v>664.2</v>
      </c>
      <c r="G10">
        <v>11.31</v>
      </c>
      <c r="H10">
        <v>3245</v>
      </c>
      <c r="I10">
        <v>2465</v>
      </c>
      <c r="J10">
        <v>235</v>
      </c>
      <c r="K10">
        <v>185</v>
      </c>
      <c r="L10">
        <v>245</v>
      </c>
      <c r="M10">
        <v>60</v>
      </c>
      <c r="N10">
        <v>55</v>
      </c>
    </row>
    <row r="11" spans="1:14" x14ac:dyDescent="0.25">
      <c r="A11">
        <v>7050007</v>
      </c>
      <c r="B11">
        <v>2444</v>
      </c>
      <c r="C11">
        <v>1896</v>
      </c>
      <c r="D11">
        <v>1076</v>
      </c>
      <c r="E11">
        <v>1028</v>
      </c>
      <c r="F11">
        <v>3488.4</v>
      </c>
      <c r="G11">
        <v>0.7</v>
      </c>
      <c r="H11">
        <v>895</v>
      </c>
      <c r="I11">
        <v>645</v>
      </c>
      <c r="J11">
        <v>60</v>
      </c>
      <c r="K11">
        <v>70</v>
      </c>
      <c r="L11">
        <v>90</v>
      </c>
      <c r="M11">
        <v>15</v>
      </c>
      <c r="N11">
        <v>10</v>
      </c>
    </row>
    <row r="12" spans="1:14" x14ac:dyDescent="0.25">
      <c r="A12">
        <v>7050008.0099999998</v>
      </c>
      <c r="B12">
        <v>5664</v>
      </c>
      <c r="C12">
        <v>5480</v>
      </c>
      <c r="D12">
        <v>2649</v>
      </c>
      <c r="E12">
        <v>2551</v>
      </c>
      <c r="F12">
        <v>2687.2</v>
      </c>
      <c r="G12">
        <v>2.11</v>
      </c>
      <c r="H12">
        <v>3210</v>
      </c>
      <c r="I12">
        <v>2600</v>
      </c>
      <c r="J12">
        <v>210</v>
      </c>
      <c r="K12">
        <v>170</v>
      </c>
      <c r="L12">
        <v>65</v>
      </c>
      <c r="M12">
        <v>130</v>
      </c>
      <c r="N12">
        <v>35</v>
      </c>
    </row>
    <row r="13" spans="1:14" x14ac:dyDescent="0.25">
      <c r="A13">
        <v>7050008.0199999996</v>
      </c>
      <c r="B13">
        <v>2580</v>
      </c>
      <c r="C13">
        <v>2766</v>
      </c>
      <c r="D13">
        <v>1163</v>
      </c>
      <c r="E13">
        <v>1105</v>
      </c>
      <c r="F13">
        <v>1930.1</v>
      </c>
      <c r="G13">
        <v>1.34</v>
      </c>
      <c r="H13">
        <v>1340</v>
      </c>
      <c r="I13">
        <v>1200</v>
      </c>
      <c r="J13">
        <v>55</v>
      </c>
      <c r="K13">
        <v>30</v>
      </c>
      <c r="L13">
        <v>15</v>
      </c>
      <c r="M13">
        <v>20</v>
      </c>
      <c r="N13">
        <v>30</v>
      </c>
    </row>
    <row r="14" spans="1:14" x14ac:dyDescent="0.25">
      <c r="A14">
        <v>7050009.0099999998</v>
      </c>
      <c r="B14">
        <v>4164</v>
      </c>
      <c r="C14">
        <v>3944</v>
      </c>
      <c r="D14">
        <v>1974</v>
      </c>
      <c r="E14">
        <v>1812</v>
      </c>
      <c r="F14">
        <v>2819</v>
      </c>
      <c r="G14">
        <v>1.48</v>
      </c>
      <c r="H14">
        <v>2315</v>
      </c>
      <c r="I14">
        <v>1715</v>
      </c>
      <c r="J14">
        <v>225</v>
      </c>
      <c r="K14">
        <v>175</v>
      </c>
      <c r="L14">
        <v>150</v>
      </c>
      <c r="M14">
        <v>35</v>
      </c>
      <c r="N14">
        <v>10</v>
      </c>
    </row>
    <row r="15" spans="1:14" x14ac:dyDescent="0.25">
      <c r="A15">
        <v>7050009.0199999996</v>
      </c>
      <c r="B15">
        <v>4845</v>
      </c>
      <c r="C15">
        <v>4355</v>
      </c>
      <c r="D15">
        <v>1953</v>
      </c>
      <c r="E15">
        <v>1834</v>
      </c>
      <c r="F15">
        <v>2540</v>
      </c>
      <c r="G15">
        <v>1.91</v>
      </c>
      <c r="H15">
        <v>2285</v>
      </c>
      <c r="I15">
        <v>1855</v>
      </c>
      <c r="J15">
        <v>150</v>
      </c>
      <c r="K15">
        <v>200</v>
      </c>
      <c r="L15">
        <v>40</v>
      </c>
      <c r="M15">
        <v>25</v>
      </c>
      <c r="N15">
        <v>25</v>
      </c>
    </row>
    <row r="16" spans="1:14" x14ac:dyDescent="0.25">
      <c r="A16">
        <v>7050010</v>
      </c>
      <c r="B16">
        <v>2719</v>
      </c>
      <c r="C16">
        <v>2705</v>
      </c>
      <c r="D16">
        <v>1683</v>
      </c>
      <c r="E16">
        <v>1457</v>
      </c>
      <c r="F16">
        <v>4746</v>
      </c>
      <c r="G16">
        <v>0.56999999999999995</v>
      </c>
      <c r="H16">
        <v>1490</v>
      </c>
      <c r="I16">
        <v>815</v>
      </c>
      <c r="J16">
        <v>80</v>
      </c>
      <c r="K16">
        <v>120</v>
      </c>
      <c r="L16">
        <v>390</v>
      </c>
      <c r="M16">
        <v>55</v>
      </c>
      <c r="N16">
        <v>30</v>
      </c>
    </row>
    <row r="17" spans="1:14" x14ac:dyDescent="0.25">
      <c r="A17">
        <v>7050011</v>
      </c>
      <c r="B17">
        <v>3781</v>
      </c>
      <c r="C17">
        <v>3866</v>
      </c>
      <c r="D17">
        <v>3272</v>
      </c>
      <c r="E17">
        <v>2867</v>
      </c>
      <c r="F17">
        <v>6451.1</v>
      </c>
      <c r="G17">
        <v>0.59</v>
      </c>
      <c r="H17">
        <v>1715</v>
      </c>
      <c r="I17">
        <v>735</v>
      </c>
      <c r="J17">
        <v>40</v>
      </c>
      <c r="K17">
        <v>165</v>
      </c>
      <c r="L17">
        <v>725</v>
      </c>
      <c r="M17">
        <v>35</v>
      </c>
      <c r="N17">
        <v>15</v>
      </c>
    </row>
    <row r="18" spans="1:14" x14ac:dyDescent="0.25">
      <c r="A18">
        <v>7050012</v>
      </c>
      <c r="B18">
        <v>5374</v>
      </c>
      <c r="C18">
        <v>5358</v>
      </c>
      <c r="D18">
        <v>2994</v>
      </c>
      <c r="E18">
        <v>2745</v>
      </c>
      <c r="F18">
        <v>3764.1</v>
      </c>
      <c r="G18">
        <v>1.43</v>
      </c>
      <c r="H18">
        <v>2840</v>
      </c>
      <c r="I18">
        <v>1720</v>
      </c>
      <c r="J18">
        <v>175</v>
      </c>
      <c r="K18">
        <v>185</v>
      </c>
      <c r="L18">
        <v>595</v>
      </c>
      <c r="M18">
        <v>140</v>
      </c>
      <c r="N18">
        <v>25</v>
      </c>
    </row>
    <row r="19" spans="1:14" x14ac:dyDescent="0.25">
      <c r="A19">
        <v>7050013</v>
      </c>
      <c r="B19">
        <v>675</v>
      </c>
      <c r="C19">
        <v>819</v>
      </c>
      <c r="D19">
        <v>394</v>
      </c>
      <c r="E19">
        <v>353</v>
      </c>
      <c r="F19">
        <v>1330.3</v>
      </c>
      <c r="G19">
        <v>0.51</v>
      </c>
      <c r="H19">
        <v>140</v>
      </c>
      <c r="I19">
        <v>35</v>
      </c>
      <c r="J19">
        <v>0</v>
      </c>
      <c r="K19">
        <v>15</v>
      </c>
      <c r="L19">
        <v>85</v>
      </c>
      <c r="M19">
        <v>0</v>
      </c>
      <c r="N19">
        <v>0</v>
      </c>
    </row>
    <row r="20" spans="1:14" x14ac:dyDescent="0.25">
      <c r="A20">
        <v>7050014</v>
      </c>
      <c r="B20">
        <v>1658</v>
      </c>
      <c r="C20">
        <v>1693</v>
      </c>
      <c r="D20">
        <v>874</v>
      </c>
      <c r="E20">
        <v>707</v>
      </c>
      <c r="F20">
        <v>2467.3000000000002</v>
      </c>
      <c r="G20">
        <v>0.67</v>
      </c>
      <c r="H20">
        <v>595</v>
      </c>
      <c r="I20">
        <v>305</v>
      </c>
      <c r="J20">
        <v>45</v>
      </c>
      <c r="K20">
        <v>75</v>
      </c>
      <c r="L20">
        <v>150</v>
      </c>
      <c r="M20">
        <v>15</v>
      </c>
      <c r="N20">
        <v>0</v>
      </c>
    </row>
    <row r="21" spans="1:14" x14ac:dyDescent="0.25">
      <c r="A21">
        <v>7050015</v>
      </c>
      <c r="B21">
        <v>2170</v>
      </c>
      <c r="C21">
        <v>2056</v>
      </c>
      <c r="D21">
        <v>930</v>
      </c>
      <c r="E21">
        <v>861</v>
      </c>
      <c r="F21">
        <v>884.2</v>
      </c>
      <c r="G21">
        <v>2.4500000000000002</v>
      </c>
      <c r="H21">
        <v>1085</v>
      </c>
      <c r="I21">
        <v>885</v>
      </c>
      <c r="J21">
        <v>75</v>
      </c>
      <c r="K21">
        <v>70</v>
      </c>
      <c r="L21">
        <v>45</v>
      </c>
      <c r="M21">
        <v>0</v>
      </c>
      <c r="N21">
        <v>10</v>
      </c>
    </row>
    <row r="22" spans="1:14" x14ac:dyDescent="0.25">
      <c r="A22">
        <v>7050016</v>
      </c>
      <c r="B22">
        <v>6355</v>
      </c>
      <c r="C22">
        <v>5956</v>
      </c>
      <c r="D22">
        <v>2418</v>
      </c>
      <c r="E22">
        <v>2351</v>
      </c>
      <c r="F22">
        <v>3524.5</v>
      </c>
      <c r="G22">
        <v>1.8</v>
      </c>
      <c r="H22">
        <v>3130</v>
      </c>
      <c r="I22">
        <v>2505</v>
      </c>
      <c r="J22">
        <v>290</v>
      </c>
      <c r="K22">
        <v>245</v>
      </c>
      <c r="L22">
        <v>50</v>
      </c>
      <c r="M22">
        <v>20</v>
      </c>
      <c r="N22">
        <v>25</v>
      </c>
    </row>
    <row r="23" spans="1:14" x14ac:dyDescent="0.25">
      <c r="A23">
        <v>7050017</v>
      </c>
      <c r="B23">
        <v>1890</v>
      </c>
      <c r="C23">
        <v>1881</v>
      </c>
      <c r="D23">
        <v>883</v>
      </c>
      <c r="E23">
        <v>800</v>
      </c>
      <c r="F23">
        <v>374.4</v>
      </c>
      <c r="G23">
        <v>5.05</v>
      </c>
      <c r="H23">
        <v>915</v>
      </c>
      <c r="I23">
        <v>740</v>
      </c>
      <c r="J23">
        <v>75</v>
      </c>
      <c r="K23">
        <v>50</v>
      </c>
      <c r="L23">
        <v>35</v>
      </c>
      <c r="M23">
        <v>10</v>
      </c>
      <c r="N23">
        <v>10</v>
      </c>
    </row>
    <row r="24" spans="1:14" x14ac:dyDescent="0.25">
      <c r="A24">
        <v>7050018</v>
      </c>
      <c r="B24">
        <v>5300</v>
      </c>
      <c r="C24">
        <v>5704</v>
      </c>
      <c r="D24">
        <v>2693</v>
      </c>
      <c r="E24">
        <v>2042</v>
      </c>
      <c r="F24">
        <v>2701.6</v>
      </c>
      <c r="G24">
        <v>1.96</v>
      </c>
      <c r="H24">
        <v>1605</v>
      </c>
      <c r="I24">
        <v>1110</v>
      </c>
      <c r="J24">
        <v>190</v>
      </c>
      <c r="K24">
        <v>185</v>
      </c>
      <c r="L24">
        <v>70</v>
      </c>
      <c r="M24">
        <v>25</v>
      </c>
      <c r="N24">
        <v>20</v>
      </c>
    </row>
    <row r="25" spans="1:14" x14ac:dyDescent="0.25">
      <c r="A25">
        <v>7050019</v>
      </c>
      <c r="B25">
        <v>4281</v>
      </c>
      <c r="C25">
        <v>4432</v>
      </c>
      <c r="D25">
        <v>2024</v>
      </c>
      <c r="E25">
        <v>1798</v>
      </c>
      <c r="F25">
        <v>2127.5</v>
      </c>
      <c r="G25">
        <v>2.0099999999999998</v>
      </c>
      <c r="H25">
        <v>1960</v>
      </c>
      <c r="I25">
        <v>1425</v>
      </c>
      <c r="J25">
        <v>215</v>
      </c>
      <c r="K25">
        <v>165</v>
      </c>
      <c r="L25">
        <v>100</v>
      </c>
      <c r="M25">
        <v>25</v>
      </c>
      <c r="N25">
        <v>30</v>
      </c>
    </row>
    <row r="26" spans="1:14" x14ac:dyDescent="0.25">
      <c r="A26">
        <v>7050020</v>
      </c>
      <c r="B26">
        <v>3355</v>
      </c>
      <c r="C26">
        <v>2974</v>
      </c>
      <c r="D26">
        <v>1537</v>
      </c>
      <c r="E26">
        <v>1448</v>
      </c>
      <c r="F26">
        <v>2725.9</v>
      </c>
      <c r="G26">
        <v>1.23</v>
      </c>
      <c r="H26">
        <v>1795</v>
      </c>
      <c r="I26">
        <v>1470</v>
      </c>
      <c r="J26">
        <v>160</v>
      </c>
      <c r="K26">
        <v>115</v>
      </c>
      <c r="L26">
        <v>35</v>
      </c>
      <c r="M26">
        <v>10</v>
      </c>
      <c r="N26">
        <v>10</v>
      </c>
    </row>
    <row r="27" spans="1:14" x14ac:dyDescent="0.25">
      <c r="A27">
        <v>7050021</v>
      </c>
      <c r="B27">
        <v>2526</v>
      </c>
      <c r="C27">
        <v>2429</v>
      </c>
      <c r="D27">
        <v>1157</v>
      </c>
      <c r="E27">
        <v>1075</v>
      </c>
      <c r="F27">
        <v>2185.6999999999998</v>
      </c>
      <c r="G27">
        <v>1.1599999999999999</v>
      </c>
      <c r="H27">
        <v>1335</v>
      </c>
      <c r="I27">
        <v>1100</v>
      </c>
      <c r="J27">
        <v>95</v>
      </c>
      <c r="K27">
        <v>120</v>
      </c>
      <c r="L27">
        <v>15</v>
      </c>
      <c r="M27">
        <v>0</v>
      </c>
      <c r="N27">
        <v>0</v>
      </c>
    </row>
    <row r="28" spans="1:14" x14ac:dyDescent="0.25">
      <c r="A28">
        <v>7050022.0099999998</v>
      </c>
      <c r="B28">
        <v>1763</v>
      </c>
      <c r="C28">
        <v>1783</v>
      </c>
      <c r="D28">
        <v>797</v>
      </c>
      <c r="E28">
        <v>734</v>
      </c>
      <c r="F28">
        <v>61.4</v>
      </c>
      <c r="G28">
        <v>28.69</v>
      </c>
      <c r="H28">
        <v>610</v>
      </c>
      <c r="I28">
        <v>450</v>
      </c>
      <c r="J28">
        <v>45</v>
      </c>
      <c r="K28">
        <v>45</v>
      </c>
      <c r="L28">
        <v>55</v>
      </c>
      <c r="M28">
        <v>15</v>
      </c>
      <c r="N28">
        <v>0</v>
      </c>
    </row>
    <row r="29" spans="1:14" x14ac:dyDescent="0.25">
      <c r="A29">
        <v>7050022.0199999996</v>
      </c>
      <c r="B29">
        <v>4691</v>
      </c>
      <c r="C29">
        <v>4784</v>
      </c>
      <c r="D29">
        <v>1946</v>
      </c>
      <c r="E29">
        <v>1900</v>
      </c>
      <c r="F29">
        <v>1767.5</v>
      </c>
      <c r="G29">
        <v>2.65</v>
      </c>
      <c r="H29">
        <v>2435</v>
      </c>
      <c r="I29">
        <v>2040</v>
      </c>
      <c r="J29">
        <v>195</v>
      </c>
      <c r="K29">
        <v>135</v>
      </c>
      <c r="L29">
        <v>20</v>
      </c>
      <c r="M29">
        <v>20</v>
      </c>
      <c r="N29">
        <v>15</v>
      </c>
    </row>
    <row r="30" spans="1:14" x14ac:dyDescent="0.25">
      <c r="A30">
        <v>7050023.0099999998</v>
      </c>
      <c r="B30">
        <v>2917</v>
      </c>
      <c r="C30">
        <v>2944</v>
      </c>
      <c r="D30">
        <v>1187</v>
      </c>
      <c r="E30">
        <v>1171</v>
      </c>
      <c r="F30">
        <v>2321</v>
      </c>
      <c r="G30">
        <v>1.26</v>
      </c>
      <c r="H30">
        <v>1675</v>
      </c>
      <c r="I30">
        <v>1485</v>
      </c>
      <c r="J30">
        <v>125</v>
      </c>
      <c r="K30">
        <v>45</v>
      </c>
      <c r="L30">
        <v>15</v>
      </c>
      <c r="M30">
        <v>0</v>
      </c>
      <c r="N30">
        <v>10</v>
      </c>
    </row>
    <row r="31" spans="1:14" x14ac:dyDescent="0.25">
      <c r="A31">
        <v>7050023.0199999996</v>
      </c>
      <c r="B31">
        <v>4417</v>
      </c>
      <c r="C31">
        <v>4175</v>
      </c>
      <c r="D31">
        <v>1680</v>
      </c>
      <c r="E31">
        <v>1640</v>
      </c>
      <c r="F31">
        <v>3169.5</v>
      </c>
      <c r="G31">
        <v>1.39</v>
      </c>
      <c r="H31">
        <v>2090</v>
      </c>
      <c r="I31">
        <v>1715</v>
      </c>
      <c r="J31">
        <v>190</v>
      </c>
      <c r="K31">
        <v>150</v>
      </c>
      <c r="L31">
        <v>20</v>
      </c>
      <c r="M31">
        <v>10</v>
      </c>
      <c r="N31">
        <v>10</v>
      </c>
    </row>
    <row r="32" spans="1:14" x14ac:dyDescent="0.25">
      <c r="A32">
        <v>7050024</v>
      </c>
      <c r="B32">
        <v>2858</v>
      </c>
      <c r="C32">
        <v>2852</v>
      </c>
      <c r="D32">
        <v>1165</v>
      </c>
      <c r="E32">
        <v>1106</v>
      </c>
      <c r="F32">
        <v>2161.1999999999998</v>
      </c>
      <c r="G32">
        <v>1.32</v>
      </c>
      <c r="H32">
        <v>1480</v>
      </c>
      <c r="I32">
        <v>1280</v>
      </c>
      <c r="J32">
        <v>110</v>
      </c>
      <c r="K32">
        <v>75</v>
      </c>
      <c r="L32">
        <v>0</v>
      </c>
      <c r="M32">
        <v>10</v>
      </c>
      <c r="N32">
        <v>10</v>
      </c>
    </row>
    <row r="33" spans="1:14" x14ac:dyDescent="0.25">
      <c r="A33">
        <v>7050025.0099999998</v>
      </c>
      <c r="B33">
        <v>4230</v>
      </c>
      <c r="C33">
        <v>3800</v>
      </c>
      <c r="D33">
        <v>1739</v>
      </c>
      <c r="E33">
        <v>1639</v>
      </c>
      <c r="F33">
        <v>2611.9</v>
      </c>
      <c r="G33">
        <v>1.62</v>
      </c>
      <c r="H33">
        <v>2045</v>
      </c>
      <c r="I33">
        <v>1635</v>
      </c>
      <c r="J33">
        <v>150</v>
      </c>
      <c r="K33">
        <v>150</v>
      </c>
      <c r="L33">
        <v>65</v>
      </c>
      <c r="M33">
        <v>10</v>
      </c>
      <c r="N33">
        <v>40</v>
      </c>
    </row>
    <row r="34" spans="1:14" x14ac:dyDescent="0.25">
      <c r="A34">
        <v>7050025.0199999996</v>
      </c>
      <c r="B34">
        <v>3214</v>
      </c>
      <c r="C34">
        <v>3024</v>
      </c>
      <c r="D34">
        <v>1406</v>
      </c>
      <c r="E34">
        <v>1373</v>
      </c>
      <c r="F34">
        <v>2537.1</v>
      </c>
      <c r="G34">
        <v>1.27</v>
      </c>
      <c r="H34">
        <v>1510</v>
      </c>
      <c r="I34">
        <v>1210</v>
      </c>
      <c r="J34">
        <v>110</v>
      </c>
      <c r="K34">
        <v>130</v>
      </c>
      <c r="L34">
        <v>45</v>
      </c>
      <c r="M34">
        <v>10</v>
      </c>
      <c r="N34">
        <v>15</v>
      </c>
    </row>
    <row r="35" spans="1:14" x14ac:dyDescent="0.25">
      <c r="A35">
        <v>7050026</v>
      </c>
      <c r="B35">
        <v>4024</v>
      </c>
      <c r="C35">
        <v>3899</v>
      </c>
      <c r="D35">
        <v>2199</v>
      </c>
      <c r="E35">
        <v>2022</v>
      </c>
      <c r="F35">
        <v>2549.1</v>
      </c>
      <c r="G35">
        <v>1.58</v>
      </c>
      <c r="H35">
        <v>1750</v>
      </c>
      <c r="I35">
        <v>1295</v>
      </c>
      <c r="J35">
        <v>155</v>
      </c>
      <c r="K35">
        <v>175</v>
      </c>
      <c r="L35">
        <v>95</v>
      </c>
      <c r="M35">
        <v>10</v>
      </c>
      <c r="N35">
        <v>20</v>
      </c>
    </row>
    <row r="36" spans="1:14" x14ac:dyDescent="0.25">
      <c r="A36">
        <v>7050027</v>
      </c>
      <c r="B36">
        <v>3624</v>
      </c>
      <c r="C36">
        <v>3424</v>
      </c>
      <c r="D36">
        <v>1589</v>
      </c>
      <c r="E36">
        <v>1479</v>
      </c>
      <c r="F36">
        <v>200.6</v>
      </c>
      <c r="G36">
        <v>18.07</v>
      </c>
      <c r="H36">
        <v>1865</v>
      </c>
      <c r="I36">
        <v>1530</v>
      </c>
      <c r="J36">
        <v>125</v>
      </c>
      <c r="K36">
        <v>105</v>
      </c>
      <c r="L36">
        <v>45</v>
      </c>
      <c r="M36">
        <v>20</v>
      </c>
      <c r="N36">
        <v>35</v>
      </c>
    </row>
    <row r="37" spans="1:14" x14ac:dyDescent="0.25">
      <c r="A37">
        <v>7050028.0099999998</v>
      </c>
      <c r="B37">
        <v>2919</v>
      </c>
      <c r="C37">
        <v>2871</v>
      </c>
      <c r="D37">
        <v>1100</v>
      </c>
      <c r="E37">
        <v>1088</v>
      </c>
      <c r="F37">
        <v>1925.7</v>
      </c>
      <c r="G37">
        <v>1.52</v>
      </c>
      <c r="H37">
        <v>1470</v>
      </c>
      <c r="I37">
        <v>1280</v>
      </c>
      <c r="J37">
        <v>90</v>
      </c>
      <c r="K37">
        <v>60</v>
      </c>
      <c r="L37">
        <v>25</v>
      </c>
      <c r="M37">
        <v>10</v>
      </c>
      <c r="N37">
        <v>0</v>
      </c>
    </row>
    <row r="38" spans="1:14" x14ac:dyDescent="0.25">
      <c r="A38">
        <v>7050028.0199999996</v>
      </c>
      <c r="B38">
        <v>3712</v>
      </c>
      <c r="C38">
        <v>3788</v>
      </c>
      <c r="D38">
        <v>1384</v>
      </c>
      <c r="E38">
        <v>1370</v>
      </c>
      <c r="F38">
        <v>2539.3000000000002</v>
      </c>
      <c r="G38">
        <v>1.46</v>
      </c>
      <c r="H38">
        <v>1790</v>
      </c>
      <c r="I38">
        <v>1560</v>
      </c>
      <c r="J38">
        <v>105</v>
      </c>
      <c r="K38">
        <v>65</v>
      </c>
      <c r="L38">
        <v>35</v>
      </c>
      <c r="M38">
        <v>10</v>
      </c>
      <c r="N38">
        <v>10</v>
      </c>
    </row>
    <row r="39" spans="1:14" x14ac:dyDescent="0.25">
      <c r="A39">
        <v>7050028.0300000003</v>
      </c>
      <c r="B39">
        <v>4210</v>
      </c>
      <c r="C39">
        <v>4316</v>
      </c>
      <c r="D39">
        <v>1587</v>
      </c>
      <c r="E39">
        <v>1577</v>
      </c>
      <c r="F39">
        <v>2502.5</v>
      </c>
      <c r="G39">
        <v>1.68</v>
      </c>
      <c r="H39">
        <v>2265</v>
      </c>
      <c r="I39">
        <v>1955</v>
      </c>
      <c r="J39">
        <v>110</v>
      </c>
      <c r="K39">
        <v>115</v>
      </c>
      <c r="L39">
        <v>45</v>
      </c>
      <c r="M39">
        <v>0</v>
      </c>
      <c r="N39">
        <v>30</v>
      </c>
    </row>
    <row r="40" spans="1:14" x14ac:dyDescent="0.25">
      <c r="A40">
        <v>7050100.0099999998</v>
      </c>
      <c r="B40">
        <v>3687</v>
      </c>
      <c r="C40">
        <v>3665</v>
      </c>
      <c r="D40">
        <v>1447</v>
      </c>
      <c r="E40">
        <v>1411</v>
      </c>
      <c r="F40">
        <v>2728.1</v>
      </c>
      <c r="G40">
        <v>1.35</v>
      </c>
      <c r="H40">
        <v>1965</v>
      </c>
      <c r="I40">
        <v>1695</v>
      </c>
      <c r="J40">
        <v>120</v>
      </c>
      <c r="K40">
        <v>75</v>
      </c>
      <c r="L40">
        <v>35</v>
      </c>
      <c r="M40">
        <v>15</v>
      </c>
      <c r="N40">
        <v>30</v>
      </c>
    </row>
    <row r="41" spans="1:14" x14ac:dyDescent="0.25">
      <c r="A41">
        <v>7050100.0199999996</v>
      </c>
      <c r="B41">
        <v>4548</v>
      </c>
      <c r="C41">
        <v>3347</v>
      </c>
      <c r="D41">
        <v>1504</v>
      </c>
      <c r="E41">
        <v>1489</v>
      </c>
      <c r="F41">
        <v>436.4</v>
      </c>
      <c r="G41">
        <v>10.42</v>
      </c>
      <c r="H41">
        <v>2625</v>
      </c>
      <c r="I41">
        <v>2370</v>
      </c>
      <c r="J41">
        <v>140</v>
      </c>
      <c r="K41">
        <v>55</v>
      </c>
      <c r="L41">
        <v>15</v>
      </c>
      <c r="M41">
        <v>25</v>
      </c>
      <c r="N41">
        <v>20</v>
      </c>
    </row>
    <row r="42" spans="1:14" x14ac:dyDescent="0.25">
      <c r="A42">
        <v>7050100.0300000003</v>
      </c>
      <c r="B42">
        <v>5337</v>
      </c>
      <c r="C42">
        <v>5666</v>
      </c>
      <c r="D42">
        <v>2062</v>
      </c>
      <c r="E42">
        <v>2036</v>
      </c>
      <c r="F42">
        <v>3040.9</v>
      </c>
      <c r="G42">
        <v>1.76</v>
      </c>
      <c r="H42">
        <v>2985</v>
      </c>
      <c r="I42">
        <v>2520</v>
      </c>
      <c r="J42">
        <v>205</v>
      </c>
      <c r="K42">
        <v>145</v>
      </c>
      <c r="L42">
        <v>65</v>
      </c>
      <c r="M42">
        <v>15</v>
      </c>
      <c r="N42">
        <v>30</v>
      </c>
    </row>
    <row r="43" spans="1:14" x14ac:dyDescent="0.25">
      <c r="A43">
        <v>7050100.04</v>
      </c>
      <c r="B43">
        <v>9581</v>
      </c>
      <c r="C43">
        <v>7509</v>
      </c>
      <c r="D43">
        <v>3742</v>
      </c>
      <c r="E43">
        <v>3557</v>
      </c>
      <c r="F43">
        <v>2266.6999999999998</v>
      </c>
      <c r="G43">
        <v>4.2300000000000004</v>
      </c>
      <c r="H43">
        <v>5230</v>
      </c>
      <c r="I43">
        <v>4605</v>
      </c>
      <c r="J43">
        <v>305</v>
      </c>
      <c r="K43">
        <v>205</v>
      </c>
      <c r="L43">
        <v>45</v>
      </c>
      <c r="M43">
        <v>15</v>
      </c>
      <c r="N43">
        <v>50</v>
      </c>
    </row>
    <row r="44" spans="1:14" x14ac:dyDescent="0.25">
      <c r="A44">
        <v>7050100.0499999998</v>
      </c>
      <c r="B44">
        <v>2440</v>
      </c>
      <c r="C44">
        <v>2411</v>
      </c>
      <c r="D44">
        <v>966</v>
      </c>
      <c r="E44">
        <v>953</v>
      </c>
      <c r="F44">
        <v>1174.0999999999999</v>
      </c>
      <c r="G44">
        <v>2.08</v>
      </c>
      <c r="H44">
        <v>1375</v>
      </c>
      <c r="I44">
        <v>1240</v>
      </c>
      <c r="J44">
        <v>50</v>
      </c>
      <c r="K44">
        <v>50</v>
      </c>
      <c r="L44">
        <v>0</v>
      </c>
      <c r="M44">
        <v>10</v>
      </c>
      <c r="N44">
        <v>20</v>
      </c>
    </row>
    <row r="45" spans="1:14" x14ac:dyDescent="0.25">
      <c r="A45">
        <v>7050100.0800000001</v>
      </c>
      <c r="B45">
        <v>5624</v>
      </c>
      <c r="C45">
        <v>5527</v>
      </c>
      <c r="D45">
        <v>2361</v>
      </c>
      <c r="E45">
        <v>2204</v>
      </c>
      <c r="F45">
        <v>2595.4</v>
      </c>
      <c r="G45">
        <v>2.17</v>
      </c>
      <c r="H45">
        <v>2870</v>
      </c>
      <c r="I45">
        <v>2420</v>
      </c>
      <c r="J45">
        <v>220</v>
      </c>
      <c r="K45">
        <v>90</v>
      </c>
      <c r="L45">
        <v>90</v>
      </c>
      <c r="M45">
        <v>30</v>
      </c>
      <c r="N45">
        <v>15</v>
      </c>
    </row>
    <row r="46" spans="1:14" x14ac:dyDescent="0.25">
      <c r="A46">
        <v>7050100.0899999999</v>
      </c>
      <c r="B46">
        <v>8980</v>
      </c>
      <c r="C46">
        <v>6544</v>
      </c>
      <c r="D46">
        <v>3524</v>
      </c>
      <c r="E46">
        <v>3391</v>
      </c>
      <c r="F46">
        <v>1246.4000000000001</v>
      </c>
      <c r="G46">
        <v>7.2</v>
      </c>
      <c r="H46">
        <v>4870</v>
      </c>
      <c r="I46">
        <v>4375</v>
      </c>
      <c r="J46">
        <v>255</v>
      </c>
      <c r="K46">
        <v>140</v>
      </c>
      <c r="L46">
        <v>65</v>
      </c>
      <c r="M46">
        <v>15</v>
      </c>
      <c r="N46">
        <v>25</v>
      </c>
    </row>
    <row r="47" spans="1:14" x14ac:dyDescent="0.25">
      <c r="A47">
        <v>7050100.0999999996</v>
      </c>
      <c r="B47">
        <v>6830</v>
      </c>
      <c r="C47">
        <v>6604</v>
      </c>
      <c r="D47">
        <v>2441</v>
      </c>
      <c r="E47">
        <v>2431</v>
      </c>
      <c r="F47">
        <v>3533.2</v>
      </c>
      <c r="G47">
        <v>1.93</v>
      </c>
      <c r="H47">
        <v>4035</v>
      </c>
      <c r="I47">
        <v>3615</v>
      </c>
      <c r="J47">
        <v>210</v>
      </c>
      <c r="K47">
        <v>145</v>
      </c>
      <c r="L47">
        <v>25</v>
      </c>
      <c r="M47">
        <v>10</v>
      </c>
      <c r="N47">
        <v>30</v>
      </c>
    </row>
    <row r="48" spans="1:14" x14ac:dyDescent="0.25">
      <c r="A48">
        <v>7050100.1100000003</v>
      </c>
      <c r="B48">
        <v>3403</v>
      </c>
      <c r="C48">
        <v>2533</v>
      </c>
      <c r="D48">
        <v>1425</v>
      </c>
      <c r="E48">
        <v>1354</v>
      </c>
      <c r="F48">
        <v>2481.1999999999998</v>
      </c>
      <c r="G48">
        <v>1.37</v>
      </c>
      <c r="H48">
        <v>1745</v>
      </c>
      <c r="I48">
        <v>1505</v>
      </c>
      <c r="J48">
        <v>80</v>
      </c>
      <c r="K48">
        <v>90</v>
      </c>
      <c r="L48">
        <v>25</v>
      </c>
      <c r="M48">
        <v>10</v>
      </c>
      <c r="N48">
        <v>30</v>
      </c>
    </row>
    <row r="49" spans="1:14" x14ac:dyDescent="0.25">
      <c r="A49">
        <v>7050100.1200000001</v>
      </c>
      <c r="B49">
        <v>9707</v>
      </c>
      <c r="C49">
        <v>5852</v>
      </c>
      <c r="D49">
        <v>3582</v>
      </c>
      <c r="E49">
        <v>3319</v>
      </c>
      <c r="F49">
        <v>976.6</v>
      </c>
      <c r="G49">
        <v>9.94</v>
      </c>
      <c r="H49">
        <v>5140</v>
      </c>
      <c r="I49">
        <v>4615</v>
      </c>
      <c r="J49">
        <v>335</v>
      </c>
      <c r="K49">
        <v>85</v>
      </c>
      <c r="L49">
        <v>40</v>
      </c>
      <c r="M49">
        <v>40</v>
      </c>
      <c r="N49">
        <v>20</v>
      </c>
    </row>
    <row r="50" spans="1:14" x14ac:dyDescent="0.25">
      <c r="A50">
        <v>7050100.1299999999</v>
      </c>
      <c r="B50">
        <v>6734</v>
      </c>
      <c r="C50">
        <v>6441</v>
      </c>
      <c r="D50">
        <v>2644</v>
      </c>
      <c r="E50">
        <v>2490</v>
      </c>
      <c r="F50">
        <v>783.8</v>
      </c>
      <c r="G50">
        <v>8.59</v>
      </c>
      <c r="H50">
        <v>3420</v>
      </c>
      <c r="I50">
        <v>3015</v>
      </c>
      <c r="J50">
        <v>230</v>
      </c>
      <c r="K50">
        <v>85</v>
      </c>
      <c r="L50">
        <v>40</v>
      </c>
      <c r="M50">
        <v>20</v>
      </c>
      <c r="N50">
        <v>25</v>
      </c>
    </row>
    <row r="51" spans="1:14" x14ac:dyDescent="0.25">
      <c r="A51">
        <v>7050100.1399999997</v>
      </c>
      <c r="B51">
        <v>1623</v>
      </c>
      <c r="C51">
        <v>1450</v>
      </c>
      <c r="D51">
        <v>527</v>
      </c>
      <c r="E51">
        <v>511</v>
      </c>
      <c r="F51">
        <v>2.5</v>
      </c>
      <c r="G51">
        <v>658.62</v>
      </c>
      <c r="H51">
        <v>705</v>
      </c>
      <c r="I51">
        <v>670</v>
      </c>
      <c r="J51">
        <v>30</v>
      </c>
      <c r="K51">
        <v>0</v>
      </c>
      <c r="L51">
        <v>0</v>
      </c>
      <c r="M51">
        <v>0</v>
      </c>
      <c r="N51">
        <v>0</v>
      </c>
    </row>
    <row r="52" spans="1:14" x14ac:dyDescent="0.25">
      <c r="A52">
        <v>7050101.0099999998</v>
      </c>
      <c r="B52">
        <v>5284</v>
      </c>
      <c r="C52">
        <v>4722</v>
      </c>
      <c r="D52">
        <v>1937</v>
      </c>
      <c r="E52">
        <v>1890</v>
      </c>
      <c r="F52">
        <v>10.9</v>
      </c>
      <c r="G52">
        <v>483.13</v>
      </c>
      <c r="H52">
        <v>2810</v>
      </c>
      <c r="I52">
        <v>2570</v>
      </c>
      <c r="J52">
        <v>155</v>
      </c>
      <c r="K52">
        <v>0</v>
      </c>
      <c r="L52">
        <v>60</v>
      </c>
      <c r="M52">
        <v>10</v>
      </c>
      <c r="N52">
        <v>20</v>
      </c>
    </row>
    <row r="53" spans="1:14" x14ac:dyDescent="0.25">
      <c r="A53">
        <v>7050101.0199999996</v>
      </c>
      <c r="B53">
        <v>6440</v>
      </c>
      <c r="C53">
        <v>5020</v>
      </c>
      <c r="D53">
        <v>2139</v>
      </c>
      <c r="E53">
        <v>2071</v>
      </c>
      <c r="F53">
        <v>16.7</v>
      </c>
      <c r="G53">
        <v>384.85</v>
      </c>
      <c r="H53">
        <v>3305</v>
      </c>
      <c r="I53">
        <v>3070</v>
      </c>
      <c r="J53">
        <v>165</v>
      </c>
      <c r="K53">
        <v>15</v>
      </c>
      <c r="L53">
        <v>25</v>
      </c>
      <c r="M53">
        <v>15</v>
      </c>
      <c r="N53">
        <v>10</v>
      </c>
    </row>
    <row r="54" spans="1:14" x14ac:dyDescent="0.25">
      <c r="A54">
        <v>7050102</v>
      </c>
      <c r="B54">
        <v>5616</v>
      </c>
      <c r="C54">
        <v>5115</v>
      </c>
      <c r="D54">
        <v>2986</v>
      </c>
      <c r="E54">
        <v>2242</v>
      </c>
      <c r="F54">
        <v>6.8</v>
      </c>
      <c r="G54">
        <v>829.8</v>
      </c>
      <c r="H54">
        <v>2600</v>
      </c>
      <c r="I54">
        <v>2350</v>
      </c>
      <c r="J54">
        <v>140</v>
      </c>
      <c r="K54">
        <v>0</v>
      </c>
      <c r="L54">
        <v>90</v>
      </c>
      <c r="M54">
        <v>15</v>
      </c>
      <c r="N54">
        <v>15</v>
      </c>
    </row>
    <row r="55" spans="1:14" x14ac:dyDescent="0.25">
      <c r="A55">
        <v>7050103</v>
      </c>
      <c r="B55">
        <v>1180</v>
      </c>
      <c r="C55">
        <v>1069</v>
      </c>
      <c r="D55">
        <v>460</v>
      </c>
      <c r="E55">
        <v>407</v>
      </c>
      <c r="F55">
        <v>1.4</v>
      </c>
      <c r="G55">
        <v>844.14</v>
      </c>
      <c r="H55">
        <v>455</v>
      </c>
      <c r="I55">
        <v>400</v>
      </c>
      <c r="J55">
        <v>20</v>
      </c>
      <c r="K55">
        <v>10</v>
      </c>
      <c r="L55">
        <v>20</v>
      </c>
      <c r="M55">
        <v>0</v>
      </c>
      <c r="N55">
        <v>0</v>
      </c>
    </row>
    <row r="56" spans="1:14" x14ac:dyDescent="0.25">
      <c r="A56">
        <v>7050104</v>
      </c>
      <c r="B56">
        <v>1232</v>
      </c>
      <c r="C56">
        <v>993</v>
      </c>
      <c r="D56">
        <v>473</v>
      </c>
      <c r="E56">
        <v>417</v>
      </c>
      <c r="F56">
        <v>1.3</v>
      </c>
      <c r="G56">
        <v>943.87</v>
      </c>
      <c r="H56">
        <v>460</v>
      </c>
      <c r="I56">
        <v>430</v>
      </c>
      <c r="J56">
        <v>25</v>
      </c>
      <c r="K56">
        <v>0</v>
      </c>
      <c r="L56">
        <v>0</v>
      </c>
      <c r="M56">
        <v>0</v>
      </c>
      <c r="N5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84"/>
  <sheetViews>
    <sheetView zoomScaleNormal="100" workbookViewId="0">
      <pane ySplit="1" topLeftCell="A2" activePane="bottomLeft" state="frozen"/>
      <selection pane="bottomLeft" activeCell="E20" sqref="E20"/>
    </sheetView>
  </sheetViews>
  <sheetFormatPr defaultColWidth="15.140625" defaultRowHeight="15" x14ac:dyDescent="0.25"/>
  <cols>
    <col min="1" max="1" width="15.140625" style="177"/>
    <col min="2" max="2" width="15.140625" style="126"/>
    <col min="3" max="3" width="15.140625" style="7"/>
    <col min="4" max="4" width="15.140625" style="84"/>
    <col min="5" max="7" width="15.140625" style="90"/>
    <col min="8" max="8" width="15.140625" style="126"/>
    <col min="9" max="9" width="15.140625" style="97"/>
    <col min="10" max="10" width="15.140625" style="132"/>
    <col min="11" max="14" width="15.140625" style="90"/>
    <col min="15" max="15" width="15.140625" style="104"/>
    <col min="16" max="16" width="15.140625" style="8"/>
    <col min="17" max="17" width="15.140625" style="110"/>
    <col min="18" max="19" width="15.140625" style="111"/>
    <col min="20" max="20" width="15.140625" style="119"/>
    <col min="21" max="23" width="15.140625" style="90"/>
    <col min="24" max="24" width="15.140625" style="9"/>
    <col min="25" max="25" width="15.140625" style="78"/>
    <col min="26" max="26" width="15.140625" style="117"/>
    <col min="27" max="29" width="15.140625" style="90"/>
    <col min="30" max="30" width="15.140625" style="104"/>
    <col min="31" max="31" width="15.140625" style="9"/>
    <col min="32" max="32" width="15.140625" style="118"/>
    <col min="33" max="33" width="15.140625" style="104"/>
    <col min="34" max="34" width="15.140625" style="9"/>
    <col min="35" max="35" width="15.140625" style="118"/>
    <col min="36" max="37" width="15.140625" style="90"/>
    <col min="38" max="38" width="15.140625" style="104"/>
    <col min="39" max="39" width="15.140625" style="9"/>
    <col min="40" max="40" width="15.140625" style="118"/>
    <col min="41" max="42" width="15.140625" style="10"/>
    <col min="43" max="43" width="15.140625" style="177"/>
    <col min="44" max="44" width="15.140625" style="170"/>
    <col min="45" max="45" width="15.140625" style="77"/>
    <col min="46" max="16384" width="15.140625" style="75"/>
  </cols>
  <sheetData>
    <row r="1" spans="1:45" s="282" customFormat="1" ht="78" customHeight="1" thickTop="1" thickBot="1" x14ac:dyDescent="0.3">
      <c r="A1" s="277" t="s">
        <v>86</v>
      </c>
      <c r="B1" s="120" t="s">
        <v>203</v>
      </c>
      <c r="C1" s="91" t="s">
        <v>204</v>
      </c>
      <c r="D1" s="71" t="s">
        <v>205</v>
      </c>
      <c r="E1" s="69" t="s">
        <v>206</v>
      </c>
      <c r="F1" s="69" t="s">
        <v>207</v>
      </c>
      <c r="G1" s="69" t="s">
        <v>208</v>
      </c>
      <c r="H1" s="120" t="s">
        <v>209</v>
      </c>
      <c r="I1" s="278" t="s">
        <v>210</v>
      </c>
      <c r="J1" s="98" t="s">
        <v>211</v>
      </c>
      <c r="K1" s="279" t="s">
        <v>36</v>
      </c>
      <c r="L1" s="279" t="s">
        <v>212</v>
      </c>
      <c r="M1" s="279" t="s">
        <v>34</v>
      </c>
      <c r="N1" s="69" t="s">
        <v>213</v>
      </c>
      <c r="O1" s="279" t="s">
        <v>214</v>
      </c>
      <c r="P1" s="69" t="s">
        <v>215</v>
      </c>
      <c r="Q1" s="280" t="s">
        <v>89</v>
      </c>
      <c r="R1" s="279" t="s">
        <v>87</v>
      </c>
      <c r="S1" s="69" t="s">
        <v>216</v>
      </c>
      <c r="T1" s="279" t="s">
        <v>217</v>
      </c>
      <c r="U1" s="280" t="s">
        <v>96</v>
      </c>
      <c r="V1" s="279" t="s">
        <v>218</v>
      </c>
      <c r="W1" s="69" t="s">
        <v>219</v>
      </c>
      <c r="X1" s="71" t="s">
        <v>220</v>
      </c>
      <c r="Y1" s="72" t="s">
        <v>221</v>
      </c>
      <c r="Z1" s="69" t="s">
        <v>222</v>
      </c>
      <c r="AA1" s="70" t="s">
        <v>223</v>
      </c>
      <c r="AB1" s="69" t="s">
        <v>224</v>
      </c>
      <c r="AC1" s="69" t="s">
        <v>225</v>
      </c>
      <c r="AD1" s="71" t="s">
        <v>226</v>
      </c>
      <c r="AE1" s="73" t="s">
        <v>227</v>
      </c>
      <c r="AF1" s="70" t="s">
        <v>228</v>
      </c>
      <c r="AG1" s="71" t="s">
        <v>229</v>
      </c>
      <c r="AH1" s="73" t="s">
        <v>230</v>
      </c>
      <c r="AI1" s="69" t="s">
        <v>231</v>
      </c>
      <c r="AJ1" s="69" t="s">
        <v>232</v>
      </c>
      <c r="AK1" s="69" t="s">
        <v>233</v>
      </c>
      <c r="AL1" s="71" t="s">
        <v>234</v>
      </c>
      <c r="AM1" s="71" t="s">
        <v>235</v>
      </c>
      <c r="AN1" s="74" t="s">
        <v>236</v>
      </c>
      <c r="AO1" s="68" t="s">
        <v>237</v>
      </c>
      <c r="AP1" s="281" t="s">
        <v>238</v>
      </c>
      <c r="AQ1" s="277" t="s">
        <v>9</v>
      </c>
    </row>
    <row r="2" spans="1:45" s="76" customFormat="1" ht="15.75" thickTop="1" x14ac:dyDescent="0.25">
      <c r="A2" s="172" t="s">
        <v>80</v>
      </c>
      <c r="B2" s="121">
        <v>7050000</v>
      </c>
      <c r="C2" s="133"/>
      <c r="D2" s="80"/>
      <c r="E2" s="86"/>
      <c r="F2" s="86"/>
      <c r="G2" s="86"/>
      <c r="H2" s="121">
        <v>0</v>
      </c>
      <c r="I2" s="93">
        <v>4324.3900000000003</v>
      </c>
      <c r="J2" s="127">
        <f t="shared" ref="J2:J33" si="0">I2*100</f>
        <v>432439.00000000006</v>
      </c>
      <c r="K2" s="86">
        <v>236481</v>
      </c>
      <c r="L2" s="86">
        <v>211519</v>
      </c>
      <c r="M2" s="86">
        <v>194971</v>
      </c>
      <c r="N2" s="100">
        <f t="shared" ref="N2:N33" si="1">K2-M2</f>
        <v>41510</v>
      </c>
      <c r="O2" s="50">
        <f t="shared" ref="O2:O15" si="2">(K2-M2)/M2</f>
        <v>0.21290345743725991</v>
      </c>
      <c r="P2" s="150">
        <v>54.7</v>
      </c>
      <c r="Q2" s="106">
        <v>101719</v>
      </c>
      <c r="R2" s="151">
        <v>84998</v>
      </c>
      <c r="S2" s="151">
        <f t="shared" ref="S2:S33" si="3">Q2-R2</f>
        <v>16721</v>
      </c>
      <c r="T2" s="141">
        <f t="shared" ref="T2:T33" si="4">S2/R2</f>
        <v>0.19672227581825455</v>
      </c>
      <c r="U2" s="86">
        <v>94955</v>
      </c>
      <c r="V2" s="151">
        <v>80375</v>
      </c>
      <c r="W2" s="100">
        <f t="shared" ref="W2:W33" si="5">U2-V2</f>
        <v>14580</v>
      </c>
      <c r="X2" s="64">
        <f t="shared" ref="X2:X33" si="6">(U2-V2)/V2</f>
        <v>0.18139968895800934</v>
      </c>
      <c r="Y2" s="51">
        <f t="shared" ref="Y2:Y33" si="7">U2/J2</f>
        <v>0.21958010262719133</v>
      </c>
      <c r="Z2" s="113">
        <v>119570</v>
      </c>
      <c r="AA2" s="86">
        <v>98340</v>
      </c>
      <c r="AB2" s="86">
        <v>8110</v>
      </c>
      <c r="AC2" s="100">
        <f t="shared" ref="AC2:AC33" si="8">AA2+AB2</f>
        <v>106450</v>
      </c>
      <c r="AD2" s="50">
        <f t="shared" ref="AD2:AD33" si="9">AC2/Z2</f>
        <v>0.89027347996989215</v>
      </c>
      <c r="AE2" s="142">
        <f t="shared" ref="AE2:AE33" si="10">AD2/0.890273</f>
        <v>1.0000005391266411</v>
      </c>
      <c r="AF2" s="86">
        <v>6040</v>
      </c>
      <c r="AG2" s="50">
        <f t="shared" ref="AG2:AG33" si="11">AF2/Z2</f>
        <v>5.0514343062641132E-2</v>
      </c>
      <c r="AH2" s="143">
        <f t="shared" ref="AH2:AH33" si="12">AG2/0.050514</f>
        <v>1.0000067914368518</v>
      </c>
      <c r="AI2" s="86">
        <v>4785</v>
      </c>
      <c r="AJ2" s="86">
        <v>1305</v>
      </c>
      <c r="AK2" s="100">
        <f t="shared" ref="AK2:AK33" si="13">AI2+AJ2</f>
        <v>6090</v>
      </c>
      <c r="AL2" s="50">
        <f t="shared" ref="AL2:AL33" si="14">AK2/Z2</f>
        <v>5.0932508154219285E-2</v>
      </c>
      <c r="AM2" s="143">
        <f t="shared" ref="AM2:AM33" si="15">AL2/0.050933</f>
        <v>0.99999034327880321</v>
      </c>
      <c r="AN2" s="86">
        <v>990</v>
      </c>
      <c r="AO2" s="52" t="s">
        <v>18</v>
      </c>
      <c r="AP2" s="52" t="s">
        <v>18</v>
      </c>
      <c r="AQ2" s="250"/>
      <c r="AR2" s="170"/>
      <c r="AS2" s="75"/>
    </row>
    <row r="3" spans="1:45" x14ac:dyDescent="0.25">
      <c r="A3" s="173"/>
      <c r="B3" s="122">
        <v>7050001.0099999998</v>
      </c>
      <c r="C3" s="134"/>
      <c r="D3" s="83"/>
      <c r="E3" s="89"/>
      <c r="F3" s="89"/>
      <c r="G3" s="89"/>
      <c r="H3" s="122">
        <v>1.01</v>
      </c>
      <c r="I3" s="96">
        <v>1.33</v>
      </c>
      <c r="J3" s="128">
        <f t="shared" si="0"/>
        <v>133</v>
      </c>
      <c r="K3" s="89">
        <v>3213</v>
      </c>
      <c r="L3" s="89">
        <v>3144</v>
      </c>
      <c r="M3" s="89">
        <v>3142</v>
      </c>
      <c r="N3" s="103">
        <f t="shared" si="1"/>
        <v>71</v>
      </c>
      <c r="O3" s="60">
        <f t="shared" si="2"/>
        <v>2.2597071928707829E-2</v>
      </c>
      <c r="P3" s="152">
        <v>2421.8000000000002</v>
      </c>
      <c r="Q3" s="109">
        <v>1240</v>
      </c>
      <c r="R3" s="153">
        <v>1231</v>
      </c>
      <c r="S3" s="154">
        <f t="shared" si="3"/>
        <v>9</v>
      </c>
      <c r="T3" s="138">
        <f t="shared" si="4"/>
        <v>7.311129163281885E-3</v>
      </c>
      <c r="U3" s="89">
        <v>1222</v>
      </c>
      <c r="V3" s="153">
        <v>1215</v>
      </c>
      <c r="W3" s="103">
        <f t="shared" si="5"/>
        <v>7</v>
      </c>
      <c r="X3" s="67">
        <f t="shared" si="6"/>
        <v>5.7613168724279839E-3</v>
      </c>
      <c r="Y3" s="61">
        <f t="shared" si="7"/>
        <v>9.1879699248120303</v>
      </c>
      <c r="Z3" s="116">
        <v>1625</v>
      </c>
      <c r="AA3" s="89">
        <v>1370</v>
      </c>
      <c r="AB3" s="89">
        <v>140</v>
      </c>
      <c r="AC3" s="103">
        <f t="shared" si="8"/>
        <v>1510</v>
      </c>
      <c r="AD3" s="60">
        <f t="shared" si="9"/>
        <v>0.92923076923076919</v>
      </c>
      <c r="AE3" s="139">
        <f t="shared" si="10"/>
        <v>1.0437593516042487</v>
      </c>
      <c r="AF3" s="89">
        <v>55</v>
      </c>
      <c r="AG3" s="60">
        <f t="shared" si="11"/>
        <v>3.3846153846153845E-2</v>
      </c>
      <c r="AH3" s="140">
        <f t="shared" si="12"/>
        <v>0.67003511593130305</v>
      </c>
      <c r="AI3" s="89">
        <v>15</v>
      </c>
      <c r="AJ3" s="89">
        <v>20</v>
      </c>
      <c r="AK3" s="103">
        <f t="shared" si="13"/>
        <v>35</v>
      </c>
      <c r="AL3" s="60">
        <f t="shared" si="14"/>
        <v>2.1538461538461538E-2</v>
      </c>
      <c r="AM3" s="140">
        <f t="shared" si="15"/>
        <v>0.42287832129388681</v>
      </c>
      <c r="AN3" s="89">
        <v>15</v>
      </c>
      <c r="AO3" s="62" t="s">
        <v>7</v>
      </c>
      <c r="AP3" s="166" t="s">
        <v>7</v>
      </c>
      <c r="AQ3" s="176"/>
    </row>
    <row r="4" spans="1:45" x14ac:dyDescent="0.25">
      <c r="A4" s="174" t="s">
        <v>46</v>
      </c>
      <c r="B4" s="123">
        <v>7050001.0199999996</v>
      </c>
      <c r="C4" s="135"/>
      <c r="D4" s="82"/>
      <c r="E4" s="88"/>
      <c r="F4" s="88"/>
      <c r="G4" s="88"/>
      <c r="H4" s="123">
        <v>1.02</v>
      </c>
      <c r="I4" s="95">
        <v>1.45</v>
      </c>
      <c r="J4" s="129">
        <f t="shared" si="0"/>
        <v>145</v>
      </c>
      <c r="K4" s="88">
        <v>4049</v>
      </c>
      <c r="L4" s="88">
        <v>3787</v>
      </c>
      <c r="M4" s="88">
        <v>3703</v>
      </c>
      <c r="N4" s="102">
        <f t="shared" si="1"/>
        <v>346</v>
      </c>
      <c r="O4" s="57">
        <f t="shared" si="2"/>
        <v>9.3437753173102892E-2</v>
      </c>
      <c r="P4" s="155">
        <v>2800.1</v>
      </c>
      <c r="Q4" s="108">
        <v>1585</v>
      </c>
      <c r="R4" s="156">
        <v>1579</v>
      </c>
      <c r="S4" s="157">
        <f t="shared" si="3"/>
        <v>6</v>
      </c>
      <c r="T4" s="147">
        <f t="shared" si="4"/>
        <v>3.7998733375554147E-3</v>
      </c>
      <c r="U4" s="88">
        <v>1528</v>
      </c>
      <c r="V4" s="156">
        <v>1496</v>
      </c>
      <c r="W4" s="102">
        <f t="shared" si="5"/>
        <v>32</v>
      </c>
      <c r="X4" s="66">
        <f t="shared" si="6"/>
        <v>2.1390374331550801E-2</v>
      </c>
      <c r="Y4" s="58">
        <f t="shared" si="7"/>
        <v>10.537931034482758</v>
      </c>
      <c r="Z4" s="115">
        <v>2170</v>
      </c>
      <c r="AA4" s="88">
        <v>1685</v>
      </c>
      <c r="AB4" s="88">
        <v>150</v>
      </c>
      <c r="AC4" s="102">
        <f t="shared" si="8"/>
        <v>1835</v>
      </c>
      <c r="AD4" s="57">
        <f t="shared" si="9"/>
        <v>0.84562211981566815</v>
      </c>
      <c r="AE4" s="148">
        <f t="shared" si="10"/>
        <v>0.94984585606400307</v>
      </c>
      <c r="AF4" s="88">
        <v>185</v>
      </c>
      <c r="AG4" s="57">
        <f t="shared" si="11"/>
        <v>8.5253456221198162E-2</v>
      </c>
      <c r="AH4" s="149">
        <f t="shared" si="12"/>
        <v>1.6877193693074821</v>
      </c>
      <c r="AI4" s="88">
        <v>115</v>
      </c>
      <c r="AJ4" s="88">
        <v>30</v>
      </c>
      <c r="AK4" s="102">
        <f t="shared" si="13"/>
        <v>145</v>
      </c>
      <c r="AL4" s="57">
        <f t="shared" si="14"/>
        <v>6.6820276497695855E-2</v>
      </c>
      <c r="AM4" s="149">
        <f t="shared" si="15"/>
        <v>1.3119250092807386</v>
      </c>
      <c r="AN4" s="88">
        <v>0</v>
      </c>
      <c r="AO4" s="59" t="s">
        <v>6</v>
      </c>
      <c r="AP4" s="249" t="s">
        <v>5</v>
      </c>
      <c r="AQ4" s="176"/>
    </row>
    <row r="5" spans="1:45" x14ac:dyDescent="0.25">
      <c r="A5" s="173"/>
      <c r="B5" s="122">
        <v>7050002.0099999998</v>
      </c>
      <c r="C5" s="134"/>
      <c r="D5" s="83"/>
      <c r="E5" s="89"/>
      <c r="F5" s="89"/>
      <c r="G5" s="89"/>
      <c r="H5" s="122">
        <v>2.0099999999999998</v>
      </c>
      <c r="I5" s="96">
        <v>1.56</v>
      </c>
      <c r="J5" s="128">
        <f t="shared" si="0"/>
        <v>156</v>
      </c>
      <c r="K5" s="89">
        <v>4408</v>
      </c>
      <c r="L5" s="89">
        <v>4089</v>
      </c>
      <c r="M5" s="89">
        <v>3962</v>
      </c>
      <c r="N5" s="103">
        <f t="shared" si="1"/>
        <v>446</v>
      </c>
      <c r="O5" s="60">
        <f t="shared" si="2"/>
        <v>0.11256940938919738</v>
      </c>
      <c r="P5" s="152">
        <v>2832.9</v>
      </c>
      <c r="Q5" s="109">
        <v>2051</v>
      </c>
      <c r="R5" s="153">
        <v>1825</v>
      </c>
      <c r="S5" s="154">
        <f t="shared" si="3"/>
        <v>226</v>
      </c>
      <c r="T5" s="138">
        <f t="shared" si="4"/>
        <v>0.12383561643835617</v>
      </c>
      <c r="U5" s="89">
        <v>2013</v>
      </c>
      <c r="V5" s="153">
        <v>1781</v>
      </c>
      <c r="W5" s="103">
        <f t="shared" si="5"/>
        <v>232</v>
      </c>
      <c r="X5" s="67">
        <f t="shared" si="6"/>
        <v>0.13026389668725435</v>
      </c>
      <c r="Y5" s="61">
        <f t="shared" si="7"/>
        <v>12.903846153846153</v>
      </c>
      <c r="Z5" s="116">
        <v>1865</v>
      </c>
      <c r="AA5" s="89">
        <v>1575</v>
      </c>
      <c r="AB5" s="89">
        <v>120</v>
      </c>
      <c r="AC5" s="103">
        <f t="shared" si="8"/>
        <v>1695</v>
      </c>
      <c r="AD5" s="60">
        <f t="shared" si="9"/>
        <v>0.90884718498659522</v>
      </c>
      <c r="AE5" s="139">
        <f t="shared" si="10"/>
        <v>1.020863471077518</v>
      </c>
      <c r="AF5" s="89">
        <v>80</v>
      </c>
      <c r="AG5" s="60">
        <f t="shared" si="11"/>
        <v>4.2895442359249331E-2</v>
      </c>
      <c r="AH5" s="140">
        <f t="shared" si="12"/>
        <v>0.84917928414398636</v>
      </c>
      <c r="AI5" s="89">
        <v>50</v>
      </c>
      <c r="AJ5" s="89">
        <v>25</v>
      </c>
      <c r="AK5" s="103">
        <f t="shared" si="13"/>
        <v>75</v>
      </c>
      <c r="AL5" s="60">
        <f t="shared" si="14"/>
        <v>4.0214477211796246E-2</v>
      </c>
      <c r="AM5" s="140">
        <f t="shared" si="15"/>
        <v>0.78955642141237015</v>
      </c>
      <c r="AN5" s="89">
        <v>15</v>
      </c>
      <c r="AO5" s="62" t="s">
        <v>7</v>
      </c>
      <c r="AP5" s="166" t="s">
        <v>7</v>
      </c>
      <c r="AQ5" s="176"/>
    </row>
    <row r="6" spans="1:45" x14ac:dyDescent="0.25">
      <c r="A6" s="174" t="s">
        <v>47</v>
      </c>
      <c r="B6" s="123">
        <v>7050002.0199999996</v>
      </c>
      <c r="C6" s="135"/>
      <c r="D6" s="82"/>
      <c r="E6" s="88"/>
      <c r="F6" s="88"/>
      <c r="G6" s="88"/>
      <c r="H6" s="123">
        <v>2.02</v>
      </c>
      <c r="I6" s="95">
        <v>2.12</v>
      </c>
      <c r="J6" s="129">
        <f t="shared" si="0"/>
        <v>212</v>
      </c>
      <c r="K6" s="88">
        <v>6833</v>
      </c>
      <c r="L6" s="88">
        <v>6423</v>
      </c>
      <c r="M6" s="88">
        <v>6216</v>
      </c>
      <c r="N6" s="102">
        <f t="shared" si="1"/>
        <v>617</v>
      </c>
      <c r="O6" s="57">
        <f t="shared" si="2"/>
        <v>9.9259974259974265E-2</v>
      </c>
      <c r="P6" s="155">
        <v>3216.3</v>
      </c>
      <c r="Q6" s="108">
        <v>2865</v>
      </c>
      <c r="R6" s="156">
        <v>2869</v>
      </c>
      <c r="S6" s="157">
        <f t="shared" si="3"/>
        <v>-4</v>
      </c>
      <c r="T6" s="147">
        <f t="shared" si="4"/>
        <v>-1.3942140118508191E-3</v>
      </c>
      <c r="U6" s="88">
        <v>2763</v>
      </c>
      <c r="V6" s="156">
        <v>2739</v>
      </c>
      <c r="W6" s="102">
        <f t="shared" si="5"/>
        <v>24</v>
      </c>
      <c r="X6" s="66">
        <f t="shared" si="6"/>
        <v>8.7623220153340634E-3</v>
      </c>
      <c r="Y6" s="58">
        <f t="shared" si="7"/>
        <v>13.033018867924529</v>
      </c>
      <c r="Z6" s="115">
        <v>3310</v>
      </c>
      <c r="AA6" s="88">
        <v>2535</v>
      </c>
      <c r="AB6" s="88">
        <v>195</v>
      </c>
      <c r="AC6" s="102">
        <f t="shared" si="8"/>
        <v>2730</v>
      </c>
      <c r="AD6" s="57">
        <f t="shared" si="9"/>
        <v>0.82477341389728098</v>
      </c>
      <c r="AE6" s="148">
        <f t="shared" si="10"/>
        <v>0.9264275271711947</v>
      </c>
      <c r="AF6" s="88">
        <v>355</v>
      </c>
      <c r="AG6" s="57">
        <f t="shared" si="11"/>
        <v>0.10725075528700906</v>
      </c>
      <c r="AH6" s="149">
        <f t="shared" si="12"/>
        <v>2.1231887256405959</v>
      </c>
      <c r="AI6" s="88">
        <v>170</v>
      </c>
      <c r="AJ6" s="88">
        <v>25</v>
      </c>
      <c r="AK6" s="102">
        <f t="shared" si="13"/>
        <v>195</v>
      </c>
      <c r="AL6" s="57">
        <f t="shared" si="14"/>
        <v>5.8912386706948643E-2</v>
      </c>
      <c r="AM6" s="149">
        <f t="shared" si="15"/>
        <v>1.1566643768666414</v>
      </c>
      <c r="AN6" s="88">
        <v>30</v>
      </c>
      <c r="AO6" s="59" t="s">
        <v>6</v>
      </c>
      <c r="AP6" s="166" t="s">
        <v>7</v>
      </c>
      <c r="AQ6" s="176"/>
      <c r="AS6" s="75"/>
    </row>
    <row r="7" spans="1:45" x14ac:dyDescent="0.25">
      <c r="A7" s="174" t="s">
        <v>48</v>
      </c>
      <c r="B7" s="123">
        <v>7050003</v>
      </c>
      <c r="C7" s="135"/>
      <c r="D7" s="82"/>
      <c r="E7" s="88"/>
      <c r="F7" s="88"/>
      <c r="G7" s="88"/>
      <c r="H7" s="123">
        <v>3</v>
      </c>
      <c r="I7" s="95">
        <v>2.37</v>
      </c>
      <c r="J7" s="129">
        <f t="shared" si="0"/>
        <v>237</v>
      </c>
      <c r="K7" s="88">
        <v>5388</v>
      </c>
      <c r="L7" s="88">
        <v>5264</v>
      </c>
      <c r="M7" s="88">
        <v>5013</v>
      </c>
      <c r="N7" s="102">
        <f t="shared" si="1"/>
        <v>375</v>
      </c>
      <c r="O7" s="57">
        <f t="shared" si="2"/>
        <v>7.4805505685218432E-2</v>
      </c>
      <c r="P7" s="155">
        <v>2270.1999999999998</v>
      </c>
      <c r="Q7" s="108">
        <v>2376</v>
      </c>
      <c r="R7" s="156">
        <v>2350</v>
      </c>
      <c r="S7" s="157">
        <f t="shared" si="3"/>
        <v>26</v>
      </c>
      <c r="T7" s="147">
        <f t="shared" si="4"/>
        <v>1.1063829787234043E-2</v>
      </c>
      <c r="U7" s="88">
        <v>2258</v>
      </c>
      <c r="V7" s="156">
        <v>2261</v>
      </c>
      <c r="W7" s="102">
        <f t="shared" si="5"/>
        <v>-3</v>
      </c>
      <c r="X7" s="66">
        <f t="shared" si="6"/>
        <v>-1.3268465280849183E-3</v>
      </c>
      <c r="Y7" s="58">
        <f t="shared" si="7"/>
        <v>9.5274261603375532</v>
      </c>
      <c r="Z7" s="115">
        <v>2965</v>
      </c>
      <c r="AA7" s="88">
        <v>2175</v>
      </c>
      <c r="AB7" s="88">
        <v>255</v>
      </c>
      <c r="AC7" s="102">
        <f t="shared" si="8"/>
        <v>2430</v>
      </c>
      <c r="AD7" s="57">
        <f t="shared" si="9"/>
        <v>0.81956155143338949</v>
      </c>
      <c r="AE7" s="148">
        <f t="shared" si="10"/>
        <v>0.92057329766643436</v>
      </c>
      <c r="AF7" s="88">
        <v>360</v>
      </c>
      <c r="AG7" s="57">
        <f t="shared" si="11"/>
        <v>0.12141652613827993</v>
      </c>
      <c r="AH7" s="149">
        <f t="shared" si="12"/>
        <v>2.4036212958443186</v>
      </c>
      <c r="AI7" s="88">
        <v>115</v>
      </c>
      <c r="AJ7" s="88">
        <v>60</v>
      </c>
      <c r="AK7" s="102">
        <f t="shared" si="13"/>
        <v>175</v>
      </c>
      <c r="AL7" s="57">
        <f t="shared" si="14"/>
        <v>5.9021922428330521E-2</v>
      </c>
      <c r="AM7" s="149">
        <f t="shared" si="15"/>
        <v>1.1588149613871266</v>
      </c>
      <c r="AN7" s="88">
        <v>10</v>
      </c>
      <c r="AO7" s="59" t="s">
        <v>6</v>
      </c>
      <c r="AP7" s="166" t="s">
        <v>7</v>
      </c>
      <c r="AQ7" s="176"/>
    </row>
    <row r="8" spans="1:45" x14ac:dyDescent="0.25">
      <c r="A8" s="173" t="s">
        <v>49</v>
      </c>
      <c r="B8" s="122">
        <v>7050004</v>
      </c>
      <c r="C8" s="134"/>
      <c r="D8" s="83"/>
      <c r="E8" s="89"/>
      <c r="F8" s="89"/>
      <c r="G8" s="89"/>
      <c r="H8" s="122">
        <v>4</v>
      </c>
      <c r="I8" s="96">
        <v>17.22</v>
      </c>
      <c r="J8" s="128">
        <f t="shared" si="0"/>
        <v>1722</v>
      </c>
      <c r="K8" s="89">
        <v>10084</v>
      </c>
      <c r="L8" s="89">
        <v>2235</v>
      </c>
      <c r="M8" s="89">
        <v>1671</v>
      </c>
      <c r="N8" s="103">
        <f t="shared" si="1"/>
        <v>8413</v>
      </c>
      <c r="O8" s="60">
        <f t="shared" si="2"/>
        <v>5.0347097546379418</v>
      </c>
      <c r="P8" s="152">
        <v>585.70000000000005</v>
      </c>
      <c r="Q8" s="109">
        <v>4595</v>
      </c>
      <c r="R8" s="153">
        <v>867</v>
      </c>
      <c r="S8" s="154">
        <f t="shared" si="3"/>
        <v>3728</v>
      </c>
      <c r="T8" s="138">
        <f t="shared" si="4"/>
        <v>4.299884659746251</v>
      </c>
      <c r="U8" s="89">
        <v>3999</v>
      </c>
      <c r="V8" s="153">
        <v>817</v>
      </c>
      <c r="W8" s="103">
        <f t="shared" si="5"/>
        <v>3182</v>
      </c>
      <c r="X8" s="67">
        <f t="shared" si="6"/>
        <v>3.8947368421052633</v>
      </c>
      <c r="Y8" s="61">
        <f t="shared" si="7"/>
        <v>2.3222996515679442</v>
      </c>
      <c r="Z8" s="116">
        <v>5915</v>
      </c>
      <c r="AA8" s="89">
        <v>5055</v>
      </c>
      <c r="AB8" s="89">
        <v>485</v>
      </c>
      <c r="AC8" s="103">
        <f t="shared" si="8"/>
        <v>5540</v>
      </c>
      <c r="AD8" s="60">
        <f t="shared" si="9"/>
        <v>0.93660185967878273</v>
      </c>
      <c r="AE8" s="139">
        <f t="shared" si="10"/>
        <v>1.0520389360103954</v>
      </c>
      <c r="AF8" s="89">
        <v>135</v>
      </c>
      <c r="AG8" s="60">
        <f t="shared" si="11"/>
        <v>2.2823330515638209E-2</v>
      </c>
      <c r="AH8" s="140">
        <f t="shared" si="12"/>
        <v>0.45182188137225732</v>
      </c>
      <c r="AI8" s="89">
        <v>145</v>
      </c>
      <c r="AJ8" s="89">
        <v>75</v>
      </c>
      <c r="AK8" s="103">
        <f t="shared" si="13"/>
        <v>220</v>
      </c>
      <c r="AL8" s="60">
        <f t="shared" si="14"/>
        <v>3.7193575655114115E-2</v>
      </c>
      <c r="AM8" s="140">
        <f t="shared" si="15"/>
        <v>0.73024513881204944</v>
      </c>
      <c r="AN8" s="89">
        <v>20</v>
      </c>
      <c r="AO8" s="62" t="s">
        <v>7</v>
      </c>
      <c r="AP8" s="167" t="s">
        <v>3</v>
      </c>
      <c r="AQ8" s="176" t="s">
        <v>78</v>
      </c>
    </row>
    <row r="9" spans="1:45" x14ac:dyDescent="0.25">
      <c r="A9" s="175" t="s">
        <v>50</v>
      </c>
      <c r="B9" s="124">
        <v>7050005</v>
      </c>
      <c r="C9" s="136"/>
      <c r="D9" s="79"/>
      <c r="E9" s="85"/>
      <c r="F9" s="85"/>
      <c r="G9" s="85"/>
      <c r="H9" s="124">
        <v>5</v>
      </c>
      <c r="I9" s="92">
        <v>2.1</v>
      </c>
      <c r="J9" s="130">
        <f t="shared" si="0"/>
        <v>210</v>
      </c>
      <c r="K9" s="85">
        <v>4388</v>
      </c>
      <c r="L9" s="85">
        <v>4369</v>
      </c>
      <c r="M9" s="85">
        <v>4296</v>
      </c>
      <c r="N9" s="99">
        <f t="shared" si="1"/>
        <v>92</v>
      </c>
      <c r="O9" s="45">
        <f t="shared" si="2"/>
        <v>2.1415270018621976E-2</v>
      </c>
      <c r="P9" s="158">
        <v>2086.3000000000002</v>
      </c>
      <c r="Q9" s="105">
        <v>1903</v>
      </c>
      <c r="R9" s="159">
        <v>1866</v>
      </c>
      <c r="S9" s="160">
        <f t="shared" si="3"/>
        <v>37</v>
      </c>
      <c r="T9" s="137">
        <f t="shared" si="4"/>
        <v>1.982851018220793E-2</v>
      </c>
      <c r="U9" s="85">
        <v>1827</v>
      </c>
      <c r="V9" s="159">
        <v>1803</v>
      </c>
      <c r="W9" s="99">
        <f t="shared" si="5"/>
        <v>24</v>
      </c>
      <c r="X9" s="63">
        <f t="shared" si="6"/>
        <v>1.3311148086522463E-2</v>
      </c>
      <c r="Y9" s="46">
        <f t="shared" si="7"/>
        <v>8.6999999999999993</v>
      </c>
      <c r="Z9" s="112">
        <v>2255</v>
      </c>
      <c r="AA9" s="85">
        <v>1710</v>
      </c>
      <c r="AB9" s="85">
        <v>185</v>
      </c>
      <c r="AC9" s="99">
        <f t="shared" si="8"/>
        <v>1895</v>
      </c>
      <c r="AD9" s="45">
        <f t="shared" si="9"/>
        <v>0.84035476718403546</v>
      </c>
      <c r="AE9" s="47">
        <f t="shared" si="10"/>
        <v>0.94392929717517604</v>
      </c>
      <c r="AF9" s="85">
        <v>105</v>
      </c>
      <c r="AG9" s="45">
        <f t="shared" si="11"/>
        <v>4.6563192904656318E-2</v>
      </c>
      <c r="AH9" s="48">
        <f t="shared" si="12"/>
        <v>0.92178787870008938</v>
      </c>
      <c r="AI9" s="85">
        <v>145</v>
      </c>
      <c r="AJ9" s="85">
        <v>95</v>
      </c>
      <c r="AK9" s="99">
        <f t="shared" si="13"/>
        <v>240</v>
      </c>
      <c r="AL9" s="45">
        <f t="shared" si="14"/>
        <v>0.10643015521064302</v>
      </c>
      <c r="AM9" s="48">
        <f t="shared" si="15"/>
        <v>2.0896109636314968</v>
      </c>
      <c r="AN9" s="85">
        <v>15</v>
      </c>
      <c r="AO9" s="49" t="s">
        <v>5</v>
      </c>
      <c r="AP9" s="166" t="s">
        <v>7</v>
      </c>
      <c r="AQ9" s="176"/>
      <c r="AR9" s="170" t="s">
        <v>81</v>
      </c>
    </row>
    <row r="10" spans="1:45" x14ac:dyDescent="0.25">
      <c r="A10" s="173" t="s">
        <v>51</v>
      </c>
      <c r="B10" s="122">
        <v>7050006</v>
      </c>
      <c r="C10" s="134"/>
      <c r="D10" s="83"/>
      <c r="E10" s="89"/>
      <c r="F10" s="89"/>
      <c r="G10" s="89"/>
      <c r="H10" s="122">
        <v>6</v>
      </c>
      <c r="I10" s="96">
        <v>11.31</v>
      </c>
      <c r="J10" s="128">
        <f t="shared" si="0"/>
        <v>1131</v>
      </c>
      <c r="K10" s="89">
        <v>7512</v>
      </c>
      <c r="L10" s="89">
        <v>7766</v>
      </c>
      <c r="M10" s="89">
        <v>7386</v>
      </c>
      <c r="N10" s="103">
        <f t="shared" si="1"/>
        <v>126</v>
      </c>
      <c r="O10" s="60">
        <f t="shared" si="2"/>
        <v>1.7059301380991064E-2</v>
      </c>
      <c r="P10" s="152">
        <v>664.2</v>
      </c>
      <c r="Q10" s="109">
        <v>3431</v>
      </c>
      <c r="R10" s="153">
        <v>3445</v>
      </c>
      <c r="S10" s="154">
        <f t="shared" si="3"/>
        <v>-14</v>
      </c>
      <c r="T10" s="138">
        <f t="shared" si="4"/>
        <v>-4.0638606676342524E-3</v>
      </c>
      <c r="U10" s="89">
        <v>3239</v>
      </c>
      <c r="V10" s="153">
        <v>3253</v>
      </c>
      <c r="W10" s="103">
        <f t="shared" si="5"/>
        <v>-14</v>
      </c>
      <c r="X10" s="67">
        <f t="shared" si="6"/>
        <v>-4.3037196434060863E-3</v>
      </c>
      <c r="Y10" s="61">
        <f t="shared" si="7"/>
        <v>2.8638373121131742</v>
      </c>
      <c r="Z10" s="116">
        <v>3245</v>
      </c>
      <c r="AA10" s="89">
        <v>2465</v>
      </c>
      <c r="AB10" s="89">
        <v>235</v>
      </c>
      <c r="AC10" s="103">
        <f t="shared" si="8"/>
        <v>2700</v>
      </c>
      <c r="AD10" s="60">
        <f t="shared" si="9"/>
        <v>0.83204930662557786</v>
      </c>
      <c r="AE10" s="139">
        <f t="shared" si="10"/>
        <v>0.9346001806474844</v>
      </c>
      <c r="AF10" s="89">
        <v>185</v>
      </c>
      <c r="AG10" s="60">
        <f t="shared" si="11"/>
        <v>5.7010785824345149E-2</v>
      </c>
      <c r="AH10" s="140">
        <f t="shared" si="12"/>
        <v>1.1286135689976076</v>
      </c>
      <c r="AI10" s="89">
        <v>245</v>
      </c>
      <c r="AJ10" s="89">
        <v>60</v>
      </c>
      <c r="AK10" s="103">
        <f t="shared" si="13"/>
        <v>305</v>
      </c>
      <c r="AL10" s="60">
        <f t="shared" si="14"/>
        <v>9.3990755007704166E-2</v>
      </c>
      <c r="AM10" s="140">
        <f t="shared" si="15"/>
        <v>1.8453803036872787</v>
      </c>
      <c r="AN10" s="89">
        <v>55</v>
      </c>
      <c r="AO10" s="62" t="s">
        <v>7</v>
      </c>
      <c r="AP10" s="168" t="s">
        <v>5</v>
      </c>
      <c r="AQ10" s="176"/>
      <c r="AR10" s="171"/>
      <c r="AS10" s="76"/>
    </row>
    <row r="11" spans="1:45" x14ac:dyDescent="0.25">
      <c r="A11" s="175"/>
      <c r="B11" s="124">
        <v>7050007</v>
      </c>
      <c r="C11" s="136"/>
      <c r="D11" s="79"/>
      <c r="E11" s="85"/>
      <c r="F11" s="85"/>
      <c r="G11" s="85"/>
      <c r="H11" s="124">
        <v>7</v>
      </c>
      <c r="I11" s="92">
        <v>0.7</v>
      </c>
      <c r="J11" s="130">
        <f t="shared" si="0"/>
        <v>70</v>
      </c>
      <c r="K11" s="85">
        <v>2444</v>
      </c>
      <c r="L11" s="85">
        <v>1896</v>
      </c>
      <c r="M11" s="85">
        <v>1738</v>
      </c>
      <c r="N11" s="99">
        <f t="shared" si="1"/>
        <v>706</v>
      </c>
      <c r="O11" s="45">
        <f t="shared" si="2"/>
        <v>0.40621403912543153</v>
      </c>
      <c r="P11" s="158">
        <v>3488.4</v>
      </c>
      <c r="Q11" s="105">
        <v>1076</v>
      </c>
      <c r="R11" s="159">
        <v>963</v>
      </c>
      <c r="S11" s="160">
        <f t="shared" si="3"/>
        <v>113</v>
      </c>
      <c r="T11" s="137">
        <f t="shared" si="4"/>
        <v>0.11734164070612668</v>
      </c>
      <c r="U11" s="85">
        <v>1028</v>
      </c>
      <c r="V11" s="159">
        <v>844</v>
      </c>
      <c r="W11" s="99">
        <f t="shared" si="5"/>
        <v>184</v>
      </c>
      <c r="X11" s="63">
        <f t="shared" si="6"/>
        <v>0.21800947867298578</v>
      </c>
      <c r="Y11" s="46">
        <f t="shared" si="7"/>
        <v>14.685714285714285</v>
      </c>
      <c r="Z11" s="112">
        <v>895</v>
      </c>
      <c r="AA11" s="85">
        <v>645</v>
      </c>
      <c r="AB11" s="85">
        <v>60</v>
      </c>
      <c r="AC11" s="99">
        <f t="shared" si="8"/>
        <v>705</v>
      </c>
      <c r="AD11" s="45">
        <f t="shared" si="9"/>
        <v>0.78770949720670391</v>
      </c>
      <c r="AE11" s="47">
        <f t="shared" si="10"/>
        <v>0.88479544724674786</v>
      </c>
      <c r="AF11" s="85">
        <v>70</v>
      </c>
      <c r="AG11" s="45">
        <f t="shared" si="11"/>
        <v>7.8212290502793297E-2</v>
      </c>
      <c r="AH11" s="48">
        <f t="shared" si="12"/>
        <v>1.5483289880586233</v>
      </c>
      <c r="AI11" s="85">
        <v>90</v>
      </c>
      <c r="AJ11" s="85">
        <v>15</v>
      </c>
      <c r="AK11" s="99">
        <f t="shared" si="13"/>
        <v>105</v>
      </c>
      <c r="AL11" s="45">
        <f t="shared" si="14"/>
        <v>0.11731843575418995</v>
      </c>
      <c r="AM11" s="48">
        <f t="shared" si="15"/>
        <v>2.3033875042544114</v>
      </c>
      <c r="AN11" s="85">
        <v>10</v>
      </c>
      <c r="AO11" s="49" t="s">
        <v>5</v>
      </c>
      <c r="AP11" s="168" t="s">
        <v>5</v>
      </c>
      <c r="AQ11" s="176"/>
    </row>
    <row r="12" spans="1:45" x14ac:dyDescent="0.25">
      <c r="A12" s="173"/>
      <c r="B12" s="122">
        <v>7050008.0099999998</v>
      </c>
      <c r="C12" s="134"/>
      <c r="D12" s="83"/>
      <c r="E12" s="89"/>
      <c r="F12" s="89"/>
      <c r="G12" s="89"/>
      <c r="H12" s="122">
        <v>8.01</v>
      </c>
      <c r="I12" s="96">
        <v>2.11</v>
      </c>
      <c r="J12" s="128">
        <f t="shared" si="0"/>
        <v>211</v>
      </c>
      <c r="K12" s="89">
        <v>5664</v>
      </c>
      <c r="L12" s="89">
        <v>5480</v>
      </c>
      <c r="M12" s="89">
        <v>5333</v>
      </c>
      <c r="N12" s="103">
        <f t="shared" si="1"/>
        <v>331</v>
      </c>
      <c r="O12" s="60">
        <f t="shared" si="2"/>
        <v>6.2066379148696796E-2</v>
      </c>
      <c r="P12" s="152">
        <v>2687.2</v>
      </c>
      <c r="Q12" s="109">
        <v>2649</v>
      </c>
      <c r="R12" s="153">
        <v>2589</v>
      </c>
      <c r="S12" s="154">
        <f t="shared" si="3"/>
        <v>60</v>
      </c>
      <c r="T12" s="138">
        <f t="shared" si="4"/>
        <v>2.3174971031286212E-2</v>
      </c>
      <c r="U12" s="89">
        <v>2551</v>
      </c>
      <c r="V12" s="153">
        <v>2482</v>
      </c>
      <c r="W12" s="103">
        <f t="shared" si="5"/>
        <v>69</v>
      </c>
      <c r="X12" s="67">
        <f t="shared" si="6"/>
        <v>2.7800161160354553E-2</v>
      </c>
      <c r="Y12" s="61">
        <f t="shared" si="7"/>
        <v>12.090047393364928</v>
      </c>
      <c r="Z12" s="116">
        <v>3210</v>
      </c>
      <c r="AA12" s="89">
        <v>2600</v>
      </c>
      <c r="AB12" s="89">
        <v>210</v>
      </c>
      <c r="AC12" s="103">
        <f t="shared" si="8"/>
        <v>2810</v>
      </c>
      <c r="AD12" s="60">
        <f t="shared" si="9"/>
        <v>0.87538940809968846</v>
      </c>
      <c r="AE12" s="139">
        <f t="shared" si="10"/>
        <v>0.98328199114169301</v>
      </c>
      <c r="AF12" s="89">
        <v>170</v>
      </c>
      <c r="AG12" s="60">
        <f t="shared" si="11"/>
        <v>5.2959501557632398E-2</v>
      </c>
      <c r="AH12" s="140">
        <f t="shared" si="12"/>
        <v>1.0484123521723165</v>
      </c>
      <c r="AI12" s="89">
        <v>65</v>
      </c>
      <c r="AJ12" s="89">
        <v>130</v>
      </c>
      <c r="AK12" s="103">
        <f t="shared" si="13"/>
        <v>195</v>
      </c>
      <c r="AL12" s="60">
        <f t="shared" si="14"/>
        <v>6.0747663551401869E-2</v>
      </c>
      <c r="AM12" s="140">
        <f t="shared" si="15"/>
        <v>1.1926975350244806</v>
      </c>
      <c r="AN12" s="89">
        <v>35</v>
      </c>
      <c r="AO12" s="62" t="s">
        <v>7</v>
      </c>
      <c r="AP12" s="166" t="s">
        <v>7</v>
      </c>
      <c r="AQ12" s="176"/>
      <c r="AS12" s="75"/>
    </row>
    <row r="13" spans="1:45" x14ac:dyDescent="0.25">
      <c r="A13" s="173"/>
      <c r="B13" s="122">
        <v>7050008.0199999996</v>
      </c>
      <c r="C13" s="134"/>
      <c r="D13" s="83"/>
      <c r="E13" s="89"/>
      <c r="F13" s="89"/>
      <c r="G13" s="89"/>
      <c r="H13" s="122">
        <v>8.02</v>
      </c>
      <c r="I13" s="96">
        <v>1.34</v>
      </c>
      <c r="J13" s="128">
        <f t="shared" si="0"/>
        <v>134</v>
      </c>
      <c r="K13" s="89">
        <v>2580</v>
      </c>
      <c r="L13" s="89">
        <v>2766</v>
      </c>
      <c r="M13" s="89">
        <v>2753</v>
      </c>
      <c r="N13" s="103">
        <f t="shared" si="1"/>
        <v>-173</v>
      </c>
      <c r="O13" s="60">
        <f t="shared" si="2"/>
        <v>-6.2840537595350521E-2</v>
      </c>
      <c r="P13" s="152">
        <v>1930.1</v>
      </c>
      <c r="Q13" s="109">
        <v>1163</v>
      </c>
      <c r="R13" s="153">
        <v>1166</v>
      </c>
      <c r="S13" s="154">
        <f t="shared" si="3"/>
        <v>-3</v>
      </c>
      <c r="T13" s="138">
        <f t="shared" si="4"/>
        <v>-2.5728987993138938E-3</v>
      </c>
      <c r="U13" s="89">
        <v>1105</v>
      </c>
      <c r="V13" s="153">
        <v>1145</v>
      </c>
      <c r="W13" s="103">
        <f t="shared" si="5"/>
        <v>-40</v>
      </c>
      <c r="X13" s="67">
        <f t="shared" si="6"/>
        <v>-3.4934497816593885E-2</v>
      </c>
      <c r="Y13" s="61">
        <f t="shared" si="7"/>
        <v>8.2462686567164187</v>
      </c>
      <c r="Z13" s="116">
        <v>1340</v>
      </c>
      <c r="AA13" s="89">
        <v>1200</v>
      </c>
      <c r="AB13" s="89">
        <v>55</v>
      </c>
      <c r="AC13" s="103">
        <f t="shared" si="8"/>
        <v>1255</v>
      </c>
      <c r="AD13" s="60">
        <f t="shared" si="9"/>
        <v>0.93656716417910446</v>
      </c>
      <c r="AE13" s="139">
        <f t="shared" si="10"/>
        <v>1.0519999642571487</v>
      </c>
      <c r="AF13" s="89">
        <v>30</v>
      </c>
      <c r="AG13" s="60">
        <f t="shared" si="11"/>
        <v>2.2388059701492536E-2</v>
      </c>
      <c r="AH13" s="140">
        <f t="shared" si="12"/>
        <v>0.44320504615537343</v>
      </c>
      <c r="AI13" s="89">
        <v>15</v>
      </c>
      <c r="AJ13" s="89">
        <v>20</v>
      </c>
      <c r="AK13" s="103">
        <f t="shared" si="13"/>
        <v>35</v>
      </c>
      <c r="AL13" s="60">
        <f t="shared" si="14"/>
        <v>2.6119402985074626E-2</v>
      </c>
      <c r="AM13" s="140">
        <f t="shared" si="15"/>
        <v>0.51281885977803443</v>
      </c>
      <c r="AN13" s="89">
        <v>30</v>
      </c>
      <c r="AO13" s="62" t="s">
        <v>7</v>
      </c>
      <c r="AP13" s="166" t="s">
        <v>7</v>
      </c>
      <c r="AQ13" s="176"/>
    </row>
    <row r="14" spans="1:45" x14ac:dyDescent="0.25">
      <c r="A14" s="173" t="s">
        <v>52</v>
      </c>
      <c r="B14" s="122">
        <v>7050009.0099999998</v>
      </c>
      <c r="C14" s="134"/>
      <c r="D14" s="83"/>
      <c r="E14" s="89"/>
      <c r="F14" s="89"/>
      <c r="G14" s="89"/>
      <c r="H14" s="122">
        <v>9.01</v>
      </c>
      <c r="I14" s="96">
        <v>1.48</v>
      </c>
      <c r="J14" s="128">
        <f t="shared" si="0"/>
        <v>148</v>
      </c>
      <c r="K14" s="89">
        <v>4164</v>
      </c>
      <c r="L14" s="89">
        <v>3944</v>
      </c>
      <c r="M14" s="89">
        <v>3787</v>
      </c>
      <c r="N14" s="103">
        <f t="shared" si="1"/>
        <v>377</v>
      </c>
      <c r="O14" s="60">
        <f t="shared" si="2"/>
        <v>9.9551095854238186E-2</v>
      </c>
      <c r="P14" s="152">
        <v>2819</v>
      </c>
      <c r="Q14" s="109">
        <v>1974</v>
      </c>
      <c r="R14" s="153">
        <v>1900</v>
      </c>
      <c r="S14" s="154">
        <f t="shared" si="3"/>
        <v>74</v>
      </c>
      <c r="T14" s="138">
        <f t="shared" si="4"/>
        <v>3.8947368421052633E-2</v>
      </c>
      <c r="U14" s="89">
        <v>1812</v>
      </c>
      <c r="V14" s="153">
        <v>1771</v>
      </c>
      <c r="W14" s="103">
        <f t="shared" si="5"/>
        <v>41</v>
      </c>
      <c r="X14" s="67">
        <f t="shared" si="6"/>
        <v>2.3150762281197064E-2</v>
      </c>
      <c r="Y14" s="61">
        <f t="shared" si="7"/>
        <v>12.243243243243244</v>
      </c>
      <c r="Z14" s="116">
        <v>2315</v>
      </c>
      <c r="AA14" s="89">
        <v>1715</v>
      </c>
      <c r="AB14" s="89">
        <v>225</v>
      </c>
      <c r="AC14" s="103">
        <f t="shared" si="8"/>
        <v>1940</v>
      </c>
      <c r="AD14" s="60">
        <f t="shared" si="9"/>
        <v>0.83801295896328298</v>
      </c>
      <c r="AE14" s="139">
        <f t="shared" si="10"/>
        <v>0.94129885884810949</v>
      </c>
      <c r="AF14" s="89">
        <v>175</v>
      </c>
      <c r="AG14" s="60">
        <f t="shared" si="11"/>
        <v>7.5593952483801297E-2</v>
      </c>
      <c r="AH14" s="140">
        <f t="shared" si="12"/>
        <v>1.4964950802510451</v>
      </c>
      <c r="AI14" s="89">
        <v>150</v>
      </c>
      <c r="AJ14" s="89">
        <v>35</v>
      </c>
      <c r="AK14" s="103">
        <f t="shared" si="13"/>
        <v>185</v>
      </c>
      <c r="AL14" s="60">
        <f t="shared" si="14"/>
        <v>7.9913606911447083E-2</v>
      </c>
      <c r="AM14" s="140">
        <f t="shared" si="15"/>
        <v>1.568994697179571</v>
      </c>
      <c r="AN14" s="89">
        <v>10</v>
      </c>
      <c r="AO14" s="62" t="s">
        <v>7</v>
      </c>
      <c r="AP14" s="168" t="s">
        <v>5</v>
      </c>
      <c r="AQ14" s="176" t="s">
        <v>82</v>
      </c>
      <c r="AS14" s="75"/>
    </row>
    <row r="15" spans="1:45" x14ac:dyDescent="0.25">
      <c r="A15" s="174" t="s">
        <v>53</v>
      </c>
      <c r="B15" s="123">
        <v>7050009.0199999996</v>
      </c>
      <c r="C15" s="135"/>
      <c r="D15" s="82"/>
      <c r="E15" s="88"/>
      <c r="F15" s="88"/>
      <c r="G15" s="88"/>
      <c r="H15" s="123">
        <v>9.02</v>
      </c>
      <c r="I15" s="95">
        <v>1.91</v>
      </c>
      <c r="J15" s="129">
        <f t="shared" si="0"/>
        <v>191</v>
      </c>
      <c r="K15" s="88">
        <v>4845</v>
      </c>
      <c r="L15" s="88">
        <v>4355</v>
      </c>
      <c r="M15" s="88">
        <v>3937</v>
      </c>
      <c r="N15" s="102">
        <f t="shared" si="1"/>
        <v>908</v>
      </c>
      <c r="O15" s="57">
        <f t="shared" si="2"/>
        <v>0.23063246126492254</v>
      </c>
      <c r="P15" s="155">
        <v>2540</v>
      </c>
      <c r="Q15" s="108">
        <v>1953</v>
      </c>
      <c r="R15" s="156">
        <v>1524</v>
      </c>
      <c r="S15" s="157">
        <f t="shared" si="3"/>
        <v>429</v>
      </c>
      <c r="T15" s="147">
        <f t="shared" si="4"/>
        <v>0.28149606299212598</v>
      </c>
      <c r="U15" s="88">
        <v>1834</v>
      </c>
      <c r="V15" s="156">
        <v>1477</v>
      </c>
      <c r="W15" s="102">
        <f t="shared" si="5"/>
        <v>357</v>
      </c>
      <c r="X15" s="66">
        <f t="shared" si="6"/>
        <v>0.24170616113744076</v>
      </c>
      <c r="Y15" s="58">
        <f t="shared" si="7"/>
        <v>9.6020942408376957</v>
      </c>
      <c r="Z15" s="115">
        <v>2285</v>
      </c>
      <c r="AA15" s="88">
        <v>1855</v>
      </c>
      <c r="AB15" s="88">
        <v>150</v>
      </c>
      <c r="AC15" s="102">
        <f t="shared" si="8"/>
        <v>2005</v>
      </c>
      <c r="AD15" s="57">
        <f t="shared" si="9"/>
        <v>0.87746170678336977</v>
      </c>
      <c r="AE15" s="148">
        <f t="shared" si="10"/>
        <v>0.985609702623094</v>
      </c>
      <c r="AF15" s="88">
        <v>200</v>
      </c>
      <c r="AG15" s="57">
        <f t="shared" si="11"/>
        <v>8.7527352297592995E-2</v>
      </c>
      <c r="AH15" s="149">
        <f t="shared" si="12"/>
        <v>1.7327345349327512</v>
      </c>
      <c r="AI15" s="88">
        <v>40</v>
      </c>
      <c r="AJ15" s="88">
        <v>25</v>
      </c>
      <c r="AK15" s="102">
        <f t="shared" si="13"/>
        <v>65</v>
      </c>
      <c r="AL15" s="57">
        <f t="shared" si="14"/>
        <v>2.8446389496717725E-2</v>
      </c>
      <c r="AM15" s="149">
        <f t="shared" si="15"/>
        <v>0.5585060667291879</v>
      </c>
      <c r="AN15" s="88">
        <v>25</v>
      </c>
      <c r="AO15" s="59" t="s">
        <v>6</v>
      </c>
      <c r="AP15" s="166" t="s">
        <v>7</v>
      </c>
      <c r="AQ15" s="176" t="s">
        <v>72</v>
      </c>
    </row>
    <row r="16" spans="1:45" x14ac:dyDescent="0.25">
      <c r="A16" s="175"/>
      <c r="B16" s="124">
        <v>7050010</v>
      </c>
      <c r="C16" s="136"/>
      <c r="D16" s="79"/>
      <c r="E16" s="85"/>
      <c r="F16" s="85"/>
      <c r="G16" s="85"/>
      <c r="H16" s="124">
        <v>10</v>
      </c>
      <c r="I16" s="92">
        <v>0.56999999999999995</v>
      </c>
      <c r="J16" s="130">
        <f t="shared" si="0"/>
        <v>56.999999999999993</v>
      </c>
      <c r="K16" s="85">
        <v>2719</v>
      </c>
      <c r="L16" s="85">
        <v>2705</v>
      </c>
      <c r="M16" s="85">
        <v>2468</v>
      </c>
      <c r="N16" s="99">
        <f t="shared" si="1"/>
        <v>251</v>
      </c>
      <c r="O16" s="45">
        <f>N16/M16</f>
        <v>0.10170178282009724</v>
      </c>
      <c r="P16" s="158">
        <v>4746</v>
      </c>
      <c r="Q16" s="105">
        <v>1683</v>
      </c>
      <c r="R16" s="159">
        <v>1594</v>
      </c>
      <c r="S16" s="160">
        <f t="shared" si="3"/>
        <v>89</v>
      </c>
      <c r="T16" s="137">
        <f t="shared" si="4"/>
        <v>5.5834378920953574E-2</v>
      </c>
      <c r="U16" s="85">
        <v>1457</v>
      </c>
      <c r="V16" s="159">
        <v>1427</v>
      </c>
      <c r="W16" s="99">
        <f t="shared" si="5"/>
        <v>30</v>
      </c>
      <c r="X16" s="63">
        <f t="shared" si="6"/>
        <v>2.1023125437981779E-2</v>
      </c>
      <c r="Y16" s="46">
        <f t="shared" si="7"/>
        <v>25.561403508771932</v>
      </c>
      <c r="Z16" s="112">
        <v>1490</v>
      </c>
      <c r="AA16" s="85">
        <v>815</v>
      </c>
      <c r="AB16" s="85">
        <v>80</v>
      </c>
      <c r="AC16" s="99">
        <f t="shared" si="8"/>
        <v>895</v>
      </c>
      <c r="AD16" s="45">
        <f t="shared" si="9"/>
        <v>0.60067114093959728</v>
      </c>
      <c r="AE16" s="47">
        <f t="shared" si="10"/>
        <v>0.67470443441460914</v>
      </c>
      <c r="AF16" s="85">
        <v>120</v>
      </c>
      <c r="AG16" s="45">
        <f t="shared" si="11"/>
        <v>8.0536912751677847E-2</v>
      </c>
      <c r="AH16" s="48">
        <f t="shared" si="12"/>
        <v>1.5943483539549004</v>
      </c>
      <c r="AI16" s="85">
        <v>390</v>
      </c>
      <c r="AJ16" s="85">
        <v>55</v>
      </c>
      <c r="AK16" s="99">
        <f t="shared" si="13"/>
        <v>445</v>
      </c>
      <c r="AL16" s="45">
        <f t="shared" si="14"/>
        <v>0.29865771812080538</v>
      </c>
      <c r="AM16" s="48">
        <f t="shared" si="15"/>
        <v>5.863737029446634</v>
      </c>
      <c r="AN16" s="85">
        <v>30</v>
      </c>
      <c r="AO16" s="49" t="s">
        <v>5</v>
      </c>
      <c r="AP16" s="168" t="s">
        <v>5</v>
      </c>
      <c r="AQ16" s="176"/>
      <c r="AS16" s="75"/>
    </row>
    <row r="17" spans="1:45" x14ac:dyDescent="0.25">
      <c r="A17" s="175" t="s">
        <v>84</v>
      </c>
      <c r="B17" s="124">
        <v>7050011</v>
      </c>
      <c r="C17" s="136"/>
      <c r="D17" s="79"/>
      <c r="E17" s="85"/>
      <c r="F17" s="85"/>
      <c r="G17" s="85"/>
      <c r="H17" s="124">
        <v>11</v>
      </c>
      <c r="I17" s="92">
        <v>0.59</v>
      </c>
      <c r="J17" s="130">
        <f t="shared" si="0"/>
        <v>59</v>
      </c>
      <c r="K17" s="85">
        <v>3781</v>
      </c>
      <c r="L17" s="85">
        <v>3866</v>
      </c>
      <c r="M17" s="85">
        <v>3791</v>
      </c>
      <c r="N17" s="99">
        <f t="shared" si="1"/>
        <v>-10</v>
      </c>
      <c r="O17" s="45">
        <f>N17/M17</f>
        <v>-2.637826431020839E-3</v>
      </c>
      <c r="P17" s="158">
        <v>6451.1</v>
      </c>
      <c r="Q17" s="105">
        <v>3272</v>
      </c>
      <c r="R17" s="159">
        <v>3155</v>
      </c>
      <c r="S17" s="160">
        <f t="shared" si="3"/>
        <v>117</v>
      </c>
      <c r="T17" s="137">
        <f t="shared" si="4"/>
        <v>3.7083993660855782E-2</v>
      </c>
      <c r="U17" s="85">
        <v>2867</v>
      </c>
      <c r="V17" s="159">
        <v>2895</v>
      </c>
      <c r="W17" s="99">
        <f t="shared" si="5"/>
        <v>-28</v>
      </c>
      <c r="X17" s="63">
        <f t="shared" si="6"/>
        <v>-9.6718480138169253E-3</v>
      </c>
      <c r="Y17" s="46">
        <f t="shared" si="7"/>
        <v>48.593220338983052</v>
      </c>
      <c r="Z17" s="112">
        <v>1715</v>
      </c>
      <c r="AA17" s="85">
        <v>735</v>
      </c>
      <c r="AB17" s="85">
        <v>40</v>
      </c>
      <c r="AC17" s="99">
        <f t="shared" si="8"/>
        <v>775</v>
      </c>
      <c r="AD17" s="45">
        <f t="shared" si="9"/>
        <v>0.45189504373177841</v>
      </c>
      <c r="AE17" s="47">
        <f t="shared" si="10"/>
        <v>0.50759154072040646</v>
      </c>
      <c r="AF17" s="85">
        <v>165</v>
      </c>
      <c r="AG17" s="45">
        <f t="shared" si="11"/>
        <v>9.6209912536443148E-2</v>
      </c>
      <c r="AH17" s="48">
        <f t="shared" si="12"/>
        <v>1.9046187697755699</v>
      </c>
      <c r="AI17" s="85">
        <v>725</v>
      </c>
      <c r="AJ17" s="85">
        <v>35</v>
      </c>
      <c r="AK17" s="99">
        <f t="shared" si="13"/>
        <v>760</v>
      </c>
      <c r="AL17" s="45">
        <f t="shared" si="14"/>
        <v>0.44314868804664725</v>
      </c>
      <c r="AM17" s="48">
        <f t="shared" si="15"/>
        <v>8.7006201882207463</v>
      </c>
      <c r="AN17" s="85">
        <v>15</v>
      </c>
      <c r="AO17" s="49" t="s">
        <v>5</v>
      </c>
      <c r="AP17" s="168" t="s">
        <v>5</v>
      </c>
      <c r="AQ17" s="176"/>
      <c r="AS17" s="75"/>
    </row>
    <row r="18" spans="1:45" x14ac:dyDescent="0.25">
      <c r="A18" s="175" t="s">
        <v>85</v>
      </c>
      <c r="B18" s="124">
        <v>7050012</v>
      </c>
      <c r="C18" s="136"/>
      <c r="D18" s="79"/>
      <c r="E18" s="85"/>
      <c r="F18" s="85"/>
      <c r="G18" s="85"/>
      <c r="H18" s="124">
        <v>12</v>
      </c>
      <c r="I18" s="92">
        <v>1.43</v>
      </c>
      <c r="J18" s="130">
        <f t="shared" si="0"/>
        <v>143</v>
      </c>
      <c r="K18" s="85">
        <v>5374</v>
      </c>
      <c r="L18" s="85">
        <v>5358</v>
      </c>
      <c r="M18" s="85">
        <v>5338</v>
      </c>
      <c r="N18" s="99">
        <f t="shared" si="1"/>
        <v>36</v>
      </c>
      <c r="O18" s="45">
        <f t="shared" ref="O18:O55" si="16">(K18-M18)/M18</f>
        <v>6.7440989134507304E-3</v>
      </c>
      <c r="P18" s="158">
        <v>3764.1</v>
      </c>
      <c r="Q18" s="105">
        <v>2994</v>
      </c>
      <c r="R18" s="159">
        <v>2983</v>
      </c>
      <c r="S18" s="160">
        <f t="shared" si="3"/>
        <v>11</v>
      </c>
      <c r="T18" s="137">
        <f t="shared" si="4"/>
        <v>3.6875628561850488E-3</v>
      </c>
      <c r="U18" s="85">
        <v>2745</v>
      </c>
      <c r="V18" s="159">
        <v>2807</v>
      </c>
      <c r="W18" s="99">
        <f t="shared" si="5"/>
        <v>-62</v>
      </c>
      <c r="X18" s="63">
        <f t="shared" si="6"/>
        <v>-2.20876380477378E-2</v>
      </c>
      <c r="Y18" s="46">
        <f t="shared" si="7"/>
        <v>19.195804195804197</v>
      </c>
      <c r="Z18" s="112">
        <v>2840</v>
      </c>
      <c r="AA18" s="85">
        <v>1720</v>
      </c>
      <c r="AB18" s="85">
        <v>175</v>
      </c>
      <c r="AC18" s="99">
        <f t="shared" si="8"/>
        <v>1895</v>
      </c>
      <c r="AD18" s="45">
        <f t="shared" si="9"/>
        <v>0.66725352112676062</v>
      </c>
      <c r="AE18" s="47">
        <f t="shared" si="10"/>
        <v>0.74949315673592332</v>
      </c>
      <c r="AF18" s="85">
        <v>185</v>
      </c>
      <c r="AG18" s="45">
        <f t="shared" si="11"/>
        <v>6.5140845070422532E-2</v>
      </c>
      <c r="AH18" s="48">
        <f t="shared" si="12"/>
        <v>1.2895602223229705</v>
      </c>
      <c r="AI18" s="85">
        <v>595</v>
      </c>
      <c r="AJ18" s="85">
        <v>140</v>
      </c>
      <c r="AK18" s="99">
        <f t="shared" si="13"/>
        <v>735</v>
      </c>
      <c r="AL18" s="45">
        <f t="shared" si="14"/>
        <v>0.25880281690140844</v>
      </c>
      <c r="AM18" s="48">
        <f t="shared" si="15"/>
        <v>5.0812403923077074</v>
      </c>
      <c r="AN18" s="85">
        <v>25</v>
      </c>
      <c r="AO18" s="49" t="s">
        <v>5</v>
      </c>
      <c r="AP18" s="168" t="s">
        <v>5</v>
      </c>
      <c r="AQ18" s="176"/>
    </row>
    <row r="19" spans="1:45" x14ac:dyDescent="0.25">
      <c r="A19" s="175" t="s">
        <v>83</v>
      </c>
      <c r="B19" s="124">
        <v>7050013</v>
      </c>
      <c r="C19" s="136"/>
      <c r="D19" s="79"/>
      <c r="E19" s="85"/>
      <c r="F19" s="85"/>
      <c r="G19" s="85"/>
      <c r="H19" s="124">
        <v>13</v>
      </c>
      <c r="I19" s="92">
        <v>0.51</v>
      </c>
      <c r="J19" s="130">
        <f t="shared" si="0"/>
        <v>51</v>
      </c>
      <c r="K19" s="85">
        <v>675</v>
      </c>
      <c r="L19" s="85">
        <v>819</v>
      </c>
      <c r="M19" s="85">
        <v>635</v>
      </c>
      <c r="N19" s="99">
        <f t="shared" si="1"/>
        <v>40</v>
      </c>
      <c r="O19" s="45">
        <f t="shared" si="16"/>
        <v>6.2992125984251968E-2</v>
      </c>
      <c r="P19" s="158">
        <v>1330.3</v>
      </c>
      <c r="Q19" s="105">
        <v>394</v>
      </c>
      <c r="R19" s="159">
        <v>688</v>
      </c>
      <c r="S19" s="160">
        <f t="shared" si="3"/>
        <v>-294</v>
      </c>
      <c r="T19" s="137">
        <f t="shared" si="4"/>
        <v>-0.42732558139534882</v>
      </c>
      <c r="U19" s="85">
        <v>353</v>
      </c>
      <c r="V19" s="159">
        <v>486</v>
      </c>
      <c r="W19" s="99">
        <f t="shared" si="5"/>
        <v>-133</v>
      </c>
      <c r="X19" s="63">
        <f t="shared" si="6"/>
        <v>-0.27366255144032919</v>
      </c>
      <c r="Y19" s="46">
        <f t="shared" si="7"/>
        <v>6.9215686274509807</v>
      </c>
      <c r="Z19" s="112">
        <v>140</v>
      </c>
      <c r="AA19" s="85">
        <v>35</v>
      </c>
      <c r="AB19" s="85">
        <v>0</v>
      </c>
      <c r="AC19" s="99">
        <f t="shared" si="8"/>
        <v>35</v>
      </c>
      <c r="AD19" s="45">
        <f t="shared" si="9"/>
        <v>0.25</v>
      </c>
      <c r="AE19" s="47">
        <f t="shared" si="10"/>
        <v>0.28081273946306357</v>
      </c>
      <c r="AF19" s="85">
        <v>15</v>
      </c>
      <c r="AG19" s="45">
        <f t="shared" si="11"/>
        <v>0.10714285714285714</v>
      </c>
      <c r="AH19" s="48">
        <f t="shared" si="12"/>
        <v>2.1210527208864303</v>
      </c>
      <c r="AI19" s="85">
        <v>85</v>
      </c>
      <c r="AJ19" s="85">
        <v>0</v>
      </c>
      <c r="AK19" s="99">
        <f t="shared" si="13"/>
        <v>85</v>
      </c>
      <c r="AL19" s="45">
        <f t="shared" si="14"/>
        <v>0.6071428571428571</v>
      </c>
      <c r="AM19" s="48">
        <f t="shared" si="15"/>
        <v>11.92042206708533</v>
      </c>
      <c r="AN19" s="85">
        <v>0</v>
      </c>
      <c r="AO19" s="49" t="s">
        <v>5</v>
      </c>
      <c r="AP19" s="168" t="s">
        <v>5</v>
      </c>
      <c r="AQ19" s="176"/>
    </row>
    <row r="20" spans="1:45" x14ac:dyDescent="0.25">
      <c r="A20" s="175"/>
      <c r="B20" s="124">
        <v>7050014</v>
      </c>
      <c r="C20" s="136"/>
      <c r="D20" s="79"/>
      <c r="E20" s="85"/>
      <c r="F20" s="85"/>
      <c r="G20" s="85"/>
      <c r="H20" s="124">
        <v>14</v>
      </c>
      <c r="I20" s="92">
        <v>0.67</v>
      </c>
      <c r="J20" s="130">
        <f t="shared" si="0"/>
        <v>67</v>
      </c>
      <c r="K20" s="85">
        <v>1658</v>
      </c>
      <c r="L20" s="85">
        <v>1693</v>
      </c>
      <c r="M20" s="85">
        <v>1452</v>
      </c>
      <c r="N20" s="99">
        <f t="shared" si="1"/>
        <v>206</v>
      </c>
      <c r="O20" s="45">
        <f t="shared" si="16"/>
        <v>0.14187327823691459</v>
      </c>
      <c r="P20" s="158">
        <v>2467.3000000000002</v>
      </c>
      <c r="Q20" s="105">
        <v>874</v>
      </c>
      <c r="R20" s="159">
        <v>877</v>
      </c>
      <c r="S20" s="160">
        <f t="shared" si="3"/>
        <v>-3</v>
      </c>
      <c r="T20" s="137">
        <f t="shared" si="4"/>
        <v>-3.4207525655644243E-3</v>
      </c>
      <c r="U20" s="85">
        <v>707</v>
      </c>
      <c r="V20" s="159">
        <v>742</v>
      </c>
      <c r="W20" s="99">
        <f t="shared" si="5"/>
        <v>-35</v>
      </c>
      <c r="X20" s="63">
        <f t="shared" si="6"/>
        <v>-4.716981132075472E-2</v>
      </c>
      <c r="Y20" s="46">
        <f t="shared" si="7"/>
        <v>10.552238805970148</v>
      </c>
      <c r="Z20" s="112">
        <v>595</v>
      </c>
      <c r="AA20" s="85">
        <v>305</v>
      </c>
      <c r="AB20" s="85">
        <v>45</v>
      </c>
      <c r="AC20" s="99">
        <f t="shared" si="8"/>
        <v>350</v>
      </c>
      <c r="AD20" s="45">
        <f t="shared" si="9"/>
        <v>0.58823529411764708</v>
      </c>
      <c r="AE20" s="47">
        <f t="shared" si="10"/>
        <v>0.66073585756014963</v>
      </c>
      <c r="AF20" s="85">
        <v>75</v>
      </c>
      <c r="AG20" s="45">
        <f t="shared" si="11"/>
        <v>0.12605042016806722</v>
      </c>
      <c r="AH20" s="48">
        <f t="shared" si="12"/>
        <v>2.4953561422193298</v>
      </c>
      <c r="AI20" s="85">
        <v>150</v>
      </c>
      <c r="AJ20" s="85">
        <v>15</v>
      </c>
      <c r="AK20" s="99">
        <f t="shared" si="13"/>
        <v>165</v>
      </c>
      <c r="AL20" s="45">
        <f t="shared" si="14"/>
        <v>0.27731092436974791</v>
      </c>
      <c r="AM20" s="48">
        <f t="shared" si="15"/>
        <v>5.4446218437898404</v>
      </c>
      <c r="AN20" s="85">
        <v>0</v>
      </c>
      <c r="AO20" s="49" t="s">
        <v>5</v>
      </c>
      <c r="AP20" s="168" t="s">
        <v>5</v>
      </c>
      <c r="AQ20" s="176"/>
      <c r="AS20" s="75"/>
    </row>
    <row r="21" spans="1:45" x14ac:dyDescent="0.25">
      <c r="A21" s="173"/>
      <c r="B21" s="122">
        <v>7050015</v>
      </c>
      <c r="C21" s="134"/>
      <c r="D21" s="83"/>
      <c r="E21" s="89"/>
      <c r="F21" s="89"/>
      <c r="G21" s="89"/>
      <c r="H21" s="122">
        <v>15</v>
      </c>
      <c r="I21" s="96">
        <v>2.4500000000000002</v>
      </c>
      <c r="J21" s="128">
        <f t="shared" si="0"/>
        <v>245.00000000000003</v>
      </c>
      <c r="K21" s="89">
        <v>2170</v>
      </c>
      <c r="L21" s="89">
        <v>2056</v>
      </c>
      <c r="M21" s="89">
        <v>2039</v>
      </c>
      <c r="N21" s="103">
        <f t="shared" si="1"/>
        <v>131</v>
      </c>
      <c r="O21" s="60">
        <f t="shared" si="16"/>
        <v>6.4247179990191264E-2</v>
      </c>
      <c r="P21" s="152">
        <v>884.2</v>
      </c>
      <c r="Q21" s="109">
        <v>930</v>
      </c>
      <c r="R21" s="153">
        <v>901</v>
      </c>
      <c r="S21" s="154">
        <f t="shared" si="3"/>
        <v>29</v>
      </c>
      <c r="T21" s="138">
        <f t="shared" si="4"/>
        <v>3.2186459489456157E-2</v>
      </c>
      <c r="U21" s="89">
        <v>861</v>
      </c>
      <c r="V21" s="153">
        <v>856</v>
      </c>
      <c r="W21" s="103">
        <f t="shared" si="5"/>
        <v>5</v>
      </c>
      <c r="X21" s="67">
        <f t="shared" si="6"/>
        <v>5.8411214953271026E-3</v>
      </c>
      <c r="Y21" s="61">
        <f t="shared" si="7"/>
        <v>3.5142857142857138</v>
      </c>
      <c r="Z21" s="116">
        <v>1085</v>
      </c>
      <c r="AA21" s="89">
        <v>885</v>
      </c>
      <c r="AB21" s="89">
        <v>75</v>
      </c>
      <c r="AC21" s="103">
        <f t="shared" si="8"/>
        <v>960</v>
      </c>
      <c r="AD21" s="60">
        <f t="shared" si="9"/>
        <v>0.88479262672811065</v>
      </c>
      <c r="AE21" s="139">
        <f t="shared" si="10"/>
        <v>0.99384416547296239</v>
      </c>
      <c r="AF21" s="89">
        <v>70</v>
      </c>
      <c r="AG21" s="60">
        <f t="shared" si="11"/>
        <v>6.4516129032258063E-2</v>
      </c>
      <c r="AH21" s="140">
        <f t="shared" si="12"/>
        <v>1.2771930362326891</v>
      </c>
      <c r="AI21" s="89">
        <v>45</v>
      </c>
      <c r="AJ21" s="89">
        <v>0</v>
      </c>
      <c r="AK21" s="103">
        <f t="shared" si="13"/>
        <v>45</v>
      </c>
      <c r="AL21" s="60">
        <f t="shared" si="14"/>
        <v>4.1474654377880185E-2</v>
      </c>
      <c r="AM21" s="140">
        <f t="shared" si="15"/>
        <v>0.81429828162252738</v>
      </c>
      <c r="AN21" s="89">
        <v>10</v>
      </c>
      <c r="AO21" s="62" t="s">
        <v>7</v>
      </c>
      <c r="AP21" s="166" t="s">
        <v>7</v>
      </c>
      <c r="AQ21" s="176"/>
      <c r="AS21" s="75"/>
    </row>
    <row r="22" spans="1:45" x14ac:dyDescent="0.25">
      <c r="A22" s="173" t="s">
        <v>54</v>
      </c>
      <c r="B22" s="122">
        <v>7050016</v>
      </c>
      <c r="C22" s="134"/>
      <c r="D22" s="83"/>
      <c r="E22" s="89"/>
      <c r="F22" s="89"/>
      <c r="G22" s="89"/>
      <c r="H22" s="122">
        <v>16</v>
      </c>
      <c r="I22" s="96">
        <v>1.8</v>
      </c>
      <c r="J22" s="128">
        <f t="shared" si="0"/>
        <v>180</v>
      </c>
      <c r="K22" s="89">
        <v>6355</v>
      </c>
      <c r="L22" s="89">
        <v>5956</v>
      </c>
      <c r="M22" s="89">
        <v>5753</v>
      </c>
      <c r="N22" s="103">
        <f t="shared" si="1"/>
        <v>602</v>
      </c>
      <c r="O22" s="60">
        <f t="shared" si="16"/>
        <v>0.10464105683990961</v>
      </c>
      <c r="P22" s="152">
        <v>3524.5</v>
      </c>
      <c r="Q22" s="109">
        <v>2418</v>
      </c>
      <c r="R22" s="153">
        <v>2364</v>
      </c>
      <c r="S22" s="154">
        <f t="shared" si="3"/>
        <v>54</v>
      </c>
      <c r="T22" s="138">
        <f t="shared" si="4"/>
        <v>2.2842639593908629E-2</v>
      </c>
      <c r="U22" s="89">
        <v>2351</v>
      </c>
      <c r="V22" s="153">
        <v>2243</v>
      </c>
      <c r="W22" s="103">
        <f t="shared" si="5"/>
        <v>108</v>
      </c>
      <c r="X22" s="67">
        <f t="shared" si="6"/>
        <v>4.8149799375835932E-2</v>
      </c>
      <c r="Y22" s="61">
        <f t="shared" si="7"/>
        <v>13.061111111111112</v>
      </c>
      <c r="Z22" s="116">
        <v>3130</v>
      </c>
      <c r="AA22" s="89">
        <v>2505</v>
      </c>
      <c r="AB22" s="89">
        <v>290</v>
      </c>
      <c r="AC22" s="103">
        <f t="shared" si="8"/>
        <v>2795</v>
      </c>
      <c r="AD22" s="60">
        <f t="shared" si="9"/>
        <v>0.89297124600638977</v>
      </c>
      <c r="AE22" s="139">
        <f t="shared" si="10"/>
        <v>1.0030308074111984</v>
      </c>
      <c r="AF22" s="89">
        <v>245</v>
      </c>
      <c r="AG22" s="60">
        <f t="shared" si="11"/>
        <v>7.8274760383386585E-2</v>
      </c>
      <c r="AH22" s="140">
        <f t="shared" si="12"/>
        <v>1.5495656725538778</v>
      </c>
      <c r="AI22" s="89">
        <v>50</v>
      </c>
      <c r="AJ22" s="89">
        <v>20</v>
      </c>
      <c r="AK22" s="103">
        <f t="shared" si="13"/>
        <v>70</v>
      </c>
      <c r="AL22" s="60">
        <f t="shared" si="14"/>
        <v>2.2364217252396165E-2</v>
      </c>
      <c r="AM22" s="140">
        <f t="shared" si="15"/>
        <v>0.4390909086917355</v>
      </c>
      <c r="AN22" s="89">
        <v>25</v>
      </c>
      <c r="AO22" s="62" t="s">
        <v>7</v>
      </c>
      <c r="AP22" s="166" t="s">
        <v>7</v>
      </c>
      <c r="AQ22" s="176"/>
      <c r="AS22" s="75"/>
    </row>
    <row r="23" spans="1:45" x14ac:dyDescent="0.25">
      <c r="A23" s="173"/>
      <c r="B23" s="122">
        <v>7050017</v>
      </c>
      <c r="C23" s="134"/>
      <c r="D23" s="83"/>
      <c r="E23" s="89"/>
      <c r="F23" s="89"/>
      <c r="G23" s="89"/>
      <c r="H23" s="122">
        <v>17</v>
      </c>
      <c r="I23" s="96">
        <v>5.05</v>
      </c>
      <c r="J23" s="128">
        <f t="shared" si="0"/>
        <v>505</v>
      </c>
      <c r="K23" s="89">
        <v>1890</v>
      </c>
      <c r="L23" s="89">
        <v>1881</v>
      </c>
      <c r="M23" s="89">
        <v>1777</v>
      </c>
      <c r="N23" s="103">
        <f t="shared" si="1"/>
        <v>113</v>
      </c>
      <c r="O23" s="60">
        <f t="shared" si="16"/>
        <v>6.3590320765334829E-2</v>
      </c>
      <c r="P23" s="152">
        <v>374.4</v>
      </c>
      <c r="Q23" s="109">
        <v>883</v>
      </c>
      <c r="R23" s="153">
        <v>815</v>
      </c>
      <c r="S23" s="154">
        <f t="shared" si="3"/>
        <v>68</v>
      </c>
      <c r="T23" s="138">
        <f t="shared" si="4"/>
        <v>8.3435582822085894E-2</v>
      </c>
      <c r="U23" s="89">
        <v>800</v>
      </c>
      <c r="V23" s="153">
        <v>757</v>
      </c>
      <c r="W23" s="103">
        <f t="shared" si="5"/>
        <v>43</v>
      </c>
      <c r="X23" s="67">
        <f t="shared" si="6"/>
        <v>5.6803170409511231E-2</v>
      </c>
      <c r="Y23" s="61">
        <f t="shared" si="7"/>
        <v>1.5841584158415842</v>
      </c>
      <c r="Z23" s="116">
        <v>915</v>
      </c>
      <c r="AA23" s="89">
        <v>740</v>
      </c>
      <c r="AB23" s="89">
        <v>75</v>
      </c>
      <c r="AC23" s="103">
        <f t="shared" si="8"/>
        <v>815</v>
      </c>
      <c r="AD23" s="60">
        <f t="shared" si="9"/>
        <v>0.89071038251366119</v>
      </c>
      <c r="AE23" s="139">
        <f t="shared" si="10"/>
        <v>1.0004912903274177</v>
      </c>
      <c r="AF23" s="89">
        <v>50</v>
      </c>
      <c r="AG23" s="60">
        <f t="shared" si="11"/>
        <v>5.4644808743169397E-2</v>
      </c>
      <c r="AH23" s="140">
        <f t="shared" si="12"/>
        <v>1.0817755224921684</v>
      </c>
      <c r="AI23" s="89">
        <v>35</v>
      </c>
      <c r="AJ23" s="89">
        <v>10</v>
      </c>
      <c r="AK23" s="103">
        <f t="shared" si="13"/>
        <v>45</v>
      </c>
      <c r="AL23" s="60">
        <f t="shared" si="14"/>
        <v>4.9180327868852458E-2</v>
      </c>
      <c r="AM23" s="140">
        <f t="shared" si="15"/>
        <v>0.96558867274365268</v>
      </c>
      <c r="AN23" s="89">
        <v>10</v>
      </c>
      <c r="AO23" s="62" t="s">
        <v>7</v>
      </c>
      <c r="AP23" s="166" t="s">
        <v>7</v>
      </c>
      <c r="AQ23" s="176"/>
    </row>
    <row r="24" spans="1:45" x14ac:dyDescent="0.25">
      <c r="A24" s="174" t="s">
        <v>55</v>
      </c>
      <c r="B24" s="123">
        <v>7050018</v>
      </c>
      <c r="C24" s="135"/>
      <c r="D24" s="82"/>
      <c r="E24" s="88"/>
      <c r="F24" s="88"/>
      <c r="G24" s="88"/>
      <c r="H24" s="123">
        <v>18</v>
      </c>
      <c r="I24" s="95">
        <v>1.96</v>
      </c>
      <c r="J24" s="129">
        <f t="shared" si="0"/>
        <v>196</v>
      </c>
      <c r="K24" s="88">
        <v>5300</v>
      </c>
      <c r="L24" s="88">
        <v>5704</v>
      </c>
      <c r="M24" s="88">
        <v>5074</v>
      </c>
      <c r="N24" s="102">
        <f t="shared" si="1"/>
        <v>226</v>
      </c>
      <c r="O24" s="57">
        <f t="shared" si="16"/>
        <v>4.4540796216003153E-2</v>
      </c>
      <c r="P24" s="155">
        <v>2701.6</v>
      </c>
      <c r="Q24" s="108">
        <v>2693</v>
      </c>
      <c r="R24" s="156">
        <v>2526</v>
      </c>
      <c r="S24" s="157">
        <f t="shared" si="3"/>
        <v>167</v>
      </c>
      <c r="T24" s="147">
        <f t="shared" si="4"/>
        <v>6.6112430720506724E-2</v>
      </c>
      <c r="U24" s="88">
        <v>2042</v>
      </c>
      <c r="V24" s="156">
        <v>2139</v>
      </c>
      <c r="W24" s="102">
        <f t="shared" si="5"/>
        <v>-97</v>
      </c>
      <c r="X24" s="66">
        <f t="shared" si="6"/>
        <v>-4.5348293595137916E-2</v>
      </c>
      <c r="Y24" s="58">
        <f t="shared" si="7"/>
        <v>10.418367346938776</v>
      </c>
      <c r="Z24" s="115">
        <v>1605</v>
      </c>
      <c r="AA24" s="88">
        <v>1110</v>
      </c>
      <c r="AB24" s="88">
        <v>190</v>
      </c>
      <c r="AC24" s="102">
        <f t="shared" si="8"/>
        <v>1300</v>
      </c>
      <c r="AD24" s="57">
        <f t="shared" si="9"/>
        <v>0.8099688473520249</v>
      </c>
      <c r="AE24" s="148">
        <f t="shared" si="10"/>
        <v>0.90979828361864834</v>
      </c>
      <c r="AF24" s="88">
        <v>185</v>
      </c>
      <c r="AG24" s="57">
        <f t="shared" si="11"/>
        <v>0.11526479750778816</v>
      </c>
      <c r="AH24" s="149">
        <f t="shared" si="12"/>
        <v>2.2818386488456301</v>
      </c>
      <c r="AI24" s="88">
        <v>70</v>
      </c>
      <c r="AJ24" s="88">
        <v>25</v>
      </c>
      <c r="AK24" s="102">
        <f t="shared" si="13"/>
        <v>95</v>
      </c>
      <c r="AL24" s="57">
        <f t="shared" si="14"/>
        <v>5.9190031152647975E-2</v>
      </c>
      <c r="AM24" s="149">
        <f t="shared" si="15"/>
        <v>1.1621155469469298</v>
      </c>
      <c r="AN24" s="88">
        <v>20</v>
      </c>
      <c r="AO24" s="59" t="s">
        <v>6</v>
      </c>
      <c r="AP24" s="168" t="s">
        <v>5</v>
      </c>
      <c r="AQ24" s="176" t="s">
        <v>61</v>
      </c>
      <c r="AS24" s="75"/>
    </row>
    <row r="25" spans="1:45" x14ac:dyDescent="0.25">
      <c r="A25" s="174" t="s">
        <v>56</v>
      </c>
      <c r="B25" s="123">
        <v>7050019</v>
      </c>
      <c r="C25" s="135"/>
      <c r="D25" s="82"/>
      <c r="E25" s="88"/>
      <c r="F25" s="88"/>
      <c r="G25" s="88"/>
      <c r="H25" s="123">
        <v>19</v>
      </c>
      <c r="I25" s="95">
        <v>2.0099999999999998</v>
      </c>
      <c r="J25" s="129">
        <f t="shared" si="0"/>
        <v>200.99999999999997</v>
      </c>
      <c r="K25" s="88">
        <v>4281</v>
      </c>
      <c r="L25" s="88">
        <v>4432</v>
      </c>
      <c r="M25" s="88">
        <v>4285</v>
      </c>
      <c r="N25" s="102">
        <f t="shared" si="1"/>
        <v>-4</v>
      </c>
      <c r="O25" s="57">
        <f t="shared" si="16"/>
        <v>-9.3348891481913657E-4</v>
      </c>
      <c r="P25" s="155">
        <v>2127.5</v>
      </c>
      <c r="Q25" s="108">
        <v>2024</v>
      </c>
      <c r="R25" s="156">
        <v>1946</v>
      </c>
      <c r="S25" s="157">
        <f t="shared" si="3"/>
        <v>78</v>
      </c>
      <c r="T25" s="147">
        <f t="shared" si="4"/>
        <v>4.0082219938335044E-2</v>
      </c>
      <c r="U25" s="88">
        <v>1798</v>
      </c>
      <c r="V25" s="156">
        <v>1791</v>
      </c>
      <c r="W25" s="102">
        <f t="shared" si="5"/>
        <v>7</v>
      </c>
      <c r="X25" s="66">
        <f t="shared" si="6"/>
        <v>3.9084310441094361E-3</v>
      </c>
      <c r="Y25" s="58">
        <f t="shared" si="7"/>
        <v>8.9452736318407968</v>
      </c>
      <c r="Z25" s="115">
        <v>1960</v>
      </c>
      <c r="AA25" s="88">
        <v>1425</v>
      </c>
      <c r="AB25" s="88">
        <v>215</v>
      </c>
      <c r="AC25" s="102">
        <f t="shared" si="8"/>
        <v>1640</v>
      </c>
      <c r="AD25" s="57">
        <f t="shared" si="9"/>
        <v>0.83673469387755106</v>
      </c>
      <c r="AE25" s="148">
        <f t="shared" si="10"/>
        <v>0.93986304636617202</v>
      </c>
      <c r="AF25" s="88">
        <v>165</v>
      </c>
      <c r="AG25" s="57">
        <f t="shared" si="11"/>
        <v>8.4183673469387751E-2</v>
      </c>
      <c r="AH25" s="149">
        <f t="shared" si="12"/>
        <v>1.6665414235536236</v>
      </c>
      <c r="AI25" s="88">
        <v>100</v>
      </c>
      <c r="AJ25" s="88">
        <v>25</v>
      </c>
      <c r="AK25" s="102">
        <f t="shared" si="13"/>
        <v>125</v>
      </c>
      <c r="AL25" s="57">
        <f t="shared" si="14"/>
        <v>6.3775510204081634E-2</v>
      </c>
      <c r="AM25" s="149">
        <f t="shared" si="15"/>
        <v>1.2521451751140054</v>
      </c>
      <c r="AN25" s="88">
        <v>30</v>
      </c>
      <c r="AO25" s="59" t="s">
        <v>6</v>
      </c>
      <c r="AP25" s="166" t="s">
        <v>7</v>
      </c>
      <c r="AQ25" s="176" t="s">
        <v>60</v>
      </c>
    </row>
    <row r="26" spans="1:45" x14ac:dyDescent="0.25">
      <c r="A26" s="173"/>
      <c r="B26" s="122">
        <v>7050020</v>
      </c>
      <c r="C26" s="134"/>
      <c r="D26" s="83"/>
      <c r="E26" s="89"/>
      <c r="F26" s="89"/>
      <c r="G26" s="89"/>
      <c r="H26" s="122">
        <v>20</v>
      </c>
      <c r="I26" s="96">
        <v>1.23</v>
      </c>
      <c r="J26" s="128">
        <f t="shared" si="0"/>
        <v>123</v>
      </c>
      <c r="K26" s="89">
        <v>3355</v>
      </c>
      <c r="L26" s="89">
        <v>2974</v>
      </c>
      <c r="M26" s="89">
        <v>2926</v>
      </c>
      <c r="N26" s="103">
        <f t="shared" si="1"/>
        <v>429</v>
      </c>
      <c r="O26" s="60">
        <f t="shared" si="16"/>
        <v>0.14661654135338345</v>
      </c>
      <c r="P26" s="152">
        <v>2725.9</v>
      </c>
      <c r="Q26" s="109">
        <v>1537</v>
      </c>
      <c r="R26" s="153">
        <v>1430</v>
      </c>
      <c r="S26" s="154">
        <f t="shared" si="3"/>
        <v>107</v>
      </c>
      <c r="T26" s="138">
        <f t="shared" si="4"/>
        <v>7.4825174825174826E-2</v>
      </c>
      <c r="U26" s="89">
        <v>1448</v>
      </c>
      <c r="V26" s="153">
        <v>1359</v>
      </c>
      <c r="W26" s="103">
        <f t="shared" si="5"/>
        <v>89</v>
      </c>
      <c r="X26" s="67">
        <f t="shared" si="6"/>
        <v>6.5489330389992648E-2</v>
      </c>
      <c r="Y26" s="61">
        <f t="shared" si="7"/>
        <v>11.772357723577235</v>
      </c>
      <c r="Z26" s="116">
        <v>1795</v>
      </c>
      <c r="AA26" s="89">
        <v>1470</v>
      </c>
      <c r="AB26" s="89">
        <v>160</v>
      </c>
      <c r="AC26" s="103">
        <f t="shared" si="8"/>
        <v>1630</v>
      </c>
      <c r="AD26" s="60">
        <f t="shared" si="9"/>
        <v>0.9080779944289693</v>
      </c>
      <c r="AE26" s="139">
        <f t="shared" si="10"/>
        <v>1.0199994770468939</v>
      </c>
      <c r="AF26" s="89">
        <v>115</v>
      </c>
      <c r="AG26" s="60">
        <f t="shared" si="11"/>
        <v>6.4066852367688026E-2</v>
      </c>
      <c r="AH26" s="140">
        <f t="shared" si="12"/>
        <v>1.2682989343090634</v>
      </c>
      <c r="AI26" s="89">
        <v>35</v>
      </c>
      <c r="AJ26" s="89">
        <v>10</v>
      </c>
      <c r="AK26" s="103">
        <f t="shared" si="13"/>
        <v>45</v>
      </c>
      <c r="AL26" s="60">
        <f t="shared" si="14"/>
        <v>2.5069637883008356E-2</v>
      </c>
      <c r="AM26" s="140">
        <f t="shared" si="15"/>
        <v>0.49220815351556668</v>
      </c>
      <c r="AN26" s="89">
        <v>10</v>
      </c>
      <c r="AO26" s="62" t="s">
        <v>7</v>
      </c>
      <c r="AP26" s="166" t="s">
        <v>7</v>
      </c>
      <c r="AQ26" s="176"/>
    </row>
    <row r="27" spans="1:45" x14ac:dyDescent="0.25">
      <c r="A27" s="174" t="s">
        <v>57</v>
      </c>
      <c r="B27" s="123">
        <v>7050021</v>
      </c>
      <c r="C27" s="135"/>
      <c r="D27" s="82"/>
      <c r="E27" s="88"/>
      <c r="F27" s="88"/>
      <c r="G27" s="88"/>
      <c r="H27" s="123">
        <v>21</v>
      </c>
      <c r="I27" s="95">
        <v>1.1599999999999999</v>
      </c>
      <c r="J27" s="129">
        <f t="shared" si="0"/>
        <v>115.99999999999999</v>
      </c>
      <c r="K27" s="88">
        <v>2526</v>
      </c>
      <c r="L27" s="88">
        <v>2429</v>
      </c>
      <c r="M27" s="88">
        <v>2349</v>
      </c>
      <c r="N27" s="102">
        <f t="shared" si="1"/>
        <v>177</v>
      </c>
      <c r="O27" s="57">
        <f t="shared" si="16"/>
        <v>7.5351213282247767E-2</v>
      </c>
      <c r="P27" s="155">
        <v>2185.6999999999998</v>
      </c>
      <c r="Q27" s="108">
        <v>1157</v>
      </c>
      <c r="R27" s="156">
        <v>1108</v>
      </c>
      <c r="S27" s="157">
        <f t="shared" si="3"/>
        <v>49</v>
      </c>
      <c r="T27" s="147">
        <f t="shared" si="4"/>
        <v>4.4223826714801441E-2</v>
      </c>
      <c r="U27" s="88">
        <v>1075</v>
      </c>
      <c r="V27" s="156">
        <v>1040</v>
      </c>
      <c r="W27" s="102">
        <f t="shared" si="5"/>
        <v>35</v>
      </c>
      <c r="X27" s="66">
        <f t="shared" si="6"/>
        <v>3.3653846153846152E-2</v>
      </c>
      <c r="Y27" s="58">
        <f t="shared" si="7"/>
        <v>9.2672413793103452</v>
      </c>
      <c r="Z27" s="115">
        <v>1335</v>
      </c>
      <c r="AA27" s="88">
        <v>1100</v>
      </c>
      <c r="AB27" s="88">
        <v>95</v>
      </c>
      <c r="AC27" s="102">
        <f t="shared" si="8"/>
        <v>1195</v>
      </c>
      <c r="AD27" s="57">
        <f t="shared" si="9"/>
        <v>0.89513108614232206</v>
      </c>
      <c r="AE27" s="148">
        <f t="shared" si="10"/>
        <v>1.0054568499126921</v>
      </c>
      <c r="AF27" s="88">
        <v>120</v>
      </c>
      <c r="AG27" s="57">
        <f t="shared" si="11"/>
        <v>8.98876404494382E-2</v>
      </c>
      <c r="AH27" s="149">
        <f t="shared" si="12"/>
        <v>1.779459960593859</v>
      </c>
      <c r="AI27" s="88">
        <v>15</v>
      </c>
      <c r="AJ27" s="88">
        <v>0</v>
      </c>
      <c r="AK27" s="102">
        <f t="shared" si="13"/>
        <v>15</v>
      </c>
      <c r="AL27" s="57">
        <f t="shared" si="14"/>
        <v>1.1235955056179775E-2</v>
      </c>
      <c r="AM27" s="149">
        <f t="shared" si="15"/>
        <v>0.22060265557064723</v>
      </c>
      <c r="AN27" s="88">
        <v>0</v>
      </c>
      <c r="AO27" s="59" t="s">
        <v>6</v>
      </c>
      <c r="AP27" s="166" t="s">
        <v>7</v>
      </c>
      <c r="AQ27" s="176"/>
      <c r="AS27" s="75"/>
    </row>
    <row r="28" spans="1:45" x14ac:dyDescent="0.25">
      <c r="A28" s="176" t="s">
        <v>58</v>
      </c>
      <c r="B28" s="125">
        <v>7050022.0099999998</v>
      </c>
      <c r="C28" s="56"/>
      <c r="D28" s="81"/>
      <c r="E28" s="87"/>
      <c r="F28" s="87"/>
      <c r="G28" s="87"/>
      <c r="H28" s="125">
        <v>22.01</v>
      </c>
      <c r="I28" s="94">
        <v>28.69</v>
      </c>
      <c r="J28" s="131">
        <f t="shared" si="0"/>
        <v>2869</v>
      </c>
      <c r="K28" s="87">
        <v>1763</v>
      </c>
      <c r="L28" s="87">
        <v>1783</v>
      </c>
      <c r="M28" s="87">
        <v>1907</v>
      </c>
      <c r="N28" s="101">
        <f t="shared" si="1"/>
        <v>-144</v>
      </c>
      <c r="O28" s="53">
        <f t="shared" si="16"/>
        <v>-7.5511274252753016E-2</v>
      </c>
      <c r="P28" s="161">
        <v>61.4</v>
      </c>
      <c r="Q28" s="107">
        <v>797</v>
      </c>
      <c r="R28" s="162">
        <v>839</v>
      </c>
      <c r="S28" s="163">
        <f t="shared" si="3"/>
        <v>-42</v>
      </c>
      <c r="T28" s="144">
        <f t="shared" si="4"/>
        <v>-5.0059594755661505E-2</v>
      </c>
      <c r="U28" s="87">
        <v>734</v>
      </c>
      <c r="V28" s="162">
        <v>796</v>
      </c>
      <c r="W28" s="101">
        <f t="shared" si="5"/>
        <v>-62</v>
      </c>
      <c r="X28" s="65">
        <f t="shared" si="6"/>
        <v>-7.7889447236180909E-2</v>
      </c>
      <c r="Y28" s="54">
        <f t="shared" si="7"/>
        <v>0.25583827117462532</v>
      </c>
      <c r="Z28" s="114">
        <v>610</v>
      </c>
      <c r="AA28" s="87">
        <v>450</v>
      </c>
      <c r="AB28" s="87">
        <v>45</v>
      </c>
      <c r="AC28" s="101">
        <f t="shared" si="8"/>
        <v>495</v>
      </c>
      <c r="AD28" s="53">
        <f t="shared" si="9"/>
        <v>0.81147540983606559</v>
      </c>
      <c r="AE28" s="145">
        <f t="shared" si="10"/>
        <v>0.91149053137191127</v>
      </c>
      <c r="AF28" s="87">
        <v>45</v>
      </c>
      <c r="AG28" s="53">
        <f t="shared" si="11"/>
        <v>7.3770491803278687E-2</v>
      </c>
      <c r="AH28" s="146">
        <f t="shared" si="12"/>
        <v>1.4603969553644274</v>
      </c>
      <c r="AI28" s="87">
        <v>55</v>
      </c>
      <c r="AJ28" s="87">
        <v>15</v>
      </c>
      <c r="AK28" s="101">
        <f t="shared" si="13"/>
        <v>70</v>
      </c>
      <c r="AL28" s="53">
        <f t="shared" si="14"/>
        <v>0.11475409836065574</v>
      </c>
      <c r="AM28" s="146">
        <f t="shared" si="15"/>
        <v>2.2530402364018562</v>
      </c>
      <c r="AN28" s="87">
        <v>0</v>
      </c>
      <c r="AO28" s="55" t="s">
        <v>3</v>
      </c>
      <c r="AP28" s="169" t="s">
        <v>6</v>
      </c>
      <c r="AQ28" s="176" t="s">
        <v>62</v>
      </c>
      <c r="AS28" s="75"/>
    </row>
    <row r="29" spans="1:45" x14ac:dyDescent="0.25">
      <c r="A29" s="173" t="s">
        <v>76</v>
      </c>
      <c r="B29" s="122">
        <v>7050022.0199999996</v>
      </c>
      <c r="C29" s="134"/>
      <c r="D29" s="83"/>
      <c r="E29" s="89"/>
      <c r="F29" s="89"/>
      <c r="G29" s="89"/>
      <c r="H29" s="122">
        <v>22.02</v>
      </c>
      <c r="I29" s="96">
        <v>2.65</v>
      </c>
      <c r="J29" s="128">
        <f t="shared" si="0"/>
        <v>265</v>
      </c>
      <c r="K29" s="89">
        <v>4691</v>
      </c>
      <c r="L29" s="89">
        <v>4784</v>
      </c>
      <c r="M29" s="89">
        <v>4865</v>
      </c>
      <c r="N29" s="103">
        <f t="shared" si="1"/>
        <v>-174</v>
      </c>
      <c r="O29" s="60">
        <f t="shared" si="16"/>
        <v>-3.5765673175745118E-2</v>
      </c>
      <c r="P29" s="152">
        <v>1767.5</v>
      </c>
      <c r="Q29" s="109">
        <v>1946</v>
      </c>
      <c r="R29" s="153">
        <v>1909</v>
      </c>
      <c r="S29" s="154">
        <f t="shared" si="3"/>
        <v>37</v>
      </c>
      <c r="T29" s="138">
        <f t="shared" si="4"/>
        <v>1.9381875327396544E-2</v>
      </c>
      <c r="U29" s="89">
        <v>1900</v>
      </c>
      <c r="V29" s="153">
        <v>1858</v>
      </c>
      <c r="W29" s="103">
        <f t="shared" si="5"/>
        <v>42</v>
      </c>
      <c r="X29" s="67">
        <f t="shared" si="6"/>
        <v>2.2604951560818085E-2</v>
      </c>
      <c r="Y29" s="61">
        <f t="shared" si="7"/>
        <v>7.1698113207547172</v>
      </c>
      <c r="Z29" s="116">
        <v>2435</v>
      </c>
      <c r="AA29" s="89">
        <v>2040</v>
      </c>
      <c r="AB29" s="89">
        <v>195</v>
      </c>
      <c r="AC29" s="103">
        <f t="shared" si="8"/>
        <v>2235</v>
      </c>
      <c r="AD29" s="60">
        <f t="shared" si="9"/>
        <v>0.91786447638603696</v>
      </c>
      <c r="AE29" s="139">
        <f t="shared" si="10"/>
        <v>1.0309921522791738</v>
      </c>
      <c r="AF29" s="89">
        <v>135</v>
      </c>
      <c r="AG29" s="60">
        <f t="shared" si="11"/>
        <v>5.5441478439425054E-2</v>
      </c>
      <c r="AH29" s="140">
        <f t="shared" si="12"/>
        <v>1.0975467878098162</v>
      </c>
      <c r="AI29" s="89">
        <v>20</v>
      </c>
      <c r="AJ29" s="89">
        <v>20</v>
      </c>
      <c r="AK29" s="103">
        <f t="shared" si="13"/>
        <v>40</v>
      </c>
      <c r="AL29" s="60">
        <f t="shared" si="14"/>
        <v>1.6427104722792608E-2</v>
      </c>
      <c r="AM29" s="140">
        <f t="shared" si="15"/>
        <v>0.32252380034148015</v>
      </c>
      <c r="AN29" s="89">
        <v>15</v>
      </c>
      <c r="AO29" s="62" t="s">
        <v>7</v>
      </c>
      <c r="AP29" s="166" t="s">
        <v>7</v>
      </c>
      <c r="AQ29" s="176"/>
    </row>
    <row r="30" spans="1:45" x14ac:dyDescent="0.25">
      <c r="A30" s="173"/>
      <c r="B30" s="122">
        <v>7050023.0099999998</v>
      </c>
      <c r="C30" s="134"/>
      <c r="D30" s="83"/>
      <c r="E30" s="89"/>
      <c r="F30" s="89"/>
      <c r="G30" s="89"/>
      <c r="H30" s="122">
        <v>23.01</v>
      </c>
      <c r="I30" s="96">
        <v>1.26</v>
      </c>
      <c r="J30" s="128">
        <f t="shared" si="0"/>
        <v>126</v>
      </c>
      <c r="K30" s="89">
        <v>2917</v>
      </c>
      <c r="L30" s="89">
        <v>2944</v>
      </c>
      <c r="M30" s="89">
        <v>2978</v>
      </c>
      <c r="N30" s="103">
        <f t="shared" si="1"/>
        <v>-61</v>
      </c>
      <c r="O30" s="60">
        <f t="shared" si="16"/>
        <v>-2.0483546004029549E-2</v>
      </c>
      <c r="P30" s="152">
        <v>2321</v>
      </c>
      <c r="Q30" s="109">
        <v>1187</v>
      </c>
      <c r="R30" s="153">
        <v>1168</v>
      </c>
      <c r="S30" s="154">
        <f t="shared" si="3"/>
        <v>19</v>
      </c>
      <c r="T30" s="138">
        <f t="shared" si="4"/>
        <v>1.6267123287671232E-2</v>
      </c>
      <c r="U30" s="89">
        <v>1171</v>
      </c>
      <c r="V30" s="153">
        <v>1145</v>
      </c>
      <c r="W30" s="103">
        <f t="shared" si="5"/>
        <v>26</v>
      </c>
      <c r="X30" s="67">
        <f t="shared" si="6"/>
        <v>2.2707423580786028E-2</v>
      </c>
      <c r="Y30" s="61">
        <f t="shared" si="7"/>
        <v>9.2936507936507944</v>
      </c>
      <c r="Z30" s="116">
        <v>1675</v>
      </c>
      <c r="AA30" s="89">
        <v>1485</v>
      </c>
      <c r="AB30" s="89">
        <v>125</v>
      </c>
      <c r="AC30" s="103">
        <f t="shared" si="8"/>
        <v>1610</v>
      </c>
      <c r="AD30" s="60">
        <f t="shared" si="9"/>
        <v>0.96119402985074631</v>
      </c>
      <c r="AE30" s="139">
        <f t="shared" si="10"/>
        <v>1.0796621147117191</v>
      </c>
      <c r="AF30" s="89">
        <v>45</v>
      </c>
      <c r="AG30" s="60">
        <f t="shared" si="11"/>
        <v>2.6865671641791045E-2</v>
      </c>
      <c r="AH30" s="140">
        <f t="shared" si="12"/>
        <v>0.53184605538644814</v>
      </c>
      <c r="AI30" s="89">
        <v>15</v>
      </c>
      <c r="AJ30" s="89">
        <v>0</v>
      </c>
      <c r="AK30" s="103">
        <f t="shared" si="13"/>
        <v>15</v>
      </c>
      <c r="AL30" s="60">
        <f t="shared" si="14"/>
        <v>8.9552238805970154E-3</v>
      </c>
      <c r="AM30" s="140">
        <f t="shared" si="15"/>
        <v>0.17582360906675468</v>
      </c>
      <c r="AN30" s="89">
        <v>10</v>
      </c>
      <c r="AO30" s="62" t="s">
        <v>7</v>
      </c>
      <c r="AP30" s="166" t="s">
        <v>7</v>
      </c>
      <c r="AQ30" s="176"/>
      <c r="AS30" s="75"/>
    </row>
    <row r="31" spans="1:45" x14ac:dyDescent="0.25">
      <c r="A31" s="173"/>
      <c r="B31" s="122">
        <v>7050023.0199999996</v>
      </c>
      <c r="C31" s="134"/>
      <c r="D31" s="83"/>
      <c r="E31" s="89"/>
      <c r="F31" s="89"/>
      <c r="G31" s="89"/>
      <c r="H31" s="122">
        <v>23.02</v>
      </c>
      <c r="I31" s="96">
        <v>1.39</v>
      </c>
      <c r="J31" s="128">
        <f t="shared" si="0"/>
        <v>139</v>
      </c>
      <c r="K31" s="89">
        <v>4417</v>
      </c>
      <c r="L31" s="89">
        <v>4175</v>
      </c>
      <c r="M31" s="89">
        <v>3734</v>
      </c>
      <c r="N31" s="103">
        <f t="shared" si="1"/>
        <v>683</v>
      </c>
      <c r="O31" s="60">
        <f t="shared" si="16"/>
        <v>0.18291376539903589</v>
      </c>
      <c r="P31" s="152">
        <v>3169.5</v>
      </c>
      <c r="Q31" s="109">
        <v>1680</v>
      </c>
      <c r="R31" s="153">
        <v>1618</v>
      </c>
      <c r="S31" s="154">
        <f t="shared" si="3"/>
        <v>62</v>
      </c>
      <c r="T31" s="138">
        <f t="shared" si="4"/>
        <v>3.8318912237330034E-2</v>
      </c>
      <c r="U31" s="89">
        <v>1640</v>
      </c>
      <c r="V31" s="153">
        <v>1481</v>
      </c>
      <c r="W31" s="103">
        <f t="shared" si="5"/>
        <v>159</v>
      </c>
      <c r="X31" s="67">
        <f t="shared" si="6"/>
        <v>0.10735989196488858</v>
      </c>
      <c r="Y31" s="61">
        <f t="shared" si="7"/>
        <v>11.798561151079136</v>
      </c>
      <c r="Z31" s="116">
        <v>2090</v>
      </c>
      <c r="AA31" s="89">
        <v>1715</v>
      </c>
      <c r="AB31" s="89">
        <v>190</v>
      </c>
      <c r="AC31" s="103">
        <f t="shared" si="8"/>
        <v>1905</v>
      </c>
      <c r="AD31" s="60">
        <f t="shared" si="9"/>
        <v>0.91148325358851678</v>
      </c>
      <c r="AE31" s="139">
        <f t="shared" si="10"/>
        <v>1.0238244376595906</v>
      </c>
      <c r="AF31" s="89">
        <v>150</v>
      </c>
      <c r="AG31" s="60">
        <f t="shared" si="11"/>
        <v>7.1770334928229665E-2</v>
      </c>
      <c r="AH31" s="140">
        <f t="shared" si="12"/>
        <v>1.4208008656655513</v>
      </c>
      <c r="AI31" s="89">
        <v>20</v>
      </c>
      <c r="AJ31" s="89">
        <v>10</v>
      </c>
      <c r="AK31" s="103">
        <f t="shared" si="13"/>
        <v>30</v>
      </c>
      <c r="AL31" s="60">
        <f t="shared" si="14"/>
        <v>1.4354066985645933E-2</v>
      </c>
      <c r="AM31" s="140">
        <f t="shared" si="15"/>
        <v>0.28182253127924789</v>
      </c>
      <c r="AN31" s="89">
        <v>10</v>
      </c>
      <c r="AO31" s="62" t="s">
        <v>7</v>
      </c>
      <c r="AP31" s="166" t="s">
        <v>7</v>
      </c>
      <c r="AQ31" s="176"/>
    </row>
    <row r="32" spans="1:45" x14ac:dyDescent="0.25">
      <c r="A32" s="173"/>
      <c r="B32" s="122">
        <v>7050024</v>
      </c>
      <c r="C32" s="134"/>
      <c r="D32" s="83"/>
      <c r="E32" s="89"/>
      <c r="F32" s="89"/>
      <c r="G32" s="89"/>
      <c r="H32" s="122">
        <v>24</v>
      </c>
      <c r="I32" s="96">
        <v>1.32</v>
      </c>
      <c r="J32" s="128">
        <f t="shared" si="0"/>
        <v>132</v>
      </c>
      <c r="K32" s="89">
        <v>2858</v>
      </c>
      <c r="L32" s="89">
        <v>2852</v>
      </c>
      <c r="M32" s="89">
        <v>2685</v>
      </c>
      <c r="N32" s="103">
        <f t="shared" si="1"/>
        <v>173</v>
      </c>
      <c r="O32" s="60">
        <f t="shared" si="16"/>
        <v>6.4432029795158288E-2</v>
      </c>
      <c r="P32" s="152">
        <v>2161.1999999999998</v>
      </c>
      <c r="Q32" s="109">
        <v>1165</v>
      </c>
      <c r="R32" s="153">
        <v>1098</v>
      </c>
      <c r="S32" s="154">
        <f t="shared" si="3"/>
        <v>67</v>
      </c>
      <c r="T32" s="138">
        <f t="shared" si="4"/>
        <v>6.1020036429872498E-2</v>
      </c>
      <c r="U32" s="89">
        <v>1106</v>
      </c>
      <c r="V32" s="153">
        <v>1069</v>
      </c>
      <c r="W32" s="103">
        <f t="shared" si="5"/>
        <v>37</v>
      </c>
      <c r="X32" s="67">
        <f t="shared" si="6"/>
        <v>3.4611786716557527E-2</v>
      </c>
      <c r="Y32" s="61">
        <f t="shared" si="7"/>
        <v>8.3787878787878789</v>
      </c>
      <c r="Z32" s="116">
        <v>1480</v>
      </c>
      <c r="AA32" s="89">
        <v>1280</v>
      </c>
      <c r="AB32" s="89">
        <v>110</v>
      </c>
      <c r="AC32" s="103">
        <f t="shared" si="8"/>
        <v>1390</v>
      </c>
      <c r="AD32" s="60">
        <f t="shared" si="9"/>
        <v>0.93918918918918914</v>
      </c>
      <c r="AE32" s="139">
        <f t="shared" si="10"/>
        <v>1.0549451563612389</v>
      </c>
      <c r="AF32" s="89">
        <v>75</v>
      </c>
      <c r="AG32" s="60">
        <f t="shared" si="11"/>
        <v>5.0675675675675678E-2</v>
      </c>
      <c r="AH32" s="140">
        <f t="shared" si="12"/>
        <v>1.0032006112300684</v>
      </c>
      <c r="AI32" s="89">
        <v>0</v>
      </c>
      <c r="AJ32" s="89">
        <v>10</v>
      </c>
      <c r="AK32" s="103">
        <f t="shared" si="13"/>
        <v>10</v>
      </c>
      <c r="AL32" s="60">
        <f t="shared" si="14"/>
        <v>6.7567567567567571E-3</v>
      </c>
      <c r="AM32" s="140">
        <f t="shared" si="15"/>
        <v>0.13265970503910543</v>
      </c>
      <c r="AN32" s="89">
        <v>10</v>
      </c>
      <c r="AO32" s="62" t="s">
        <v>7</v>
      </c>
      <c r="AP32" s="166" t="s">
        <v>7</v>
      </c>
      <c r="AQ32" s="176"/>
    </row>
    <row r="33" spans="1:45" x14ac:dyDescent="0.25">
      <c r="A33" s="173"/>
      <c r="B33" s="122">
        <v>7050025.0099999998</v>
      </c>
      <c r="C33" s="134"/>
      <c r="D33" s="83"/>
      <c r="E33" s="89"/>
      <c r="F33" s="89"/>
      <c r="G33" s="89"/>
      <c r="H33" s="122">
        <v>25.01</v>
      </c>
      <c r="I33" s="96">
        <v>1.62</v>
      </c>
      <c r="J33" s="128">
        <f t="shared" si="0"/>
        <v>162</v>
      </c>
      <c r="K33" s="89">
        <v>4230</v>
      </c>
      <c r="L33" s="89">
        <v>3800</v>
      </c>
      <c r="M33" s="89">
        <v>3511</v>
      </c>
      <c r="N33" s="103">
        <f t="shared" si="1"/>
        <v>719</v>
      </c>
      <c r="O33" s="60">
        <f t="shared" si="16"/>
        <v>0.20478496154941611</v>
      </c>
      <c r="P33" s="152">
        <v>2611.9</v>
      </c>
      <c r="Q33" s="109">
        <v>1739</v>
      </c>
      <c r="R33" s="153">
        <v>1612</v>
      </c>
      <c r="S33" s="154">
        <f t="shared" si="3"/>
        <v>127</v>
      </c>
      <c r="T33" s="138">
        <f t="shared" si="4"/>
        <v>7.8784119106699746E-2</v>
      </c>
      <c r="U33" s="89">
        <v>1639</v>
      </c>
      <c r="V33" s="153">
        <v>1533</v>
      </c>
      <c r="W33" s="103">
        <f t="shared" si="5"/>
        <v>106</v>
      </c>
      <c r="X33" s="67">
        <f t="shared" si="6"/>
        <v>6.9145466405740375E-2</v>
      </c>
      <c r="Y33" s="61">
        <f t="shared" si="7"/>
        <v>10.117283950617283</v>
      </c>
      <c r="Z33" s="116">
        <v>2045</v>
      </c>
      <c r="AA33" s="89">
        <v>1635</v>
      </c>
      <c r="AB33" s="89">
        <v>150</v>
      </c>
      <c r="AC33" s="103">
        <f t="shared" si="8"/>
        <v>1785</v>
      </c>
      <c r="AD33" s="60">
        <f t="shared" si="9"/>
        <v>0.87286063569682149</v>
      </c>
      <c r="AE33" s="139">
        <f t="shared" si="10"/>
        <v>0.98044154511798232</v>
      </c>
      <c r="AF33" s="89">
        <v>150</v>
      </c>
      <c r="AG33" s="60">
        <f t="shared" si="11"/>
        <v>7.3349633251833746E-2</v>
      </c>
      <c r="AH33" s="140">
        <f t="shared" si="12"/>
        <v>1.4520654323916882</v>
      </c>
      <c r="AI33" s="89">
        <v>65</v>
      </c>
      <c r="AJ33" s="89">
        <v>10</v>
      </c>
      <c r="AK33" s="103">
        <f t="shared" si="13"/>
        <v>75</v>
      </c>
      <c r="AL33" s="60">
        <f t="shared" si="14"/>
        <v>3.6674816625916873E-2</v>
      </c>
      <c r="AM33" s="140">
        <f t="shared" si="15"/>
        <v>0.72006001268169706</v>
      </c>
      <c r="AN33" s="89">
        <v>40</v>
      </c>
      <c r="AO33" s="62" t="s">
        <v>7</v>
      </c>
      <c r="AP33" s="166" t="s">
        <v>7</v>
      </c>
      <c r="AQ33" s="176"/>
    </row>
    <row r="34" spans="1:45" x14ac:dyDescent="0.25">
      <c r="A34" s="174" t="s">
        <v>59</v>
      </c>
      <c r="B34" s="123">
        <v>7050025.0199999996</v>
      </c>
      <c r="C34" s="135"/>
      <c r="D34" s="82"/>
      <c r="E34" s="88"/>
      <c r="F34" s="88"/>
      <c r="G34" s="88"/>
      <c r="H34" s="123">
        <v>25.02</v>
      </c>
      <c r="I34" s="95">
        <v>1.27</v>
      </c>
      <c r="J34" s="129">
        <f t="shared" ref="J34:J56" si="17">I34*100</f>
        <v>127</v>
      </c>
      <c r="K34" s="88">
        <v>3214</v>
      </c>
      <c r="L34" s="88">
        <v>3024</v>
      </c>
      <c r="M34" s="88">
        <v>2940</v>
      </c>
      <c r="N34" s="102">
        <f t="shared" ref="N34:N55" si="18">K34-M34</f>
        <v>274</v>
      </c>
      <c r="O34" s="57">
        <f t="shared" si="16"/>
        <v>9.3197278911564624E-2</v>
      </c>
      <c r="P34" s="155">
        <v>2537.1</v>
      </c>
      <c r="Q34" s="108">
        <v>1406</v>
      </c>
      <c r="R34" s="156">
        <v>1400</v>
      </c>
      <c r="S34" s="157">
        <f t="shared" ref="S34:S55" si="19">Q34-R34</f>
        <v>6</v>
      </c>
      <c r="T34" s="147">
        <f t="shared" ref="T34:T55" si="20">S34/R34</f>
        <v>4.2857142857142859E-3</v>
      </c>
      <c r="U34" s="88">
        <v>1373</v>
      </c>
      <c r="V34" s="156">
        <v>1363</v>
      </c>
      <c r="W34" s="102">
        <f t="shared" ref="W34:W55" si="21">U34-V34</f>
        <v>10</v>
      </c>
      <c r="X34" s="66">
        <f t="shared" ref="X34:X55" si="22">(U34-V34)/V34</f>
        <v>7.3367571533382242E-3</v>
      </c>
      <c r="Y34" s="58">
        <f t="shared" ref="Y34:Y56" si="23">U34/J34</f>
        <v>10.811023622047244</v>
      </c>
      <c r="Z34" s="115">
        <v>1510</v>
      </c>
      <c r="AA34" s="88">
        <v>1210</v>
      </c>
      <c r="AB34" s="88">
        <v>110</v>
      </c>
      <c r="AC34" s="102">
        <f t="shared" ref="AC34:AC56" si="24">AA34+AB34</f>
        <v>1320</v>
      </c>
      <c r="AD34" s="57">
        <f t="shared" ref="AD34:AD56" si="25">AC34/Z34</f>
        <v>0.8741721854304636</v>
      </c>
      <c r="AE34" s="148">
        <f t="shared" ref="AE34:AE56" si="26">AD34/0.890273</f>
        <v>0.98191474461256678</v>
      </c>
      <c r="AF34" s="88">
        <v>130</v>
      </c>
      <c r="AG34" s="57">
        <f t="shared" ref="AG34:AG56" si="27">AF34/Z34</f>
        <v>8.6092715231788075E-2</v>
      </c>
      <c r="AH34" s="149">
        <f t="shared" ref="AH34:AH56" si="28">AG34/0.050514</f>
        <v>1.7043337536482572</v>
      </c>
      <c r="AI34" s="88">
        <v>45</v>
      </c>
      <c r="AJ34" s="88">
        <v>10</v>
      </c>
      <c r="AK34" s="102">
        <f t="shared" ref="AK34:AK56" si="29">AI34+AJ34</f>
        <v>55</v>
      </c>
      <c r="AL34" s="57">
        <f t="shared" ref="AL34:AL56" si="30">AK34/Z34</f>
        <v>3.6423841059602648E-2</v>
      </c>
      <c r="AM34" s="149">
        <f t="shared" ref="AM34:AM56" si="31">AL34/0.050933</f>
        <v>0.71513244968100542</v>
      </c>
      <c r="AN34" s="88">
        <v>15</v>
      </c>
      <c r="AO34" s="59" t="s">
        <v>6</v>
      </c>
      <c r="AP34" s="166" t="s">
        <v>7</v>
      </c>
      <c r="AQ34" s="176"/>
      <c r="AS34" s="75"/>
    </row>
    <row r="35" spans="1:45" x14ac:dyDescent="0.25">
      <c r="A35" s="174"/>
      <c r="B35" s="123">
        <v>7050026</v>
      </c>
      <c r="C35" s="135"/>
      <c r="D35" s="82"/>
      <c r="E35" s="88"/>
      <c r="F35" s="88"/>
      <c r="G35" s="88"/>
      <c r="H35" s="123">
        <v>26</v>
      </c>
      <c r="I35" s="95">
        <v>1.58</v>
      </c>
      <c r="J35" s="129">
        <f t="shared" si="17"/>
        <v>158</v>
      </c>
      <c r="K35" s="88">
        <v>4024</v>
      </c>
      <c r="L35" s="88">
        <v>3899</v>
      </c>
      <c r="M35" s="88">
        <v>3751</v>
      </c>
      <c r="N35" s="102">
        <f t="shared" si="18"/>
        <v>273</v>
      </c>
      <c r="O35" s="57">
        <f t="shared" si="16"/>
        <v>7.2780591842175418E-2</v>
      </c>
      <c r="P35" s="155">
        <v>2549.1</v>
      </c>
      <c r="Q35" s="108">
        <v>2199</v>
      </c>
      <c r="R35" s="156">
        <v>2048</v>
      </c>
      <c r="S35" s="157">
        <f t="shared" si="19"/>
        <v>151</v>
      </c>
      <c r="T35" s="147">
        <f t="shared" si="20"/>
        <v>7.373046875E-2</v>
      </c>
      <c r="U35" s="88">
        <v>2022</v>
      </c>
      <c r="V35" s="156">
        <v>1947</v>
      </c>
      <c r="W35" s="102">
        <f t="shared" si="21"/>
        <v>75</v>
      </c>
      <c r="X35" s="66">
        <f t="shared" si="22"/>
        <v>3.8520801232665637E-2</v>
      </c>
      <c r="Y35" s="58">
        <f t="shared" si="23"/>
        <v>12.79746835443038</v>
      </c>
      <c r="Z35" s="115">
        <v>1750</v>
      </c>
      <c r="AA35" s="88">
        <v>1295</v>
      </c>
      <c r="AB35" s="88">
        <v>155</v>
      </c>
      <c r="AC35" s="102">
        <f t="shared" si="24"/>
        <v>1450</v>
      </c>
      <c r="AD35" s="57">
        <f t="shared" si="25"/>
        <v>0.82857142857142863</v>
      </c>
      <c r="AE35" s="148">
        <f t="shared" si="26"/>
        <v>0.93069365079186794</v>
      </c>
      <c r="AF35" s="88">
        <v>175</v>
      </c>
      <c r="AG35" s="57">
        <f t="shared" si="27"/>
        <v>0.1</v>
      </c>
      <c r="AH35" s="149">
        <f t="shared" si="28"/>
        <v>1.9796492061606683</v>
      </c>
      <c r="AI35" s="88">
        <v>95</v>
      </c>
      <c r="AJ35" s="88">
        <v>10</v>
      </c>
      <c r="AK35" s="102">
        <f t="shared" si="29"/>
        <v>105</v>
      </c>
      <c r="AL35" s="57">
        <f t="shared" si="30"/>
        <v>0.06</v>
      </c>
      <c r="AM35" s="149">
        <f t="shared" si="31"/>
        <v>1.1780181807472563</v>
      </c>
      <c r="AN35" s="88">
        <v>20</v>
      </c>
      <c r="AO35" s="59" t="s">
        <v>6</v>
      </c>
      <c r="AP35" s="169" t="s">
        <v>6</v>
      </c>
      <c r="AQ35" s="176"/>
      <c r="AR35" s="216"/>
      <c r="AS35" s="217"/>
    </row>
    <row r="36" spans="1:45" x14ac:dyDescent="0.25">
      <c r="A36" s="173"/>
      <c r="B36" s="122">
        <v>7050027</v>
      </c>
      <c r="C36" s="134"/>
      <c r="D36" s="83"/>
      <c r="E36" s="89"/>
      <c r="F36" s="89"/>
      <c r="G36" s="89"/>
      <c r="H36" s="122">
        <v>27</v>
      </c>
      <c r="I36" s="96">
        <v>18.07</v>
      </c>
      <c r="J36" s="128">
        <f t="shared" si="17"/>
        <v>1807</v>
      </c>
      <c r="K36" s="89">
        <v>3624</v>
      </c>
      <c r="L36" s="89">
        <v>3424</v>
      </c>
      <c r="M36" s="89">
        <v>3284</v>
      </c>
      <c r="N36" s="103">
        <f t="shared" si="18"/>
        <v>340</v>
      </c>
      <c r="O36" s="60">
        <f t="shared" si="16"/>
        <v>0.10353227771010962</v>
      </c>
      <c r="P36" s="152">
        <v>200.6</v>
      </c>
      <c r="Q36" s="109">
        <v>1589</v>
      </c>
      <c r="R36" s="153">
        <v>1438</v>
      </c>
      <c r="S36" s="154">
        <f t="shared" si="19"/>
        <v>151</v>
      </c>
      <c r="T36" s="138">
        <f t="shared" si="20"/>
        <v>0.10500695410292073</v>
      </c>
      <c r="U36" s="89">
        <v>1479</v>
      </c>
      <c r="V36" s="153">
        <v>1371</v>
      </c>
      <c r="W36" s="103">
        <f t="shared" si="21"/>
        <v>108</v>
      </c>
      <c r="X36" s="67">
        <f t="shared" si="22"/>
        <v>7.8774617067833702E-2</v>
      </c>
      <c r="Y36" s="61">
        <f t="shared" si="23"/>
        <v>0.81848367459878246</v>
      </c>
      <c r="Z36" s="116">
        <v>1865</v>
      </c>
      <c r="AA36" s="89">
        <v>1530</v>
      </c>
      <c r="AB36" s="89">
        <v>125</v>
      </c>
      <c r="AC36" s="103">
        <f t="shared" si="24"/>
        <v>1655</v>
      </c>
      <c r="AD36" s="60">
        <f t="shared" si="25"/>
        <v>0.88739946380697055</v>
      </c>
      <c r="AE36" s="139">
        <f t="shared" si="26"/>
        <v>0.99677229771875653</v>
      </c>
      <c r="AF36" s="89">
        <v>105</v>
      </c>
      <c r="AG36" s="60">
        <f t="shared" si="27"/>
        <v>5.6300268096514748E-2</v>
      </c>
      <c r="AH36" s="140">
        <f t="shared" si="28"/>
        <v>1.1145478104389821</v>
      </c>
      <c r="AI36" s="89">
        <v>45</v>
      </c>
      <c r="AJ36" s="89">
        <v>20</v>
      </c>
      <c r="AK36" s="103">
        <f t="shared" si="29"/>
        <v>65</v>
      </c>
      <c r="AL36" s="60">
        <f t="shared" si="30"/>
        <v>3.4852546916890083E-2</v>
      </c>
      <c r="AM36" s="140">
        <f t="shared" si="31"/>
        <v>0.68428223189072079</v>
      </c>
      <c r="AN36" s="89">
        <v>35</v>
      </c>
      <c r="AO36" s="62" t="s">
        <v>7</v>
      </c>
      <c r="AP36" s="166" t="s">
        <v>7</v>
      </c>
      <c r="AQ36" s="176"/>
    </row>
    <row r="37" spans="1:45" x14ac:dyDescent="0.25">
      <c r="A37" s="173"/>
      <c r="B37" s="122">
        <v>7050028.0099999998</v>
      </c>
      <c r="C37" s="134"/>
      <c r="D37" s="83"/>
      <c r="E37" s="89"/>
      <c r="F37" s="89"/>
      <c r="G37" s="89"/>
      <c r="H37" s="122">
        <v>28.01</v>
      </c>
      <c r="I37" s="96">
        <v>1.52</v>
      </c>
      <c r="J37" s="128">
        <f t="shared" si="17"/>
        <v>152</v>
      </c>
      <c r="K37" s="89">
        <v>2919</v>
      </c>
      <c r="L37" s="89">
        <v>2871</v>
      </c>
      <c r="M37" s="89">
        <v>2930</v>
      </c>
      <c r="N37" s="103">
        <f t="shared" si="18"/>
        <v>-11</v>
      </c>
      <c r="O37" s="60">
        <f t="shared" si="16"/>
        <v>-3.7542662116040954E-3</v>
      </c>
      <c r="P37" s="152">
        <v>1925.7</v>
      </c>
      <c r="Q37" s="109">
        <v>1100</v>
      </c>
      <c r="R37" s="153">
        <v>1089</v>
      </c>
      <c r="S37" s="154">
        <f t="shared" si="19"/>
        <v>11</v>
      </c>
      <c r="T37" s="138">
        <f t="shared" si="20"/>
        <v>1.0101010101010102E-2</v>
      </c>
      <c r="U37" s="89">
        <v>1088</v>
      </c>
      <c r="V37" s="153">
        <v>1064</v>
      </c>
      <c r="W37" s="103">
        <f t="shared" si="21"/>
        <v>24</v>
      </c>
      <c r="X37" s="67">
        <f t="shared" si="22"/>
        <v>2.2556390977443608E-2</v>
      </c>
      <c r="Y37" s="61">
        <f t="shared" si="23"/>
        <v>7.1578947368421053</v>
      </c>
      <c r="Z37" s="116">
        <v>1470</v>
      </c>
      <c r="AA37" s="89">
        <v>1280</v>
      </c>
      <c r="AB37" s="89">
        <v>90</v>
      </c>
      <c r="AC37" s="103">
        <f t="shared" si="24"/>
        <v>1370</v>
      </c>
      <c r="AD37" s="60">
        <f t="shared" si="25"/>
        <v>0.93197278911564629</v>
      </c>
      <c r="AE37" s="139">
        <f t="shared" si="26"/>
        <v>1.0468393280663868</v>
      </c>
      <c r="AF37" s="89">
        <v>60</v>
      </c>
      <c r="AG37" s="60">
        <f t="shared" si="27"/>
        <v>4.0816326530612242E-2</v>
      </c>
      <c r="AH37" s="140">
        <f t="shared" si="28"/>
        <v>0.80802008414721149</v>
      </c>
      <c r="AI37" s="89">
        <v>25</v>
      </c>
      <c r="AJ37" s="89">
        <v>10</v>
      </c>
      <c r="AK37" s="103">
        <f t="shared" si="29"/>
        <v>35</v>
      </c>
      <c r="AL37" s="60">
        <f t="shared" si="30"/>
        <v>2.3809523809523808E-2</v>
      </c>
      <c r="AM37" s="140">
        <f t="shared" si="31"/>
        <v>0.46746753204256197</v>
      </c>
      <c r="AN37" s="89">
        <v>0</v>
      </c>
      <c r="AO37" s="62" t="s">
        <v>7</v>
      </c>
      <c r="AP37" s="166" t="s">
        <v>7</v>
      </c>
      <c r="AQ37" s="176"/>
      <c r="AS37" s="75"/>
    </row>
    <row r="38" spans="1:45" x14ac:dyDescent="0.25">
      <c r="A38" s="173"/>
      <c r="B38" s="122">
        <v>7050028.0199999996</v>
      </c>
      <c r="C38" s="134"/>
      <c r="D38" s="83"/>
      <c r="E38" s="89"/>
      <c r="F38" s="89"/>
      <c r="G38" s="89"/>
      <c r="H38" s="122">
        <v>28.02</v>
      </c>
      <c r="I38" s="96">
        <v>1.46</v>
      </c>
      <c r="J38" s="128">
        <f t="shared" si="17"/>
        <v>146</v>
      </c>
      <c r="K38" s="89">
        <v>3712</v>
      </c>
      <c r="L38" s="89">
        <v>3788</v>
      </c>
      <c r="M38" s="89">
        <v>3832</v>
      </c>
      <c r="N38" s="103">
        <f t="shared" si="18"/>
        <v>-120</v>
      </c>
      <c r="O38" s="60">
        <f t="shared" si="16"/>
        <v>-3.1315240083507306E-2</v>
      </c>
      <c r="P38" s="152">
        <v>2539.3000000000002</v>
      </c>
      <c r="Q38" s="109">
        <v>1384</v>
      </c>
      <c r="R38" s="153">
        <v>1344</v>
      </c>
      <c r="S38" s="154">
        <f t="shared" si="19"/>
        <v>40</v>
      </c>
      <c r="T38" s="138">
        <f t="shared" si="20"/>
        <v>2.976190476190476E-2</v>
      </c>
      <c r="U38" s="89">
        <v>1370</v>
      </c>
      <c r="V38" s="153">
        <v>1318</v>
      </c>
      <c r="W38" s="103">
        <f t="shared" si="21"/>
        <v>52</v>
      </c>
      <c r="X38" s="67">
        <f t="shared" si="22"/>
        <v>3.9453717754172987E-2</v>
      </c>
      <c r="Y38" s="61">
        <f t="shared" si="23"/>
        <v>9.3835616438356162</v>
      </c>
      <c r="Z38" s="116">
        <v>1790</v>
      </c>
      <c r="AA38" s="89">
        <v>1560</v>
      </c>
      <c r="AB38" s="89">
        <v>105</v>
      </c>
      <c r="AC38" s="103">
        <f t="shared" si="24"/>
        <v>1665</v>
      </c>
      <c r="AD38" s="60">
        <f t="shared" si="25"/>
        <v>0.93016759776536317</v>
      </c>
      <c r="AE38" s="139">
        <f t="shared" si="26"/>
        <v>1.0448116451530747</v>
      </c>
      <c r="AF38" s="89">
        <v>65</v>
      </c>
      <c r="AG38" s="60">
        <f t="shared" si="27"/>
        <v>3.6312849162011177E-2</v>
      </c>
      <c r="AH38" s="140">
        <f t="shared" si="28"/>
        <v>0.71886703017007514</v>
      </c>
      <c r="AI38" s="89">
        <v>35</v>
      </c>
      <c r="AJ38" s="89">
        <v>10</v>
      </c>
      <c r="AK38" s="103">
        <f t="shared" si="29"/>
        <v>45</v>
      </c>
      <c r="AL38" s="60">
        <f t="shared" si="30"/>
        <v>2.5139664804469275E-2</v>
      </c>
      <c r="AM38" s="140">
        <f t="shared" si="31"/>
        <v>0.49358303662594538</v>
      </c>
      <c r="AN38" s="89">
        <v>10</v>
      </c>
      <c r="AO38" s="62" t="s">
        <v>7</v>
      </c>
      <c r="AP38" s="166" t="s">
        <v>7</v>
      </c>
      <c r="AQ38" s="176"/>
    </row>
    <row r="39" spans="1:45" x14ac:dyDescent="0.25">
      <c r="A39" s="173" t="s">
        <v>74</v>
      </c>
      <c r="B39" s="122">
        <v>7050028.0300000003</v>
      </c>
      <c r="C39" s="134"/>
      <c r="D39" s="83"/>
      <c r="E39" s="89"/>
      <c r="F39" s="89"/>
      <c r="G39" s="89"/>
      <c r="H39" s="122">
        <v>28.03</v>
      </c>
      <c r="I39" s="96">
        <v>1.68</v>
      </c>
      <c r="J39" s="128">
        <f t="shared" si="17"/>
        <v>168</v>
      </c>
      <c r="K39" s="89">
        <v>4210</v>
      </c>
      <c r="L39" s="89">
        <v>4316</v>
      </c>
      <c r="M39" s="89">
        <v>4430</v>
      </c>
      <c r="N39" s="103">
        <f t="shared" si="18"/>
        <v>-220</v>
      </c>
      <c r="O39" s="60">
        <f t="shared" si="16"/>
        <v>-4.9661399548532728E-2</v>
      </c>
      <c r="P39" s="152">
        <v>2502.5</v>
      </c>
      <c r="Q39" s="109">
        <v>1587</v>
      </c>
      <c r="R39" s="153">
        <v>1576</v>
      </c>
      <c r="S39" s="154">
        <f t="shared" si="19"/>
        <v>11</v>
      </c>
      <c r="T39" s="138">
        <f t="shared" si="20"/>
        <v>6.9796954314720813E-3</v>
      </c>
      <c r="U39" s="89">
        <v>1577</v>
      </c>
      <c r="V39" s="153">
        <v>1562</v>
      </c>
      <c r="W39" s="103">
        <f t="shared" si="21"/>
        <v>15</v>
      </c>
      <c r="X39" s="67">
        <f t="shared" si="22"/>
        <v>9.6030729833546727E-3</v>
      </c>
      <c r="Y39" s="61">
        <f t="shared" si="23"/>
        <v>9.3869047619047628</v>
      </c>
      <c r="Z39" s="116">
        <v>2265</v>
      </c>
      <c r="AA39" s="89">
        <v>1955</v>
      </c>
      <c r="AB39" s="89">
        <v>110</v>
      </c>
      <c r="AC39" s="103">
        <f t="shared" si="24"/>
        <v>2065</v>
      </c>
      <c r="AD39" s="60">
        <f t="shared" si="25"/>
        <v>0.91169977924944812</v>
      </c>
      <c r="AE39" s="139">
        <f t="shared" si="26"/>
        <v>1.0240676503156314</v>
      </c>
      <c r="AF39" s="89">
        <v>115</v>
      </c>
      <c r="AG39" s="60">
        <f t="shared" si="27"/>
        <v>5.0772626931567331E-2</v>
      </c>
      <c r="AH39" s="140">
        <f t="shared" si="28"/>
        <v>1.0051199059976903</v>
      </c>
      <c r="AI39" s="89">
        <v>45</v>
      </c>
      <c r="AJ39" s="89">
        <v>0</v>
      </c>
      <c r="AK39" s="103">
        <f t="shared" si="29"/>
        <v>45</v>
      </c>
      <c r="AL39" s="60">
        <f t="shared" si="30"/>
        <v>1.9867549668874173E-2</v>
      </c>
      <c r="AM39" s="140">
        <f t="shared" si="31"/>
        <v>0.39007224528054846</v>
      </c>
      <c r="AN39" s="89">
        <v>30</v>
      </c>
      <c r="AO39" s="62" t="s">
        <v>7</v>
      </c>
      <c r="AP39" s="166" t="s">
        <v>7</v>
      </c>
      <c r="AQ39" s="176" t="s">
        <v>75</v>
      </c>
    </row>
    <row r="40" spans="1:45" x14ac:dyDescent="0.25">
      <c r="A40" s="173"/>
      <c r="B40" s="122">
        <v>7050100.0099999998</v>
      </c>
      <c r="C40" s="134"/>
      <c r="D40" s="83"/>
      <c r="E40" s="89"/>
      <c r="F40" s="89"/>
      <c r="G40" s="89"/>
      <c r="H40" s="122">
        <v>100.01</v>
      </c>
      <c r="I40" s="96">
        <v>1.35</v>
      </c>
      <c r="J40" s="128">
        <f t="shared" si="17"/>
        <v>135</v>
      </c>
      <c r="K40" s="89">
        <v>3687</v>
      </c>
      <c r="L40" s="89">
        <v>3665</v>
      </c>
      <c r="M40" s="89">
        <v>3772</v>
      </c>
      <c r="N40" s="103">
        <f t="shared" si="18"/>
        <v>-85</v>
      </c>
      <c r="O40" s="60">
        <f t="shared" si="16"/>
        <v>-2.2534464475079532E-2</v>
      </c>
      <c r="P40" s="152">
        <v>2728.1</v>
      </c>
      <c r="Q40" s="109">
        <v>1447</v>
      </c>
      <c r="R40" s="153">
        <v>1355</v>
      </c>
      <c r="S40" s="154">
        <f t="shared" si="19"/>
        <v>92</v>
      </c>
      <c r="T40" s="138">
        <f t="shared" si="20"/>
        <v>6.7896678966789664E-2</v>
      </c>
      <c r="U40" s="89">
        <v>1411</v>
      </c>
      <c r="V40" s="153">
        <v>1338</v>
      </c>
      <c r="W40" s="103">
        <f t="shared" si="21"/>
        <v>73</v>
      </c>
      <c r="X40" s="67">
        <f t="shared" si="22"/>
        <v>5.4559043348281017E-2</v>
      </c>
      <c r="Y40" s="61">
        <f t="shared" si="23"/>
        <v>10.451851851851853</v>
      </c>
      <c r="Z40" s="116">
        <v>1965</v>
      </c>
      <c r="AA40" s="89">
        <v>1695</v>
      </c>
      <c r="AB40" s="89">
        <v>120</v>
      </c>
      <c r="AC40" s="103">
        <f t="shared" si="24"/>
        <v>1815</v>
      </c>
      <c r="AD40" s="60">
        <f t="shared" si="25"/>
        <v>0.92366412213740456</v>
      </c>
      <c r="AE40" s="139">
        <f t="shared" si="26"/>
        <v>1.0375066099246013</v>
      </c>
      <c r="AF40" s="89">
        <v>75</v>
      </c>
      <c r="AG40" s="60">
        <f t="shared" si="27"/>
        <v>3.8167938931297711E-2</v>
      </c>
      <c r="AH40" s="140">
        <f t="shared" si="28"/>
        <v>0.7555913000613238</v>
      </c>
      <c r="AI40" s="89">
        <v>35</v>
      </c>
      <c r="AJ40" s="89">
        <v>15</v>
      </c>
      <c r="AK40" s="103">
        <f t="shared" si="29"/>
        <v>50</v>
      </c>
      <c r="AL40" s="60">
        <f t="shared" si="30"/>
        <v>2.5445292620865138E-2</v>
      </c>
      <c r="AM40" s="140">
        <f t="shared" si="31"/>
        <v>0.49958362203021889</v>
      </c>
      <c r="AN40" s="89">
        <v>30</v>
      </c>
      <c r="AO40" s="62" t="s">
        <v>7</v>
      </c>
      <c r="AP40" s="166" t="s">
        <v>7</v>
      </c>
      <c r="AQ40" s="176"/>
      <c r="AS40" s="75"/>
    </row>
    <row r="41" spans="1:45" x14ac:dyDescent="0.25">
      <c r="A41" s="173" t="s">
        <v>69</v>
      </c>
      <c r="B41" s="122">
        <v>7050100.0199999996</v>
      </c>
      <c r="C41" s="134"/>
      <c r="D41" s="83"/>
      <c r="E41" s="89"/>
      <c r="F41" s="89"/>
      <c r="G41" s="89"/>
      <c r="H41" s="122">
        <v>100.02</v>
      </c>
      <c r="I41" s="96">
        <v>10.42</v>
      </c>
      <c r="J41" s="128">
        <f t="shared" si="17"/>
        <v>1042</v>
      </c>
      <c r="K41" s="89">
        <v>4548</v>
      </c>
      <c r="L41" s="89">
        <v>3347</v>
      </c>
      <c r="M41" s="89">
        <v>2588</v>
      </c>
      <c r="N41" s="103">
        <f t="shared" si="18"/>
        <v>1960</v>
      </c>
      <c r="O41" s="60">
        <f t="shared" si="16"/>
        <v>0.75734157650695522</v>
      </c>
      <c r="P41" s="152">
        <v>436.4</v>
      </c>
      <c r="Q41" s="109">
        <v>1504</v>
      </c>
      <c r="R41" s="153">
        <v>778</v>
      </c>
      <c r="S41" s="154">
        <f t="shared" si="19"/>
        <v>726</v>
      </c>
      <c r="T41" s="138">
        <f t="shared" si="20"/>
        <v>0.93316195372750643</v>
      </c>
      <c r="U41" s="89">
        <v>1489</v>
      </c>
      <c r="V41" s="153">
        <v>774</v>
      </c>
      <c r="W41" s="103">
        <f t="shared" si="21"/>
        <v>715</v>
      </c>
      <c r="X41" s="67">
        <f t="shared" si="22"/>
        <v>0.92377260981912146</v>
      </c>
      <c r="Y41" s="61">
        <f t="shared" si="23"/>
        <v>1.4289827255278311</v>
      </c>
      <c r="Z41" s="116">
        <v>2625</v>
      </c>
      <c r="AA41" s="89">
        <v>2370</v>
      </c>
      <c r="AB41" s="89">
        <v>140</v>
      </c>
      <c r="AC41" s="103">
        <f t="shared" si="24"/>
        <v>2510</v>
      </c>
      <c r="AD41" s="60">
        <f t="shared" si="25"/>
        <v>0.95619047619047615</v>
      </c>
      <c r="AE41" s="139">
        <f t="shared" si="26"/>
        <v>1.0740418682701556</v>
      </c>
      <c r="AF41" s="89">
        <v>55</v>
      </c>
      <c r="AG41" s="60">
        <f t="shared" si="27"/>
        <v>2.0952380952380951E-2</v>
      </c>
      <c r="AH41" s="140">
        <f t="shared" si="28"/>
        <v>0.41478364319556854</v>
      </c>
      <c r="AI41" s="89">
        <v>15</v>
      </c>
      <c r="AJ41" s="89">
        <v>25</v>
      </c>
      <c r="AK41" s="103">
        <f t="shared" si="29"/>
        <v>40</v>
      </c>
      <c r="AL41" s="60">
        <f t="shared" si="30"/>
        <v>1.5238095238095238E-2</v>
      </c>
      <c r="AM41" s="140">
        <f t="shared" si="31"/>
        <v>0.29917922050723966</v>
      </c>
      <c r="AN41" s="89">
        <v>20</v>
      </c>
      <c r="AO41" s="62" t="s">
        <v>7</v>
      </c>
      <c r="AP41" s="166" t="s">
        <v>7</v>
      </c>
      <c r="AQ41" s="176" t="s">
        <v>79</v>
      </c>
      <c r="AS41" s="75"/>
    </row>
    <row r="42" spans="1:45" x14ac:dyDescent="0.25">
      <c r="A42" s="173" t="s">
        <v>73</v>
      </c>
      <c r="B42" s="122">
        <v>7050100.0300000003</v>
      </c>
      <c r="C42" s="134"/>
      <c r="D42" s="83"/>
      <c r="E42" s="89"/>
      <c r="F42" s="89"/>
      <c r="G42" s="89"/>
      <c r="H42" s="122">
        <v>100.03</v>
      </c>
      <c r="I42" s="96">
        <v>1.76</v>
      </c>
      <c r="J42" s="128">
        <f t="shared" si="17"/>
        <v>176</v>
      </c>
      <c r="K42" s="89">
        <v>5337</v>
      </c>
      <c r="L42" s="89">
        <v>5666</v>
      </c>
      <c r="M42" s="89">
        <v>5701</v>
      </c>
      <c r="N42" s="103">
        <f t="shared" si="18"/>
        <v>-364</v>
      </c>
      <c r="O42" s="60">
        <f t="shared" si="16"/>
        <v>-6.3848447640764777E-2</v>
      </c>
      <c r="P42" s="152">
        <v>3040.9</v>
      </c>
      <c r="Q42" s="109">
        <v>2062</v>
      </c>
      <c r="R42" s="153">
        <v>2026</v>
      </c>
      <c r="S42" s="154">
        <f t="shared" si="19"/>
        <v>36</v>
      </c>
      <c r="T42" s="138">
        <f t="shared" si="20"/>
        <v>1.7769002961500493E-2</v>
      </c>
      <c r="U42" s="89">
        <v>2036</v>
      </c>
      <c r="V42" s="153">
        <v>2009</v>
      </c>
      <c r="W42" s="103">
        <f t="shared" si="21"/>
        <v>27</v>
      </c>
      <c r="X42" s="67">
        <f t="shared" si="22"/>
        <v>1.3439522150323544E-2</v>
      </c>
      <c r="Y42" s="61">
        <f t="shared" si="23"/>
        <v>11.568181818181818</v>
      </c>
      <c r="Z42" s="116">
        <v>2985</v>
      </c>
      <c r="AA42" s="89">
        <v>2520</v>
      </c>
      <c r="AB42" s="89">
        <v>205</v>
      </c>
      <c r="AC42" s="103">
        <f t="shared" si="24"/>
        <v>2725</v>
      </c>
      <c r="AD42" s="60">
        <f t="shared" si="25"/>
        <v>0.91289782244556117</v>
      </c>
      <c r="AE42" s="139">
        <f t="shared" si="26"/>
        <v>1.0254133534832137</v>
      </c>
      <c r="AF42" s="89">
        <v>145</v>
      </c>
      <c r="AG42" s="60">
        <f t="shared" si="27"/>
        <v>4.8576214405360134E-2</v>
      </c>
      <c r="AH42" s="140">
        <f t="shared" si="28"/>
        <v>0.961638642858616</v>
      </c>
      <c r="AI42" s="89">
        <v>65</v>
      </c>
      <c r="AJ42" s="89">
        <v>15</v>
      </c>
      <c r="AK42" s="103">
        <f t="shared" si="29"/>
        <v>80</v>
      </c>
      <c r="AL42" s="60">
        <f t="shared" si="30"/>
        <v>2.6800670016750419E-2</v>
      </c>
      <c r="AM42" s="140">
        <f t="shared" si="31"/>
        <v>0.52619460893233105</v>
      </c>
      <c r="AN42" s="89">
        <v>30</v>
      </c>
      <c r="AO42" s="62" t="s">
        <v>7</v>
      </c>
      <c r="AP42" s="166" t="s">
        <v>7</v>
      </c>
      <c r="AQ42" s="176" t="s">
        <v>79</v>
      </c>
    </row>
    <row r="43" spans="1:45" x14ac:dyDescent="0.25">
      <c r="A43" s="173" t="s">
        <v>64</v>
      </c>
      <c r="B43" s="122">
        <v>7050100.04</v>
      </c>
      <c r="C43" s="134"/>
      <c r="D43" s="83"/>
      <c r="E43" s="89"/>
      <c r="F43" s="89"/>
      <c r="G43" s="89"/>
      <c r="H43" s="122">
        <v>100.04</v>
      </c>
      <c r="I43" s="96">
        <v>4.2300000000000004</v>
      </c>
      <c r="J43" s="128">
        <f t="shared" si="17"/>
        <v>423.00000000000006</v>
      </c>
      <c r="K43" s="89">
        <v>9581</v>
      </c>
      <c r="L43" s="89">
        <v>7509</v>
      </c>
      <c r="M43" s="89">
        <v>4258</v>
      </c>
      <c r="N43" s="103">
        <f t="shared" si="18"/>
        <v>5323</v>
      </c>
      <c r="O43" s="60">
        <f t="shared" si="16"/>
        <v>1.2501174260216064</v>
      </c>
      <c r="P43" s="152">
        <v>2266.6999999999998</v>
      </c>
      <c r="Q43" s="109">
        <v>3742</v>
      </c>
      <c r="R43" s="153">
        <v>1506</v>
      </c>
      <c r="S43" s="154">
        <f t="shared" si="19"/>
        <v>2236</v>
      </c>
      <c r="T43" s="138">
        <f t="shared" si="20"/>
        <v>1.4847277556440903</v>
      </c>
      <c r="U43" s="89">
        <v>3557</v>
      </c>
      <c r="V43" s="153">
        <v>1485</v>
      </c>
      <c r="W43" s="103">
        <f t="shared" si="21"/>
        <v>2072</v>
      </c>
      <c r="X43" s="67">
        <f t="shared" si="22"/>
        <v>1.3952861952861952</v>
      </c>
      <c r="Y43" s="61">
        <f t="shared" si="23"/>
        <v>8.408983451536642</v>
      </c>
      <c r="Z43" s="116">
        <v>5230</v>
      </c>
      <c r="AA43" s="89">
        <v>4605</v>
      </c>
      <c r="AB43" s="89">
        <v>305</v>
      </c>
      <c r="AC43" s="103">
        <f t="shared" si="24"/>
        <v>4910</v>
      </c>
      <c r="AD43" s="60">
        <f t="shared" si="25"/>
        <v>0.93881453154875716</v>
      </c>
      <c r="AE43" s="139">
        <f t="shared" si="26"/>
        <v>1.0545243218077569</v>
      </c>
      <c r="AF43" s="89">
        <v>205</v>
      </c>
      <c r="AG43" s="60">
        <f t="shared" si="27"/>
        <v>3.9196940726577437E-2</v>
      </c>
      <c r="AH43" s="140">
        <f t="shared" si="28"/>
        <v>0.77596192593295787</v>
      </c>
      <c r="AI43" s="89">
        <v>45</v>
      </c>
      <c r="AJ43" s="89">
        <v>15</v>
      </c>
      <c r="AK43" s="103">
        <f t="shared" si="29"/>
        <v>60</v>
      </c>
      <c r="AL43" s="60">
        <f t="shared" si="30"/>
        <v>1.1472275334608031E-2</v>
      </c>
      <c r="AM43" s="140">
        <f t="shared" si="31"/>
        <v>0.22524248197844288</v>
      </c>
      <c r="AN43" s="89">
        <v>50</v>
      </c>
      <c r="AO43" s="62" t="s">
        <v>7</v>
      </c>
      <c r="AP43" s="166" t="s">
        <v>7</v>
      </c>
      <c r="AQ43" s="176" t="s">
        <v>79</v>
      </c>
      <c r="AS43" s="75"/>
    </row>
    <row r="44" spans="1:45" x14ac:dyDescent="0.25">
      <c r="A44" s="173"/>
      <c r="B44" s="122">
        <v>7050100.0499999998</v>
      </c>
      <c r="C44" s="134"/>
      <c r="D44" s="83"/>
      <c r="E44" s="89"/>
      <c r="F44" s="89"/>
      <c r="G44" s="89"/>
      <c r="H44" s="122">
        <v>100.05</v>
      </c>
      <c r="I44" s="96">
        <v>2.08</v>
      </c>
      <c r="J44" s="128">
        <f t="shared" si="17"/>
        <v>208</v>
      </c>
      <c r="K44" s="89">
        <v>2440</v>
      </c>
      <c r="L44" s="89">
        <v>2411</v>
      </c>
      <c r="M44" s="89">
        <v>2341</v>
      </c>
      <c r="N44" s="103">
        <f t="shared" si="18"/>
        <v>99</v>
      </c>
      <c r="O44" s="60">
        <f t="shared" si="16"/>
        <v>4.2289619820589493E-2</v>
      </c>
      <c r="P44" s="152">
        <v>1174.0999999999999</v>
      </c>
      <c r="Q44" s="109">
        <v>966</v>
      </c>
      <c r="R44" s="153">
        <v>863</v>
      </c>
      <c r="S44" s="154">
        <f t="shared" si="19"/>
        <v>103</v>
      </c>
      <c r="T44" s="138">
        <f t="shared" si="20"/>
        <v>0.11935110081112399</v>
      </c>
      <c r="U44" s="89">
        <v>953</v>
      </c>
      <c r="V44" s="153">
        <v>861</v>
      </c>
      <c r="W44" s="103">
        <f t="shared" si="21"/>
        <v>92</v>
      </c>
      <c r="X44" s="67">
        <f t="shared" si="22"/>
        <v>0.10685249709639953</v>
      </c>
      <c r="Y44" s="61">
        <f t="shared" si="23"/>
        <v>4.5817307692307692</v>
      </c>
      <c r="Z44" s="116">
        <v>1375</v>
      </c>
      <c r="AA44" s="89">
        <v>1240</v>
      </c>
      <c r="AB44" s="89">
        <v>50</v>
      </c>
      <c r="AC44" s="103">
        <f t="shared" si="24"/>
        <v>1290</v>
      </c>
      <c r="AD44" s="60">
        <f t="shared" si="25"/>
        <v>0.93818181818181823</v>
      </c>
      <c r="AE44" s="139">
        <f t="shared" si="26"/>
        <v>1.0538136259122968</v>
      </c>
      <c r="AF44" s="89">
        <v>50</v>
      </c>
      <c r="AG44" s="60">
        <f t="shared" si="27"/>
        <v>3.6363636363636362E-2</v>
      </c>
      <c r="AH44" s="140">
        <f t="shared" si="28"/>
        <v>0.71987243860387928</v>
      </c>
      <c r="AI44" s="89">
        <v>0</v>
      </c>
      <c r="AJ44" s="89">
        <v>10</v>
      </c>
      <c r="AK44" s="103">
        <f t="shared" si="29"/>
        <v>10</v>
      </c>
      <c r="AL44" s="60">
        <f t="shared" si="30"/>
        <v>7.2727272727272727E-3</v>
      </c>
      <c r="AM44" s="140">
        <f t="shared" si="31"/>
        <v>0.14279008251481892</v>
      </c>
      <c r="AN44" s="89">
        <v>20</v>
      </c>
      <c r="AO44" s="62" t="s">
        <v>7</v>
      </c>
      <c r="AP44" s="166" t="s">
        <v>7</v>
      </c>
      <c r="AQ44" s="176"/>
      <c r="AS44" s="75"/>
    </row>
    <row r="45" spans="1:45" x14ac:dyDescent="0.25">
      <c r="A45" s="173"/>
      <c r="B45" s="122">
        <v>7050100.0800000001</v>
      </c>
      <c r="C45" s="134"/>
      <c r="D45" s="83"/>
      <c r="E45" s="89"/>
      <c r="F45" s="89"/>
      <c r="G45" s="89"/>
      <c r="H45" s="122">
        <v>100.08</v>
      </c>
      <c r="I45" s="96">
        <v>2.17</v>
      </c>
      <c r="J45" s="128">
        <f t="shared" si="17"/>
        <v>217</v>
      </c>
      <c r="K45" s="89">
        <v>5624</v>
      </c>
      <c r="L45" s="89">
        <v>5527</v>
      </c>
      <c r="M45" s="89">
        <v>5154</v>
      </c>
      <c r="N45" s="103">
        <f t="shared" si="18"/>
        <v>470</v>
      </c>
      <c r="O45" s="60">
        <f t="shared" si="16"/>
        <v>9.1191307722157541E-2</v>
      </c>
      <c r="P45" s="152">
        <v>2595.4</v>
      </c>
      <c r="Q45" s="109">
        <v>2361</v>
      </c>
      <c r="R45" s="153">
        <v>2132</v>
      </c>
      <c r="S45" s="154">
        <f t="shared" si="19"/>
        <v>229</v>
      </c>
      <c r="T45" s="138">
        <f t="shared" si="20"/>
        <v>0.10741088180112571</v>
      </c>
      <c r="U45" s="89">
        <v>2204</v>
      </c>
      <c r="V45" s="153">
        <v>2048</v>
      </c>
      <c r="W45" s="103">
        <f t="shared" si="21"/>
        <v>156</v>
      </c>
      <c r="X45" s="67">
        <f t="shared" si="22"/>
        <v>7.6171875E-2</v>
      </c>
      <c r="Y45" s="61">
        <f t="shared" si="23"/>
        <v>10.15668202764977</v>
      </c>
      <c r="Z45" s="116">
        <v>2870</v>
      </c>
      <c r="AA45" s="89">
        <v>2420</v>
      </c>
      <c r="AB45" s="89">
        <v>220</v>
      </c>
      <c r="AC45" s="103">
        <f t="shared" si="24"/>
        <v>2640</v>
      </c>
      <c r="AD45" s="60">
        <f t="shared" si="25"/>
        <v>0.91986062717770034</v>
      </c>
      <c r="AE45" s="139">
        <f t="shared" si="26"/>
        <v>1.0332343305679272</v>
      </c>
      <c r="AF45" s="89">
        <v>90</v>
      </c>
      <c r="AG45" s="60">
        <f t="shared" si="27"/>
        <v>3.1358885017421602E-2</v>
      </c>
      <c r="AH45" s="140">
        <f t="shared" si="28"/>
        <v>0.62079591830822345</v>
      </c>
      <c r="AI45" s="89">
        <v>90</v>
      </c>
      <c r="AJ45" s="89">
        <v>30</v>
      </c>
      <c r="AK45" s="103">
        <f t="shared" si="29"/>
        <v>120</v>
      </c>
      <c r="AL45" s="60">
        <f t="shared" si="30"/>
        <v>4.1811846689895474E-2</v>
      </c>
      <c r="AM45" s="140">
        <f t="shared" si="31"/>
        <v>0.82091859285523083</v>
      </c>
      <c r="AN45" s="89">
        <v>15</v>
      </c>
      <c r="AO45" s="62" t="s">
        <v>7</v>
      </c>
      <c r="AP45" s="166" t="s">
        <v>7</v>
      </c>
      <c r="AQ45" s="176"/>
    </row>
    <row r="46" spans="1:45" x14ac:dyDescent="0.25">
      <c r="A46" s="173" t="s">
        <v>65</v>
      </c>
      <c r="B46" s="122">
        <v>7050100.0899999999</v>
      </c>
      <c r="C46" s="134"/>
      <c r="D46" s="83"/>
      <c r="E46" s="89"/>
      <c r="F46" s="89"/>
      <c r="G46" s="89"/>
      <c r="H46" s="122">
        <v>100.09</v>
      </c>
      <c r="I46" s="96">
        <v>7.2</v>
      </c>
      <c r="J46" s="128">
        <f t="shared" si="17"/>
        <v>720</v>
      </c>
      <c r="K46" s="89">
        <v>8980</v>
      </c>
      <c r="L46" s="89">
        <v>6544</v>
      </c>
      <c r="M46" s="89">
        <v>6069</v>
      </c>
      <c r="N46" s="103">
        <f t="shared" si="18"/>
        <v>2911</v>
      </c>
      <c r="O46" s="60">
        <f t="shared" si="16"/>
        <v>0.47965068380293296</v>
      </c>
      <c r="P46" s="152">
        <v>1246.4000000000001</v>
      </c>
      <c r="Q46" s="109">
        <v>3524</v>
      </c>
      <c r="R46" s="153">
        <v>2217</v>
      </c>
      <c r="S46" s="154">
        <f t="shared" si="19"/>
        <v>1307</v>
      </c>
      <c r="T46" s="138">
        <f t="shared" si="20"/>
        <v>0.58953540820929184</v>
      </c>
      <c r="U46" s="89">
        <v>3391</v>
      </c>
      <c r="V46" s="153">
        <v>2188</v>
      </c>
      <c r="W46" s="103">
        <f t="shared" si="21"/>
        <v>1203</v>
      </c>
      <c r="X46" s="67">
        <f t="shared" si="22"/>
        <v>0.54981718464351004</v>
      </c>
      <c r="Y46" s="61">
        <f t="shared" si="23"/>
        <v>4.7097222222222221</v>
      </c>
      <c r="Z46" s="116">
        <v>4870</v>
      </c>
      <c r="AA46" s="89">
        <v>4375</v>
      </c>
      <c r="AB46" s="89">
        <v>255</v>
      </c>
      <c r="AC46" s="103">
        <f t="shared" si="24"/>
        <v>4630</v>
      </c>
      <c r="AD46" s="60">
        <f t="shared" si="25"/>
        <v>0.95071868583162222</v>
      </c>
      <c r="AE46" s="139">
        <f t="shared" si="26"/>
        <v>1.0678956745084061</v>
      </c>
      <c r="AF46" s="89">
        <v>140</v>
      </c>
      <c r="AG46" s="60">
        <f t="shared" si="27"/>
        <v>2.8747433264887063E-2</v>
      </c>
      <c r="AH46" s="140">
        <f t="shared" si="28"/>
        <v>0.56909833441990465</v>
      </c>
      <c r="AI46" s="89">
        <v>65</v>
      </c>
      <c r="AJ46" s="89">
        <v>15</v>
      </c>
      <c r="AK46" s="103">
        <f t="shared" si="29"/>
        <v>80</v>
      </c>
      <c r="AL46" s="60">
        <f t="shared" si="30"/>
        <v>1.6427104722792608E-2</v>
      </c>
      <c r="AM46" s="140">
        <f t="shared" si="31"/>
        <v>0.32252380034148015</v>
      </c>
      <c r="AN46" s="89">
        <v>25</v>
      </c>
      <c r="AO46" s="62" t="s">
        <v>7</v>
      </c>
      <c r="AP46" s="166" t="s">
        <v>7</v>
      </c>
      <c r="AQ46" s="176" t="s">
        <v>79</v>
      </c>
      <c r="AS46" s="75"/>
    </row>
    <row r="47" spans="1:45" x14ac:dyDescent="0.25">
      <c r="A47" s="173"/>
      <c r="B47" s="122">
        <v>7050100.0999999996</v>
      </c>
      <c r="C47" s="134"/>
      <c r="D47" s="83"/>
      <c r="E47" s="89"/>
      <c r="F47" s="89"/>
      <c r="G47" s="89"/>
      <c r="H47" s="122">
        <v>100.1</v>
      </c>
      <c r="I47" s="96">
        <v>1.93</v>
      </c>
      <c r="J47" s="128">
        <f t="shared" si="17"/>
        <v>193</v>
      </c>
      <c r="K47" s="89">
        <v>6830</v>
      </c>
      <c r="L47" s="89">
        <v>6604</v>
      </c>
      <c r="M47" s="89">
        <v>6187</v>
      </c>
      <c r="N47" s="103">
        <f t="shared" si="18"/>
        <v>643</v>
      </c>
      <c r="O47" s="60">
        <f t="shared" si="16"/>
        <v>0.10392759010829158</v>
      </c>
      <c r="P47" s="152">
        <v>3533.2</v>
      </c>
      <c r="Q47" s="109">
        <v>2441</v>
      </c>
      <c r="R47" s="153">
        <v>2147</v>
      </c>
      <c r="S47" s="154">
        <f t="shared" si="19"/>
        <v>294</v>
      </c>
      <c r="T47" s="138">
        <f t="shared" si="20"/>
        <v>0.13693525850023289</v>
      </c>
      <c r="U47" s="89">
        <v>2431</v>
      </c>
      <c r="V47" s="153">
        <v>2119</v>
      </c>
      <c r="W47" s="103">
        <f t="shared" si="21"/>
        <v>312</v>
      </c>
      <c r="X47" s="67">
        <f t="shared" si="22"/>
        <v>0.14723926380368099</v>
      </c>
      <c r="Y47" s="61">
        <f t="shared" si="23"/>
        <v>12.595854922279793</v>
      </c>
      <c r="Z47" s="116">
        <v>4035</v>
      </c>
      <c r="AA47" s="89">
        <v>3615</v>
      </c>
      <c r="AB47" s="89">
        <v>210</v>
      </c>
      <c r="AC47" s="103">
        <f t="shared" si="24"/>
        <v>3825</v>
      </c>
      <c r="AD47" s="60">
        <f t="shared" si="25"/>
        <v>0.94795539033457255</v>
      </c>
      <c r="AE47" s="139">
        <f t="shared" si="26"/>
        <v>1.0647918001945162</v>
      </c>
      <c r="AF47" s="89">
        <v>145</v>
      </c>
      <c r="AG47" s="60">
        <f t="shared" si="27"/>
        <v>3.5935563816604711E-2</v>
      </c>
      <c r="AH47" s="140">
        <f t="shared" si="28"/>
        <v>0.71139810382477553</v>
      </c>
      <c r="AI47" s="89">
        <v>25</v>
      </c>
      <c r="AJ47" s="89">
        <v>10</v>
      </c>
      <c r="AK47" s="103">
        <f t="shared" si="29"/>
        <v>35</v>
      </c>
      <c r="AL47" s="60">
        <f t="shared" si="30"/>
        <v>8.6741016109045856E-3</v>
      </c>
      <c r="AM47" s="140">
        <f t="shared" si="31"/>
        <v>0.17030415665491108</v>
      </c>
      <c r="AN47" s="89">
        <v>30</v>
      </c>
      <c r="AO47" s="62" t="s">
        <v>7</v>
      </c>
      <c r="AP47" s="166" t="s">
        <v>7</v>
      </c>
      <c r="AQ47" s="176"/>
      <c r="AS47" s="75"/>
    </row>
    <row r="48" spans="1:45" x14ac:dyDescent="0.25">
      <c r="A48" s="173"/>
      <c r="B48" s="122">
        <v>7050100.1100000003</v>
      </c>
      <c r="C48" s="134"/>
      <c r="D48" s="83"/>
      <c r="E48" s="89"/>
      <c r="F48" s="89"/>
      <c r="G48" s="89"/>
      <c r="H48" s="122">
        <v>100.11</v>
      </c>
      <c r="I48" s="96">
        <v>1.37</v>
      </c>
      <c r="J48" s="128">
        <f t="shared" si="17"/>
        <v>137</v>
      </c>
      <c r="K48" s="89">
        <v>3403</v>
      </c>
      <c r="L48" s="89">
        <v>2533</v>
      </c>
      <c r="M48" s="89">
        <v>2616</v>
      </c>
      <c r="N48" s="103">
        <f t="shared" si="18"/>
        <v>787</v>
      </c>
      <c r="O48" s="60">
        <f t="shared" si="16"/>
        <v>0.30084097859327219</v>
      </c>
      <c r="P48" s="152">
        <v>2481.1999999999998</v>
      </c>
      <c r="Q48" s="109">
        <v>1425</v>
      </c>
      <c r="R48" s="153">
        <v>999</v>
      </c>
      <c r="S48" s="154">
        <f t="shared" si="19"/>
        <v>426</v>
      </c>
      <c r="T48" s="138">
        <f t="shared" si="20"/>
        <v>0.42642642642642642</v>
      </c>
      <c r="U48" s="89">
        <v>1354</v>
      </c>
      <c r="V48" s="153">
        <v>960</v>
      </c>
      <c r="W48" s="103">
        <f t="shared" si="21"/>
        <v>394</v>
      </c>
      <c r="X48" s="67">
        <f t="shared" si="22"/>
        <v>0.41041666666666665</v>
      </c>
      <c r="Y48" s="61">
        <f t="shared" si="23"/>
        <v>9.8832116788321169</v>
      </c>
      <c r="Z48" s="116">
        <v>1745</v>
      </c>
      <c r="AA48" s="89">
        <v>1505</v>
      </c>
      <c r="AB48" s="89">
        <v>80</v>
      </c>
      <c r="AC48" s="103">
        <f t="shared" si="24"/>
        <v>1585</v>
      </c>
      <c r="AD48" s="60">
        <f t="shared" si="25"/>
        <v>0.90830945558739251</v>
      </c>
      <c r="AE48" s="139">
        <f t="shared" si="26"/>
        <v>1.0202594660147983</v>
      </c>
      <c r="AF48" s="89">
        <v>90</v>
      </c>
      <c r="AG48" s="60">
        <f t="shared" si="27"/>
        <v>5.1575931232091692E-2</v>
      </c>
      <c r="AH48" s="140">
        <f t="shared" si="28"/>
        <v>1.0210225132060753</v>
      </c>
      <c r="AI48" s="89">
        <v>25</v>
      </c>
      <c r="AJ48" s="89">
        <v>10</v>
      </c>
      <c r="AK48" s="103">
        <f t="shared" si="29"/>
        <v>35</v>
      </c>
      <c r="AL48" s="60">
        <f t="shared" si="30"/>
        <v>2.0057306590257881E-2</v>
      </c>
      <c r="AM48" s="140">
        <f t="shared" si="31"/>
        <v>0.39379786366909236</v>
      </c>
      <c r="AN48" s="89">
        <v>30</v>
      </c>
      <c r="AO48" s="62" t="s">
        <v>7</v>
      </c>
      <c r="AP48" s="166" t="s">
        <v>7</v>
      </c>
      <c r="AQ48" s="176"/>
    </row>
    <row r="49" spans="1:45" x14ac:dyDescent="0.25">
      <c r="A49" s="173" t="s">
        <v>63</v>
      </c>
      <c r="B49" s="122">
        <v>7050100.1200000001</v>
      </c>
      <c r="C49" s="134"/>
      <c r="D49" s="83"/>
      <c r="E49" s="89"/>
      <c r="F49" s="89"/>
      <c r="G49" s="89"/>
      <c r="H49" s="122">
        <v>100.12</v>
      </c>
      <c r="I49" s="96">
        <v>9.94</v>
      </c>
      <c r="J49" s="128">
        <f t="shared" si="17"/>
        <v>994</v>
      </c>
      <c r="K49" s="89">
        <v>9707</v>
      </c>
      <c r="L49" s="89">
        <v>5852</v>
      </c>
      <c r="M49" s="89">
        <v>4265</v>
      </c>
      <c r="N49" s="103">
        <f t="shared" si="18"/>
        <v>5442</v>
      </c>
      <c r="O49" s="60">
        <f t="shared" si="16"/>
        <v>1.2759671746776085</v>
      </c>
      <c r="P49" s="152">
        <v>976.6</v>
      </c>
      <c r="Q49" s="109">
        <v>3582</v>
      </c>
      <c r="R49" s="153">
        <v>1347</v>
      </c>
      <c r="S49" s="154">
        <f t="shared" si="19"/>
        <v>2235</v>
      </c>
      <c r="T49" s="138">
        <f t="shared" si="20"/>
        <v>1.6592427616926504</v>
      </c>
      <c r="U49" s="89">
        <v>3319</v>
      </c>
      <c r="V49" s="153">
        <v>1337</v>
      </c>
      <c r="W49" s="103">
        <f t="shared" si="21"/>
        <v>1982</v>
      </c>
      <c r="X49" s="67">
        <f t="shared" si="22"/>
        <v>1.4824233358264771</v>
      </c>
      <c r="Y49" s="61">
        <f t="shared" si="23"/>
        <v>3.3390342052313882</v>
      </c>
      <c r="Z49" s="116">
        <v>5140</v>
      </c>
      <c r="AA49" s="89">
        <v>4615</v>
      </c>
      <c r="AB49" s="89">
        <v>335</v>
      </c>
      <c r="AC49" s="103">
        <f t="shared" si="24"/>
        <v>4950</v>
      </c>
      <c r="AD49" s="60">
        <f t="shared" si="25"/>
        <v>0.96303501945525294</v>
      </c>
      <c r="AE49" s="139">
        <f t="shared" si="26"/>
        <v>1.0817300080483772</v>
      </c>
      <c r="AF49" s="89">
        <v>85</v>
      </c>
      <c r="AG49" s="60">
        <f t="shared" si="27"/>
        <v>1.6536964980544747E-2</v>
      </c>
      <c r="AH49" s="140">
        <f t="shared" si="28"/>
        <v>0.32737389596042177</v>
      </c>
      <c r="AI49" s="89">
        <v>40</v>
      </c>
      <c r="AJ49" s="89">
        <v>40</v>
      </c>
      <c r="AK49" s="103">
        <f t="shared" si="29"/>
        <v>80</v>
      </c>
      <c r="AL49" s="60">
        <f t="shared" si="30"/>
        <v>1.556420233463035E-2</v>
      </c>
      <c r="AM49" s="140">
        <f t="shared" si="31"/>
        <v>0.30558188865039071</v>
      </c>
      <c r="AN49" s="89">
        <v>20</v>
      </c>
      <c r="AO49" s="62" t="s">
        <v>7</v>
      </c>
      <c r="AP49" s="166" t="s">
        <v>7</v>
      </c>
      <c r="AQ49" s="176" t="s">
        <v>77</v>
      </c>
    </row>
    <row r="50" spans="1:45" x14ac:dyDescent="0.25">
      <c r="A50" s="173" t="s">
        <v>68</v>
      </c>
      <c r="B50" s="122">
        <v>7050100.1299999999</v>
      </c>
      <c r="C50" s="134"/>
      <c r="D50" s="83"/>
      <c r="E50" s="89"/>
      <c r="F50" s="89"/>
      <c r="G50" s="89"/>
      <c r="H50" s="122">
        <v>100.13</v>
      </c>
      <c r="I50" s="96">
        <v>8.59</v>
      </c>
      <c r="J50" s="128">
        <f t="shared" si="17"/>
        <v>859</v>
      </c>
      <c r="K50" s="89">
        <v>6734</v>
      </c>
      <c r="L50" s="89">
        <v>6441</v>
      </c>
      <c r="M50" s="89">
        <v>4624</v>
      </c>
      <c r="N50" s="103">
        <f t="shared" si="18"/>
        <v>2110</v>
      </c>
      <c r="O50" s="60">
        <f t="shared" si="16"/>
        <v>0.45631487889273359</v>
      </c>
      <c r="P50" s="152">
        <v>783.8</v>
      </c>
      <c r="Q50" s="109">
        <v>2644</v>
      </c>
      <c r="R50" s="153">
        <v>1622</v>
      </c>
      <c r="S50" s="154">
        <f t="shared" si="19"/>
        <v>1022</v>
      </c>
      <c r="T50" s="138">
        <f t="shared" si="20"/>
        <v>0.63008631319358821</v>
      </c>
      <c r="U50" s="89">
        <v>2490</v>
      </c>
      <c r="V50" s="153">
        <v>1599</v>
      </c>
      <c r="W50" s="103">
        <f t="shared" si="21"/>
        <v>891</v>
      </c>
      <c r="X50" s="67">
        <f t="shared" si="22"/>
        <v>0.55722326454033766</v>
      </c>
      <c r="Y50" s="61">
        <f t="shared" si="23"/>
        <v>2.89871944121071</v>
      </c>
      <c r="Z50" s="116">
        <v>3420</v>
      </c>
      <c r="AA50" s="89">
        <v>3015</v>
      </c>
      <c r="AB50" s="89">
        <v>230</v>
      </c>
      <c r="AC50" s="103">
        <f t="shared" si="24"/>
        <v>3245</v>
      </c>
      <c r="AD50" s="60">
        <f t="shared" si="25"/>
        <v>0.94883040935672514</v>
      </c>
      <c r="AE50" s="139">
        <f t="shared" si="26"/>
        <v>1.0657746661492882</v>
      </c>
      <c r="AF50" s="89">
        <v>85</v>
      </c>
      <c r="AG50" s="60">
        <f t="shared" si="27"/>
        <v>2.4853801169590642E-2</v>
      </c>
      <c r="AH50" s="140">
        <f t="shared" si="28"/>
        <v>0.49201807755455201</v>
      </c>
      <c r="AI50" s="89">
        <v>40</v>
      </c>
      <c r="AJ50" s="89">
        <v>20</v>
      </c>
      <c r="AK50" s="103">
        <f t="shared" si="29"/>
        <v>60</v>
      </c>
      <c r="AL50" s="60">
        <f t="shared" si="30"/>
        <v>1.7543859649122806E-2</v>
      </c>
      <c r="AM50" s="140">
        <f t="shared" si="31"/>
        <v>0.3444497604524141</v>
      </c>
      <c r="AN50" s="89">
        <v>25</v>
      </c>
      <c r="AO50" s="62" t="s">
        <v>7</v>
      </c>
      <c r="AP50" s="166" t="s">
        <v>7</v>
      </c>
      <c r="AQ50" s="176" t="s">
        <v>77</v>
      </c>
      <c r="AS50" s="75"/>
    </row>
    <row r="51" spans="1:45" x14ac:dyDescent="0.25">
      <c r="A51" s="176"/>
      <c r="B51" s="125">
        <v>7050100.1399999997</v>
      </c>
      <c r="C51" s="56"/>
      <c r="D51" s="81"/>
      <c r="E51" s="87"/>
      <c r="F51" s="87"/>
      <c r="G51" s="87"/>
      <c r="H51" s="125">
        <v>100.14</v>
      </c>
      <c r="I51" s="94">
        <v>658.62</v>
      </c>
      <c r="J51" s="131">
        <f t="shared" si="17"/>
        <v>65862</v>
      </c>
      <c r="K51" s="87">
        <v>1623</v>
      </c>
      <c r="L51" s="87">
        <v>1450</v>
      </c>
      <c r="M51" s="87">
        <v>1510</v>
      </c>
      <c r="N51" s="101">
        <f t="shared" si="18"/>
        <v>113</v>
      </c>
      <c r="O51" s="53">
        <f t="shared" si="16"/>
        <v>7.483443708609272E-2</v>
      </c>
      <c r="P51" s="161">
        <v>2.5</v>
      </c>
      <c r="Q51" s="107">
        <v>527</v>
      </c>
      <c r="R51" s="162">
        <v>508</v>
      </c>
      <c r="S51" s="163">
        <f t="shared" si="19"/>
        <v>19</v>
      </c>
      <c r="T51" s="144">
        <f t="shared" si="20"/>
        <v>3.7401574803149609E-2</v>
      </c>
      <c r="U51" s="87">
        <v>511</v>
      </c>
      <c r="V51" s="162">
        <v>484</v>
      </c>
      <c r="W51" s="101">
        <f t="shared" si="21"/>
        <v>27</v>
      </c>
      <c r="X51" s="65">
        <f t="shared" si="22"/>
        <v>5.578512396694215E-2</v>
      </c>
      <c r="Y51" s="54">
        <f t="shared" si="23"/>
        <v>7.7586468676930555E-3</v>
      </c>
      <c r="Z51" s="114">
        <v>705</v>
      </c>
      <c r="AA51" s="87">
        <v>670</v>
      </c>
      <c r="AB51" s="87">
        <v>30</v>
      </c>
      <c r="AC51" s="101">
        <f t="shared" si="24"/>
        <v>700</v>
      </c>
      <c r="AD51" s="53">
        <f t="shared" si="25"/>
        <v>0.99290780141843971</v>
      </c>
      <c r="AE51" s="145">
        <f t="shared" si="26"/>
        <v>1.1152846390022384</v>
      </c>
      <c r="AF51" s="87">
        <v>0</v>
      </c>
      <c r="AG51" s="53">
        <f t="shared" si="27"/>
        <v>0</v>
      </c>
      <c r="AH51" s="146">
        <f t="shared" si="28"/>
        <v>0</v>
      </c>
      <c r="AI51" s="87">
        <v>0</v>
      </c>
      <c r="AJ51" s="87">
        <v>0</v>
      </c>
      <c r="AK51" s="101">
        <f t="shared" si="29"/>
        <v>0</v>
      </c>
      <c r="AL51" s="53">
        <f t="shared" si="30"/>
        <v>0</v>
      </c>
      <c r="AM51" s="146">
        <f t="shared" si="31"/>
        <v>0</v>
      </c>
      <c r="AN51" s="87">
        <v>0</v>
      </c>
      <c r="AO51" s="55" t="s">
        <v>3</v>
      </c>
      <c r="AP51" s="167" t="s">
        <v>3</v>
      </c>
      <c r="AQ51" s="176"/>
    </row>
    <row r="52" spans="1:45" x14ac:dyDescent="0.25">
      <c r="A52" s="176"/>
      <c r="B52" s="125">
        <v>7050101.0099999998</v>
      </c>
      <c r="C52" s="56">
        <v>7050101</v>
      </c>
      <c r="D52" s="81">
        <v>0.55260222199999998</v>
      </c>
      <c r="E52" s="87">
        <v>8217</v>
      </c>
      <c r="F52" s="87">
        <v>2748</v>
      </c>
      <c r="G52" s="87">
        <v>2700</v>
      </c>
      <c r="H52" s="125"/>
      <c r="I52" s="94">
        <v>483.13</v>
      </c>
      <c r="J52" s="131">
        <f t="shared" si="17"/>
        <v>48313</v>
      </c>
      <c r="K52" s="87">
        <v>5284</v>
      </c>
      <c r="L52" s="87">
        <v>4722</v>
      </c>
      <c r="M52" s="87">
        <f>E52*D52</f>
        <v>4540.7324581739995</v>
      </c>
      <c r="N52" s="101">
        <f t="shared" si="18"/>
        <v>743.26754182600052</v>
      </c>
      <c r="O52" s="53">
        <f t="shared" si="16"/>
        <v>0.16368890893098259</v>
      </c>
      <c r="P52" s="161">
        <v>10.9</v>
      </c>
      <c r="Q52" s="107">
        <v>1937</v>
      </c>
      <c r="R52" s="87">
        <f>F52*D52</f>
        <v>1518.550906056</v>
      </c>
      <c r="S52" s="163">
        <f t="shared" si="19"/>
        <v>418.44909394399997</v>
      </c>
      <c r="T52" s="144">
        <f t="shared" si="20"/>
        <v>0.27555816026661978</v>
      </c>
      <c r="U52" s="87">
        <v>1890</v>
      </c>
      <c r="V52" s="87">
        <f>G52*D52</f>
        <v>1492.0259994</v>
      </c>
      <c r="W52" s="101">
        <f t="shared" si="21"/>
        <v>397.97400059999995</v>
      </c>
      <c r="X52" s="65">
        <f t="shared" si="22"/>
        <v>0.26673395822863699</v>
      </c>
      <c r="Y52" s="54">
        <f t="shared" si="23"/>
        <v>3.9119905615465814E-2</v>
      </c>
      <c r="Z52" s="114">
        <v>2810</v>
      </c>
      <c r="AA52" s="87">
        <v>2570</v>
      </c>
      <c r="AB52" s="87">
        <v>155</v>
      </c>
      <c r="AC52" s="101">
        <f t="shared" si="24"/>
        <v>2725</v>
      </c>
      <c r="AD52" s="53">
        <f t="shared" si="25"/>
        <v>0.96975088967971534</v>
      </c>
      <c r="AE52" s="145">
        <f t="shared" si="26"/>
        <v>1.089273615710816</v>
      </c>
      <c r="AF52" s="87">
        <v>0</v>
      </c>
      <c r="AG52" s="53">
        <f t="shared" si="27"/>
        <v>0</v>
      </c>
      <c r="AH52" s="146">
        <f t="shared" si="28"/>
        <v>0</v>
      </c>
      <c r="AI52" s="87">
        <v>60</v>
      </c>
      <c r="AJ52" s="87">
        <v>10</v>
      </c>
      <c r="AK52" s="101">
        <f t="shared" si="29"/>
        <v>70</v>
      </c>
      <c r="AL52" s="53">
        <f t="shared" si="30"/>
        <v>2.491103202846975E-2</v>
      </c>
      <c r="AM52" s="146">
        <f t="shared" si="31"/>
        <v>0.4890941438452428</v>
      </c>
      <c r="AN52" s="87">
        <v>20</v>
      </c>
      <c r="AO52" s="55" t="s">
        <v>3</v>
      </c>
      <c r="AP52" s="167" t="s">
        <v>3</v>
      </c>
      <c r="AQ52" s="176" t="s">
        <v>17</v>
      </c>
      <c r="AS52" s="75"/>
    </row>
    <row r="53" spans="1:45" x14ac:dyDescent="0.25">
      <c r="A53" s="176" t="s">
        <v>66</v>
      </c>
      <c r="B53" s="125">
        <v>7050101.0199999996</v>
      </c>
      <c r="C53" s="56">
        <v>7050101</v>
      </c>
      <c r="D53" s="81">
        <v>0.44739777800000002</v>
      </c>
      <c r="E53" s="87">
        <v>8217</v>
      </c>
      <c r="F53" s="87">
        <v>2748</v>
      </c>
      <c r="G53" s="87">
        <v>2700</v>
      </c>
      <c r="H53" s="125"/>
      <c r="I53" s="94">
        <v>384.85</v>
      </c>
      <c r="J53" s="131">
        <f t="shared" si="17"/>
        <v>38485</v>
      </c>
      <c r="K53" s="87">
        <v>6440</v>
      </c>
      <c r="L53" s="87">
        <v>5020</v>
      </c>
      <c r="M53" s="87">
        <f>E53*D53</f>
        <v>3676.2675418260001</v>
      </c>
      <c r="N53" s="101">
        <f t="shared" si="18"/>
        <v>2763.7324581739999</v>
      </c>
      <c r="O53" s="53">
        <f t="shared" si="16"/>
        <v>0.75177674821818208</v>
      </c>
      <c r="P53" s="161">
        <v>16.7</v>
      </c>
      <c r="Q53" s="107">
        <v>2139</v>
      </c>
      <c r="R53" s="87">
        <f>F53*D53</f>
        <v>1229.449093944</v>
      </c>
      <c r="S53" s="163">
        <f t="shared" si="19"/>
        <v>909.55090605600003</v>
      </c>
      <c r="T53" s="144">
        <f t="shared" si="20"/>
        <v>0.73980363281102968</v>
      </c>
      <c r="U53" s="87">
        <v>2071</v>
      </c>
      <c r="V53" s="87">
        <f>G53*D53</f>
        <v>1207.9740006</v>
      </c>
      <c r="W53" s="101">
        <f t="shared" si="21"/>
        <v>863.02599940000005</v>
      </c>
      <c r="X53" s="65">
        <f t="shared" si="22"/>
        <v>0.71444087287585289</v>
      </c>
      <c r="Y53" s="54">
        <f t="shared" si="23"/>
        <v>5.3813173963882029E-2</v>
      </c>
      <c r="Z53" s="114">
        <v>3305</v>
      </c>
      <c r="AA53" s="87">
        <v>3070</v>
      </c>
      <c r="AB53" s="87">
        <v>165</v>
      </c>
      <c r="AC53" s="101">
        <f t="shared" si="24"/>
        <v>3235</v>
      </c>
      <c r="AD53" s="53">
        <f t="shared" si="25"/>
        <v>0.97881996974281393</v>
      </c>
      <c r="AE53" s="145">
        <f t="shared" si="26"/>
        <v>1.0994604685785303</v>
      </c>
      <c r="AF53" s="87">
        <v>15</v>
      </c>
      <c r="AG53" s="53">
        <f t="shared" si="27"/>
        <v>4.5385779122541605E-3</v>
      </c>
      <c r="AH53" s="146">
        <f t="shared" si="28"/>
        <v>8.9847921610922921E-2</v>
      </c>
      <c r="AI53" s="87">
        <v>25</v>
      </c>
      <c r="AJ53" s="87">
        <v>15</v>
      </c>
      <c r="AK53" s="101">
        <f t="shared" si="29"/>
        <v>40</v>
      </c>
      <c r="AL53" s="53">
        <f t="shared" si="30"/>
        <v>1.2102874432677761E-2</v>
      </c>
      <c r="AM53" s="146">
        <f t="shared" si="31"/>
        <v>0.23762343534992561</v>
      </c>
      <c r="AN53" s="87">
        <v>10</v>
      </c>
      <c r="AO53" s="55" t="s">
        <v>3</v>
      </c>
      <c r="AP53" s="167" t="s">
        <v>3</v>
      </c>
      <c r="AQ53" s="176" t="s">
        <v>67</v>
      </c>
    </row>
    <row r="54" spans="1:45" x14ac:dyDescent="0.25">
      <c r="A54" s="176"/>
      <c r="B54" s="125">
        <v>7050102</v>
      </c>
      <c r="C54" s="56"/>
      <c r="D54" s="81"/>
      <c r="E54" s="87"/>
      <c r="F54" s="87"/>
      <c r="G54" s="87"/>
      <c r="H54" s="125">
        <v>102</v>
      </c>
      <c r="I54" s="94">
        <v>829.8</v>
      </c>
      <c r="J54" s="131">
        <f t="shared" si="17"/>
        <v>82980</v>
      </c>
      <c r="K54" s="87">
        <v>5616</v>
      </c>
      <c r="L54" s="87">
        <v>5115</v>
      </c>
      <c r="M54" s="87">
        <v>4937</v>
      </c>
      <c r="N54" s="101">
        <f t="shared" si="18"/>
        <v>679</v>
      </c>
      <c r="O54" s="53">
        <f t="shared" si="16"/>
        <v>0.13753291472554183</v>
      </c>
      <c r="P54" s="161">
        <v>6.8</v>
      </c>
      <c r="Q54" s="107">
        <v>2986</v>
      </c>
      <c r="R54" s="162">
        <v>2638</v>
      </c>
      <c r="S54" s="163">
        <f t="shared" si="19"/>
        <v>348</v>
      </c>
      <c r="T54" s="144">
        <f t="shared" si="20"/>
        <v>0.13191811978771797</v>
      </c>
      <c r="U54" s="87">
        <v>2242</v>
      </c>
      <c r="V54" s="162">
        <v>1955</v>
      </c>
      <c r="W54" s="101">
        <f t="shared" si="21"/>
        <v>287</v>
      </c>
      <c r="X54" s="65">
        <f t="shared" si="22"/>
        <v>0.14680306905370843</v>
      </c>
      <c r="Y54" s="54">
        <f t="shared" si="23"/>
        <v>2.7018558688840684E-2</v>
      </c>
      <c r="Z54" s="114">
        <v>2600</v>
      </c>
      <c r="AA54" s="87">
        <v>2350</v>
      </c>
      <c r="AB54" s="87">
        <v>140</v>
      </c>
      <c r="AC54" s="101">
        <f t="shared" si="24"/>
        <v>2490</v>
      </c>
      <c r="AD54" s="53">
        <f t="shared" si="25"/>
        <v>0.95769230769230773</v>
      </c>
      <c r="AE54" s="145">
        <f t="shared" si="26"/>
        <v>1.0757288019431206</v>
      </c>
      <c r="AF54" s="87">
        <v>0</v>
      </c>
      <c r="AG54" s="53">
        <f t="shared" si="27"/>
        <v>0</v>
      </c>
      <c r="AH54" s="146">
        <f t="shared" si="28"/>
        <v>0</v>
      </c>
      <c r="AI54" s="87">
        <v>90</v>
      </c>
      <c r="AJ54" s="87">
        <v>15</v>
      </c>
      <c r="AK54" s="101">
        <f t="shared" si="29"/>
        <v>105</v>
      </c>
      <c r="AL54" s="53">
        <f t="shared" si="30"/>
        <v>4.0384615384615387E-2</v>
      </c>
      <c r="AM54" s="146">
        <f t="shared" si="31"/>
        <v>0.79289685242603791</v>
      </c>
      <c r="AN54" s="87">
        <v>15</v>
      </c>
      <c r="AO54" s="55" t="s">
        <v>3</v>
      </c>
      <c r="AP54" s="167" t="s">
        <v>3</v>
      </c>
      <c r="AQ54" s="176"/>
      <c r="AS54" s="75"/>
    </row>
    <row r="55" spans="1:45" x14ac:dyDescent="0.25">
      <c r="A55" s="176"/>
      <c r="B55" s="125">
        <v>7050103</v>
      </c>
      <c r="C55" s="56"/>
      <c r="D55" s="81"/>
      <c r="E55" s="87"/>
      <c r="F55" s="87"/>
      <c r="G55" s="87"/>
      <c r="H55" s="125">
        <v>103</v>
      </c>
      <c r="I55" s="94">
        <v>844.14</v>
      </c>
      <c r="J55" s="131">
        <f t="shared" si="17"/>
        <v>84414</v>
      </c>
      <c r="K55" s="87">
        <v>1180</v>
      </c>
      <c r="L55" s="87">
        <v>1069</v>
      </c>
      <c r="M55" s="87">
        <v>1061</v>
      </c>
      <c r="N55" s="101">
        <f t="shared" si="18"/>
        <v>119</v>
      </c>
      <c r="O55" s="53">
        <f t="shared" si="16"/>
        <v>0.11215834118755891</v>
      </c>
      <c r="P55" s="161">
        <v>1.4</v>
      </c>
      <c r="Q55" s="107">
        <v>460</v>
      </c>
      <c r="R55" s="162">
        <v>412</v>
      </c>
      <c r="S55" s="163">
        <f t="shared" si="19"/>
        <v>48</v>
      </c>
      <c r="T55" s="144">
        <f t="shared" si="20"/>
        <v>0.11650485436893204</v>
      </c>
      <c r="U55" s="87">
        <v>407</v>
      </c>
      <c r="V55" s="162">
        <v>385</v>
      </c>
      <c r="W55" s="101">
        <f t="shared" si="21"/>
        <v>22</v>
      </c>
      <c r="X55" s="65">
        <f t="shared" si="22"/>
        <v>5.7142857142857141E-2</v>
      </c>
      <c r="Y55" s="54">
        <f t="shared" si="23"/>
        <v>4.8214751107636174E-3</v>
      </c>
      <c r="Z55" s="114">
        <v>455</v>
      </c>
      <c r="AA55" s="87">
        <v>400</v>
      </c>
      <c r="AB55" s="87">
        <v>20</v>
      </c>
      <c r="AC55" s="101">
        <f t="shared" si="24"/>
        <v>420</v>
      </c>
      <c r="AD55" s="53">
        <f t="shared" si="25"/>
        <v>0.92307692307692313</v>
      </c>
      <c r="AE55" s="145">
        <f t="shared" si="26"/>
        <v>1.0368470380174657</v>
      </c>
      <c r="AF55" s="87">
        <v>10</v>
      </c>
      <c r="AG55" s="53">
        <f t="shared" si="27"/>
        <v>2.197802197802198E-2</v>
      </c>
      <c r="AH55" s="146">
        <f t="shared" si="28"/>
        <v>0.43508773761772929</v>
      </c>
      <c r="AI55" s="87">
        <v>20</v>
      </c>
      <c r="AJ55" s="87">
        <v>0</v>
      </c>
      <c r="AK55" s="101">
        <f t="shared" si="29"/>
        <v>20</v>
      </c>
      <c r="AL55" s="53">
        <f t="shared" si="30"/>
        <v>4.3956043956043959E-2</v>
      </c>
      <c r="AM55" s="146">
        <f t="shared" si="31"/>
        <v>0.86301698223242218</v>
      </c>
      <c r="AN55" s="87">
        <v>0</v>
      </c>
      <c r="AO55" s="55" t="s">
        <v>3</v>
      </c>
      <c r="AP55" s="167" t="s">
        <v>3</v>
      </c>
      <c r="AQ55" s="176"/>
      <c r="AS55" s="75"/>
    </row>
    <row r="56" spans="1:45" s="3" customFormat="1" x14ac:dyDescent="0.25">
      <c r="A56" s="176" t="s">
        <v>70</v>
      </c>
      <c r="B56" s="125">
        <v>7050104</v>
      </c>
      <c r="C56" s="56"/>
      <c r="D56" s="81"/>
      <c r="E56" s="87"/>
      <c r="F56" s="87"/>
      <c r="G56" s="87"/>
      <c r="H56" s="125"/>
      <c r="I56" s="94">
        <v>943.87</v>
      </c>
      <c r="J56" s="131">
        <f t="shared" si="17"/>
        <v>94387</v>
      </c>
      <c r="K56" s="87">
        <v>1232</v>
      </c>
      <c r="L56" s="87">
        <v>993</v>
      </c>
      <c r="M56" s="87" t="s">
        <v>102</v>
      </c>
      <c r="N56" s="101" t="s">
        <v>102</v>
      </c>
      <c r="O56" s="53" t="s">
        <v>102</v>
      </c>
      <c r="P56" s="161">
        <v>1.3</v>
      </c>
      <c r="Q56" s="107">
        <v>473</v>
      </c>
      <c r="R56" s="111" t="s">
        <v>102</v>
      </c>
      <c r="S56" s="163" t="s">
        <v>102</v>
      </c>
      <c r="T56" s="144" t="s">
        <v>102</v>
      </c>
      <c r="U56" s="87">
        <v>417</v>
      </c>
      <c r="V56" s="87" t="s">
        <v>102</v>
      </c>
      <c r="W56" s="101" t="s">
        <v>102</v>
      </c>
      <c r="X56" s="65" t="s">
        <v>102</v>
      </c>
      <c r="Y56" s="54">
        <f t="shared" si="23"/>
        <v>4.4179812897962639E-3</v>
      </c>
      <c r="Z56" s="114">
        <v>460</v>
      </c>
      <c r="AA56" s="87">
        <v>430</v>
      </c>
      <c r="AB56" s="87">
        <v>25</v>
      </c>
      <c r="AC56" s="101">
        <f t="shared" si="24"/>
        <v>455</v>
      </c>
      <c r="AD56" s="53">
        <f t="shared" si="25"/>
        <v>0.98913043478260865</v>
      </c>
      <c r="AE56" s="145">
        <f t="shared" si="26"/>
        <v>1.1110417083103818</v>
      </c>
      <c r="AF56" s="87">
        <v>0</v>
      </c>
      <c r="AG56" s="53">
        <f t="shared" si="27"/>
        <v>0</v>
      </c>
      <c r="AH56" s="146">
        <f t="shared" si="28"/>
        <v>0</v>
      </c>
      <c r="AI56" s="87">
        <v>0</v>
      </c>
      <c r="AJ56" s="87">
        <v>0</v>
      </c>
      <c r="AK56" s="101">
        <f t="shared" si="29"/>
        <v>0</v>
      </c>
      <c r="AL56" s="53">
        <f t="shared" si="30"/>
        <v>0</v>
      </c>
      <c r="AM56" s="146">
        <f t="shared" si="31"/>
        <v>0</v>
      </c>
      <c r="AN56" s="87">
        <v>0</v>
      </c>
      <c r="AO56" s="55" t="s">
        <v>3</v>
      </c>
      <c r="AP56" s="218" t="s">
        <v>102</v>
      </c>
      <c r="AQ56" s="176" t="s">
        <v>71</v>
      </c>
      <c r="AR56" s="170"/>
      <c r="AS56" s="77"/>
    </row>
    <row r="57" spans="1:45" x14ac:dyDescent="0.25">
      <c r="X57" s="4"/>
      <c r="AE57" s="6"/>
      <c r="AH57" s="4"/>
      <c r="AM57" s="4"/>
      <c r="AP57" s="55"/>
    </row>
    <row r="58" spans="1:45" x14ac:dyDescent="0.25">
      <c r="X58" s="4"/>
      <c r="AE58" s="4"/>
      <c r="AH58" s="4"/>
      <c r="AM58" s="4"/>
    </row>
    <row r="59" spans="1:45" x14ac:dyDescent="0.25">
      <c r="X59" s="4"/>
      <c r="AE59" s="4"/>
      <c r="AH59" s="4"/>
      <c r="AM59" s="4"/>
    </row>
    <row r="60" spans="1:45" x14ac:dyDescent="0.25">
      <c r="X60" s="4"/>
      <c r="AE60" s="4"/>
      <c r="AH60" s="4"/>
      <c r="AM60" s="4"/>
    </row>
    <row r="61" spans="1:45" x14ac:dyDescent="0.25">
      <c r="X61" s="4"/>
      <c r="AE61" s="4"/>
      <c r="AH61" s="4"/>
      <c r="AM61" s="4"/>
    </row>
    <row r="62" spans="1:45" x14ac:dyDescent="0.25">
      <c r="X62" s="4"/>
      <c r="AE62" s="4"/>
      <c r="AH62" s="4"/>
      <c r="AM62" s="4"/>
    </row>
    <row r="63" spans="1:45" x14ac:dyDescent="0.25">
      <c r="X63" s="4"/>
      <c r="AE63" s="4"/>
      <c r="AH63" s="4"/>
      <c r="AM63" s="4"/>
    </row>
    <row r="64" spans="1:45" x14ac:dyDescent="0.25">
      <c r="X64" s="4"/>
      <c r="AE64" s="4"/>
      <c r="AH64" s="4"/>
      <c r="AM64" s="4"/>
    </row>
    <row r="65" spans="24:39" x14ac:dyDescent="0.25">
      <c r="X65" s="4"/>
      <c r="AE65" s="4"/>
      <c r="AH65" s="4"/>
      <c r="AM65" s="4"/>
    </row>
    <row r="66" spans="24:39" x14ac:dyDescent="0.25">
      <c r="X66" s="4"/>
      <c r="AE66" s="4"/>
      <c r="AH66" s="4"/>
      <c r="AM66" s="4"/>
    </row>
    <row r="67" spans="24:39" x14ac:dyDescent="0.25">
      <c r="X67" s="4"/>
      <c r="AE67" s="4"/>
      <c r="AH67" s="4"/>
      <c r="AM67" s="4"/>
    </row>
    <row r="68" spans="24:39" x14ac:dyDescent="0.25">
      <c r="X68" s="4"/>
      <c r="AE68" s="4"/>
      <c r="AH68" s="4"/>
      <c r="AM68" s="4"/>
    </row>
    <row r="69" spans="24:39" x14ac:dyDescent="0.25">
      <c r="X69" s="4"/>
      <c r="AE69" s="4"/>
      <c r="AH69" s="4"/>
      <c r="AM69" s="4"/>
    </row>
    <row r="70" spans="24:39" x14ac:dyDescent="0.25">
      <c r="X70" s="4"/>
      <c r="AE70" s="4"/>
      <c r="AH70" s="4"/>
      <c r="AM70" s="4"/>
    </row>
    <row r="71" spans="24:39" x14ac:dyDescent="0.25">
      <c r="X71" s="4"/>
      <c r="AE71" s="4"/>
      <c r="AH71" s="4"/>
      <c r="AM71" s="4"/>
    </row>
    <row r="72" spans="24:39" x14ac:dyDescent="0.25">
      <c r="X72" s="4"/>
      <c r="AE72" s="4"/>
      <c r="AH72" s="4"/>
      <c r="AM72" s="4"/>
    </row>
    <row r="73" spans="24:39" x14ac:dyDescent="0.25">
      <c r="X73" s="4"/>
      <c r="AE73" s="4"/>
      <c r="AH73" s="4"/>
      <c r="AM73" s="4"/>
    </row>
    <row r="74" spans="24:39" x14ac:dyDescent="0.25">
      <c r="X74" s="4"/>
      <c r="AE74" s="4"/>
      <c r="AH74" s="4"/>
      <c r="AM74" s="4"/>
    </row>
    <row r="75" spans="24:39" x14ac:dyDescent="0.25">
      <c r="X75" s="4"/>
      <c r="AE75" s="4"/>
      <c r="AH75" s="4"/>
      <c r="AM75" s="4"/>
    </row>
    <row r="76" spans="24:39" x14ac:dyDescent="0.25">
      <c r="X76" s="4"/>
      <c r="AE76" s="4"/>
      <c r="AH76" s="4"/>
      <c r="AM76" s="4"/>
    </row>
    <row r="77" spans="24:39" x14ac:dyDescent="0.25">
      <c r="X77" s="4"/>
      <c r="AE77" s="4"/>
      <c r="AH77" s="4"/>
      <c r="AM77" s="4"/>
    </row>
    <row r="78" spans="24:39" x14ac:dyDescent="0.25">
      <c r="X78" s="4"/>
      <c r="AE78" s="4"/>
      <c r="AH78" s="4"/>
      <c r="AM78" s="4"/>
    </row>
    <row r="79" spans="24:39" x14ac:dyDescent="0.25">
      <c r="X79" s="4"/>
      <c r="AE79" s="4"/>
      <c r="AH79" s="4"/>
      <c r="AM79" s="4"/>
    </row>
    <row r="80" spans="24:39" x14ac:dyDescent="0.25">
      <c r="X80" s="4"/>
      <c r="AE80" s="4"/>
      <c r="AH80" s="4"/>
      <c r="AM80" s="4"/>
    </row>
    <row r="81" spans="24:39" x14ac:dyDescent="0.25">
      <c r="X81" s="4"/>
      <c r="AE81" s="4"/>
      <c r="AH81" s="4"/>
      <c r="AM81" s="4"/>
    </row>
    <row r="82" spans="24:39" x14ac:dyDescent="0.25">
      <c r="X82" s="4"/>
      <c r="AE82" s="4"/>
      <c r="AH82" s="4"/>
      <c r="AM82" s="4"/>
    </row>
    <row r="83" spans="24:39" x14ac:dyDescent="0.25">
      <c r="X83" s="4"/>
      <c r="AE83" s="4"/>
      <c r="AH83" s="4"/>
      <c r="AM83" s="4"/>
    </row>
    <row r="84" spans="24:39" x14ac:dyDescent="0.25">
      <c r="X84" s="4"/>
      <c r="AE84" s="4"/>
      <c r="AH84" s="4"/>
      <c r="AM84" s="4"/>
    </row>
  </sheetData>
  <sortState ref="A2:AS86">
    <sortCondition ref="B2:B86"/>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B18" sqref="B18"/>
    </sheetView>
  </sheetViews>
  <sheetFormatPr defaultRowHeight="15" x14ac:dyDescent="0.25"/>
  <cols>
    <col min="1" max="1" width="36.8554687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x14ac:dyDescent="0.25">
      <c r="A1" s="12"/>
      <c r="B1" s="13" t="s">
        <v>3</v>
      </c>
      <c r="C1" s="251" t="s">
        <v>0</v>
      </c>
      <c r="D1" s="252"/>
      <c r="E1" s="253" t="s">
        <v>40</v>
      </c>
      <c r="F1" s="254"/>
      <c r="G1" s="2"/>
    </row>
    <row r="2" spans="1:7" ht="30.75" thickBot="1" x14ac:dyDescent="0.3">
      <c r="A2" s="14"/>
      <c r="B2" s="15" t="s">
        <v>2</v>
      </c>
      <c r="C2" s="16" t="s">
        <v>16</v>
      </c>
      <c r="D2" s="17" t="s">
        <v>1</v>
      </c>
      <c r="E2" s="18" t="s">
        <v>16</v>
      </c>
      <c r="F2" s="19" t="s">
        <v>1</v>
      </c>
      <c r="G2" s="20"/>
    </row>
    <row r="3" spans="1:7" x14ac:dyDescent="0.25">
      <c r="A3" s="21" t="s">
        <v>41</v>
      </c>
      <c r="B3" s="22"/>
      <c r="C3" s="23">
        <v>5.0900000000000001E-2</v>
      </c>
      <c r="D3" s="24">
        <v>6.8900000000000003E-2</v>
      </c>
      <c r="E3" s="25">
        <v>5.0500000000000003E-2</v>
      </c>
      <c r="F3" s="26">
        <v>0.16250000000000001</v>
      </c>
      <c r="G3" s="3"/>
    </row>
    <row r="4" spans="1:7" ht="17.25" x14ac:dyDescent="0.25">
      <c r="A4" s="27" t="s">
        <v>42</v>
      </c>
      <c r="B4" s="28" t="s">
        <v>43</v>
      </c>
      <c r="C4" s="29"/>
      <c r="D4" s="30"/>
      <c r="E4" s="31"/>
      <c r="F4" s="32"/>
      <c r="G4" s="5"/>
    </row>
    <row r="5" spans="1:7" ht="15.75" x14ac:dyDescent="0.25">
      <c r="A5" s="27" t="s">
        <v>44</v>
      </c>
      <c r="B5" s="33"/>
      <c r="C5" s="34">
        <f>C3*1.5</f>
        <v>7.6350000000000001E-2</v>
      </c>
      <c r="D5" s="35">
        <f>D3*1.5</f>
        <v>0.10335</v>
      </c>
      <c r="E5" s="36"/>
      <c r="F5" s="37"/>
      <c r="G5" s="38"/>
    </row>
    <row r="6" spans="1:7" ht="16.5" thickBot="1" x14ac:dyDescent="0.3">
      <c r="A6" s="39" t="s">
        <v>45</v>
      </c>
      <c r="B6" s="40"/>
      <c r="C6" s="41"/>
      <c r="D6" s="42"/>
      <c r="E6" s="43">
        <f>E3*1.5</f>
        <v>7.5750000000000012E-2</v>
      </c>
      <c r="F6" s="44">
        <f>F3*0.5</f>
        <v>8.1250000000000003E-2</v>
      </c>
      <c r="G6" s="3"/>
    </row>
    <row r="7" spans="1:7" x14ac:dyDescent="0.25">
      <c r="B7" s="2"/>
      <c r="C7" s="3"/>
      <c r="D7" s="3"/>
      <c r="E7" s="3"/>
      <c r="F7" s="3"/>
      <c r="G7" s="2"/>
    </row>
    <row r="8" spans="1:7" x14ac:dyDescent="0.25">
      <c r="A8" s="1" t="s">
        <v>15</v>
      </c>
      <c r="G8" s="2"/>
    </row>
    <row r="10" spans="1:7" x14ac:dyDescent="0.25">
      <c r="A10" s="268" t="s">
        <v>239</v>
      </c>
    </row>
    <row r="11" spans="1:7" x14ac:dyDescent="0.25">
      <c r="A11" s="283" t="s">
        <v>240</v>
      </c>
    </row>
    <row r="12" spans="1:7" x14ac:dyDescent="0.25">
      <c r="A12" s="283" t="s">
        <v>241</v>
      </c>
    </row>
    <row r="13" spans="1:7" x14ac:dyDescent="0.25">
      <c r="A13" s="284" t="s">
        <v>242</v>
      </c>
    </row>
    <row r="14" spans="1:7" x14ac:dyDescent="0.25">
      <c r="A14" s="283" t="s">
        <v>243</v>
      </c>
    </row>
  </sheetData>
  <mergeCells count="2">
    <mergeCell ref="C1:D1"/>
    <mergeCell ref="E1:F1"/>
  </mergeCells>
  <hyperlinks>
    <hyperlink ref="A13" r:id="rId1" display="“T9” updates this method to calculate floors using total raw count sums to arrive at CMA thresholds. This method matches that used by Statistics Canada. " xr:uid="{868294B4-2508-486F-A95B-3BA1B6E1C5C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6"/>
  <sheetViews>
    <sheetView tabSelected="1" zoomScale="90" zoomScaleNormal="90" workbookViewId="0">
      <selection activeCell="K9" sqref="K9"/>
    </sheetView>
  </sheetViews>
  <sheetFormatPr defaultRowHeight="15" x14ac:dyDescent="0.25"/>
  <cols>
    <col min="1" max="1" width="15" customWidth="1"/>
    <col min="2" max="8" width="10.7109375" customWidth="1"/>
    <col min="9" max="9" width="11" customWidth="1"/>
  </cols>
  <sheetData>
    <row r="1" spans="1:17" ht="67.5" customHeight="1" thickBot="1" x14ac:dyDescent="0.3">
      <c r="B1" s="266" t="s">
        <v>105</v>
      </c>
      <c r="C1" s="267"/>
      <c r="D1" s="255" t="s">
        <v>104</v>
      </c>
      <c r="E1" s="256"/>
      <c r="F1" s="207"/>
      <c r="G1" s="207"/>
      <c r="H1" s="207"/>
      <c r="J1" s="257" t="s">
        <v>244</v>
      </c>
      <c r="K1" s="258"/>
      <c r="L1" s="258"/>
      <c r="M1" s="258"/>
      <c r="N1" s="258"/>
      <c r="O1" s="258"/>
      <c r="P1" s="258"/>
      <c r="Q1" s="259"/>
    </row>
    <row r="2" spans="1:17" ht="51.75" thickBot="1" x14ac:dyDescent="0.3">
      <c r="A2" s="226" t="s">
        <v>39</v>
      </c>
      <c r="B2" s="178" t="s">
        <v>34</v>
      </c>
      <c r="C2" s="179" t="s">
        <v>35</v>
      </c>
      <c r="D2" s="178" t="s">
        <v>36</v>
      </c>
      <c r="E2" s="179" t="s">
        <v>37</v>
      </c>
      <c r="F2" s="178" t="s">
        <v>38</v>
      </c>
      <c r="G2" s="179" t="s">
        <v>101</v>
      </c>
      <c r="H2" s="180" t="s">
        <v>103</v>
      </c>
      <c r="J2" s="260"/>
      <c r="K2" s="261"/>
      <c r="L2" s="261"/>
      <c r="M2" s="261"/>
      <c r="N2" s="261"/>
      <c r="O2" s="261"/>
      <c r="P2" s="261"/>
      <c r="Q2" s="262"/>
    </row>
    <row r="3" spans="1:17" x14ac:dyDescent="0.25">
      <c r="A3" s="199" t="s">
        <v>5</v>
      </c>
      <c r="B3" s="208">
        <v>19718</v>
      </c>
      <c r="C3" s="181">
        <f>B3/B8</f>
        <v>0.10113298900862179</v>
      </c>
      <c r="D3" s="208">
        <v>21039</v>
      </c>
      <c r="E3" s="182">
        <f>D3/D8</f>
        <v>8.8966978319611298E-2</v>
      </c>
      <c r="F3" s="183">
        <f t="shared" ref="F3:F8" si="0">D3-B3</f>
        <v>1321</v>
      </c>
      <c r="G3" s="182">
        <f t="shared" ref="G3:G8" si="1">F3/B3</f>
        <v>6.6994624201237446E-2</v>
      </c>
      <c r="H3" s="184">
        <f>F3/F8</f>
        <v>3.1823656950132499E-2</v>
      </c>
      <c r="J3" s="263"/>
      <c r="K3" s="264"/>
      <c r="L3" s="264"/>
      <c r="M3" s="264"/>
      <c r="N3" s="264"/>
      <c r="O3" s="264"/>
      <c r="P3" s="264"/>
      <c r="Q3" s="265"/>
    </row>
    <row r="4" spans="1:17" x14ac:dyDescent="0.25">
      <c r="A4" s="200" t="s">
        <v>6</v>
      </c>
      <c r="B4" s="209">
        <v>37268</v>
      </c>
      <c r="C4" s="185">
        <f>B4/B8</f>
        <v>0.19114637561483502</v>
      </c>
      <c r="D4" s="209">
        <v>40460</v>
      </c>
      <c r="E4" s="186">
        <f>D4/D8</f>
        <v>0.17109196933368853</v>
      </c>
      <c r="F4" s="187">
        <f>D4-B4</f>
        <v>3192</v>
      </c>
      <c r="G4" s="186">
        <f>F4/B4</f>
        <v>8.5649887302779865E-2</v>
      </c>
      <c r="H4" s="188">
        <f>F4/F8</f>
        <v>7.689713322091063E-2</v>
      </c>
    </row>
    <row r="5" spans="1:17" x14ac:dyDescent="0.25">
      <c r="A5" s="201" t="s">
        <v>7</v>
      </c>
      <c r="B5" s="210">
        <v>120353</v>
      </c>
      <c r="C5" s="189">
        <f>B5/B8</f>
        <v>0.61728667340271115</v>
      </c>
      <c r="D5" s="210">
        <v>151844</v>
      </c>
      <c r="E5" s="190">
        <f>D5/D8</f>
        <v>0.64209809667584283</v>
      </c>
      <c r="F5" s="191">
        <f t="shared" si="0"/>
        <v>31491</v>
      </c>
      <c r="G5" s="190">
        <f t="shared" si="1"/>
        <v>0.26165529733367676</v>
      </c>
      <c r="H5" s="192">
        <f>F5/F8</f>
        <v>0.75863647313900262</v>
      </c>
      <c r="J5" s="215"/>
      <c r="K5" s="215"/>
    </row>
    <row r="6" spans="1:17" x14ac:dyDescent="0.25">
      <c r="A6" s="202" t="s">
        <v>3</v>
      </c>
      <c r="B6" s="211">
        <v>17632</v>
      </c>
      <c r="C6" s="193">
        <f>B6/B8</f>
        <v>9.0433961973832008E-2</v>
      </c>
      <c r="D6" s="211">
        <v>23138</v>
      </c>
      <c r="E6" s="194">
        <f>D6/D8</f>
        <v>9.7842955670857282E-2</v>
      </c>
      <c r="F6" s="195">
        <f t="shared" si="0"/>
        <v>5506</v>
      </c>
      <c r="G6" s="194">
        <f t="shared" si="1"/>
        <v>0.31227313974591653</v>
      </c>
      <c r="H6" s="196">
        <f>F6/F8</f>
        <v>0.13264273668995422</v>
      </c>
      <c r="J6" s="215"/>
      <c r="K6" s="215"/>
    </row>
    <row r="7" spans="1:17" ht="15.75" thickBot="1" x14ac:dyDescent="0.3">
      <c r="A7" s="227" t="s">
        <v>106</v>
      </c>
      <c r="B7" s="228"/>
      <c r="C7" s="229"/>
      <c r="D7" s="228"/>
      <c r="E7" s="230"/>
      <c r="F7" s="231"/>
      <c r="G7" s="230"/>
      <c r="H7" s="232"/>
    </row>
    <row r="8" spans="1:17" ht="15.75" thickBot="1" x14ac:dyDescent="0.3">
      <c r="A8" s="203" t="s">
        <v>8</v>
      </c>
      <c r="B8" s="212">
        <f>SUM(B3:B6)</f>
        <v>194971</v>
      </c>
      <c r="C8" s="204"/>
      <c r="D8" s="212">
        <f>SUM(D3:D6)</f>
        <v>236481</v>
      </c>
      <c r="E8" s="205"/>
      <c r="F8" s="197">
        <f t="shared" si="0"/>
        <v>41510</v>
      </c>
      <c r="G8" s="198">
        <f t="shared" si="1"/>
        <v>0.21290345743725991</v>
      </c>
      <c r="H8" s="206"/>
      <c r="I8" s="213"/>
    </row>
    <row r="9" spans="1:17" ht="15.75" thickBot="1" x14ac:dyDescent="0.3">
      <c r="A9" s="219"/>
      <c r="B9" s="220"/>
      <c r="C9" s="221"/>
      <c r="D9" s="220"/>
      <c r="E9" s="222"/>
      <c r="F9" s="223"/>
      <c r="G9" s="224"/>
      <c r="H9" s="225"/>
    </row>
    <row r="10" spans="1:17" ht="51.75" thickBot="1" x14ac:dyDescent="0.3">
      <c r="A10" s="226" t="s">
        <v>39</v>
      </c>
      <c r="B10" s="178" t="s">
        <v>87</v>
      </c>
      <c r="C10" s="179" t="s">
        <v>88</v>
      </c>
      <c r="D10" s="178" t="s">
        <v>89</v>
      </c>
      <c r="E10" s="179" t="s">
        <v>90</v>
      </c>
      <c r="F10" s="178" t="s">
        <v>91</v>
      </c>
      <c r="G10" s="179" t="s">
        <v>92</v>
      </c>
      <c r="H10" s="180" t="s">
        <v>93</v>
      </c>
    </row>
    <row r="11" spans="1:17" x14ac:dyDescent="0.25">
      <c r="A11" s="199" t="s">
        <v>5</v>
      </c>
      <c r="B11" s="208">
        <v>12126</v>
      </c>
      <c r="C11" s="181">
        <f>B11/B16</f>
        <v>0.14266218028659497</v>
      </c>
      <c r="D11" s="208">
        <v>12196</v>
      </c>
      <c r="E11" s="182">
        <f>D11/D16</f>
        <v>0.11989893726835694</v>
      </c>
      <c r="F11" s="183">
        <f t="shared" ref="F11:F16" si="2">D11-B11</f>
        <v>70</v>
      </c>
      <c r="G11" s="182">
        <f t="shared" ref="G11:G16" si="3">F11/B11</f>
        <v>5.7727197756886027E-3</v>
      </c>
      <c r="H11" s="184">
        <f>F11/F16</f>
        <v>4.1863524908797318E-3</v>
      </c>
      <c r="J11" s="215"/>
      <c r="K11" s="215"/>
    </row>
    <row r="12" spans="1:17" x14ac:dyDescent="0.25">
      <c r="A12" s="200" t="s">
        <v>6</v>
      </c>
      <c r="B12" s="209">
        <v>17350</v>
      </c>
      <c r="C12" s="185">
        <f>B12/B16</f>
        <v>0.20412244993999859</v>
      </c>
      <c r="D12" s="209">
        <v>18258</v>
      </c>
      <c r="E12" s="186">
        <f>D12/D16</f>
        <v>0.17949448972168425</v>
      </c>
      <c r="F12" s="187">
        <f>D12-B12</f>
        <v>908</v>
      </c>
      <c r="G12" s="186">
        <f>F12/B12</f>
        <v>5.2334293948126803E-2</v>
      </c>
      <c r="H12" s="188">
        <f>F12/F16</f>
        <v>5.4302972310268524E-2</v>
      </c>
    </row>
    <row r="13" spans="1:17" x14ac:dyDescent="0.25">
      <c r="A13" s="201" t="s">
        <v>7</v>
      </c>
      <c r="B13" s="210">
        <v>48377</v>
      </c>
      <c r="C13" s="189">
        <f>B13/B16</f>
        <v>0.56915456834278455</v>
      </c>
      <c r="D13" s="210">
        <v>61946</v>
      </c>
      <c r="E13" s="190">
        <f>D13/D16</f>
        <v>0.60899143719462445</v>
      </c>
      <c r="F13" s="191">
        <f t="shared" si="2"/>
        <v>13569</v>
      </c>
      <c r="G13" s="190">
        <f t="shared" si="3"/>
        <v>0.28048452777146166</v>
      </c>
      <c r="H13" s="192">
        <f>F13/F16</f>
        <v>0.81149452783924403</v>
      </c>
      <c r="J13" s="215"/>
      <c r="K13" s="215"/>
    </row>
    <row r="14" spans="1:17" x14ac:dyDescent="0.25">
      <c r="A14" s="202" t="s">
        <v>3</v>
      </c>
      <c r="B14" s="211">
        <v>7145</v>
      </c>
      <c r="C14" s="193">
        <f>B14/B16</f>
        <v>8.4060801430621904E-2</v>
      </c>
      <c r="D14" s="211">
        <v>9319</v>
      </c>
      <c r="E14" s="194">
        <f>D14/D16</f>
        <v>9.1615135815334398E-2</v>
      </c>
      <c r="F14" s="195">
        <f t="shared" si="2"/>
        <v>2174</v>
      </c>
      <c r="G14" s="194">
        <f t="shared" si="3"/>
        <v>0.30426871938418476</v>
      </c>
      <c r="H14" s="196">
        <f>F14/F16</f>
        <v>0.13001614735960768</v>
      </c>
      <c r="J14" s="215"/>
      <c r="K14" s="215"/>
    </row>
    <row r="15" spans="1:17" ht="15.75" thickBot="1" x14ac:dyDescent="0.3">
      <c r="A15" s="227" t="s">
        <v>106</v>
      </c>
      <c r="B15" s="228"/>
      <c r="C15" s="229"/>
      <c r="D15" s="228"/>
      <c r="E15" s="230"/>
      <c r="F15" s="231"/>
      <c r="G15" s="230"/>
      <c r="H15" s="232"/>
      <c r="I15" s="213"/>
    </row>
    <row r="16" spans="1:17" ht="15.75" thickBot="1" x14ac:dyDescent="0.3">
      <c r="A16" s="203" t="s">
        <v>8</v>
      </c>
      <c r="B16" s="212">
        <f>SUM(B11:B14)</f>
        <v>84998</v>
      </c>
      <c r="C16" s="204"/>
      <c r="D16" s="212">
        <f>SUM(D11:D14)</f>
        <v>101719</v>
      </c>
      <c r="E16" s="205"/>
      <c r="F16" s="197">
        <f t="shared" si="2"/>
        <v>16721</v>
      </c>
      <c r="G16" s="198">
        <f t="shared" si="3"/>
        <v>0.19672227581825455</v>
      </c>
      <c r="H16" s="206"/>
    </row>
    <row r="17" spans="1:11" ht="15.75" thickBot="1" x14ac:dyDescent="0.3">
      <c r="A17" s="219"/>
      <c r="B17" s="220"/>
      <c r="C17" s="221"/>
      <c r="D17" s="220"/>
      <c r="E17" s="222"/>
      <c r="F17" s="223"/>
      <c r="G17" s="224"/>
      <c r="H17" s="225"/>
    </row>
    <row r="18" spans="1:11" ht="64.5" thickBot="1" x14ac:dyDescent="0.3">
      <c r="A18" s="226" t="s">
        <v>39</v>
      </c>
      <c r="B18" s="178" t="s">
        <v>94</v>
      </c>
      <c r="C18" s="179" t="s">
        <v>95</v>
      </c>
      <c r="D18" s="178" t="s">
        <v>96</v>
      </c>
      <c r="E18" s="179" t="s">
        <v>97</v>
      </c>
      <c r="F18" s="178" t="s">
        <v>98</v>
      </c>
      <c r="G18" s="179" t="s">
        <v>99</v>
      </c>
      <c r="H18" s="180" t="s">
        <v>100</v>
      </c>
    </row>
    <row r="19" spans="1:11" x14ac:dyDescent="0.25">
      <c r="A19" s="199" t="s">
        <v>5</v>
      </c>
      <c r="B19" s="208">
        <v>11004</v>
      </c>
      <c r="C19" s="181">
        <f>B19/B24</f>
        <v>0.13690824261275272</v>
      </c>
      <c r="D19" s="208">
        <v>10984</v>
      </c>
      <c r="E19" s="182">
        <f>D19/D24</f>
        <v>0.11567584645358328</v>
      </c>
      <c r="F19" s="183">
        <f t="shared" ref="F19:F24" si="4">D19-B19</f>
        <v>-20</v>
      </c>
      <c r="G19" s="182">
        <f t="shared" ref="G19:G24" si="5">F19/B19</f>
        <v>-1.8175209014903672E-3</v>
      </c>
      <c r="H19" s="184">
        <f>F19/F24</f>
        <v>-1.3717421124828531E-3</v>
      </c>
      <c r="J19" s="215"/>
      <c r="K19" s="215"/>
    </row>
    <row r="20" spans="1:11" x14ac:dyDescent="0.25">
      <c r="A20" s="200" t="s">
        <v>6</v>
      </c>
      <c r="B20" s="209">
        <v>16253</v>
      </c>
      <c r="C20" s="185">
        <f>B20/B24</f>
        <v>0.20221461897356144</v>
      </c>
      <c r="D20" s="209">
        <v>16693</v>
      </c>
      <c r="E20" s="186">
        <f>D20/D24</f>
        <v>0.17579906271391713</v>
      </c>
      <c r="F20" s="187">
        <f>D20-B20</f>
        <v>440</v>
      </c>
      <c r="G20" s="186">
        <f>F20/B20</f>
        <v>2.7071925183043129E-2</v>
      </c>
      <c r="H20" s="188">
        <f>F20/F24</f>
        <v>3.017832647462277E-2</v>
      </c>
    </row>
    <row r="21" spans="1:11" x14ac:dyDescent="0.25">
      <c r="A21" s="201" t="s">
        <v>7</v>
      </c>
      <c r="B21" s="210">
        <v>46798</v>
      </c>
      <c r="C21" s="189">
        <f>B21/B24</f>
        <v>0.58224572317262835</v>
      </c>
      <c r="D21" s="210">
        <v>59006</v>
      </c>
      <c r="E21" s="190">
        <f>D21/D24</f>
        <v>0.62141014164604291</v>
      </c>
      <c r="F21" s="191">
        <f t="shared" si="4"/>
        <v>12208</v>
      </c>
      <c r="G21" s="190">
        <f t="shared" si="5"/>
        <v>0.2608658489679046</v>
      </c>
      <c r="H21" s="192">
        <f>F21/F24</f>
        <v>0.83731138545953365</v>
      </c>
      <c r="J21" s="215"/>
      <c r="K21" s="215"/>
    </row>
    <row r="22" spans="1:11" x14ac:dyDescent="0.25">
      <c r="A22" s="202" t="s">
        <v>3</v>
      </c>
      <c r="B22" s="211">
        <v>6320</v>
      </c>
      <c r="C22" s="193">
        <f>B22/B24</f>
        <v>7.8631415241057545E-2</v>
      </c>
      <c r="D22" s="211">
        <v>8272</v>
      </c>
      <c r="E22" s="194">
        <f>D22/D24</f>
        <v>8.7114949186456736E-2</v>
      </c>
      <c r="F22" s="195">
        <f t="shared" si="4"/>
        <v>1952</v>
      </c>
      <c r="G22" s="194">
        <f t="shared" si="5"/>
        <v>0.30886075949367087</v>
      </c>
      <c r="H22" s="196">
        <f>F22/F24</f>
        <v>0.13388203017832648</v>
      </c>
      <c r="J22" s="215"/>
      <c r="K22" s="215"/>
    </row>
    <row r="23" spans="1:11" ht="15.75" thickBot="1" x14ac:dyDescent="0.3">
      <c r="A23" s="227" t="s">
        <v>106</v>
      </c>
      <c r="B23" s="228"/>
      <c r="C23" s="229"/>
      <c r="D23" s="228"/>
      <c r="E23" s="230"/>
      <c r="F23" s="231"/>
      <c r="G23" s="230"/>
      <c r="H23" s="232"/>
    </row>
    <row r="24" spans="1:11" ht="15.75" thickBot="1" x14ac:dyDescent="0.3">
      <c r="A24" s="203" t="s">
        <v>8</v>
      </c>
      <c r="B24" s="212">
        <f>SUM(B19:B22)</f>
        <v>80375</v>
      </c>
      <c r="C24" s="204"/>
      <c r="D24" s="212">
        <f>SUM(D19:D22)</f>
        <v>94955</v>
      </c>
      <c r="E24" s="205"/>
      <c r="F24" s="197">
        <f t="shared" si="4"/>
        <v>14580</v>
      </c>
      <c r="G24" s="198">
        <f t="shared" si="5"/>
        <v>0.18139968895800934</v>
      </c>
      <c r="H24" s="206"/>
    </row>
    <row r="25" spans="1:11" x14ac:dyDescent="0.25">
      <c r="B25" s="213"/>
      <c r="C25" s="214"/>
      <c r="D25" s="214"/>
      <c r="E25" s="214"/>
      <c r="F25" s="214"/>
      <c r="G25" s="214"/>
    </row>
    <row r="26" spans="1:11" x14ac:dyDescent="0.25">
      <c r="B26" s="213"/>
      <c r="C26" s="214"/>
      <c r="D26" s="214"/>
      <c r="E26" s="214"/>
      <c r="F26" s="214"/>
      <c r="G26" s="214"/>
    </row>
  </sheetData>
  <mergeCells count="3">
    <mergeCell ref="J1:Q3"/>
    <mergeCell ref="D1:E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Willms;Edited by Chris Willms</dc:creator>
  <cp:lastModifiedBy>User</cp:lastModifiedBy>
  <dcterms:created xsi:type="dcterms:W3CDTF">2018-05-09T18:33:31Z</dcterms:created>
  <dcterms:modified xsi:type="dcterms:W3CDTF">2018-08-03T01:57:53Z</dcterms:modified>
</cp:coreProperties>
</file>