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6AD62112-F402-4551-95A8-79E5C5835269}" xr6:coauthVersionLast="34" xr6:coauthVersionMax="34" xr10:uidLastSave="{00000000-0000-0000-0000-000000000000}"/>
  <bookViews>
    <workbookView xWindow="0" yWindow="0" windowWidth="28800" windowHeight="12345" tabRatio="489"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B24" i="3"/>
  <c r="C21" i="3" s="1"/>
  <c r="F22" i="3"/>
  <c r="G22" i="3" s="1"/>
  <c r="F21" i="3"/>
  <c r="F19" i="3"/>
  <c r="D16" i="3"/>
  <c r="B16" i="3"/>
  <c r="C13" i="3" s="1"/>
  <c r="F14" i="3"/>
  <c r="G14" i="3" s="1"/>
  <c r="F13" i="3"/>
  <c r="F11" i="3"/>
  <c r="D8" i="3"/>
  <c r="B8" i="3"/>
  <c r="C5" i="3" s="1"/>
  <c r="F6" i="3"/>
  <c r="G6" i="3" s="1"/>
  <c r="F5" i="3"/>
  <c r="F3" i="3"/>
  <c r="C6" i="3" l="1"/>
  <c r="C14" i="3"/>
  <c r="C22" i="3"/>
  <c r="F24" i="3"/>
  <c r="H19" i="3" s="1"/>
  <c r="E22" i="3"/>
  <c r="F16" i="3"/>
  <c r="H11" i="3" s="1"/>
  <c r="E14" i="3"/>
  <c r="F8" i="3"/>
  <c r="H3" i="3" s="1"/>
  <c r="E6" i="3"/>
  <c r="G3" i="3"/>
  <c r="G5" i="3"/>
  <c r="G11" i="3"/>
  <c r="G13" i="3"/>
  <c r="G19" i="3"/>
  <c r="G21" i="3"/>
  <c r="C3" i="3"/>
  <c r="C11" i="3"/>
  <c r="C19" i="3"/>
  <c r="E3" i="3"/>
  <c r="E5" i="3"/>
  <c r="E11" i="3"/>
  <c r="E13" i="3"/>
  <c r="E19" i="3"/>
  <c r="E21" i="3"/>
  <c r="G8" i="3" l="1"/>
  <c r="H22" i="3"/>
  <c r="H21" i="3"/>
  <c r="H14" i="3"/>
  <c r="G24" i="3"/>
  <c r="G16" i="3"/>
  <c r="H13" i="3"/>
  <c r="H5" i="3"/>
  <c r="H6" i="3"/>
  <c r="AK3" i="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X3" i="1"/>
  <c r="X4" i="1"/>
  <c r="X5" i="1"/>
  <c r="X6" i="1"/>
  <c r="X7" i="1"/>
  <c r="X8" i="1"/>
  <c r="X9" i="1"/>
  <c r="X10" i="1"/>
  <c r="X11" i="1"/>
  <c r="X12" i="1"/>
  <c r="X13" i="1"/>
  <c r="X14" i="1"/>
  <c r="X15" i="1"/>
  <c r="X16" i="1"/>
  <c r="X17" i="1"/>
  <c r="X18" i="1"/>
  <c r="X19" i="1"/>
  <c r="X20" i="1"/>
  <c r="X21" i="1"/>
  <c r="X22" i="1"/>
  <c r="X25" i="1"/>
  <c r="X26" i="1"/>
  <c r="X27" i="1"/>
  <c r="X28" i="1"/>
  <c r="X29" i="1"/>
  <c r="X30" i="1"/>
  <c r="X31" i="1"/>
  <c r="X32" i="1"/>
  <c r="X33" i="1"/>
  <c r="X34" i="1"/>
  <c r="X35" i="1"/>
  <c r="X36" i="1"/>
  <c r="X37" i="1"/>
  <c r="X38" i="1"/>
  <c r="X39" i="1"/>
  <c r="X40" i="1"/>
  <c r="X41" i="1"/>
  <c r="X42" i="1"/>
  <c r="X43" i="1"/>
  <c r="X44" i="1"/>
  <c r="X45" i="1"/>
  <c r="X46" i="1"/>
  <c r="X47" i="1"/>
  <c r="X48" i="1"/>
  <c r="X49" i="1"/>
  <c r="W3" i="1"/>
  <c r="W4" i="1"/>
  <c r="W5" i="1"/>
  <c r="W6" i="1"/>
  <c r="W7" i="1"/>
  <c r="W8" i="1"/>
  <c r="W9" i="1"/>
  <c r="W10" i="1"/>
  <c r="W11" i="1"/>
  <c r="W12" i="1"/>
  <c r="W13" i="1"/>
  <c r="W14" i="1"/>
  <c r="W15" i="1"/>
  <c r="W16" i="1"/>
  <c r="W17" i="1"/>
  <c r="W18" i="1"/>
  <c r="W19" i="1"/>
  <c r="W20" i="1"/>
  <c r="W21" i="1"/>
  <c r="W22" i="1"/>
  <c r="W25" i="1"/>
  <c r="W26" i="1"/>
  <c r="W27" i="1"/>
  <c r="W28" i="1"/>
  <c r="W29" i="1"/>
  <c r="W30" i="1"/>
  <c r="W31" i="1"/>
  <c r="W32" i="1"/>
  <c r="W33" i="1"/>
  <c r="W34" i="1"/>
  <c r="W35" i="1"/>
  <c r="W36" i="1"/>
  <c r="W37" i="1"/>
  <c r="W38" i="1"/>
  <c r="W39" i="1"/>
  <c r="W40" i="1"/>
  <c r="W41" i="1"/>
  <c r="W42" i="1"/>
  <c r="W43" i="1"/>
  <c r="W44" i="1"/>
  <c r="W45" i="1"/>
  <c r="W46" i="1"/>
  <c r="W47" i="1"/>
  <c r="W48" i="1"/>
  <c r="W49"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O3" i="1"/>
  <c r="O4" i="1"/>
  <c r="O5" i="1"/>
  <c r="O6" i="1"/>
  <c r="O7" i="1"/>
  <c r="O8" i="1"/>
  <c r="O9" i="1"/>
  <c r="O10" i="1"/>
  <c r="O11" i="1"/>
  <c r="O12" i="1"/>
  <c r="O13" i="1"/>
  <c r="O14" i="1"/>
  <c r="O15" i="1"/>
  <c r="O16" i="1"/>
  <c r="O17" i="1"/>
  <c r="O18" i="1"/>
  <c r="O19" i="1"/>
  <c r="O20" i="1"/>
  <c r="O21" i="1"/>
  <c r="O22" i="1"/>
  <c r="O25" i="1"/>
  <c r="O26" i="1"/>
  <c r="O27" i="1"/>
  <c r="O28" i="1"/>
  <c r="O29" i="1"/>
  <c r="O30" i="1"/>
  <c r="O31" i="1"/>
  <c r="O32" i="1"/>
  <c r="O33" i="1"/>
  <c r="O34" i="1"/>
  <c r="O35" i="1"/>
  <c r="O36" i="1"/>
  <c r="O37" i="1"/>
  <c r="O38" i="1"/>
  <c r="O39" i="1"/>
  <c r="O40" i="1"/>
  <c r="O41" i="1"/>
  <c r="O42" i="1"/>
  <c r="O43" i="1"/>
  <c r="O44" i="1"/>
  <c r="O45" i="1"/>
  <c r="O46" i="1"/>
  <c r="O47" i="1"/>
  <c r="O48" i="1"/>
  <c r="O49" i="1"/>
  <c r="N3" i="1"/>
  <c r="N4" i="1"/>
  <c r="N5" i="1"/>
  <c r="N6" i="1"/>
  <c r="N7" i="1"/>
  <c r="N8" i="1"/>
  <c r="N9" i="1"/>
  <c r="N10" i="1"/>
  <c r="N11" i="1"/>
  <c r="N12" i="1"/>
  <c r="N13" i="1"/>
  <c r="N14" i="1"/>
  <c r="N15" i="1"/>
  <c r="N16" i="1"/>
  <c r="N17" i="1"/>
  <c r="N18" i="1"/>
  <c r="N19" i="1"/>
  <c r="N20" i="1"/>
  <c r="N21" i="1"/>
  <c r="N22" i="1"/>
  <c r="N25" i="1"/>
  <c r="N26" i="1"/>
  <c r="N27" i="1"/>
  <c r="N28" i="1"/>
  <c r="N29" i="1"/>
  <c r="N30" i="1"/>
  <c r="N31" i="1"/>
  <c r="N32" i="1"/>
  <c r="N33" i="1"/>
  <c r="N34" i="1"/>
  <c r="N35" i="1"/>
  <c r="N36" i="1"/>
  <c r="N37" i="1"/>
  <c r="N38" i="1"/>
  <c r="N39" i="1"/>
  <c r="N40" i="1"/>
  <c r="N41" i="1"/>
  <c r="N42" i="1"/>
  <c r="N43" i="1"/>
  <c r="N44" i="1"/>
  <c r="N45" i="1"/>
  <c r="N46" i="1"/>
  <c r="N47" i="1"/>
  <c r="N48" i="1"/>
  <c r="N49"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V24" i="1"/>
  <c r="V23" i="1"/>
  <c r="R24" i="1"/>
  <c r="R23" i="1"/>
  <c r="M24" i="1"/>
  <c r="M23" i="1"/>
  <c r="W23" i="1" l="1"/>
  <c r="O23" i="1"/>
  <c r="O24" i="1"/>
  <c r="X24" i="1"/>
  <c r="S24" i="1"/>
  <c r="T24" i="1" s="1"/>
  <c r="S23" i="1"/>
  <c r="T23" i="1" s="1"/>
  <c r="N23" i="1"/>
  <c r="X23" i="1"/>
  <c r="N24" i="1"/>
  <c r="W24" i="1"/>
  <c r="F6" i="2" l="1"/>
  <c r="E6" i="2"/>
  <c r="D5" i="2"/>
  <c r="C5" i="2"/>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<sst xmlns="http://schemas.openxmlformats.org/spreadsheetml/2006/main" count="485" uniqueCount="228">
  <si>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</si>
  <si>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</si>
  <si>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</si>
  <si>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</si>
  <si>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</si>
  <si>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</si>
  <si>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</si>
  <si>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</si>
  <si>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</si>
  <si>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</si>
  <si>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</si>
  <si>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</si>
  <si>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</si>
  <si>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</si>
  <si>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</si>
  <si>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</si>
  <si>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</si>
  <si>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</si>
  <si>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</si>
  <si>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</si>
  <si>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</si>
  <si>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</si>
  <si>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</si>
  <si>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</si>
  <si>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</si>
  <si>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</si>
  <si>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</si>
  <si>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</si>
  <si>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</si>
  <si>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</si>
  <si>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</si>
  <si>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</si>
  <si>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</si>
  <si>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</si>
  <si>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</si>
  <si>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</si>
  <si>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</si>
  <si>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</si>
  <si>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</si>
  <si>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</si>
  <si>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</si>
  <si>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</si>
  <si>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</si>
  <si>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St. John's</t>
  </si>
  <si>
    <t>CMA total</t>
  </si>
  <si>
    <t>split</t>
  </si>
  <si>
    <t>Neighbourhood</t>
  </si>
  <si>
    <t>Glenridge Crescent</t>
  </si>
  <si>
    <t>N of downtown</t>
  </si>
  <si>
    <t>University, Pippy Park</t>
  </si>
  <si>
    <t>Mt Cashel</t>
  </si>
  <si>
    <t>West End</t>
  </si>
  <si>
    <t>Transit Hub &amp; Hospital</t>
  </si>
  <si>
    <t>Torbay (N of airport)</t>
  </si>
  <si>
    <t>Airport, Glenvilla Court</t>
  </si>
  <si>
    <t>Smart Centres Central</t>
  </si>
  <si>
    <t>St. John Bosco School</t>
  </si>
  <si>
    <t>Avalon Mall, E of Mundy Pond</t>
  </si>
  <si>
    <t>Southern Mount Pearl</t>
  </si>
  <si>
    <t>Glendale (Central Mount Pearl)</t>
  </si>
  <si>
    <t>West End (adjacent to Mount Pearl)</t>
  </si>
  <si>
    <t>Southern Downtown area</t>
  </si>
  <si>
    <t>South of Downtown</t>
  </si>
  <si>
    <t>Downtown</t>
  </si>
  <si>
    <t>Central</t>
  </si>
  <si>
    <t>Paradise (Town)</t>
  </si>
  <si>
    <t>South of Mount Pearl</t>
  </si>
  <si>
    <t>Paradise E (Town)</t>
  </si>
  <si>
    <t>Penetanguishene (S of airport)</t>
  </si>
  <si>
    <t>Kelligrews (Conception Bay South)</t>
  </si>
  <si>
    <t>Upper Gullies (Conception Bay South)</t>
  </si>
  <si>
    <t>Talcville (Conception Bay South)</t>
  </si>
  <si>
    <t>Northern Mount Pearl</t>
  </si>
  <si>
    <t>Witless Bay (Town)</t>
  </si>
  <si>
    <t>Glendale (Mount Pearl)</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</si>
  <si>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</si>
  <si>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</si>
  <si>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</si>
  <si>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</si>
  <si>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</si>
  <si>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</si>
  <si>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</si>
  <si>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</si>
  <si>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</si>
  <si>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</si>
  <si>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</si>
  <si>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</si>
  <si>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</si>
  <si>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</si>
  <si>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&lt;-- Moving Backward</t>
  </si>
  <si>
    <t>% Population Growth
2006-2016</t>
  </si>
  <si>
    <t>% of Total Population Growth
2006-2016</t>
  </si>
  <si>
    <t>2016 CTDataMaker using new 2016 Classifications</t>
  </si>
  <si>
    <t>Unclassified</t>
  </si>
  <si>
    <t>100010005.01</t>
  </si>
  <si>
    <t>CMA</t>
  </si>
  <si>
    <t>100010005.02</t>
  </si>
  <si>
    <t>100010006.00</t>
  </si>
  <si>
    <t>100010007.00</t>
  </si>
  <si>
    <t>100010008.00</t>
  </si>
  <si>
    <t>100010009.00</t>
  </si>
  <si>
    <t>100010010.00</t>
  </si>
  <si>
    <t>100010011.00</t>
  </si>
  <si>
    <t>100010012.00</t>
  </si>
  <si>
    <t>100010013.00</t>
  </si>
  <si>
    <t>100010015.02</t>
  </si>
  <si>
    <t>100010002.00</t>
  </si>
  <si>
    <t>100010003.01</t>
  </si>
  <si>
    <t>100010003.02</t>
  </si>
  <si>
    <t>100010014.00</t>
  </si>
  <si>
    <t>100010015.01</t>
  </si>
  <si>
    <t>100010015.03</t>
  </si>
  <si>
    <t>100010015.04</t>
  </si>
  <si>
    <t>100010016.00</t>
  </si>
  <si>
    <t>100010100.01</t>
  </si>
  <si>
    <t>100010170.01</t>
  </si>
  <si>
    <t>100010170.02</t>
  </si>
  <si>
    <t>100010171.00</t>
  </si>
  <si>
    <t>100010172.02</t>
  </si>
  <si>
    <t>100010172.03</t>
  </si>
  <si>
    <t>100010172.04</t>
  </si>
  <si>
    <t>100010172.05</t>
  </si>
  <si>
    <t>100010172.06</t>
  </si>
  <si>
    <t>100010202.02</t>
  </si>
  <si>
    <t>100010202.04</t>
  </si>
  <si>
    <t>100010202.05</t>
  </si>
  <si>
    <t>100010300.00</t>
  </si>
  <si>
    <t>100010301.01</t>
  </si>
  <si>
    <t>100010301.02</t>
  </si>
  <si>
    <t>100010302.00</t>
  </si>
  <si>
    <t>100010017.00</t>
  </si>
  <si>
    <t>100010100.03</t>
  </si>
  <si>
    <t>100010100.04</t>
  </si>
  <si>
    <t>100010110.00</t>
  </si>
  <si>
    <t>100010200.01</t>
  </si>
  <si>
    <t>100010200.02</t>
  </si>
  <si>
    <t>100010200.03</t>
  </si>
  <si>
    <t>100010201.00</t>
  </si>
  <si>
    <t>100010202.01</t>
  </si>
  <si>
    <t>100010001.00</t>
  </si>
  <si>
    <t>100010004.00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</si>
  <si>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</si>
  <si>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</si>
  <si>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</si>
  <si>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</si>
  <si>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</si>
  <si>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</si>
  <si>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</si>
  <si>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</si>
  <si>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</si>
  <si>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</si>
  <si>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</si>
  <si>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</si>
  <si>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</si>
  <si>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</si>
  <si>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</si>
  <si>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r>
      <t xml:space="preserve">2006 CT </t>
    </r>
    <r>
      <rPr>
        <strike/>
        <sz val="10"/>
        <color theme="1"/>
        <rFont val="Calibri"/>
        <family val="2"/>
        <scheme val="minor"/>
      </rPr>
      <t>10200.01</t>
    </r>
    <r>
      <rPr>
        <sz val="10"/>
        <color theme="1"/>
        <rFont val="Calibri"/>
        <family val="2"/>
        <scheme val="minor"/>
      </rPr>
      <t xml:space="preserve"> (weight=0.004) - NO visible pop'n change due to slight border change</t>
    </r>
  </si>
  <si>
    <r>
      <t xml:space="preserve">2006 CT </t>
    </r>
    <r>
      <rPr>
        <strike/>
        <sz val="10"/>
        <color theme="1"/>
        <rFont val="Calibri"/>
        <family val="2"/>
        <scheme val="minor"/>
      </rPr>
      <t>10013.00</t>
    </r>
    <r>
      <rPr>
        <sz val="10"/>
        <color theme="1"/>
        <rFont val="Calibri"/>
        <family val="2"/>
        <scheme val="minor"/>
      </rPr>
      <t xml:space="preserve"> (weight=0.0003) - NO visible border change</t>
    </r>
  </si>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</sst>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rgb="FF00610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8"/>
      <color theme="1"/>
      <name val="Calibri"/>
      <family val="2"/>
      <scheme val="minor"/>
    </font>
    <font>
      <strike/>
      <sz val="10"/>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71">
    <xf numFmtId="0" fontId="0" fillId="0" borderId="0" xfId="0"/>
    <xf numFmtId="0" fontId="16" fillId="0" borderId="0" xfId="0" applyFont="1"/>
    <xf numFmtId="2" fontId="0" fillId="0" borderId="0" xfId="0" applyNumberFormat="1"/>
    <xf numFmtId="0" fontId="20" fillId="0" borderId="22" xfId="0" applyFont="1" applyFill="1" applyBorder="1" applyAlignment="1">
      <alignment horizontal="center" vertical="center" wrapText="1"/>
    </xf>
    <xf numFmtId="2" fontId="20" fillId="0" borderId="23" xfId="0" applyNumberFormat="1" applyFont="1" applyFill="1" applyBorder="1" applyAlignment="1">
      <alignment horizontal="center" vertical="center" wrapText="1"/>
    </xf>
    <xf numFmtId="4" fontId="20" fillId="0" borderId="23" xfId="0" applyNumberFormat="1"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3" fontId="20" fillId="0" borderId="27" xfId="0" applyNumberFormat="1" applyFont="1" applyFill="1" applyBorder="1" applyAlignment="1">
      <alignment horizontal="center" vertical="center" wrapText="1"/>
    </xf>
    <xf numFmtId="2" fontId="23" fillId="0" borderId="16" xfId="0" applyNumberFormat="1" applyFont="1" applyBorder="1" applyAlignment="1">
      <alignment horizontal="center"/>
    </xf>
    <xf numFmtId="2" fontId="23" fillId="0" borderId="0" xfId="0" applyNumberFormat="1" applyFont="1" applyBorder="1" applyAlignment="1">
      <alignment horizontal="center"/>
    </xf>
    <xf numFmtId="2" fontId="24" fillId="0" borderId="11" xfId="1" applyNumberFormat="1" applyFont="1" applyFill="1" applyBorder="1" applyAlignment="1">
      <alignment horizontal="center"/>
    </xf>
    <xf numFmtId="2" fontId="24" fillId="0" borderId="11" xfId="7" applyNumberFormat="1" applyFont="1" applyFill="1" applyBorder="1" applyAlignment="1">
      <alignment horizontal="center"/>
    </xf>
    <xf numFmtId="0" fontId="23" fillId="0" borderId="14" xfId="0" applyFont="1" applyFill="1" applyBorder="1" applyAlignment="1">
      <alignment horizontal="center"/>
    </xf>
    <xf numFmtId="2" fontId="23" fillId="0" borderId="16" xfId="0" applyNumberFormat="1" applyFont="1" applyFill="1" applyBorder="1" applyAlignment="1">
      <alignment horizontal="center"/>
    </xf>
    <xf numFmtId="2" fontId="23" fillId="0" borderId="0" xfId="0" applyNumberFormat="1" applyFont="1" applyFill="1" applyBorder="1" applyAlignment="1">
      <alignment horizontal="center"/>
    </xf>
    <xf numFmtId="1" fontId="23" fillId="0" borderId="0" xfId="0" applyNumberFormat="1" applyFont="1" applyFill="1" applyBorder="1" applyAlignment="1">
      <alignment horizontal="center"/>
    </xf>
    <xf numFmtId="10" fontId="23" fillId="0" borderId="11" xfId="0" applyNumberFormat="1" applyFont="1" applyFill="1" applyBorder="1" applyAlignment="1">
      <alignment horizontal="center"/>
    </xf>
    <xf numFmtId="0" fontId="23" fillId="0" borderId="11" xfId="0" applyFont="1" applyBorder="1" applyAlignment="1">
      <alignment horizontal="center"/>
    </xf>
    <xf numFmtId="0" fontId="23" fillId="0" borderId="14" xfId="0" applyFont="1" applyBorder="1" applyAlignment="1">
      <alignment horizontal="center"/>
    </xf>
    <xf numFmtId="164" fontId="24" fillId="0" borderId="29" xfId="7" applyNumberFormat="1" applyFont="1" applyFill="1" applyBorder="1" applyAlignment="1">
      <alignment horizontal="center"/>
    </xf>
    <xf numFmtId="0" fontId="23" fillId="0" borderId="0" xfId="0" applyFont="1" applyAlignment="1">
      <alignment horizontal="center"/>
    </xf>
    <xf numFmtId="0" fontId="22" fillId="0" borderId="0" xfId="7" applyFont="1" applyFill="1" applyAlignment="1">
      <alignment horizontal="center"/>
    </xf>
    <xf numFmtId="0" fontId="23" fillId="0" borderId="0" xfId="0" applyFont="1" applyFill="1" applyAlignment="1">
      <alignment horizontal="center"/>
    </xf>
    <xf numFmtId="49" fontId="24" fillId="0" borderId="0" xfId="0" applyNumberFormat="1" applyFont="1" applyFill="1" applyAlignment="1">
      <alignment horizontal="center"/>
    </xf>
    <xf numFmtId="0" fontId="23" fillId="0" borderId="29" xfId="0" applyFont="1" applyFill="1" applyBorder="1" applyAlignment="1">
      <alignment horizontal="center"/>
    </xf>
    <xf numFmtId="0" fontId="23" fillId="0" borderId="29" xfId="0" applyFont="1" applyBorder="1" applyAlignment="1">
      <alignment horizontal="center"/>
    </xf>
    <xf numFmtId="49" fontId="24" fillId="0" borderId="0" xfId="0" applyNumberFormat="1" applyFont="1" applyAlignment="1">
      <alignment horizontal="center"/>
    </xf>
    <xf numFmtId="2" fontId="23" fillId="0" borderId="0" xfId="0" applyNumberFormat="1" applyFont="1" applyAlignment="1">
      <alignment horizontal="center"/>
    </xf>
    <xf numFmtId="167" fontId="23" fillId="0" borderId="0" xfId="0" applyNumberFormat="1" applyFont="1" applyBorder="1" applyAlignment="1">
      <alignment horizontal="center"/>
    </xf>
    <xf numFmtId="167" fontId="23" fillId="0" borderId="0" xfId="0" applyNumberFormat="1" applyFont="1" applyFill="1" applyBorder="1" applyAlignment="1">
      <alignment horizontal="center"/>
    </xf>
    <xf numFmtId="3" fontId="23" fillId="0" borderId="0" xfId="0" applyNumberFormat="1" applyFont="1" applyBorder="1" applyAlignment="1">
      <alignment horizontal="center"/>
    </xf>
    <xf numFmtId="3" fontId="23" fillId="0" borderId="15" xfId="0" applyNumberFormat="1" applyFont="1" applyBorder="1" applyAlignment="1">
      <alignment horizontal="center"/>
    </xf>
    <xf numFmtId="3" fontId="23" fillId="0" borderId="0" xfId="0" applyNumberFormat="1" applyFont="1" applyFill="1" applyBorder="1" applyAlignment="1">
      <alignment horizontal="center"/>
    </xf>
    <xf numFmtId="3" fontId="23" fillId="0" borderId="15" xfId="0" applyNumberFormat="1" applyFont="1" applyFill="1" applyBorder="1" applyAlignment="1">
      <alignment horizontal="center"/>
    </xf>
    <xf numFmtId="4" fontId="23" fillId="0" borderId="16" xfId="0" applyNumberFormat="1" applyFont="1" applyFill="1" applyBorder="1" applyAlignment="1">
      <alignment horizontal="center"/>
    </xf>
    <xf numFmtId="3" fontId="21" fillId="0" borderId="25" xfId="0" applyNumberFormat="1" applyFont="1" applyFill="1" applyBorder="1" applyAlignment="1">
      <alignment horizontal="center" vertical="center" wrapText="1"/>
    </xf>
    <xf numFmtId="3" fontId="24" fillId="0" borderId="15" xfId="7" applyNumberFormat="1" applyFont="1" applyFill="1" applyBorder="1" applyAlignment="1">
      <alignment horizontal="center"/>
    </xf>
    <xf numFmtId="3" fontId="23" fillId="0" borderId="0" xfId="0" applyNumberFormat="1" applyFont="1" applyAlignment="1">
      <alignment horizontal="center"/>
    </xf>
    <xf numFmtId="3" fontId="24" fillId="0" borderId="0" xfId="7" applyNumberFormat="1" applyFont="1" applyFill="1" applyBorder="1" applyAlignment="1">
      <alignment horizontal="center"/>
    </xf>
    <xf numFmtId="3" fontId="24" fillId="0" borderId="15" xfId="0" applyNumberFormat="1" applyFont="1" applyFill="1" applyBorder="1" applyAlignment="1">
      <alignment horizontal="center"/>
    </xf>
    <xf numFmtId="165" fontId="24" fillId="0" borderId="0" xfId="1" applyNumberFormat="1" applyFont="1" applyFill="1" applyBorder="1" applyAlignment="1">
      <alignment horizontal="center"/>
    </xf>
    <xf numFmtId="165" fontId="23" fillId="0" borderId="0" xfId="1"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3" fontId="23" fillId="0" borderId="11" xfId="0" applyNumberFormat="1" applyFont="1" applyBorder="1" applyAlignment="1">
      <alignment horizontal="center"/>
    </xf>
    <xf numFmtId="3" fontId="20" fillId="0" borderId="11" xfId="0" applyNumberFormat="1" applyFont="1" applyFill="1" applyBorder="1" applyAlignment="1">
      <alignment horizontal="center"/>
    </xf>
    <xf numFmtId="3" fontId="20" fillId="0" borderId="11" xfId="0" applyNumberFormat="1" applyFont="1" applyBorder="1" applyAlignment="1">
      <alignment horizontal="center"/>
    </xf>
    <xf numFmtId="3" fontId="23" fillId="0" borderId="10" xfId="0" applyNumberFormat="1" applyFont="1" applyFill="1" applyBorder="1" applyAlignment="1">
      <alignment horizontal="center"/>
    </xf>
    <xf numFmtId="3" fontId="23" fillId="0" borderId="10" xfId="0" applyNumberFormat="1" applyFont="1" applyBorder="1" applyAlignment="1">
      <alignment horizontal="center"/>
    </xf>
    <xf numFmtId="165" fontId="23" fillId="0" borderId="0" xfId="1" applyNumberFormat="1" applyFont="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0" fontId="26" fillId="0" borderId="0" xfId="0" applyFont="1"/>
    <xf numFmtId="2" fontId="19" fillId="0" borderId="0" xfId="0" quotePrefix="1" applyNumberFormat="1" applyFont="1" applyFill="1" applyAlignment="1">
      <alignment horizontal="center"/>
    </xf>
    <xf numFmtId="3" fontId="23" fillId="0" borderId="0" xfId="0" applyNumberFormat="1" applyFont="1" applyFill="1" applyAlignment="1">
      <alignment horizontal="center"/>
    </xf>
    <xf numFmtId="3" fontId="19" fillId="0" borderId="0" xfId="0" quotePrefix="1" applyNumberFormat="1" applyFont="1" applyFill="1" applyAlignment="1">
      <alignment horizontal="center"/>
    </xf>
    <xf numFmtId="3" fontId="23" fillId="0" borderId="16" xfId="0" applyNumberFormat="1" applyFont="1" applyFill="1" applyBorder="1" applyAlignment="1">
      <alignment horizontal="center"/>
    </xf>
    <xf numFmtId="3" fontId="19" fillId="0" borderId="0" xfId="0" quotePrefix="1" applyNumberFormat="1" applyFont="1" applyFill="1" applyBorder="1" applyAlignment="1">
      <alignment horizontal="center"/>
    </xf>
    <xf numFmtId="2" fontId="23" fillId="37" borderId="0" xfId="0" applyNumberFormat="1" applyFont="1" applyFill="1" applyAlignment="1">
      <alignment horizontal="center"/>
    </xf>
    <xf numFmtId="2" fontId="23" fillId="37" borderId="16" xfId="0" applyNumberFormat="1" applyFont="1" applyFill="1" applyBorder="1" applyAlignment="1">
      <alignment horizontal="center"/>
    </xf>
    <xf numFmtId="167" fontId="23" fillId="37" borderId="0" xfId="0" applyNumberFormat="1" applyFont="1" applyFill="1" applyBorder="1" applyAlignment="1">
      <alignment horizontal="center"/>
    </xf>
    <xf numFmtId="3" fontId="23" fillId="37" borderId="0" xfId="0" applyNumberFormat="1" applyFont="1" applyFill="1" applyBorder="1" applyAlignment="1">
      <alignment horizontal="center"/>
    </xf>
    <xf numFmtId="3" fontId="23" fillId="37" borderId="15" xfId="0" applyNumberFormat="1" applyFont="1" applyFill="1" applyBorder="1" applyAlignment="1">
      <alignment horizontal="center"/>
    </xf>
    <xf numFmtId="2" fontId="19" fillId="37" borderId="0" xfId="0" quotePrefix="1" applyNumberFormat="1" applyFont="1" applyFill="1" applyAlignment="1">
      <alignment horizontal="center" wrapText="1"/>
    </xf>
    <xf numFmtId="4" fontId="23" fillId="37" borderId="16" xfId="0" applyNumberFormat="1" applyFont="1" applyFill="1" applyBorder="1" applyAlignment="1">
      <alignment horizontal="center"/>
    </xf>
    <xf numFmtId="3" fontId="24" fillId="37" borderId="15" xfId="7" applyNumberFormat="1" applyFont="1" applyFill="1" applyBorder="1" applyAlignment="1">
      <alignment horizontal="center"/>
    </xf>
    <xf numFmtId="3" fontId="23" fillId="37" borderId="0" xfId="0" applyNumberFormat="1" applyFont="1" applyFill="1" applyAlignment="1">
      <alignment horizontal="center"/>
    </xf>
    <xf numFmtId="3" fontId="19" fillId="37" borderId="0" xfId="0" quotePrefix="1" applyNumberFormat="1" applyFont="1" applyFill="1" applyAlignment="1">
      <alignment horizontal="center" wrapText="1"/>
    </xf>
    <xf numFmtId="3" fontId="24" fillId="37" borderId="0" xfId="7" applyNumberFormat="1" applyFont="1" applyFill="1" applyBorder="1" applyAlignment="1">
      <alignment horizontal="center"/>
    </xf>
    <xf numFmtId="165" fontId="24" fillId="37" borderId="0" xfId="1" applyNumberFormat="1" applyFont="1" applyFill="1" applyBorder="1" applyAlignment="1">
      <alignment horizontal="center"/>
    </xf>
    <xf numFmtId="0" fontId="23" fillId="37" borderId="0" xfId="0" applyFont="1" applyFill="1" applyAlignment="1">
      <alignment horizontal="center"/>
    </xf>
    <xf numFmtId="3" fontId="23" fillId="37" borderId="16" xfId="0" applyNumberFormat="1" applyFont="1" applyFill="1" applyBorder="1" applyAlignment="1">
      <alignment horizontal="center"/>
    </xf>
    <xf numFmtId="3" fontId="19" fillId="37" borderId="0" xfId="0" quotePrefix="1" applyNumberFormat="1" applyFont="1" applyFill="1" applyBorder="1" applyAlignment="1">
      <alignment horizontal="center" wrapText="1"/>
    </xf>
    <xf numFmtId="164" fontId="24" fillId="37" borderId="29" xfId="7" applyNumberFormat="1" applyFont="1" applyFill="1" applyBorder="1" applyAlignment="1">
      <alignment horizontal="center"/>
    </xf>
    <xf numFmtId="3" fontId="23" fillId="37" borderId="11" xfId="0" applyNumberFormat="1" applyFont="1" applyFill="1" applyBorder="1" applyAlignment="1">
      <alignment horizontal="center"/>
    </xf>
    <xf numFmtId="2" fontId="24" fillId="37" borderId="11" xfId="1" applyNumberFormat="1" applyFont="1" applyFill="1" applyBorder="1" applyAlignment="1">
      <alignment horizontal="center"/>
    </xf>
    <xf numFmtId="2" fontId="24" fillId="37" borderId="11" xfId="7" applyNumberFormat="1" applyFont="1" applyFill="1" applyBorder="1" applyAlignment="1">
      <alignment horizontal="center"/>
    </xf>
    <xf numFmtId="9" fontId="24" fillId="37" borderId="14" xfId="1" applyFont="1" applyFill="1" applyBorder="1" applyAlignment="1">
      <alignment horizontal="center"/>
    </xf>
    <xf numFmtId="0" fontId="26" fillId="0" borderId="0" xfId="0" applyFont="1" applyAlignment="1">
      <alignment horizontal="center"/>
    </xf>
    <xf numFmtId="0" fontId="26" fillId="35" borderId="0" xfId="0" applyFont="1" applyFill="1" applyAlignment="1">
      <alignment horizontal="center"/>
    </xf>
    <xf numFmtId="0" fontId="26" fillId="36" borderId="0" xfId="0" applyFont="1" applyFill="1" applyAlignment="1">
      <alignment horizontal="center"/>
    </xf>
    <xf numFmtId="0" fontId="26" fillId="34" borderId="0" xfId="0" applyFont="1" applyFill="1" applyAlignment="1">
      <alignment horizontal="center"/>
    </xf>
    <xf numFmtId="0" fontId="23" fillId="34" borderId="14" xfId="0" applyFont="1" applyFill="1" applyBorder="1" applyAlignment="1">
      <alignment horizontal="center"/>
    </xf>
    <xf numFmtId="2" fontId="23" fillId="34" borderId="0" xfId="0" applyNumberFormat="1" applyFont="1" applyFill="1" applyAlignment="1">
      <alignment horizontal="center"/>
    </xf>
    <xf numFmtId="2" fontId="23" fillId="34" borderId="16" xfId="0" applyNumberFormat="1" applyFont="1" applyFill="1" applyBorder="1" applyAlignment="1">
      <alignment horizontal="center"/>
    </xf>
    <xf numFmtId="167" fontId="23" fillId="34" borderId="0" xfId="0" applyNumberFormat="1" applyFont="1" applyFill="1" applyBorder="1" applyAlignment="1">
      <alignment horizontal="center"/>
    </xf>
    <xf numFmtId="3" fontId="23" fillId="34" borderId="0" xfId="0" applyNumberFormat="1" applyFont="1" applyFill="1" applyBorder="1" applyAlignment="1">
      <alignment horizontal="center"/>
    </xf>
    <xf numFmtId="3" fontId="23" fillId="34" borderId="15" xfId="0" applyNumberFormat="1" applyFont="1" applyFill="1" applyBorder="1" applyAlignment="1">
      <alignment horizontal="center"/>
    </xf>
    <xf numFmtId="2" fontId="19" fillId="34" borderId="0" xfId="0" quotePrefix="1" applyNumberFormat="1" applyFont="1" applyFill="1" applyAlignment="1">
      <alignment horizontal="center"/>
    </xf>
    <xf numFmtId="4" fontId="23" fillId="34" borderId="16" xfId="0" applyNumberFormat="1" applyFont="1" applyFill="1" applyBorder="1" applyAlignment="1">
      <alignment horizontal="center"/>
    </xf>
    <xf numFmtId="3" fontId="24" fillId="34" borderId="15" xfId="7" applyNumberFormat="1" applyFont="1" applyFill="1" applyBorder="1" applyAlignment="1">
      <alignment horizontal="center"/>
    </xf>
    <xf numFmtId="3" fontId="23" fillId="34" borderId="0" xfId="0" applyNumberFormat="1" applyFont="1" applyFill="1" applyAlignment="1">
      <alignment horizontal="center"/>
    </xf>
    <xf numFmtId="3" fontId="19" fillId="34" borderId="0" xfId="0" quotePrefix="1" applyNumberFormat="1" applyFont="1" applyFill="1" applyAlignment="1">
      <alignment horizontal="center"/>
    </xf>
    <xf numFmtId="3" fontId="24" fillId="34" borderId="0" xfId="7" applyNumberFormat="1" applyFont="1" applyFill="1" applyBorder="1" applyAlignment="1">
      <alignment horizontal="center"/>
    </xf>
    <xf numFmtId="165" fontId="24" fillId="34" borderId="0" xfId="1" applyNumberFormat="1" applyFont="1" applyFill="1" applyBorder="1" applyAlignment="1">
      <alignment horizontal="center"/>
    </xf>
    <xf numFmtId="0" fontId="23" fillId="34" borderId="0" xfId="0" applyFont="1" applyFill="1" applyAlignment="1">
      <alignment horizontal="center"/>
    </xf>
    <xf numFmtId="3" fontId="23" fillId="34" borderId="16" xfId="0" applyNumberFormat="1" applyFont="1" applyFill="1" applyBorder="1" applyAlignment="1">
      <alignment horizontal="center"/>
    </xf>
    <xf numFmtId="3" fontId="19" fillId="34" borderId="0" xfId="0" quotePrefix="1" applyNumberFormat="1" applyFont="1" applyFill="1" applyBorder="1" applyAlignment="1">
      <alignment horizontal="center"/>
    </xf>
    <xf numFmtId="164" fontId="24" fillId="34" borderId="29" xfId="7" applyNumberFormat="1" applyFont="1" applyFill="1" applyBorder="1" applyAlignment="1">
      <alignment horizontal="center"/>
    </xf>
    <xf numFmtId="3" fontId="23" fillId="34" borderId="11" xfId="0" applyNumberFormat="1" applyFont="1" applyFill="1" applyBorder="1" applyAlignment="1">
      <alignment horizontal="center"/>
    </xf>
    <xf numFmtId="2" fontId="24" fillId="34" borderId="11" xfId="1" applyNumberFormat="1" applyFont="1" applyFill="1" applyBorder="1" applyAlignment="1">
      <alignment horizontal="center"/>
    </xf>
    <xf numFmtId="2" fontId="24" fillId="34" borderId="11" xfId="7" applyNumberFormat="1" applyFont="1" applyFill="1" applyBorder="1" applyAlignment="1">
      <alignment horizontal="center"/>
    </xf>
    <xf numFmtId="0" fontId="23" fillId="36" borderId="14" xfId="0" applyFont="1" applyFill="1" applyBorder="1" applyAlignment="1">
      <alignment horizontal="center"/>
    </xf>
    <xf numFmtId="2" fontId="23" fillId="36" borderId="0" xfId="0" applyNumberFormat="1" applyFont="1" applyFill="1" applyAlignment="1">
      <alignment horizontal="center"/>
    </xf>
    <xf numFmtId="2" fontId="23" fillId="36" borderId="16" xfId="0" applyNumberFormat="1" applyFont="1" applyFill="1" applyBorder="1" applyAlignment="1">
      <alignment horizontal="center"/>
    </xf>
    <xf numFmtId="167" fontId="23" fillId="36" borderId="0" xfId="0" applyNumberFormat="1" applyFont="1" applyFill="1" applyBorder="1" applyAlignment="1">
      <alignment horizontal="center"/>
    </xf>
    <xf numFmtId="3" fontId="23" fillId="36" borderId="0" xfId="0" applyNumberFormat="1" applyFont="1" applyFill="1" applyBorder="1" applyAlignment="1">
      <alignment horizontal="center"/>
    </xf>
    <xf numFmtId="3" fontId="23" fillId="36" borderId="15" xfId="0" applyNumberFormat="1" applyFont="1" applyFill="1" applyBorder="1" applyAlignment="1">
      <alignment horizontal="center"/>
    </xf>
    <xf numFmtId="2" fontId="19" fillId="36" borderId="0" xfId="0" quotePrefix="1" applyNumberFormat="1" applyFont="1" applyFill="1" applyAlignment="1">
      <alignment horizontal="center"/>
    </xf>
    <xf numFmtId="4" fontId="23" fillId="36" borderId="16" xfId="0" applyNumberFormat="1" applyFont="1" applyFill="1" applyBorder="1" applyAlignment="1">
      <alignment horizontal="center"/>
    </xf>
    <xf numFmtId="3" fontId="24" fillId="36" borderId="15" xfId="7" applyNumberFormat="1" applyFont="1" applyFill="1" applyBorder="1" applyAlignment="1">
      <alignment horizontal="center"/>
    </xf>
    <xf numFmtId="3" fontId="23" fillId="36" borderId="0" xfId="0" applyNumberFormat="1" applyFont="1" applyFill="1" applyAlignment="1">
      <alignment horizontal="center"/>
    </xf>
    <xf numFmtId="3" fontId="19" fillId="36" borderId="0" xfId="0" quotePrefix="1" applyNumberFormat="1" applyFont="1" applyFill="1" applyAlignment="1">
      <alignment horizontal="center"/>
    </xf>
    <xf numFmtId="3" fontId="24" fillId="36" borderId="0" xfId="7" applyNumberFormat="1" applyFont="1" applyFill="1" applyBorder="1" applyAlignment="1">
      <alignment horizontal="center"/>
    </xf>
    <xf numFmtId="165" fontId="24" fillId="36" borderId="0" xfId="1" applyNumberFormat="1" applyFont="1" applyFill="1" applyBorder="1" applyAlignment="1">
      <alignment horizontal="center"/>
    </xf>
    <xf numFmtId="0" fontId="23" fillId="36" borderId="0" xfId="0" applyFont="1" applyFill="1" applyAlignment="1">
      <alignment horizontal="center"/>
    </xf>
    <xf numFmtId="3" fontId="23" fillId="36" borderId="16" xfId="0" applyNumberFormat="1" applyFont="1" applyFill="1" applyBorder="1" applyAlignment="1">
      <alignment horizontal="center"/>
    </xf>
    <xf numFmtId="3" fontId="19" fillId="36" borderId="0" xfId="0" quotePrefix="1" applyNumberFormat="1" applyFont="1" applyFill="1" applyBorder="1" applyAlignment="1">
      <alignment horizontal="center"/>
    </xf>
    <xf numFmtId="164" fontId="24" fillId="36" borderId="29" xfId="7" applyNumberFormat="1" applyFont="1" applyFill="1" applyBorder="1" applyAlignment="1">
      <alignment horizontal="center"/>
    </xf>
    <xf numFmtId="3" fontId="23" fillId="36" borderId="11" xfId="0" applyNumberFormat="1" applyFont="1" applyFill="1" applyBorder="1" applyAlignment="1">
      <alignment horizontal="center"/>
    </xf>
    <xf numFmtId="2" fontId="24" fillId="36" borderId="11" xfId="1" applyNumberFormat="1" applyFont="1" applyFill="1" applyBorder="1" applyAlignment="1">
      <alignment horizontal="center"/>
    </xf>
    <xf numFmtId="2" fontId="24" fillId="36" borderId="11" xfId="7" applyNumberFormat="1" applyFont="1" applyFill="1" applyBorder="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3" fillId="34" borderId="42" xfId="0" applyFont="1" applyFill="1" applyBorder="1"/>
    <xf numFmtId="165" fontId="23" fillId="34" borderId="44" xfId="0" applyNumberFormat="1" applyFont="1" applyFill="1" applyBorder="1" applyAlignment="1">
      <alignment horizontal="center"/>
    </xf>
    <xf numFmtId="165" fontId="23" fillId="34" borderId="44" xfId="1" applyNumberFormat="1" applyFont="1" applyFill="1" applyBorder="1" applyAlignment="1">
      <alignment horizontal="center"/>
    </xf>
    <xf numFmtId="166" fontId="23" fillId="34" borderId="43" xfId="0" applyNumberFormat="1" applyFont="1" applyFill="1" applyBorder="1" applyAlignment="1">
      <alignment horizontal="center"/>
    </xf>
    <xf numFmtId="165" fontId="23" fillId="34" borderId="45" xfId="1" applyNumberFormat="1" applyFont="1" applyFill="1" applyBorder="1" applyAlignment="1">
      <alignment horizontal="center"/>
    </xf>
    <xf numFmtId="0" fontId="23" fillId="35" borderId="46" xfId="0" applyFont="1" applyFill="1" applyBorder="1"/>
    <xf numFmtId="165" fontId="23" fillId="35" borderId="48" xfId="0" applyNumberFormat="1" applyFont="1" applyFill="1" applyBorder="1" applyAlignment="1">
      <alignment horizontal="center"/>
    </xf>
    <xf numFmtId="165" fontId="23" fillId="35" borderId="48" xfId="1" applyNumberFormat="1" applyFont="1" applyFill="1" applyBorder="1" applyAlignment="1">
      <alignment horizontal="center"/>
    </xf>
    <xf numFmtId="166" fontId="23" fillId="35" borderId="47" xfId="0" applyNumberFormat="1" applyFont="1" applyFill="1" applyBorder="1" applyAlignment="1">
      <alignment horizontal="center"/>
    </xf>
    <xf numFmtId="165" fontId="23" fillId="35" borderId="49" xfId="1" applyNumberFormat="1" applyFont="1" applyFill="1" applyBorder="1" applyAlignment="1">
      <alignment horizontal="center"/>
    </xf>
    <xf numFmtId="0" fontId="23" fillId="36" borderId="46" xfId="0" applyFont="1" applyFill="1" applyBorder="1"/>
    <xf numFmtId="165" fontId="23" fillId="36" borderId="48" xfId="0" applyNumberFormat="1" applyFont="1" applyFill="1" applyBorder="1" applyAlignment="1">
      <alignment horizontal="center"/>
    </xf>
    <xf numFmtId="165" fontId="23" fillId="36" borderId="48" xfId="1" applyNumberFormat="1" applyFont="1" applyFill="1" applyBorder="1" applyAlignment="1">
      <alignment horizontal="center"/>
    </xf>
    <xf numFmtId="166" fontId="23" fillId="36" borderId="47" xfId="0" applyNumberFormat="1" applyFont="1" applyFill="1" applyBorder="1" applyAlignment="1">
      <alignment horizontal="center"/>
    </xf>
    <xf numFmtId="165" fontId="23" fillId="36" borderId="49" xfId="1" applyNumberFormat="1" applyFont="1" applyFill="1" applyBorder="1" applyAlignment="1">
      <alignment horizontal="center"/>
    </xf>
    <xf numFmtId="0" fontId="23" fillId="0" borderId="50" xfId="0" applyFont="1" applyBorder="1"/>
    <xf numFmtId="165" fontId="23" fillId="0" borderId="52" xfId="0" applyNumberFormat="1" applyFont="1" applyBorder="1" applyAlignment="1">
      <alignment horizontal="center"/>
    </xf>
    <xf numFmtId="165" fontId="23" fillId="0" borderId="52" xfId="1" applyNumberFormat="1" applyFont="1" applyBorder="1" applyAlignment="1">
      <alignment horizontal="center"/>
    </xf>
    <xf numFmtId="166" fontId="23" fillId="0" borderId="51" xfId="0" applyNumberFormat="1" applyFont="1" applyBorder="1" applyAlignment="1">
      <alignment horizontal="center"/>
    </xf>
    <xf numFmtId="165" fontId="23" fillId="0" borderId="53" xfId="1" applyNumberFormat="1" applyFont="1" applyBorder="1" applyAlignment="1">
      <alignment horizontal="center"/>
    </xf>
    <xf numFmtId="0" fontId="20" fillId="0" borderId="38" xfId="0" applyFont="1" applyBorder="1"/>
    <xf numFmtId="10" fontId="23"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165" fontId="23" fillId="37" borderId="15" xfId="1" applyNumberFormat="1" applyFont="1" applyFill="1" applyBorder="1" applyAlignment="1">
      <alignment horizontal="center"/>
    </xf>
    <xf numFmtId="165" fontId="23" fillId="36" borderId="15" xfId="1" applyNumberFormat="1" applyFont="1" applyFill="1" applyBorder="1" applyAlignment="1">
      <alignment horizontal="center"/>
    </xf>
    <xf numFmtId="165" fontId="23" fillId="34" borderId="15" xfId="1" applyNumberFormat="1" applyFont="1" applyFill="1" applyBorder="1" applyAlignment="1">
      <alignment horizontal="center"/>
    </xf>
    <xf numFmtId="165" fontId="23" fillId="0" borderId="15" xfId="1" applyNumberFormat="1" applyFont="1" applyFill="1" applyBorder="1" applyAlignment="1">
      <alignment horizontal="center"/>
    </xf>
    <xf numFmtId="165" fontId="20" fillId="0" borderId="15" xfId="1" applyNumberFormat="1" applyFont="1" applyFill="1" applyBorder="1" applyAlignment="1">
      <alignment horizontal="center"/>
    </xf>
    <xf numFmtId="165" fontId="22" fillId="37" borderId="14" xfId="7" applyNumberFormat="1" applyFont="1" applyFill="1" applyBorder="1" applyAlignment="1">
      <alignment horizontal="left"/>
    </xf>
    <xf numFmtId="0" fontId="23" fillId="0" borderId="14" xfId="0" applyFont="1" applyFill="1" applyBorder="1" applyAlignment="1">
      <alignment horizontal="left"/>
    </xf>
    <xf numFmtId="0" fontId="23" fillId="0" borderId="14" xfId="0" applyFont="1" applyBorder="1" applyAlignment="1">
      <alignment horizontal="left"/>
    </xf>
    <xf numFmtId="0" fontId="22" fillId="37" borderId="14" xfId="7" applyFont="1" applyFill="1" applyBorder="1" applyAlignment="1">
      <alignment horizontal="left"/>
    </xf>
    <xf numFmtId="0" fontId="23" fillId="36" borderId="14" xfId="0" applyFont="1" applyFill="1" applyBorder="1" applyAlignment="1">
      <alignment horizontal="left"/>
    </xf>
    <xf numFmtId="0" fontId="23" fillId="34" borderId="14" xfId="0" applyFont="1" applyFill="1" applyBorder="1" applyAlignment="1">
      <alignment horizontal="left"/>
    </xf>
    <xf numFmtId="166" fontId="23" fillId="34" borderId="43" xfId="43" applyNumberFormat="1" applyFont="1" applyFill="1" applyBorder="1" applyAlignment="1">
      <alignment horizontal="center"/>
    </xf>
    <xf numFmtId="166" fontId="23" fillId="35" borderId="47" xfId="43" applyNumberFormat="1" applyFont="1" applyFill="1" applyBorder="1" applyAlignment="1">
      <alignment horizontal="center"/>
    </xf>
    <xf numFmtId="166" fontId="23" fillId="36" borderId="47" xfId="43" applyNumberFormat="1" applyFont="1" applyFill="1" applyBorder="1" applyAlignment="1">
      <alignment horizontal="center"/>
    </xf>
    <xf numFmtId="166" fontId="23" fillId="0" borderId="51" xfId="43" applyNumberFormat="1" applyFont="1" applyBorder="1" applyAlignment="1">
      <alignment horizontal="center"/>
    </xf>
    <xf numFmtId="166" fontId="20" fillId="0" borderId="39" xfId="43" applyNumberFormat="1" applyFont="1" applyBorder="1" applyAlignment="1">
      <alignment horizontal="center"/>
    </xf>
    <xf numFmtId="0" fontId="23" fillId="0" borderId="0" xfId="0" applyFont="1" applyFill="1"/>
    <xf numFmtId="0" fontId="20" fillId="38" borderId="38" xfId="0" applyFont="1" applyFill="1" applyBorder="1"/>
    <xf numFmtId="166" fontId="20" fillId="38" borderId="55" xfId="43" applyNumberFormat="1" applyFont="1" applyFill="1" applyBorder="1" applyAlignment="1">
      <alignment horizontal="center"/>
    </xf>
    <xf numFmtId="10" fontId="23" fillId="38" borderId="55" xfId="0" applyNumberFormat="1" applyFont="1" applyFill="1" applyBorder="1" applyAlignment="1">
      <alignment horizontal="center"/>
    </xf>
    <xf numFmtId="0" fontId="20" fillId="38" borderId="55" xfId="0" applyFont="1" applyFill="1" applyBorder="1" applyAlignment="1">
      <alignment horizontal="center"/>
    </xf>
    <xf numFmtId="166" fontId="20" fillId="38" borderId="55" xfId="0" applyNumberFormat="1" applyFont="1" applyFill="1" applyBorder="1" applyAlignment="1">
      <alignment horizontal="center"/>
    </xf>
    <xf numFmtId="165" fontId="20" fillId="38" borderId="55" xfId="1" applyNumberFormat="1" applyFont="1" applyFill="1" applyBorder="1" applyAlignment="1">
      <alignment horizontal="center"/>
    </xf>
    <xf numFmtId="165" fontId="20" fillId="38" borderId="54" xfId="0" applyNumberFormat="1" applyFont="1" applyFill="1" applyBorder="1" applyAlignment="1">
      <alignment horizontal="center"/>
    </xf>
    <xf numFmtId="0" fontId="18" fillId="0" borderId="38" xfId="0" applyFont="1" applyFill="1" applyBorder="1" applyAlignment="1">
      <alignment vertical="center" wrapText="1"/>
    </xf>
    <xf numFmtId="0" fontId="23" fillId="39" borderId="62" xfId="0" applyFont="1" applyFill="1" applyBorder="1"/>
    <xf numFmtId="166" fontId="23" fillId="39" borderId="63" xfId="43" applyNumberFormat="1" applyFont="1" applyFill="1" applyBorder="1" applyAlignment="1">
      <alignment horizontal="center"/>
    </xf>
    <xf numFmtId="165" fontId="23" fillId="39" borderId="64" xfId="0" applyNumberFormat="1" applyFont="1" applyFill="1" applyBorder="1" applyAlignment="1">
      <alignment horizontal="center"/>
    </xf>
    <xf numFmtId="165" fontId="23" fillId="39" borderId="64" xfId="1" applyNumberFormat="1" applyFont="1" applyFill="1" applyBorder="1" applyAlignment="1">
      <alignment horizontal="center"/>
    </xf>
    <xf numFmtId="166" fontId="23" fillId="39" borderId="63" xfId="0" applyNumberFormat="1" applyFont="1" applyFill="1" applyBorder="1" applyAlignment="1">
      <alignment horizontal="center"/>
    </xf>
    <xf numFmtId="165" fontId="23" fillId="39" borderId="65" xfId="1" applyNumberFormat="1" applyFont="1" applyFill="1" applyBorder="1" applyAlignment="1">
      <alignment horizontal="center"/>
    </xf>
    <xf numFmtId="0" fontId="23" fillId="0" borderId="0" xfId="0" applyFont="1"/>
    <xf numFmtId="10" fontId="26" fillId="0" borderId="0" xfId="0" applyNumberFormat="1" applyFont="1"/>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6" fillId="34" borderId="0" xfId="0" applyFont="1" applyFill="1"/>
    <xf numFmtId="10" fontId="26" fillId="34" borderId="0" xfId="0" applyNumberFormat="1" applyFont="1" applyFill="1"/>
    <xf numFmtId="0" fontId="26" fillId="36" borderId="0" xfId="0" applyFont="1" applyFill="1"/>
    <xf numFmtId="10" fontId="26" fillId="36" borderId="0" xfId="0" applyNumberFormat="1" applyFont="1" applyFill="1"/>
    <xf numFmtId="0" fontId="26" fillId="35" borderId="0" xfId="0" applyFont="1" applyFill="1"/>
    <xf numFmtId="10" fontId="26" fillId="35" borderId="0" xfId="0" applyNumberFormat="1" applyFont="1" applyFill="1"/>
    <xf numFmtId="0" fontId="23" fillId="0" borderId="66" xfId="0" applyFont="1" applyFill="1" applyBorder="1"/>
    <xf numFmtId="0" fontId="26" fillId="0"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7" fillId="39" borderId="56" xfId="0" applyFont="1" applyFill="1" applyBorder="1" applyAlignment="1">
      <alignment horizontal="left" vertical="center" wrapText="1"/>
    </xf>
    <xf numFmtId="0" fontId="27" fillId="39" borderId="57" xfId="0" applyFont="1" applyFill="1" applyBorder="1" applyAlignment="1">
      <alignment horizontal="left" vertical="center" wrapText="1"/>
    </xf>
    <xf numFmtId="0" fontId="27" fillId="39" borderId="58" xfId="0" applyFont="1" applyFill="1" applyBorder="1" applyAlignment="1">
      <alignment horizontal="left" vertical="center" wrapText="1"/>
    </xf>
    <xf numFmtId="0" fontId="27" fillId="39" borderId="10" xfId="0" applyFont="1" applyFill="1" applyBorder="1" applyAlignment="1">
      <alignment horizontal="left" vertical="center" wrapText="1"/>
    </xf>
    <xf numFmtId="0" fontId="27" fillId="39" borderId="0" xfId="0" applyFont="1" applyFill="1" applyBorder="1" applyAlignment="1">
      <alignment horizontal="left" vertical="center" wrapText="1"/>
    </xf>
    <xf numFmtId="0" fontId="27" fillId="39" borderId="11" xfId="0" applyFont="1" applyFill="1" applyBorder="1" applyAlignment="1">
      <alignment horizontal="left" vertical="center" wrapText="1"/>
    </xf>
    <xf numFmtId="0" fontId="27" fillId="39" borderId="59" xfId="0" applyFont="1" applyFill="1" applyBorder="1" applyAlignment="1">
      <alignment horizontal="left" vertical="center" wrapText="1"/>
    </xf>
    <xf numFmtId="0" fontId="27" fillId="39" borderId="60" xfId="0" applyFont="1" applyFill="1" applyBorder="1" applyAlignment="1">
      <alignment horizontal="left" vertical="center" wrapText="1"/>
    </xf>
    <xf numFmtId="0" fontId="27" fillId="39" borderId="61" xfId="0" applyFont="1" applyFill="1" applyBorder="1" applyAlignment="1">
      <alignment horizontal="left" vertical="center" wrapText="1"/>
    </xf>
    <xf numFmtId="0" fontId="20" fillId="40" borderId="38"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23" fillId="0" borderId="0" xfId="0" applyFont="1" applyAlignment="1">
      <alignment horizontal="left"/>
    </xf>
    <xf numFmtId="0" fontId="30" fillId="38" borderId="0" xfId="0" applyFont="1" applyFill="1"/>
    <xf numFmtId="0" fontId="23" fillId="38" borderId="0" xfId="0" applyFont="1" applyFill="1"/>
    <xf numFmtId="0" fontId="24" fillId="0" borderId="0" xfId="44" applyFont="1"/>
    <xf numFmtId="0" fontId="23"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3" fillId="0" borderId="0" xfId="0" applyFont="1" applyAlignment="1">
      <alignment horizontal="right"/>
    </xf>
    <xf numFmtId="0" fontId="20" fillId="0" borderId="22" xfId="0" applyFont="1" applyFill="1" applyBorder="1" applyAlignment="1">
      <alignment vertical="center" wrapText="1"/>
    </xf>
    <xf numFmtId="2" fontId="20" fillId="0" borderId="22" xfId="0" applyNumberFormat="1" applyFont="1" applyFill="1" applyBorder="1" applyAlignment="1">
      <alignment horizontal="center" vertical="center" wrapText="1"/>
    </xf>
    <xf numFmtId="1" fontId="20" fillId="0" borderId="24" xfId="0" applyNumberFormat="1" applyFont="1" applyFill="1" applyBorder="1" applyAlignment="1">
      <alignment horizontal="center" vertical="center" wrapText="1"/>
    </xf>
    <xf numFmtId="1" fontId="20" fillId="0" borderId="23" xfId="0" applyNumberFormat="1"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4" xfId="0" applyFont="1" applyFill="1" applyBorder="1" applyAlignment="1">
      <alignment vertical="center" wrapText="1"/>
    </xf>
    <xf numFmtId="49" fontId="23" fillId="0" borderId="0" xfId="0" applyNumberFormat="1" applyFont="1" applyAlignment="1">
      <alignment vertical="center"/>
    </xf>
    <xf numFmtId="49" fontId="24"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449011A7-5267-4C96-B435-96369DAEA5A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
    <dxf>
      <fill>
        <patternFill>
          <bgColor rgb="FFFFFFBE"/>
        </patternFill>
      </fill>
    </dxf>
  </dxfs>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0742E-B44C-4CE6-A122-915F0ADF9F1A}">
  <dimension ref="A1:R46"/>
  <sheetViews>
    <sheetView workbookViewId="0">
      <selection activeCell="B29" sqref="B29"/>
    </sheetView>
  </sheetViews>
  <sheetFormatPr defaultColWidth="12.5703125" defaultRowHeight="12.75" x14ac:dyDescent="0.2"/>
  <cols>
    <col min="1" max="1" width="15.5703125" style="221" customWidth="1"/>
    <col min="2" max="2" width="20.28515625" style="221" customWidth="1"/>
    <col min="3" max="16384" width="12.5703125" style="221"/>
  </cols>
  <sheetData>
    <row r="1" spans="1:18" x14ac:dyDescent="0.2">
      <c r="A1" s="255" t="s">
        <v>158</v>
      </c>
      <c r="B1" s="256"/>
    </row>
    <row r="2" spans="1:18" x14ac:dyDescent="0.2">
      <c r="A2" s="257" t="s">
        <v>159</v>
      </c>
    </row>
    <row r="3" spans="1:18" x14ac:dyDescent="0.2">
      <c r="A3" s="221" t="s">
        <v>160</v>
      </c>
    </row>
    <row r="4" spans="1:18" x14ac:dyDescent="0.2">
      <c r="A4" s="221" t="s">
        <v>161</v>
      </c>
    </row>
    <row r="5" spans="1:18" x14ac:dyDescent="0.2">
      <c r="A5" s="221" t="s">
        <v>162</v>
      </c>
    </row>
    <row r="8" spans="1:18" x14ac:dyDescent="0.2">
      <c r="A8" s="255" t="s">
        <v>163</v>
      </c>
      <c r="B8" s="256"/>
    </row>
    <row r="9" spans="1:18" x14ac:dyDescent="0.2">
      <c r="A9" s="258" t="s">
        <v>164</v>
      </c>
      <c r="B9" s="259"/>
      <c r="C9" s="259"/>
      <c r="D9" s="259"/>
      <c r="E9" s="259"/>
      <c r="F9" s="259"/>
      <c r="G9" s="259"/>
      <c r="H9" s="259"/>
      <c r="I9" s="259"/>
      <c r="J9" s="259"/>
    </row>
    <row r="10" spans="1:18" x14ac:dyDescent="0.2">
      <c r="A10" s="258" t="s">
        <v>165</v>
      </c>
      <c r="B10" s="259"/>
      <c r="C10" s="259"/>
      <c r="D10" s="259"/>
      <c r="E10" s="259"/>
      <c r="F10" s="259"/>
      <c r="G10" s="259"/>
      <c r="H10" s="259"/>
      <c r="I10" s="259"/>
      <c r="J10" s="259"/>
      <c r="K10" s="259"/>
      <c r="L10" s="259"/>
      <c r="M10" s="259"/>
    </row>
    <row r="11" spans="1:18" x14ac:dyDescent="0.2">
      <c r="A11" s="258" t="s">
        <v>166</v>
      </c>
      <c r="B11" s="259"/>
      <c r="C11" s="259"/>
      <c r="D11" s="259"/>
      <c r="E11" s="259"/>
      <c r="F11" s="259"/>
      <c r="G11" s="259"/>
      <c r="H11" s="259"/>
      <c r="I11" s="259"/>
      <c r="J11" s="259"/>
      <c r="K11" s="259"/>
      <c r="L11" s="259"/>
      <c r="M11" s="259"/>
      <c r="N11" s="259"/>
      <c r="O11" s="259"/>
      <c r="P11" s="259"/>
      <c r="Q11" s="259"/>
      <c r="R11" s="259"/>
    </row>
    <row r="12" spans="1:18" x14ac:dyDescent="0.2">
      <c r="A12" s="258" t="s">
        <v>167</v>
      </c>
      <c r="B12" s="259"/>
      <c r="C12" s="259"/>
      <c r="D12" s="259"/>
      <c r="E12" s="259"/>
      <c r="F12" s="259"/>
      <c r="G12" s="259"/>
      <c r="H12" s="259"/>
      <c r="I12" s="259"/>
      <c r="J12" s="259"/>
      <c r="K12" s="259"/>
      <c r="L12" s="259"/>
      <c r="M12" s="259"/>
      <c r="N12" s="259"/>
      <c r="O12" s="259"/>
      <c r="P12" s="259"/>
      <c r="Q12" s="259"/>
    </row>
    <row r="13" spans="1:18" x14ac:dyDescent="0.2">
      <c r="A13" s="260" t="s">
        <v>168</v>
      </c>
      <c r="B13" s="261"/>
      <c r="C13" s="261"/>
      <c r="D13" s="261"/>
      <c r="E13" s="261"/>
      <c r="F13" s="261"/>
      <c r="G13" s="261"/>
      <c r="H13" s="261"/>
      <c r="I13" s="261"/>
      <c r="J13" s="261"/>
      <c r="K13" s="261"/>
      <c r="L13" s="261"/>
      <c r="M13" s="261"/>
      <c r="N13" s="261"/>
      <c r="O13" s="261"/>
      <c r="P13" s="261"/>
      <c r="Q13" s="261"/>
      <c r="R13" s="261"/>
    </row>
    <row r="15" spans="1:18" x14ac:dyDescent="0.2">
      <c r="E15" s="221" t="s">
        <v>169</v>
      </c>
    </row>
    <row r="16" spans="1:18" x14ac:dyDescent="0.2">
      <c r="A16" s="255" t="s">
        <v>170</v>
      </c>
      <c r="B16" s="256"/>
    </row>
    <row r="17" spans="1:2" x14ac:dyDescent="0.2">
      <c r="A17" s="221" t="s">
        <v>171</v>
      </c>
      <c r="B17" s="221" t="s">
        <v>172</v>
      </c>
    </row>
    <row r="19" spans="1:2" x14ac:dyDescent="0.2">
      <c r="A19" s="221" t="s">
        <v>173</v>
      </c>
      <c r="B19" s="257" t="s">
        <v>174</v>
      </c>
    </row>
    <row r="21" spans="1:2" x14ac:dyDescent="0.2">
      <c r="A21" s="221" t="s">
        <v>175</v>
      </c>
      <c r="B21" s="221" t="s">
        <v>176</v>
      </c>
    </row>
    <row r="22" spans="1:2" x14ac:dyDescent="0.2">
      <c r="B22" s="221" t="s">
        <v>177</v>
      </c>
    </row>
    <row r="23" spans="1:2" x14ac:dyDescent="0.2">
      <c r="B23" s="221" t="s">
        <v>178</v>
      </c>
    </row>
    <row r="25" spans="1:2" x14ac:dyDescent="0.2">
      <c r="A25" s="221" t="s">
        <v>179</v>
      </c>
      <c r="B25" s="221" t="s">
        <v>180</v>
      </c>
    </row>
    <row r="27" spans="1:2" x14ac:dyDescent="0.2">
      <c r="A27" s="221" t="s">
        <v>181</v>
      </c>
      <c r="B27" s="221" t="s">
        <v>182</v>
      </c>
    </row>
    <row r="30" spans="1:2" x14ac:dyDescent="0.2">
      <c r="A30" s="255" t="s">
        <v>183</v>
      </c>
      <c r="B30" s="256"/>
    </row>
    <row r="31" spans="1:2" x14ac:dyDescent="0.2">
      <c r="A31" s="221" t="s">
        <v>184</v>
      </c>
    </row>
    <row r="32" spans="1:2" x14ac:dyDescent="0.2">
      <c r="A32" s="257" t="s">
        <v>185</v>
      </c>
    </row>
    <row r="46" spans="1:1" x14ac:dyDescent="0.2">
      <c r="A46" s="262"/>
    </row>
  </sheetData>
  <hyperlinks>
    <hyperlink ref="B19" r:id="rId1" xr:uid="{0D1FC167-6F87-4805-BB0E-76AA54814278}"/>
    <hyperlink ref="A2" r:id="rId2" xr:uid="{90519942-C256-4ACA-B8F7-D680B59BD6BF}"/>
    <hyperlink ref="A32" r:id="rId3" xr:uid="{03F97053-6A30-4600-822A-043DF5DADB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opLeftCell="A17" workbookViewId="0">
      <selection activeCell="V2" sqref="V2:V47"/>
    </sheetView>
  </sheetViews>
  <sheetFormatPr defaultRowHeight="12.75" x14ac:dyDescent="0.2"/>
  <cols>
    <col min="1" max="1" width="12.42578125" style="91" bestFit="1" customWidth="1"/>
    <col min="2" max="21" width="9.140625" style="91"/>
    <col min="22" max="22" width="12.5703125" style="117" bestFit="1" customWidth="1"/>
    <col min="23" max="16384" width="9.140625" style="91"/>
  </cols>
  <sheetData>
    <row r="1" spans="1:22" s="235" customFormat="1" ht="115.5" thickBot="1" x14ac:dyDescent="0.25">
      <c r="A1" s="223" t="s">
        <v>17</v>
      </c>
      <c r="B1" s="224" t="s">
        <v>141</v>
      </c>
      <c r="C1" s="224" t="s">
        <v>142</v>
      </c>
      <c r="D1" s="225" t="s">
        <v>20</v>
      </c>
      <c r="E1" s="223" t="s">
        <v>4</v>
      </c>
      <c r="F1" s="223" t="s">
        <v>18</v>
      </c>
      <c r="G1" s="223" t="s">
        <v>19</v>
      </c>
      <c r="H1" s="223" t="s">
        <v>21</v>
      </c>
      <c r="I1" s="226" t="s">
        <v>22</v>
      </c>
      <c r="J1" s="225" t="s">
        <v>143</v>
      </c>
      <c r="K1" s="223" t="s">
        <v>144</v>
      </c>
      <c r="L1" s="223" t="s">
        <v>145</v>
      </c>
      <c r="M1" s="223" t="s">
        <v>146</v>
      </c>
      <c r="N1" s="227" t="s">
        <v>147</v>
      </c>
      <c r="O1" s="223" t="s">
        <v>148</v>
      </c>
      <c r="P1" s="223" t="s">
        <v>149</v>
      </c>
      <c r="Q1" s="223" t="s">
        <v>150</v>
      </c>
      <c r="R1" s="227" t="s">
        <v>151</v>
      </c>
      <c r="S1" s="223" t="s">
        <v>152</v>
      </c>
      <c r="T1" s="223" t="s">
        <v>153</v>
      </c>
      <c r="U1" s="226" t="s">
        <v>154</v>
      </c>
      <c r="V1" s="228" t="s">
        <v>155</v>
      </c>
    </row>
    <row r="2" spans="1:22" ht="13.5" thickTop="1" x14ac:dyDescent="0.2">
      <c r="A2" s="233" t="s">
        <v>139</v>
      </c>
      <c r="B2" s="233" t="s">
        <v>95</v>
      </c>
      <c r="C2" s="233" t="s">
        <v>43</v>
      </c>
      <c r="D2" s="233">
        <v>10.122299804687501</v>
      </c>
      <c r="E2" s="233">
        <v>2004</v>
      </c>
      <c r="F2" s="233">
        <v>760</v>
      </c>
      <c r="G2" s="233">
        <v>742</v>
      </c>
      <c r="H2" s="233">
        <v>197.97872407137899</v>
      </c>
      <c r="I2" s="233">
        <v>75.081751643836341</v>
      </c>
      <c r="J2" s="233">
        <v>720</v>
      </c>
      <c r="K2" s="233">
        <v>470</v>
      </c>
      <c r="L2" s="233">
        <v>125</v>
      </c>
      <c r="M2" s="233">
        <v>70</v>
      </c>
      <c r="N2" s="234">
        <v>9.7222222222222224E-2</v>
      </c>
      <c r="O2" s="233">
        <v>35</v>
      </c>
      <c r="P2" s="233">
        <v>0</v>
      </c>
      <c r="Q2" s="233">
        <v>35</v>
      </c>
      <c r="R2" s="234">
        <v>4.8611111111111112E-2</v>
      </c>
      <c r="S2" s="233">
        <v>0</v>
      </c>
      <c r="T2" s="233">
        <v>15</v>
      </c>
      <c r="U2" s="233">
        <v>10</v>
      </c>
      <c r="V2" s="118" t="s">
        <v>6</v>
      </c>
    </row>
    <row r="3" spans="1:22" x14ac:dyDescent="0.2">
      <c r="A3" s="231" t="s">
        <v>106</v>
      </c>
      <c r="B3" s="231" t="s">
        <v>95</v>
      </c>
      <c r="C3" s="231" t="s">
        <v>43</v>
      </c>
      <c r="D3" s="231">
        <v>1.9564999389648436</v>
      </c>
      <c r="E3" s="231">
        <v>4942</v>
      </c>
      <c r="F3" s="231">
        <v>2306</v>
      </c>
      <c r="G3" s="231">
        <v>2136</v>
      </c>
      <c r="H3" s="231">
        <v>2525.9392559014041</v>
      </c>
      <c r="I3" s="231">
        <v>1178.6353549390203</v>
      </c>
      <c r="J3" s="231">
        <v>1910</v>
      </c>
      <c r="K3" s="231">
        <v>1340</v>
      </c>
      <c r="L3" s="231">
        <v>305</v>
      </c>
      <c r="M3" s="231">
        <v>125</v>
      </c>
      <c r="N3" s="232">
        <v>6.5445026178010471E-2</v>
      </c>
      <c r="O3" s="231">
        <v>115</v>
      </c>
      <c r="P3" s="231">
        <v>0</v>
      </c>
      <c r="Q3" s="231">
        <v>115</v>
      </c>
      <c r="R3" s="232">
        <v>6.0209424083769635E-2</v>
      </c>
      <c r="S3" s="231">
        <v>0</v>
      </c>
      <c r="T3" s="231">
        <v>25</v>
      </c>
      <c r="U3" s="231">
        <v>0</v>
      </c>
      <c r="V3" s="119" t="s">
        <v>7</v>
      </c>
    </row>
    <row r="4" spans="1:22" x14ac:dyDescent="0.2">
      <c r="A4" s="231" t="s">
        <v>107</v>
      </c>
      <c r="B4" s="231" t="s">
        <v>95</v>
      </c>
      <c r="C4" s="231" t="s">
        <v>43</v>
      </c>
      <c r="D4" s="231">
        <v>1.6263999938964844</v>
      </c>
      <c r="E4" s="231">
        <v>4586</v>
      </c>
      <c r="F4" s="231">
        <v>2141</v>
      </c>
      <c r="G4" s="231">
        <v>1975</v>
      </c>
      <c r="H4" s="231">
        <v>2819.7245555891741</v>
      </c>
      <c r="I4" s="231">
        <v>1316.4043335186266</v>
      </c>
      <c r="J4" s="231">
        <v>1995</v>
      </c>
      <c r="K4" s="231">
        <v>1395</v>
      </c>
      <c r="L4" s="231">
        <v>305</v>
      </c>
      <c r="M4" s="231">
        <v>150</v>
      </c>
      <c r="N4" s="232">
        <v>7.5187969924812026E-2</v>
      </c>
      <c r="O4" s="231">
        <v>120</v>
      </c>
      <c r="P4" s="231">
        <v>0</v>
      </c>
      <c r="Q4" s="231">
        <v>120</v>
      </c>
      <c r="R4" s="232">
        <v>6.0150375939849621E-2</v>
      </c>
      <c r="S4" s="231">
        <v>0</v>
      </c>
      <c r="T4" s="231">
        <v>10</v>
      </c>
      <c r="U4" s="231">
        <v>15</v>
      </c>
      <c r="V4" s="119" t="s">
        <v>7</v>
      </c>
    </row>
    <row r="5" spans="1:22" x14ac:dyDescent="0.2">
      <c r="A5" s="231" t="s">
        <v>108</v>
      </c>
      <c r="B5" s="231" t="s">
        <v>95</v>
      </c>
      <c r="C5" s="231" t="s">
        <v>43</v>
      </c>
      <c r="D5" s="231">
        <v>1.9392999267578126</v>
      </c>
      <c r="E5" s="231">
        <v>5004</v>
      </c>
      <c r="F5" s="231">
        <v>2267</v>
      </c>
      <c r="G5" s="231">
        <v>2110</v>
      </c>
      <c r="H5" s="231">
        <v>2580.3125813374609</v>
      </c>
      <c r="I5" s="231">
        <v>1168.9785415451686</v>
      </c>
      <c r="J5" s="231">
        <v>2175</v>
      </c>
      <c r="K5" s="231">
        <v>1535</v>
      </c>
      <c r="L5" s="231">
        <v>325</v>
      </c>
      <c r="M5" s="231">
        <v>140</v>
      </c>
      <c r="N5" s="232">
        <v>6.4367816091954022E-2</v>
      </c>
      <c r="O5" s="231">
        <v>135</v>
      </c>
      <c r="P5" s="231">
        <v>0</v>
      </c>
      <c r="Q5" s="231">
        <v>135</v>
      </c>
      <c r="R5" s="232">
        <v>6.2068965517241378E-2</v>
      </c>
      <c r="S5" s="231">
        <v>0</v>
      </c>
      <c r="T5" s="231">
        <v>20</v>
      </c>
      <c r="U5" s="231">
        <v>20</v>
      </c>
      <c r="V5" s="119" t="s">
        <v>7</v>
      </c>
    </row>
    <row r="6" spans="1:22" x14ac:dyDescent="0.2">
      <c r="A6" s="233" t="s">
        <v>140</v>
      </c>
      <c r="B6" s="233" t="s">
        <v>95</v>
      </c>
      <c r="C6" s="233" t="s">
        <v>43</v>
      </c>
      <c r="D6" s="233">
        <v>9.2316998291015633</v>
      </c>
      <c r="E6" s="233">
        <v>7278</v>
      </c>
      <c r="F6" s="233">
        <v>3480</v>
      </c>
      <c r="G6" s="233">
        <v>3138</v>
      </c>
      <c r="H6" s="233">
        <v>788.370520568399</v>
      </c>
      <c r="I6" s="233">
        <v>376.96199664441173</v>
      </c>
      <c r="J6" s="233">
        <v>3100</v>
      </c>
      <c r="K6" s="233">
        <v>1990</v>
      </c>
      <c r="L6" s="233">
        <v>465</v>
      </c>
      <c r="M6" s="233">
        <v>245</v>
      </c>
      <c r="N6" s="234">
        <v>7.9032258064516123E-2</v>
      </c>
      <c r="O6" s="233">
        <v>290</v>
      </c>
      <c r="P6" s="233">
        <v>20</v>
      </c>
      <c r="Q6" s="233">
        <v>310</v>
      </c>
      <c r="R6" s="234">
        <v>0.1</v>
      </c>
      <c r="S6" s="233">
        <v>0</v>
      </c>
      <c r="T6" s="233">
        <v>45</v>
      </c>
      <c r="U6" s="233">
        <v>40</v>
      </c>
      <c r="V6" s="118" t="s">
        <v>6</v>
      </c>
    </row>
    <row r="7" spans="1:22" x14ac:dyDescent="0.2">
      <c r="A7" s="229" t="s">
        <v>94</v>
      </c>
      <c r="B7" s="229" t="s">
        <v>95</v>
      </c>
      <c r="C7" s="229" t="s">
        <v>43</v>
      </c>
      <c r="D7" s="229">
        <v>0.96290000915527341</v>
      </c>
      <c r="E7" s="229">
        <v>2532</v>
      </c>
      <c r="F7" s="229">
        <v>1325</v>
      </c>
      <c r="G7" s="229">
        <v>1218</v>
      </c>
      <c r="H7" s="229">
        <v>2629.5565229262552</v>
      </c>
      <c r="I7" s="229">
        <v>1376.051497976812</v>
      </c>
      <c r="J7" s="229">
        <v>1035</v>
      </c>
      <c r="K7" s="229">
        <v>495</v>
      </c>
      <c r="L7" s="229">
        <v>230</v>
      </c>
      <c r="M7" s="229">
        <v>90</v>
      </c>
      <c r="N7" s="230">
        <v>8.6956521739130432E-2</v>
      </c>
      <c r="O7" s="229">
        <v>175</v>
      </c>
      <c r="P7" s="229">
        <v>0</v>
      </c>
      <c r="Q7" s="229">
        <v>175</v>
      </c>
      <c r="R7" s="230">
        <v>0.16908212560386474</v>
      </c>
      <c r="S7" s="229">
        <v>0</v>
      </c>
      <c r="T7" s="229">
        <v>25</v>
      </c>
      <c r="U7" s="229">
        <v>20</v>
      </c>
      <c r="V7" s="120" t="s">
        <v>5</v>
      </c>
    </row>
    <row r="8" spans="1:22" x14ac:dyDescent="0.2">
      <c r="A8" s="229" t="s">
        <v>96</v>
      </c>
      <c r="B8" s="229" t="s">
        <v>95</v>
      </c>
      <c r="C8" s="229" t="s">
        <v>43</v>
      </c>
      <c r="D8" s="229">
        <v>0.98360000610351561</v>
      </c>
      <c r="E8" s="229">
        <v>3584</v>
      </c>
      <c r="F8" s="229">
        <v>1711</v>
      </c>
      <c r="G8" s="229">
        <v>1567</v>
      </c>
      <c r="H8" s="229">
        <v>3643.7576024402892</v>
      </c>
      <c r="I8" s="229">
        <v>1739.5282527274931</v>
      </c>
      <c r="J8" s="229">
        <v>1290</v>
      </c>
      <c r="K8" s="229">
        <v>660</v>
      </c>
      <c r="L8" s="229">
        <v>200</v>
      </c>
      <c r="M8" s="229">
        <v>75</v>
      </c>
      <c r="N8" s="230">
        <v>5.8139534883720929E-2</v>
      </c>
      <c r="O8" s="229">
        <v>335</v>
      </c>
      <c r="P8" s="229">
        <v>20</v>
      </c>
      <c r="Q8" s="229">
        <v>355</v>
      </c>
      <c r="R8" s="230">
        <v>0.27519379844961239</v>
      </c>
      <c r="S8" s="229">
        <v>0</v>
      </c>
      <c r="T8" s="229">
        <v>0</v>
      </c>
      <c r="U8" s="229">
        <v>0</v>
      </c>
      <c r="V8" s="120" t="s">
        <v>5</v>
      </c>
    </row>
    <row r="9" spans="1:22" x14ac:dyDescent="0.2">
      <c r="A9" s="229" t="s">
        <v>97</v>
      </c>
      <c r="B9" s="229" t="s">
        <v>95</v>
      </c>
      <c r="C9" s="229" t="s">
        <v>43</v>
      </c>
      <c r="D9" s="229">
        <v>1.0768000030517577</v>
      </c>
      <c r="E9" s="229">
        <v>3249</v>
      </c>
      <c r="F9" s="229">
        <v>1812</v>
      </c>
      <c r="G9" s="229">
        <v>1586</v>
      </c>
      <c r="H9" s="229">
        <v>3017.27339412334</v>
      </c>
      <c r="I9" s="229">
        <v>1682.7637396588157</v>
      </c>
      <c r="J9" s="229">
        <v>1455</v>
      </c>
      <c r="K9" s="229">
        <v>725</v>
      </c>
      <c r="L9" s="229">
        <v>170</v>
      </c>
      <c r="M9" s="229">
        <v>150</v>
      </c>
      <c r="N9" s="230">
        <v>0.10309278350515463</v>
      </c>
      <c r="O9" s="229">
        <v>345</v>
      </c>
      <c r="P9" s="229">
        <v>25</v>
      </c>
      <c r="Q9" s="229">
        <v>370</v>
      </c>
      <c r="R9" s="230">
        <v>0.25429553264604809</v>
      </c>
      <c r="S9" s="229">
        <v>0</v>
      </c>
      <c r="T9" s="229">
        <v>30</v>
      </c>
      <c r="U9" s="229">
        <v>0</v>
      </c>
      <c r="V9" s="120" t="s">
        <v>5</v>
      </c>
    </row>
    <row r="10" spans="1:22" x14ac:dyDescent="0.2">
      <c r="A10" s="229" t="s">
        <v>98</v>
      </c>
      <c r="B10" s="229" t="s">
        <v>95</v>
      </c>
      <c r="C10" s="229" t="s">
        <v>43</v>
      </c>
      <c r="D10" s="229">
        <v>0.5572000122070313</v>
      </c>
      <c r="E10" s="229">
        <v>2395</v>
      </c>
      <c r="F10" s="229">
        <v>1454</v>
      </c>
      <c r="G10" s="229">
        <v>1244</v>
      </c>
      <c r="H10" s="229">
        <v>4298.2770056188047</v>
      </c>
      <c r="I10" s="229">
        <v>2609.4758940165939</v>
      </c>
      <c r="J10" s="229">
        <v>1150</v>
      </c>
      <c r="K10" s="229">
        <v>535</v>
      </c>
      <c r="L10" s="229">
        <v>90</v>
      </c>
      <c r="M10" s="229">
        <v>85</v>
      </c>
      <c r="N10" s="230">
        <v>7.3913043478260873E-2</v>
      </c>
      <c r="O10" s="229">
        <v>365</v>
      </c>
      <c r="P10" s="229">
        <v>0</v>
      </c>
      <c r="Q10" s="229">
        <v>365</v>
      </c>
      <c r="R10" s="230">
        <v>0.31739130434782609</v>
      </c>
      <c r="S10" s="229">
        <v>0</v>
      </c>
      <c r="T10" s="229">
        <v>40</v>
      </c>
      <c r="U10" s="229">
        <v>30</v>
      </c>
      <c r="V10" s="120" t="s">
        <v>5</v>
      </c>
    </row>
    <row r="11" spans="1:22" x14ac:dyDescent="0.2">
      <c r="A11" s="229" t="s">
        <v>99</v>
      </c>
      <c r="B11" s="229" t="s">
        <v>95</v>
      </c>
      <c r="C11" s="229" t="s">
        <v>43</v>
      </c>
      <c r="D11" s="229">
        <v>2.4616000366210939</v>
      </c>
      <c r="E11" s="229">
        <v>1630</v>
      </c>
      <c r="F11" s="229">
        <v>880</v>
      </c>
      <c r="G11" s="229">
        <v>782</v>
      </c>
      <c r="H11" s="229">
        <v>662.17093587527461</v>
      </c>
      <c r="I11" s="229">
        <v>357.49105740505621</v>
      </c>
      <c r="J11" s="229">
        <v>700</v>
      </c>
      <c r="K11" s="229">
        <v>460</v>
      </c>
      <c r="L11" s="229">
        <v>55</v>
      </c>
      <c r="M11" s="229">
        <v>20</v>
      </c>
      <c r="N11" s="230">
        <v>2.8571428571428571E-2</v>
      </c>
      <c r="O11" s="229">
        <v>115</v>
      </c>
      <c r="P11" s="229">
        <v>20</v>
      </c>
      <c r="Q11" s="229">
        <v>135</v>
      </c>
      <c r="R11" s="230">
        <v>0.19285714285714287</v>
      </c>
      <c r="S11" s="229">
        <v>0</v>
      </c>
      <c r="T11" s="229">
        <v>0</v>
      </c>
      <c r="U11" s="229">
        <v>20</v>
      </c>
      <c r="V11" s="120" t="s">
        <v>5</v>
      </c>
    </row>
    <row r="12" spans="1:22" x14ac:dyDescent="0.2">
      <c r="A12" s="229" t="s">
        <v>100</v>
      </c>
      <c r="B12" s="229" t="s">
        <v>95</v>
      </c>
      <c r="C12" s="229" t="s">
        <v>43</v>
      </c>
      <c r="D12" s="229">
        <v>0.51630001068115239</v>
      </c>
      <c r="E12" s="229">
        <v>507</v>
      </c>
      <c r="F12" s="229">
        <v>236</v>
      </c>
      <c r="G12" s="229">
        <v>209</v>
      </c>
      <c r="H12" s="229">
        <v>981.98719641922355</v>
      </c>
      <c r="I12" s="229">
        <v>457.09857663695612</v>
      </c>
      <c r="J12" s="229">
        <v>280</v>
      </c>
      <c r="K12" s="229">
        <v>185</v>
      </c>
      <c r="L12" s="229">
        <v>25</v>
      </c>
      <c r="M12" s="229">
        <v>15</v>
      </c>
      <c r="N12" s="230">
        <v>5.3571428571428568E-2</v>
      </c>
      <c r="O12" s="229">
        <v>50</v>
      </c>
      <c r="P12" s="229">
        <v>0</v>
      </c>
      <c r="Q12" s="229">
        <v>50</v>
      </c>
      <c r="R12" s="230">
        <v>0.17857142857142858</v>
      </c>
      <c r="S12" s="229">
        <v>0</v>
      </c>
      <c r="T12" s="229">
        <v>0</v>
      </c>
      <c r="U12" s="229">
        <v>0</v>
      </c>
      <c r="V12" s="120" t="s">
        <v>5</v>
      </c>
    </row>
    <row r="13" spans="1:22" x14ac:dyDescent="0.2">
      <c r="A13" s="229" t="s">
        <v>101</v>
      </c>
      <c r="B13" s="229" t="s">
        <v>95</v>
      </c>
      <c r="C13" s="229" t="s">
        <v>43</v>
      </c>
      <c r="D13" s="229">
        <v>0.62330001831054682</v>
      </c>
      <c r="E13" s="229">
        <v>1525</v>
      </c>
      <c r="F13" s="229">
        <v>819</v>
      </c>
      <c r="G13" s="229">
        <v>739</v>
      </c>
      <c r="H13" s="229">
        <v>2446.654829456782</v>
      </c>
      <c r="I13" s="229">
        <v>1313.9739707049864</v>
      </c>
      <c r="J13" s="229">
        <v>800</v>
      </c>
      <c r="K13" s="229">
        <v>405</v>
      </c>
      <c r="L13" s="229">
        <v>80</v>
      </c>
      <c r="M13" s="229">
        <v>15</v>
      </c>
      <c r="N13" s="230">
        <v>1.8749999999999999E-2</v>
      </c>
      <c r="O13" s="229">
        <v>265</v>
      </c>
      <c r="P13" s="229">
        <v>15</v>
      </c>
      <c r="Q13" s="229">
        <v>280</v>
      </c>
      <c r="R13" s="230">
        <v>0.35</v>
      </c>
      <c r="S13" s="229">
        <v>10</v>
      </c>
      <c r="T13" s="229">
        <v>10</v>
      </c>
      <c r="U13" s="229">
        <v>0</v>
      </c>
      <c r="V13" s="120" t="s">
        <v>5</v>
      </c>
    </row>
    <row r="14" spans="1:22" x14ac:dyDescent="0.2">
      <c r="A14" s="229" t="s">
        <v>102</v>
      </c>
      <c r="B14" s="229" t="s">
        <v>95</v>
      </c>
      <c r="C14" s="229" t="s">
        <v>43</v>
      </c>
      <c r="D14" s="229">
        <v>0.49340000152587893</v>
      </c>
      <c r="E14" s="229">
        <v>2815</v>
      </c>
      <c r="F14" s="229">
        <v>1376</v>
      </c>
      <c r="G14" s="229">
        <v>1251</v>
      </c>
      <c r="H14" s="229">
        <v>5705.3100755865171</v>
      </c>
      <c r="I14" s="229">
        <v>2788.8123140344751</v>
      </c>
      <c r="J14" s="229">
        <v>1170</v>
      </c>
      <c r="K14" s="229">
        <v>560</v>
      </c>
      <c r="L14" s="229">
        <v>185</v>
      </c>
      <c r="M14" s="229">
        <v>90</v>
      </c>
      <c r="N14" s="230">
        <v>7.6923076923076927E-2</v>
      </c>
      <c r="O14" s="229">
        <v>270</v>
      </c>
      <c r="P14" s="229">
        <v>10</v>
      </c>
      <c r="Q14" s="229">
        <v>280</v>
      </c>
      <c r="R14" s="230">
        <v>0.23931623931623933</v>
      </c>
      <c r="S14" s="229">
        <v>0</v>
      </c>
      <c r="T14" s="229">
        <v>20</v>
      </c>
      <c r="U14" s="229">
        <v>30</v>
      </c>
      <c r="V14" s="120" t="s">
        <v>5</v>
      </c>
    </row>
    <row r="15" spans="1:22" x14ac:dyDescent="0.2">
      <c r="A15" s="229" t="s">
        <v>103</v>
      </c>
      <c r="B15" s="229" t="s">
        <v>95</v>
      </c>
      <c r="C15" s="229" t="s">
        <v>43</v>
      </c>
      <c r="D15" s="229">
        <v>1.4814999389648438</v>
      </c>
      <c r="E15" s="229">
        <v>2728</v>
      </c>
      <c r="F15" s="229">
        <v>1293</v>
      </c>
      <c r="G15" s="229">
        <v>1127</v>
      </c>
      <c r="H15" s="229">
        <v>1841.3770586491639</v>
      </c>
      <c r="I15" s="229">
        <v>872.76412640519391</v>
      </c>
      <c r="J15" s="229">
        <v>965</v>
      </c>
      <c r="K15" s="229">
        <v>545</v>
      </c>
      <c r="L15" s="229">
        <v>80</v>
      </c>
      <c r="M15" s="229">
        <v>85</v>
      </c>
      <c r="N15" s="230">
        <v>8.8082901554404139E-2</v>
      </c>
      <c r="O15" s="229">
        <v>230</v>
      </c>
      <c r="P15" s="229">
        <v>0</v>
      </c>
      <c r="Q15" s="229">
        <v>230</v>
      </c>
      <c r="R15" s="230">
        <v>0.23834196891191708</v>
      </c>
      <c r="S15" s="229">
        <v>0</v>
      </c>
      <c r="T15" s="229">
        <v>25</v>
      </c>
      <c r="U15" s="229">
        <v>0</v>
      </c>
      <c r="V15" s="120" t="s">
        <v>5</v>
      </c>
    </row>
    <row r="16" spans="1:22" x14ac:dyDescent="0.2">
      <c r="A16" s="229" t="s">
        <v>104</v>
      </c>
      <c r="B16" s="229" t="s">
        <v>95</v>
      </c>
      <c r="C16" s="229" t="s">
        <v>43</v>
      </c>
      <c r="D16" s="229">
        <v>0.89839996337890626</v>
      </c>
      <c r="E16" s="229">
        <v>1814</v>
      </c>
      <c r="F16" s="229">
        <v>816</v>
      </c>
      <c r="G16" s="229">
        <v>756</v>
      </c>
      <c r="H16" s="229">
        <v>2019.1452292334225</v>
      </c>
      <c r="I16" s="229">
        <v>908.28142616012826</v>
      </c>
      <c r="J16" s="229">
        <v>875</v>
      </c>
      <c r="K16" s="229">
        <v>610</v>
      </c>
      <c r="L16" s="229">
        <v>120</v>
      </c>
      <c r="M16" s="229">
        <v>0</v>
      </c>
      <c r="N16" s="230">
        <v>0</v>
      </c>
      <c r="O16" s="229">
        <v>135</v>
      </c>
      <c r="P16" s="229">
        <v>0</v>
      </c>
      <c r="Q16" s="229">
        <v>135</v>
      </c>
      <c r="R16" s="230">
        <v>0.15428571428571428</v>
      </c>
      <c r="S16" s="229">
        <v>0</v>
      </c>
      <c r="T16" s="229">
        <v>0</v>
      </c>
      <c r="U16" s="229">
        <v>0</v>
      </c>
      <c r="V16" s="120" t="s">
        <v>5</v>
      </c>
    </row>
    <row r="17" spans="1:22" x14ac:dyDescent="0.2">
      <c r="A17" s="231" t="s">
        <v>109</v>
      </c>
      <c r="B17" s="231" t="s">
        <v>95</v>
      </c>
      <c r="C17" s="231" t="s">
        <v>43</v>
      </c>
      <c r="D17" s="231">
        <v>1.5777999877929687</v>
      </c>
      <c r="E17" s="231">
        <v>3465</v>
      </c>
      <c r="F17" s="231">
        <v>1505</v>
      </c>
      <c r="G17" s="231">
        <v>1404</v>
      </c>
      <c r="H17" s="231">
        <v>2196.0958466268289</v>
      </c>
      <c r="I17" s="231">
        <v>953.8598121712489</v>
      </c>
      <c r="J17" s="231">
        <v>1260</v>
      </c>
      <c r="K17" s="231">
        <v>920</v>
      </c>
      <c r="L17" s="231">
        <v>170</v>
      </c>
      <c r="M17" s="231">
        <v>25</v>
      </c>
      <c r="N17" s="232">
        <v>1.984126984126984E-2</v>
      </c>
      <c r="O17" s="231">
        <v>130</v>
      </c>
      <c r="P17" s="231">
        <v>0</v>
      </c>
      <c r="Q17" s="231">
        <v>130</v>
      </c>
      <c r="R17" s="232">
        <v>0.10317460317460317</v>
      </c>
      <c r="S17" s="231">
        <v>0</v>
      </c>
      <c r="T17" s="231">
        <v>0</v>
      </c>
      <c r="U17" s="231">
        <v>0</v>
      </c>
      <c r="V17" s="119" t="s">
        <v>7</v>
      </c>
    </row>
    <row r="18" spans="1:22" x14ac:dyDescent="0.2">
      <c r="A18" s="231" t="s">
        <v>110</v>
      </c>
      <c r="B18" s="231" t="s">
        <v>95</v>
      </c>
      <c r="C18" s="231" t="s">
        <v>43</v>
      </c>
      <c r="D18" s="231">
        <v>10.141599731445313</v>
      </c>
      <c r="E18" s="231">
        <v>4490</v>
      </c>
      <c r="F18" s="231">
        <v>2115</v>
      </c>
      <c r="G18" s="231">
        <v>1944</v>
      </c>
      <c r="H18" s="231">
        <v>442.73094175450319</v>
      </c>
      <c r="I18" s="231">
        <v>208.54698035874705</v>
      </c>
      <c r="J18" s="231">
        <v>1855</v>
      </c>
      <c r="K18" s="231">
        <v>1295</v>
      </c>
      <c r="L18" s="231">
        <v>255</v>
      </c>
      <c r="M18" s="231">
        <v>135</v>
      </c>
      <c r="N18" s="232">
        <v>7.277628032345014E-2</v>
      </c>
      <c r="O18" s="231">
        <v>115</v>
      </c>
      <c r="P18" s="231">
        <v>10</v>
      </c>
      <c r="Q18" s="231">
        <v>125</v>
      </c>
      <c r="R18" s="232">
        <v>6.7385444743935305E-2</v>
      </c>
      <c r="S18" s="231">
        <v>0</v>
      </c>
      <c r="T18" s="231">
        <v>15</v>
      </c>
      <c r="U18" s="231">
        <v>35</v>
      </c>
      <c r="V18" s="119" t="s">
        <v>7</v>
      </c>
    </row>
    <row r="19" spans="1:22" x14ac:dyDescent="0.2">
      <c r="A19" s="229" t="s">
        <v>105</v>
      </c>
      <c r="B19" s="229" t="s">
        <v>95</v>
      </c>
      <c r="C19" s="229" t="s">
        <v>43</v>
      </c>
      <c r="D19" s="229">
        <v>1.2858999633789063</v>
      </c>
      <c r="E19" s="229">
        <v>3844</v>
      </c>
      <c r="F19" s="229">
        <v>1678</v>
      </c>
      <c r="G19" s="229">
        <v>1552</v>
      </c>
      <c r="H19" s="229">
        <v>2989.3460684914244</v>
      </c>
      <c r="I19" s="229">
        <v>1304.9226594507309</v>
      </c>
      <c r="J19" s="229">
        <v>1840</v>
      </c>
      <c r="K19" s="229">
        <v>1245</v>
      </c>
      <c r="L19" s="229">
        <v>240</v>
      </c>
      <c r="M19" s="229">
        <v>100</v>
      </c>
      <c r="N19" s="230">
        <v>5.434782608695652E-2</v>
      </c>
      <c r="O19" s="229">
        <v>210</v>
      </c>
      <c r="P19" s="229">
        <v>0</v>
      </c>
      <c r="Q19" s="229">
        <v>210</v>
      </c>
      <c r="R19" s="230">
        <v>0.11413043478260869</v>
      </c>
      <c r="S19" s="229">
        <v>0</v>
      </c>
      <c r="T19" s="229">
        <v>25</v>
      </c>
      <c r="U19" s="229">
        <v>20</v>
      </c>
      <c r="V19" s="120" t="s">
        <v>5</v>
      </c>
    </row>
    <row r="20" spans="1:22" x14ac:dyDescent="0.2">
      <c r="A20" s="231" t="s">
        <v>111</v>
      </c>
      <c r="B20" s="231" t="s">
        <v>95</v>
      </c>
      <c r="C20" s="231" t="s">
        <v>43</v>
      </c>
      <c r="D20" s="231">
        <v>2.768399963378906</v>
      </c>
      <c r="E20" s="231">
        <v>5362</v>
      </c>
      <c r="F20" s="231">
        <v>2144</v>
      </c>
      <c r="G20" s="231">
        <v>2009</v>
      </c>
      <c r="H20" s="231">
        <v>1936.8588610496643</v>
      </c>
      <c r="I20" s="231">
        <v>774.45456883447969</v>
      </c>
      <c r="J20" s="231">
        <v>2240</v>
      </c>
      <c r="K20" s="231">
        <v>1635</v>
      </c>
      <c r="L20" s="231">
        <v>330</v>
      </c>
      <c r="M20" s="231">
        <v>60</v>
      </c>
      <c r="N20" s="232">
        <v>2.6785714285714284E-2</v>
      </c>
      <c r="O20" s="231">
        <v>155</v>
      </c>
      <c r="P20" s="231">
        <v>0</v>
      </c>
      <c r="Q20" s="231">
        <v>155</v>
      </c>
      <c r="R20" s="232">
        <v>6.9196428571428575E-2</v>
      </c>
      <c r="S20" s="231">
        <v>0</v>
      </c>
      <c r="T20" s="231">
        <v>15</v>
      </c>
      <c r="U20" s="231">
        <v>50</v>
      </c>
      <c r="V20" s="119" t="s">
        <v>7</v>
      </c>
    </row>
    <row r="21" spans="1:22" x14ac:dyDescent="0.2">
      <c r="A21" s="231" t="s">
        <v>112</v>
      </c>
      <c r="B21" s="231" t="s">
        <v>95</v>
      </c>
      <c r="C21" s="231" t="s">
        <v>43</v>
      </c>
      <c r="D21" s="231">
        <v>3.073699951171875</v>
      </c>
      <c r="E21" s="231">
        <v>5605</v>
      </c>
      <c r="F21" s="231">
        <v>2048</v>
      </c>
      <c r="G21" s="231">
        <v>1944</v>
      </c>
      <c r="H21" s="231">
        <v>1823.5351820411242</v>
      </c>
      <c r="I21" s="231">
        <v>666.29795768425026</v>
      </c>
      <c r="J21" s="231">
        <v>2670</v>
      </c>
      <c r="K21" s="231">
        <v>1945</v>
      </c>
      <c r="L21" s="231">
        <v>425</v>
      </c>
      <c r="M21" s="231">
        <v>80</v>
      </c>
      <c r="N21" s="232">
        <v>2.9962546816479401E-2</v>
      </c>
      <c r="O21" s="231">
        <v>155</v>
      </c>
      <c r="P21" s="231">
        <v>15</v>
      </c>
      <c r="Q21" s="231">
        <v>170</v>
      </c>
      <c r="R21" s="232">
        <v>6.3670411985018729E-2</v>
      </c>
      <c r="S21" s="231">
        <v>0</v>
      </c>
      <c r="T21" s="231">
        <v>10</v>
      </c>
      <c r="U21" s="231">
        <v>35</v>
      </c>
      <c r="V21" s="119" t="s">
        <v>7</v>
      </c>
    </row>
    <row r="22" spans="1:22" x14ac:dyDescent="0.2">
      <c r="A22" s="231" t="s">
        <v>113</v>
      </c>
      <c r="B22" s="231" t="s">
        <v>95</v>
      </c>
      <c r="C22" s="231" t="s">
        <v>43</v>
      </c>
      <c r="D22" s="231">
        <v>26.09389892578125</v>
      </c>
      <c r="E22" s="231">
        <v>7821</v>
      </c>
      <c r="F22" s="231">
        <v>3814</v>
      </c>
      <c r="G22" s="231">
        <v>3254</v>
      </c>
      <c r="H22" s="231">
        <v>299.72523547535889</v>
      </c>
      <c r="I22" s="231">
        <v>146.16443525163263</v>
      </c>
      <c r="J22" s="231">
        <v>3970</v>
      </c>
      <c r="K22" s="231">
        <v>2765</v>
      </c>
      <c r="L22" s="231">
        <v>525</v>
      </c>
      <c r="M22" s="231">
        <v>215</v>
      </c>
      <c r="N22" s="232">
        <v>5.4156171284634763E-2</v>
      </c>
      <c r="O22" s="231">
        <v>325</v>
      </c>
      <c r="P22" s="231">
        <v>15</v>
      </c>
      <c r="Q22" s="231">
        <v>340</v>
      </c>
      <c r="R22" s="232">
        <v>8.5642317380352648E-2</v>
      </c>
      <c r="S22" s="231">
        <v>0</v>
      </c>
      <c r="T22" s="231">
        <v>50</v>
      </c>
      <c r="U22" s="231">
        <v>65</v>
      </c>
      <c r="V22" s="119" t="s">
        <v>7</v>
      </c>
    </row>
    <row r="23" spans="1:22" x14ac:dyDescent="0.2">
      <c r="A23" s="91" t="s">
        <v>130</v>
      </c>
      <c r="B23" s="91" t="s">
        <v>95</v>
      </c>
      <c r="C23" s="91" t="s">
        <v>43</v>
      </c>
      <c r="D23" s="91">
        <v>151.91240234374999</v>
      </c>
      <c r="E23" s="91">
        <v>1756</v>
      </c>
      <c r="F23" s="91">
        <v>650</v>
      </c>
      <c r="G23" s="91">
        <v>616</v>
      </c>
      <c r="H23" s="91">
        <v>11.559293203898475</v>
      </c>
      <c r="I23" s="91">
        <v>4.2787816529236951</v>
      </c>
      <c r="J23" s="91">
        <v>925</v>
      </c>
      <c r="K23" s="91">
        <v>810</v>
      </c>
      <c r="L23" s="91">
        <v>100</v>
      </c>
      <c r="M23" s="91">
        <v>0</v>
      </c>
      <c r="N23" s="222">
        <v>0</v>
      </c>
      <c r="O23" s="91">
        <v>10</v>
      </c>
      <c r="P23" s="91">
        <v>0</v>
      </c>
      <c r="Q23" s="91">
        <v>10</v>
      </c>
      <c r="R23" s="222">
        <v>1.0810810810810811E-2</v>
      </c>
      <c r="S23" s="91">
        <v>0</v>
      </c>
      <c r="T23" s="91">
        <v>0</v>
      </c>
      <c r="U23" s="91">
        <v>0</v>
      </c>
      <c r="V23" s="117" t="s">
        <v>3</v>
      </c>
    </row>
    <row r="24" spans="1:22" x14ac:dyDescent="0.2">
      <c r="A24" s="231" t="s">
        <v>114</v>
      </c>
      <c r="B24" s="231" t="s">
        <v>95</v>
      </c>
      <c r="C24" s="231" t="s">
        <v>43</v>
      </c>
      <c r="D24" s="231">
        <v>10.9118994140625</v>
      </c>
      <c r="E24" s="231">
        <v>5047</v>
      </c>
      <c r="F24" s="231">
        <v>2107</v>
      </c>
      <c r="G24" s="231">
        <v>1987</v>
      </c>
      <c r="H24" s="231">
        <v>462.52259194176372</v>
      </c>
      <c r="I24" s="231">
        <v>193.09195585918289</v>
      </c>
      <c r="J24" s="231">
        <v>2435</v>
      </c>
      <c r="K24" s="231">
        <v>1925</v>
      </c>
      <c r="L24" s="231">
        <v>370</v>
      </c>
      <c r="M24" s="231">
        <v>65</v>
      </c>
      <c r="N24" s="232">
        <v>2.6694045174537988E-2</v>
      </c>
      <c r="O24" s="231">
        <v>35</v>
      </c>
      <c r="P24" s="231">
        <v>10</v>
      </c>
      <c r="Q24" s="231">
        <v>45</v>
      </c>
      <c r="R24" s="232">
        <v>1.8480492813141684E-2</v>
      </c>
      <c r="S24" s="231">
        <v>0</v>
      </c>
      <c r="T24" s="231">
        <v>10</v>
      </c>
      <c r="U24" s="231">
        <v>20</v>
      </c>
      <c r="V24" s="119" t="s">
        <v>7</v>
      </c>
    </row>
    <row r="25" spans="1:22" x14ac:dyDescent="0.2">
      <c r="A25" s="91" t="s">
        <v>131</v>
      </c>
      <c r="B25" s="91" t="s">
        <v>95</v>
      </c>
      <c r="C25" s="91" t="s">
        <v>43</v>
      </c>
      <c r="D25" s="91">
        <v>131.59129882812499</v>
      </c>
      <c r="E25" s="91">
        <v>3321</v>
      </c>
      <c r="F25" s="91">
        <v>1261</v>
      </c>
      <c r="G25" s="91">
        <v>1197</v>
      </c>
      <c r="H25" s="91">
        <v>25.237230953527174</v>
      </c>
      <c r="I25" s="91">
        <v>9.582700461426608</v>
      </c>
      <c r="J25" s="91">
        <v>1450</v>
      </c>
      <c r="K25" s="91">
        <v>1160</v>
      </c>
      <c r="L25" s="91">
        <v>175</v>
      </c>
      <c r="M25" s="91">
        <v>15</v>
      </c>
      <c r="N25" s="222">
        <v>1.0344827586206896E-2</v>
      </c>
      <c r="O25" s="91">
        <v>40</v>
      </c>
      <c r="P25" s="91">
        <v>0</v>
      </c>
      <c r="Q25" s="91">
        <v>40</v>
      </c>
      <c r="R25" s="222">
        <v>2.7586206896551724E-2</v>
      </c>
      <c r="S25" s="91">
        <v>0</v>
      </c>
      <c r="T25" s="91">
        <v>0</v>
      </c>
      <c r="U25" s="91">
        <v>55</v>
      </c>
      <c r="V25" s="117" t="s">
        <v>3</v>
      </c>
    </row>
    <row r="26" spans="1:22" x14ac:dyDescent="0.2">
      <c r="A26" s="91" t="s">
        <v>132</v>
      </c>
      <c r="B26" s="91" t="s">
        <v>95</v>
      </c>
      <c r="C26" s="91" t="s">
        <v>43</v>
      </c>
      <c r="D26" s="91">
        <v>31.479699707031251</v>
      </c>
      <c r="E26" s="91">
        <v>4075</v>
      </c>
      <c r="F26" s="91">
        <v>1393</v>
      </c>
      <c r="G26" s="91">
        <v>1359</v>
      </c>
      <c r="H26" s="91">
        <v>129.44850293758728</v>
      </c>
      <c r="I26" s="91">
        <v>44.250739777192408</v>
      </c>
      <c r="J26" s="91">
        <v>2015</v>
      </c>
      <c r="K26" s="91">
        <v>1580</v>
      </c>
      <c r="L26" s="91">
        <v>270</v>
      </c>
      <c r="M26" s="91">
        <v>30</v>
      </c>
      <c r="N26" s="222">
        <v>1.488833746898263E-2</v>
      </c>
      <c r="O26" s="91">
        <v>80</v>
      </c>
      <c r="P26" s="91">
        <v>0</v>
      </c>
      <c r="Q26" s="91">
        <v>80</v>
      </c>
      <c r="R26" s="222">
        <v>3.9702233250620347E-2</v>
      </c>
      <c r="S26" s="91">
        <v>0</v>
      </c>
      <c r="T26" s="91">
        <v>0</v>
      </c>
      <c r="U26" s="91">
        <v>50</v>
      </c>
      <c r="V26" s="117" t="s">
        <v>3</v>
      </c>
    </row>
    <row r="27" spans="1:22" x14ac:dyDescent="0.2">
      <c r="A27" s="91" t="s">
        <v>133</v>
      </c>
      <c r="B27" s="91" t="s">
        <v>95</v>
      </c>
      <c r="C27" s="91" t="s">
        <v>43</v>
      </c>
      <c r="D27" s="91">
        <v>48.229599609375001</v>
      </c>
      <c r="E27" s="91">
        <v>2148</v>
      </c>
      <c r="F27" s="91">
        <v>842</v>
      </c>
      <c r="G27" s="91">
        <v>781</v>
      </c>
      <c r="H27" s="91">
        <v>44.536965212177833</v>
      </c>
      <c r="I27" s="91">
        <v>17.458158616691684</v>
      </c>
      <c r="J27" s="91">
        <v>980</v>
      </c>
      <c r="K27" s="91">
        <v>760</v>
      </c>
      <c r="L27" s="91">
        <v>130</v>
      </c>
      <c r="M27" s="91">
        <v>10</v>
      </c>
      <c r="N27" s="222">
        <v>1.020408163265306E-2</v>
      </c>
      <c r="O27" s="91">
        <v>50</v>
      </c>
      <c r="P27" s="91">
        <v>0</v>
      </c>
      <c r="Q27" s="91">
        <v>50</v>
      </c>
      <c r="R27" s="222">
        <v>5.1020408163265307E-2</v>
      </c>
      <c r="S27" s="91">
        <v>0</v>
      </c>
      <c r="T27" s="91">
        <v>0</v>
      </c>
      <c r="U27" s="91">
        <v>35</v>
      </c>
      <c r="V27" s="117" t="s">
        <v>3</v>
      </c>
    </row>
    <row r="28" spans="1:22" x14ac:dyDescent="0.2">
      <c r="A28" s="231" t="s">
        <v>115</v>
      </c>
      <c r="B28" s="231" t="s">
        <v>95</v>
      </c>
      <c r="C28" s="231" t="s">
        <v>43</v>
      </c>
      <c r="D28" s="231">
        <v>2.7425000000000002</v>
      </c>
      <c r="E28" s="231">
        <v>3088</v>
      </c>
      <c r="F28" s="231">
        <v>1296</v>
      </c>
      <c r="G28" s="231">
        <v>1238</v>
      </c>
      <c r="H28" s="231">
        <v>1125.9799453053784</v>
      </c>
      <c r="I28" s="231">
        <v>472.56153144940743</v>
      </c>
      <c r="J28" s="231">
        <v>1460</v>
      </c>
      <c r="K28" s="231">
        <v>1210</v>
      </c>
      <c r="L28" s="231">
        <v>180</v>
      </c>
      <c r="M28" s="231">
        <v>35</v>
      </c>
      <c r="N28" s="232">
        <v>2.3972602739726026E-2</v>
      </c>
      <c r="O28" s="231">
        <v>25</v>
      </c>
      <c r="P28" s="231">
        <v>0</v>
      </c>
      <c r="Q28" s="231">
        <v>25</v>
      </c>
      <c r="R28" s="232">
        <v>1.7123287671232876E-2</v>
      </c>
      <c r="S28" s="231">
        <v>0</v>
      </c>
      <c r="T28" s="231">
        <v>0</v>
      </c>
      <c r="U28" s="231">
        <v>10</v>
      </c>
      <c r="V28" s="119" t="s">
        <v>7</v>
      </c>
    </row>
    <row r="29" spans="1:22" x14ac:dyDescent="0.2">
      <c r="A29" s="231" t="s">
        <v>116</v>
      </c>
      <c r="B29" s="231" t="s">
        <v>95</v>
      </c>
      <c r="C29" s="231" t="s">
        <v>43</v>
      </c>
      <c r="D29" s="231">
        <v>1.5577000427246093</v>
      </c>
      <c r="E29" s="231">
        <v>4479</v>
      </c>
      <c r="F29" s="231">
        <v>1845</v>
      </c>
      <c r="G29" s="231">
        <v>1733</v>
      </c>
      <c r="H29" s="231">
        <v>2875.3931290684677</v>
      </c>
      <c r="I29" s="231">
        <v>1184.4385628781699</v>
      </c>
      <c r="J29" s="231">
        <v>2160</v>
      </c>
      <c r="K29" s="231">
        <v>1620</v>
      </c>
      <c r="L29" s="231">
        <v>350</v>
      </c>
      <c r="M29" s="231">
        <v>65</v>
      </c>
      <c r="N29" s="232">
        <v>3.0092592592592591E-2</v>
      </c>
      <c r="O29" s="231">
        <v>100</v>
      </c>
      <c r="P29" s="231">
        <v>0</v>
      </c>
      <c r="Q29" s="231">
        <v>100</v>
      </c>
      <c r="R29" s="232">
        <v>4.6296296296296294E-2</v>
      </c>
      <c r="S29" s="231">
        <v>0</v>
      </c>
      <c r="T29" s="231">
        <v>0</v>
      </c>
      <c r="U29" s="231">
        <v>15</v>
      </c>
      <c r="V29" s="119" t="s">
        <v>7</v>
      </c>
    </row>
    <row r="30" spans="1:22" x14ac:dyDescent="0.2">
      <c r="A30" s="231" t="s">
        <v>117</v>
      </c>
      <c r="B30" s="231" t="s">
        <v>95</v>
      </c>
      <c r="C30" s="231" t="s">
        <v>43</v>
      </c>
      <c r="D30" s="231">
        <v>3.8007000732421874</v>
      </c>
      <c r="E30" s="231">
        <v>4169</v>
      </c>
      <c r="F30" s="231">
        <v>1786</v>
      </c>
      <c r="G30" s="231">
        <v>1698</v>
      </c>
      <c r="H30" s="231">
        <v>1096.903180903626</v>
      </c>
      <c r="I30" s="231">
        <v>469.91342794288227</v>
      </c>
      <c r="J30" s="231">
        <v>1885</v>
      </c>
      <c r="K30" s="231">
        <v>1460</v>
      </c>
      <c r="L30" s="231">
        <v>265</v>
      </c>
      <c r="M30" s="231">
        <v>35</v>
      </c>
      <c r="N30" s="232">
        <v>1.8567639257294429E-2</v>
      </c>
      <c r="O30" s="231">
        <v>85</v>
      </c>
      <c r="P30" s="231">
        <v>15</v>
      </c>
      <c r="Q30" s="231">
        <v>100</v>
      </c>
      <c r="R30" s="232">
        <v>5.3050397877984087E-2</v>
      </c>
      <c r="S30" s="231">
        <v>0</v>
      </c>
      <c r="T30" s="231">
        <v>10</v>
      </c>
      <c r="U30" s="231">
        <v>20</v>
      </c>
      <c r="V30" s="119" t="s">
        <v>7</v>
      </c>
    </row>
    <row r="31" spans="1:22" x14ac:dyDescent="0.2">
      <c r="A31" s="231" t="s">
        <v>118</v>
      </c>
      <c r="B31" s="231" t="s">
        <v>95</v>
      </c>
      <c r="C31" s="231" t="s">
        <v>43</v>
      </c>
      <c r="D31" s="231">
        <v>4.8176000976562499</v>
      </c>
      <c r="E31" s="231">
        <v>6602</v>
      </c>
      <c r="F31" s="231">
        <v>2501</v>
      </c>
      <c r="G31" s="231">
        <v>2398</v>
      </c>
      <c r="H31" s="231">
        <v>1370.391868601102</v>
      </c>
      <c r="I31" s="231">
        <v>519.13814955640055</v>
      </c>
      <c r="J31" s="231">
        <v>3655</v>
      </c>
      <c r="K31" s="231">
        <v>2735</v>
      </c>
      <c r="L31" s="231">
        <v>665</v>
      </c>
      <c r="M31" s="231">
        <v>45</v>
      </c>
      <c r="N31" s="232">
        <v>1.2311901504787962E-2</v>
      </c>
      <c r="O31" s="231">
        <v>155</v>
      </c>
      <c r="P31" s="231">
        <v>10</v>
      </c>
      <c r="Q31" s="231">
        <v>165</v>
      </c>
      <c r="R31" s="232">
        <v>4.5143638850889192E-2</v>
      </c>
      <c r="S31" s="231">
        <v>0</v>
      </c>
      <c r="T31" s="231">
        <v>20</v>
      </c>
      <c r="U31" s="231">
        <v>25</v>
      </c>
      <c r="V31" s="119" t="s">
        <v>7</v>
      </c>
    </row>
    <row r="32" spans="1:22" x14ac:dyDescent="0.2">
      <c r="A32" s="231" t="s">
        <v>119</v>
      </c>
      <c r="B32" s="231" t="s">
        <v>95</v>
      </c>
      <c r="C32" s="231" t="s">
        <v>43</v>
      </c>
      <c r="D32" s="231">
        <v>0.77089996337890621</v>
      </c>
      <c r="E32" s="231">
        <v>2316</v>
      </c>
      <c r="F32" s="231">
        <v>975</v>
      </c>
      <c r="G32" s="231">
        <v>914</v>
      </c>
      <c r="H32" s="231">
        <v>3004.2808535738109</v>
      </c>
      <c r="I32" s="231">
        <v>1264.7555406884567</v>
      </c>
      <c r="J32" s="231">
        <v>1075</v>
      </c>
      <c r="K32" s="231">
        <v>790</v>
      </c>
      <c r="L32" s="231">
        <v>170</v>
      </c>
      <c r="M32" s="231">
        <v>15</v>
      </c>
      <c r="N32" s="232">
        <v>1.3953488372093023E-2</v>
      </c>
      <c r="O32" s="231">
        <v>80</v>
      </c>
      <c r="P32" s="231">
        <v>0</v>
      </c>
      <c r="Q32" s="231">
        <v>80</v>
      </c>
      <c r="R32" s="232">
        <v>7.441860465116279E-2</v>
      </c>
      <c r="S32" s="231">
        <v>0</v>
      </c>
      <c r="T32" s="231">
        <v>0</v>
      </c>
      <c r="U32" s="231">
        <v>0</v>
      </c>
      <c r="V32" s="119" t="s">
        <v>7</v>
      </c>
    </row>
    <row r="33" spans="1:22" x14ac:dyDescent="0.2">
      <c r="A33" s="231" t="s">
        <v>120</v>
      </c>
      <c r="B33" s="231" t="s">
        <v>95</v>
      </c>
      <c r="C33" s="231" t="s">
        <v>43</v>
      </c>
      <c r="D33" s="231">
        <v>4.9404000854492187</v>
      </c>
      <c r="E33" s="231">
        <v>3974</v>
      </c>
      <c r="F33" s="231">
        <v>1712</v>
      </c>
      <c r="G33" s="231">
        <v>1596</v>
      </c>
      <c r="H33" s="231">
        <v>804.38829472626685</v>
      </c>
      <c r="I33" s="231">
        <v>346.53063929828102</v>
      </c>
      <c r="J33" s="231">
        <v>1915</v>
      </c>
      <c r="K33" s="231">
        <v>1525</v>
      </c>
      <c r="L33" s="231">
        <v>265</v>
      </c>
      <c r="M33" s="231">
        <v>15</v>
      </c>
      <c r="N33" s="232">
        <v>7.832898172323759E-3</v>
      </c>
      <c r="O33" s="231">
        <v>50</v>
      </c>
      <c r="P33" s="231">
        <v>10</v>
      </c>
      <c r="Q33" s="231">
        <v>60</v>
      </c>
      <c r="R33" s="232">
        <v>3.1331592689295036E-2</v>
      </c>
      <c r="S33" s="231">
        <v>0</v>
      </c>
      <c r="T33" s="231">
        <v>20</v>
      </c>
      <c r="U33" s="231">
        <v>25</v>
      </c>
      <c r="V33" s="119" t="s">
        <v>7</v>
      </c>
    </row>
    <row r="34" spans="1:22" x14ac:dyDescent="0.2">
      <c r="A34" s="231" t="s">
        <v>121</v>
      </c>
      <c r="B34" s="231" t="s">
        <v>95</v>
      </c>
      <c r="C34" s="231" t="s">
        <v>43</v>
      </c>
      <c r="D34" s="231">
        <v>1.8780000305175781</v>
      </c>
      <c r="E34" s="231">
        <v>5625</v>
      </c>
      <c r="F34" s="231">
        <v>2006</v>
      </c>
      <c r="G34" s="231">
        <v>1918</v>
      </c>
      <c r="H34" s="231">
        <v>2995.2076190593812</v>
      </c>
      <c r="I34" s="231">
        <v>1068.1575971258876</v>
      </c>
      <c r="J34" s="231">
        <v>2935</v>
      </c>
      <c r="K34" s="231">
        <v>2390</v>
      </c>
      <c r="L34" s="231">
        <v>380</v>
      </c>
      <c r="M34" s="231">
        <v>40</v>
      </c>
      <c r="N34" s="232">
        <v>1.3628620102214651E-2</v>
      </c>
      <c r="O34" s="231">
        <v>80</v>
      </c>
      <c r="P34" s="231">
        <v>0</v>
      </c>
      <c r="Q34" s="231">
        <v>80</v>
      </c>
      <c r="R34" s="232">
        <v>2.7257240204429302E-2</v>
      </c>
      <c r="S34" s="231">
        <v>0</v>
      </c>
      <c r="T34" s="231">
        <v>0</v>
      </c>
      <c r="U34" s="231">
        <v>35</v>
      </c>
      <c r="V34" s="119" t="s">
        <v>7</v>
      </c>
    </row>
    <row r="35" spans="1:22" x14ac:dyDescent="0.2">
      <c r="A35" s="231" t="s">
        <v>122</v>
      </c>
      <c r="B35" s="231" t="s">
        <v>95</v>
      </c>
      <c r="C35" s="231" t="s">
        <v>43</v>
      </c>
      <c r="D35" s="231">
        <v>1.135199966430664</v>
      </c>
      <c r="E35" s="231">
        <v>2367</v>
      </c>
      <c r="F35" s="231">
        <v>862</v>
      </c>
      <c r="G35" s="231">
        <v>848</v>
      </c>
      <c r="H35" s="231">
        <v>2085.0951990796875</v>
      </c>
      <c r="I35" s="231">
        <v>759.33758411773999</v>
      </c>
      <c r="J35" s="231">
        <v>1340</v>
      </c>
      <c r="K35" s="231">
        <v>1060</v>
      </c>
      <c r="L35" s="231">
        <v>200</v>
      </c>
      <c r="M35" s="231">
        <v>10</v>
      </c>
      <c r="N35" s="232">
        <v>7.462686567164179E-3</v>
      </c>
      <c r="O35" s="231">
        <v>65</v>
      </c>
      <c r="P35" s="231">
        <v>0</v>
      </c>
      <c r="Q35" s="231">
        <v>65</v>
      </c>
      <c r="R35" s="232">
        <v>4.8507462686567165E-2</v>
      </c>
      <c r="S35" s="231">
        <v>0</v>
      </c>
      <c r="T35" s="231">
        <v>0</v>
      </c>
      <c r="U35" s="231">
        <v>10</v>
      </c>
      <c r="V35" s="119" t="s">
        <v>7</v>
      </c>
    </row>
    <row r="36" spans="1:22" x14ac:dyDescent="0.2">
      <c r="A36" s="91" t="s">
        <v>134</v>
      </c>
      <c r="B36" s="91" t="s">
        <v>95</v>
      </c>
      <c r="C36" s="91" t="s">
        <v>43</v>
      </c>
      <c r="D36" s="91">
        <v>32.419899902343751</v>
      </c>
      <c r="E36" s="91">
        <v>3688</v>
      </c>
      <c r="F36" s="91">
        <v>1418</v>
      </c>
      <c r="G36" s="91">
        <v>1352</v>
      </c>
      <c r="H36" s="91">
        <v>113.75729138921189</v>
      </c>
      <c r="I36" s="91">
        <v>43.738568110060321</v>
      </c>
      <c r="J36" s="91">
        <v>1935</v>
      </c>
      <c r="K36" s="91">
        <v>1615</v>
      </c>
      <c r="L36" s="91">
        <v>250</v>
      </c>
      <c r="M36" s="91">
        <v>0</v>
      </c>
      <c r="N36" s="222">
        <v>0</v>
      </c>
      <c r="O36" s="91">
        <v>30</v>
      </c>
      <c r="P36" s="91">
        <v>0</v>
      </c>
      <c r="Q36" s="91">
        <v>30</v>
      </c>
      <c r="R36" s="222">
        <v>1.5503875968992248E-2</v>
      </c>
      <c r="S36" s="91">
        <v>0</v>
      </c>
      <c r="T36" s="91">
        <v>0</v>
      </c>
      <c r="U36" s="91">
        <v>35</v>
      </c>
      <c r="V36" s="117" t="s">
        <v>3</v>
      </c>
    </row>
    <row r="37" spans="1:22" x14ac:dyDescent="0.2">
      <c r="A37" s="91" t="s">
        <v>135</v>
      </c>
      <c r="B37" s="91" t="s">
        <v>95</v>
      </c>
      <c r="C37" s="91" t="s">
        <v>43</v>
      </c>
      <c r="D37" s="91">
        <v>49.683999023437501</v>
      </c>
      <c r="E37" s="91">
        <v>7275</v>
      </c>
      <c r="F37" s="91">
        <v>2672</v>
      </c>
      <c r="G37" s="91">
        <v>2581</v>
      </c>
      <c r="H37" s="91">
        <v>146.42541146030041</v>
      </c>
      <c r="I37" s="91">
        <v>53.779889954903467</v>
      </c>
      <c r="J37" s="91">
        <v>3610</v>
      </c>
      <c r="K37" s="91">
        <v>2900</v>
      </c>
      <c r="L37" s="91">
        <v>585</v>
      </c>
      <c r="M37" s="91">
        <v>0</v>
      </c>
      <c r="N37" s="222">
        <v>0</v>
      </c>
      <c r="O37" s="91">
        <v>40</v>
      </c>
      <c r="P37" s="91">
        <v>10</v>
      </c>
      <c r="Q37" s="91">
        <v>50</v>
      </c>
      <c r="R37" s="222">
        <v>1.3850415512465374E-2</v>
      </c>
      <c r="S37" s="91">
        <v>15</v>
      </c>
      <c r="T37" s="91">
        <v>0</v>
      </c>
      <c r="U37" s="91">
        <v>70</v>
      </c>
      <c r="V37" s="117" t="s">
        <v>3</v>
      </c>
    </row>
    <row r="38" spans="1:22" x14ac:dyDescent="0.2">
      <c r="A38" s="91" t="s">
        <v>136</v>
      </c>
      <c r="B38" s="91" t="s">
        <v>95</v>
      </c>
      <c r="C38" s="91" t="s">
        <v>43</v>
      </c>
      <c r="D38" s="91">
        <v>92.400498046875001</v>
      </c>
      <c r="E38" s="91">
        <v>3349</v>
      </c>
      <c r="F38" s="91">
        <v>1263</v>
      </c>
      <c r="G38" s="91">
        <v>1204</v>
      </c>
      <c r="H38" s="91">
        <v>36.244393383042635</v>
      </c>
      <c r="I38" s="91">
        <v>13.668757492619541</v>
      </c>
      <c r="J38" s="91">
        <v>1490</v>
      </c>
      <c r="K38" s="91">
        <v>1185</v>
      </c>
      <c r="L38" s="91">
        <v>235</v>
      </c>
      <c r="M38" s="91">
        <v>25</v>
      </c>
      <c r="N38" s="222">
        <v>1.6778523489932886E-2</v>
      </c>
      <c r="O38" s="91">
        <v>15</v>
      </c>
      <c r="P38" s="91">
        <v>0</v>
      </c>
      <c r="Q38" s="91">
        <v>15</v>
      </c>
      <c r="R38" s="222">
        <v>1.0067114093959731E-2</v>
      </c>
      <c r="S38" s="91">
        <v>0</v>
      </c>
      <c r="T38" s="91">
        <v>0</v>
      </c>
      <c r="U38" s="91">
        <v>30</v>
      </c>
      <c r="V38" s="117" t="s">
        <v>3</v>
      </c>
    </row>
    <row r="39" spans="1:22" x14ac:dyDescent="0.2">
      <c r="A39" s="91" t="s">
        <v>137</v>
      </c>
      <c r="B39" s="91" t="s">
        <v>95</v>
      </c>
      <c r="C39" s="91" t="s">
        <v>43</v>
      </c>
      <c r="D39" s="91">
        <v>33.885800781249998</v>
      </c>
      <c r="E39" s="91">
        <v>2823</v>
      </c>
      <c r="F39" s="91">
        <v>1091</v>
      </c>
      <c r="G39" s="91">
        <v>1041</v>
      </c>
      <c r="H39" s="91">
        <v>83.309230855245076</v>
      </c>
      <c r="I39" s="91">
        <v>32.196376501265455</v>
      </c>
      <c r="J39" s="91">
        <v>1275</v>
      </c>
      <c r="K39" s="91">
        <v>1020</v>
      </c>
      <c r="L39" s="91">
        <v>180</v>
      </c>
      <c r="M39" s="91">
        <v>10</v>
      </c>
      <c r="N39" s="222">
        <v>7.8431372549019607E-3</v>
      </c>
      <c r="O39" s="91">
        <v>45</v>
      </c>
      <c r="P39" s="91">
        <v>0</v>
      </c>
      <c r="Q39" s="91">
        <v>45</v>
      </c>
      <c r="R39" s="222">
        <v>3.5294117647058823E-2</v>
      </c>
      <c r="S39" s="91">
        <v>0</v>
      </c>
      <c r="T39" s="91">
        <v>0</v>
      </c>
      <c r="U39" s="91">
        <v>20</v>
      </c>
      <c r="V39" s="117" t="s">
        <v>3</v>
      </c>
    </row>
    <row r="40" spans="1:22" x14ac:dyDescent="0.2">
      <c r="A40" s="91" t="s">
        <v>138</v>
      </c>
      <c r="B40" s="91" t="s">
        <v>95</v>
      </c>
      <c r="C40" s="91" t="s">
        <v>43</v>
      </c>
      <c r="D40" s="91">
        <v>20.5960009765625</v>
      </c>
      <c r="E40" s="91">
        <v>508</v>
      </c>
      <c r="F40" s="91">
        <v>230</v>
      </c>
      <c r="G40" s="91">
        <v>206</v>
      </c>
      <c r="H40" s="91">
        <v>24.66498232244626</v>
      </c>
      <c r="I40" s="91">
        <v>11.167216405831969</v>
      </c>
      <c r="J40" s="91">
        <v>225</v>
      </c>
      <c r="K40" s="91">
        <v>190</v>
      </c>
      <c r="L40" s="91">
        <v>30</v>
      </c>
      <c r="M40" s="91">
        <v>10</v>
      </c>
      <c r="N40" s="222">
        <v>4.4444444444444446E-2</v>
      </c>
      <c r="O40" s="91">
        <v>0</v>
      </c>
      <c r="P40" s="91">
        <v>0</v>
      </c>
      <c r="Q40" s="91">
        <v>0</v>
      </c>
      <c r="R40" s="222">
        <v>0</v>
      </c>
      <c r="S40" s="91">
        <v>0</v>
      </c>
      <c r="T40" s="91">
        <v>0</v>
      </c>
      <c r="U40" s="91">
        <v>0</v>
      </c>
      <c r="V40" s="117" t="s">
        <v>3</v>
      </c>
    </row>
    <row r="41" spans="1:22" x14ac:dyDescent="0.2">
      <c r="A41" s="231" t="s">
        <v>123</v>
      </c>
      <c r="B41" s="231" t="s">
        <v>95</v>
      </c>
      <c r="C41" s="231" t="s">
        <v>43</v>
      </c>
      <c r="D41" s="231">
        <v>11.50550048828125</v>
      </c>
      <c r="E41" s="231">
        <v>2773</v>
      </c>
      <c r="F41" s="231">
        <v>988</v>
      </c>
      <c r="G41" s="231">
        <v>950</v>
      </c>
      <c r="H41" s="231">
        <v>241.01515643099546</v>
      </c>
      <c r="I41" s="231">
        <v>85.871970628858094</v>
      </c>
      <c r="J41" s="231">
        <v>1210</v>
      </c>
      <c r="K41" s="231">
        <v>1015</v>
      </c>
      <c r="L41" s="231">
        <v>90</v>
      </c>
      <c r="M41" s="231">
        <v>10</v>
      </c>
      <c r="N41" s="232">
        <v>8.2644628099173556E-3</v>
      </c>
      <c r="O41" s="231">
        <v>35</v>
      </c>
      <c r="P41" s="231">
        <v>0</v>
      </c>
      <c r="Q41" s="231">
        <v>35</v>
      </c>
      <c r="R41" s="232">
        <v>2.8925619834710745E-2</v>
      </c>
      <c r="S41" s="231">
        <v>0</v>
      </c>
      <c r="T41" s="231">
        <v>0</v>
      </c>
      <c r="U41" s="231">
        <v>55</v>
      </c>
      <c r="V41" s="119" t="s">
        <v>7</v>
      </c>
    </row>
    <row r="42" spans="1:22" x14ac:dyDescent="0.2">
      <c r="A42" s="231" t="s">
        <v>124</v>
      </c>
      <c r="B42" s="231" t="s">
        <v>95</v>
      </c>
      <c r="C42" s="231" t="s">
        <v>43</v>
      </c>
      <c r="D42" s="231">
        <v>5.5708001708984378</v>
      </c>
      <c r="E42" s="231">
        <v>6223</v>
      </c>
      <c r="F42" s="231">
        <v>2424</v>
      </c>
      <c r="G42" s="231">
        <v>2314</v>
      </c>
      <c r="H42" s="231">
        <v>1117.0747126254178</v>
      </c>
      <c r="I42" s="231">
        <v>435.12600086839342</v>
      </c>
      <c r="J42" s="231">
        <v>3395</v>
      </c>
      <c r="K42" s="231">
        <v>2885</v>
      </c>
      <c r="L42" s="231">
        <v>375</v>
      </c>
      <c r="M42" s="231">
        <v>10</v>
      </c>
      <c r="N42" s="232">
        <v>2.9455081001472753E-3</v>
      </c>
      <c r="O42" s="231">
        <v>50</v>
      </c>
      <c r="P42" s="231">
        <v>0</v>
      </c>
      <c r="Q42" s="231">
        <v>50</v>
      </c>
      <c r="R42" s="232">
        <v>1.4727540500736377E-2</v>
      </c>
      <c r="S42" s="231">
        <v>0</v>
      </c>
      <c r="T42" s="231">
        <v>0</v>
      </c>
      <c r="U42" s="231">
        <v>85</v>
      </c>
      <c r="V42" s="119" t="s">
        <v>7</v>
      </c>
    </row>
    <row r="43" spans="1:22" x14ac:dyDescent="0.2">
      <c r="A43" s="231" t="s">
        <v>125</v>
      </c>
      <c r="B43" s="231" t="s">
        <v>95</v>
      </c>
      <c r="C43" s="231" t="s">
        <v>43</v>
      </c>
      <c r="D43" s="231">
        <v>23.666201171874999</v>
      </c>
      <c r="E43" s="231">
        <v>6361</v>
      </c>
      <c r="F43" s="231">
        <v>2310</v>
      </c>
      <c r="G43" s="231">
        <v>2181</v>
      </c>
      <c r="H43" s="231">
        <v>268.77993446449005</v>
      </c>
      <c r="I43" s="231">
        <v>97.607553625683394</v>
      </c>
      <c r="J43" s="231">
        <v>3080</v>
      </c>
      <c r="K43" s="231">
        <v>2620</v>
      </c>
      <c r="L43" s="231">
        <v>325</v>
      </c>
      <c r="M43" s="231">
        <v>0</v>
      </c>
      <c r="N43" s="232">
        <v>0</v>
      </c>
      <c r="O43" s="231">
        <v>50</v>
      </c>
      <c r="P43" s="231">
        <v>0</v>
      </c>
      <c r="Q43" s="231">
        <v>50</v>
      </c>
      <c r="R43" s="232">
        <v>1.6233766233766232E-2</v>
      </c>
      <c r="S43" s="231">
        <v>0</v>
      </c>
      <c r="T43" s="231">
        <v>10</v>
      </c>
      <c r="U43" s="231">
        <v>70</v>
      </c>
      <c r="V43" s="119" t="s">
        <v>7</v>
      </c>
    </row>
    <row r="44" spans="1:22" x14ac:dyDescent="0.2">
      <c r="A44" s="231" t="s">
        <v>126</v>
      </c>
      <c r="B44" s="231" t="s">
        <v>95</v>
      </c>
      <c r="C44" s="231" t="s">
        <v>43</v>
      </c>
      <c r="D44" s="231">
        <v>8.6621002197265629</v>
      </c>
      <c r="E44" s="231">
        <v>7209</v>
      </c>
      <c r="F44" s="231">
        <v>2659</v>
      </c>
      <c r="G44" s="231">
        <v>2556</v>
      </c>
      <c r="H44" s="231">
        <v>832.24620093665544</v>
      </c>
      <c r="I44" s="231">
        <v>306.96943380365747</v>
      </c>
      <c r="J44" s="231">
        <v>3360</v>
      </c>
      <c r="K44" s="231">
        <v>2780</v>
      </c>
      <c r="L44" s="231">
        <v>435</v>
      </c>
      <c r="M44" s="231">
        <v>10</v>
      </c>
      <c r="N44" s="232">
        <v>2.976190476190476E-3</v>
      </c>
      <c r="O44" s="231">
        <v>50</v>
      </c>
      <c r="P44" s="231">
        <v>15</v>
      </c>
      <c r="Q44" s="231">
        <v>65</v>
      </c>
      <c r="R44" s="232">
        <v>1.9345238095238096E-2</v>
      </c>
      <c r="S44" s="231">
        <v>0</v>
      </c>
      <c r="T44" s="231">
        <v>0</v>
      </c>
      <c r="U44" s="231">
        <v>70</v>
      </c>
      <c r="V44" s="119" t="s">
        <v>7</v>
      </c>
    </row>
    <row r="45" spans="1:22" x14ac:dyDescent="0.2">
      <c r="A45" s="231" t="s">
        <v>127</v>
      </c>
      <c r="B45" s="231" t="s">
        <v>95</v>
      </c>
      <c r="C45" s="231" t="s">
        <v>43</v>
      </c>
      <c r="D45" s="231">
        <v>21.946398925781249</v>
      </c>
      <c r="E45" s="231">
        <v>5799</v>
      </c>
      <c r="F45" s="231">
        <v>2163</v>
      </c>
      <c r="G45" s="231">
        <v>2102</v>
      </c>
      <c r="H45" s="231">
        <v>264.23469379241527</v>
      </c>
      <c r="I45" s="231">
        <v>98.558310514398045</v>
      </c>
      <c r="J45" s="231">
        <v>2435</v>
      </c>
      <c r="K45" s="231">
        <v>1940</v>
      </c>
      <c r="L45" s="231">
        <v>370</v>
      </c>
      <c r="M45" s="231">
        <v>0</v>
      </c>
      <c r="N45" s="232">
        <v>0</v>
      </c>
      <c r="O45" s="231">
        <v>85</v>
      </c>
      <c r="P45" s="231">
        <v>0</v>
      </c>
      <c r="Q45" s="231">
        <v>85</v>
      </c>
      <c r="R45" s="232">
        <v>3.4907597535934289E-2</v>
      </c>
      <c r="S45" s="231">
        <v>0</v>
      </c>
      <c r="T45" s="231">
        <v>0</v>
      </c>
      <c r="U45" s="231">
        <v>25</v>
      </c>
      <c r="V45" s="119" t="s">
        <v>7</v>
      </c>
    </row>
    <row r="46" spans="1:22" x14ac:dyDescent="0.2">
      <c r="A46" s="231" t="s">
        <v>128</v>
      </c>
      <c r="B46" s="231" t="s">
        <v>95</v>
      </c>
      <c r="C46" s="231" t="s">
        <v>43</v>
      </c>
      <c r="D46" s="231">
        <v>11.448499755859375</v>
      </c>
      <c r="E46" s="231">
        <v>5116</v>
      </c>
      <c r="F46" s="231">
        <v>1956</v>
      </c>
      <c r="G46" s="231">
        <v>1851</v>
      </c>
      <c r="H46" s="231">
        <v>446.87077862596072</v>
      </c>
      <c r="I46" s="231">
        <v>170.85208033471054</v>
      </c>
      <c r="J46" s="231">
        <v>2140</v>
      </c>
      <c r="K46" s="231">
        <v>1800</v>
      </c>
      <c r="L46" s="231">
        <v>240</v>
      </c>
      <c r="M46" s="231">
        <v>0</v>
      </c>
      <c r="N46" s="232">
        <v>0</v>
      </c>
      <c r="O46" s="231">
        <v>65</v>
      </c>
      <c r="P46" s="231">
        <v>0</v>
      </c>
      <c r="Q46" s="231">
        <v>65</v>
      </c>
      <c r="R46" s="232">
        <v>3.0373831775700934E-2</v>
      </c>
      <c r="S46" s="231">
        <v>0</v>
      </c>
      <c r="T46" s="231">
        <v>0</v>
      </c>
      <c r="U46" s="231">
        <v>35</v>
      </c>
      <c r="V46" s="119" t="s">
        <v>7</v>
      </c>
    </row>
    <row r="47" spans="1:22" x14ac:dyDescent="0.2">
      <c r="A47" s="231" t="s">
        <v>129</v>
      </c>
      <c r="B47" s="231" t="s">
        <v>95</v>
      </c>
      <c r="C47" s="231" t="s">
        <v>43</v>
      </c>
      <c r="D47" s="231">
        <v>17.214200439453126</v>
      </c>
      <c r="E47" s="231">
        <v>3842</v>
      </c>
      <c r="F47" s="231">
        <v>1470</v>
      </c>
      <c r="G47" s="231">
        <v>1401</v>
      </c>
      <c r="H47" s="231">
        <v>223.18782760275886</v>
      </c>
      <c r="I47" s="231">
        <v>85.394613892778636</v>
      </c>
      <c r="J47" s="231">
        <v>1735</v>
      </c>
      <c r="K47" s="231">
        <v>1460</v>
      </c>
      <c r="L47" s="231">
        <v>190</v>
      </c>
      <c r="M47" s="231">
        <v>0</v>
      </c>
      <c r="N47" s="232">
        <v>0</v>
      </c>
      <c r="O47" s="231">
        <v>65</v>
      </c>
      <c r="P47" s="231">
        <v>0</v>
      </c>
      <c r="Q47" s="231">
        <v>65</v>
      </c>
      <c r="R47" s="232">
        <v>3.7463976945244955E-2</v>
      </c>
      <c r="S47" s="231">
        <v>0</v>
      </c>
      <c r="T47" s="231">
        <v>0</v>
      </c>
      <c r="U47" s="231">
        <v>15</v>
      </c>
      <c r="V47" s="119" t="s">
        <v>7</v>
      </c>
    </row>
  </sheetData>
  <sortState ref="A2:V50">
    <sortCondition ref="A2:A5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workbookViewId="0">
      <selection sqref="A1:N1"/>
    </sheetView>
  </sheetViews>
  <sheetFormatPr defaultRowHeight="15" x14ac:dyDescent="0.25"/>
  <sheetData>
    <row r="1" spans="1:14" x14ac:dyDescent="0.25">
      <c r="A1" s="2" t="s">
        <v>23</v>
      </c>
      <c r="B1" t="s">
        <v>24</v>
      </c>
      <c r="C1" t="s">
        <v>25</v>
      </c>
      <c r="D1" t="s">
        <v>26</v>
      </c>
      <c r="E1" t="s">
        <v>27</v>
      </c>
      <c r="F1" t="s">
        <v>28</v>
      </c>
      <c r="G1" t="s">
        <v>29</v>
      </c>
      <c r="H1" t="s">
        <v>30</v>
      </c>
      <c r="I1" t="s">
        <v>10</v>
      </c>
      <c r="J1" t="s">
        <v>11</v>
      </c>
      <c r="K1" t="s">
        <v>31</v>
      </c>
      <c r="L1" t="s">
        <v>12</v>
      </c>
      <c r="M1" t="s">
        <v>13</v>
      </c>
      <c r="N1" t="s">
        <v>14</v>
      </c>
    </row>
    <row r="2" spans="1:14" x14ac:dyDescent="0.25">
      <c r="A2">
        <v>10000</v>
      </c>
      <c r="B2">
        <v>205955</v>
      </c>
      <c r="C2">
        <v>196954</v>
      </c>
      <c r="D2">
        <v>92353</v>
      </c>
      <c r="E2">
        <v>85015</v>
      </c>
      <c r="F2">
        <v>255.9</v>
      </c>
      <c r="G2">
        <v>804.79</v>
      </c>
      <c r="H2">
        <v>97920</v>
      </c>
      <c r="I2">
        <v>79625</v>
      </c>
      <c r="J2">
        <v>8455</v>
      </c>
      <c r="K2">
        <v>3050</v>
      </c>
      <c r="L2">
        <v>4510</v>
      </c>
      <c r="M2">
        <v>195</v>
      </c>
      <c r="N2">
        <v>2095</v>
      </c>
    </row>
    <row r="3" spans="1:14" x14ac:dyDescent="0.25">
      <c r="A3">
        <v>10001</v>
      </c>
      <c r="B3">
        <v>1734</v>
      </c>
      <c r="C3">
        <v>2064</v>
      </c>
      <c r="D3">
        <v>719</v>
      </c>
      <c r="E3">
        <v>698</v>
      </c>
      <c r="F3">
        <v>171.7</v>
      </c>
      <c r="G3">
        <v>10.1</v>
      </c>
      <c r="H3">
        <v>680</v>
      </c>
      <c r="I3">
        <v>550</v>
      </c>
      <c r="J3">
        <v>60</v>
      </c>
      <c r="K3">
        <v>35</v>
      </c>
      <c r="L3">
        <v>10</v>
      </c>
      <c r="M3">
        <v>0</v>
      </c>
      <c r="N3">
        <v>20</v>
      </c>
    </row>
    <row r="4" spans="1:14" x14ac:dyDescent="0.25">
      <c r="A4">
        <v>10002</v>
      </c>
      <c r="B4">
        <v>4538</v>
      </c>
      <c r="C4">
        <v>4860</v>
      </c>
      <c r="D4">
        <v>2318</v>
      </c>
      <c r="E4">
        <v>2131</v>
      </c>
      <c r="F4">
        <v>2288.5</v>
      </c>
      <c r="G4">
        <v>1.98</v>
      </c>
      <c r="H4">
        <v>1885</v>
      </c>
      <c r="I4">
        <v>1430</v>
      </c>
      <c r="J4">
        <v>215</v>
      </c>
      <c r="K4">
        <v>100</v>
      </c>
      <c r="L4">
        <v>95</v>
      </c>
      <c r="M4">
        <v>0</v>
      </c>
      <c r="N4">
        <v>45</v>
      </c>
    </row>
    <row r="5" spans="1:14" x14ac:dyDescent="0.25">
      <c r="A5">
        <v>10003.01</v>
      </c>
      <c r="B5">
        <v>4223</v>
      </c>
      <c r="C5">
        <v>4385</v>
      </c>
      <c r="D5">
        <v>2144</v>
      </c>
      <c r="E5">
        <v>1931</v>
      </c>
      <c r="F5">
        <v>2612.3000000000002</v>
      </c>
      <c r="G5">
        <v>1.62</v>
      </c>
      <c r="H5">
        <v>1830</v>
      </c>
      <c r="I5">
        <v>1400</v>
      </c>
      <c r="J5">
        <v>160</v>
      </c>
      <c r="K5">
        <v>100</v>
      </c>
      <c r="L5">
        <v>130</v>
      </c>
      <c r="M5">
        <v>10</v>
      </c>
      <c r="N5">
        <v>35</v>
      </c>
    </row>
    <row r="6" spans="1:14" x14ac:dyDescent="0.25">
      <c r="A6">
        <v>10003.02</v>
      </c>
      <c r="B6">
        <v>4710</v>
      </c>
      <c r="C6">
        <v>4920</v>
      </c>
      <c r="D6">
        <v>2418</v>
      </c>
      <c r="E6">
        <v>2225</v>
      </c>
      <c r="F6">
        <v>2399.6</v>
      </c>
      <c r="G6">
        <v>1.96</v>
      </c>
      <c r="H6">
        <v>2265</v>
      </c>
      <c r="I6">
        <v>1630</v>
      </c>
      <c r="J6">
        <v>320</v>
      </c>
      <c r="K6">
        <v>180</v>
      </c>
      <c r="L6">
        <v>110</v>
      </c>
      <c r="M6">
        <v>0</v>
      </c>
      <c r="N6">
        <v>25</v>
      </c>
    </row>
    <row r="7" spans="1:14" x14ac:dyDescent="0.25">
      <c r="A7">
        <v>10004</v>
      </c>
      <c r="B7">
        <v>7893</v>
      </c>
      <c r="C7">
        <v>7505</v>
      </c>
      <c r="D7">
        <v>4034</v>
      </c>
      <c r="E7">
        <v>3634</v>
      </c>
      <c r="F7">
        <v>858.8</v>
      </c>
      <c r="G7">
        <v>9.19</v>
      </c>
      <c r="H7">
        <v>3535</v>
      </c>
      <c r="I7">
        <v>2545</v>
      </c>
      <c r="J7">
        <v>450</v>
      </c>
      <c r="K7">
        <v>195</v>
      </c>
      <c r="L7">
        <v>270</v>
      </c>
      <c r="M7">
        <v>10</v>
      </c>
      <c r="N7">
        <v>65</v>
      </c>
    </row>
    <row r="8" spans="1:14" x14ac:dyDescent="0.25">
      <c r="A8">
        <v>10005.01</v>
      </c>
      <c r="B8">
        <v>2313</v>
      </c>
      <c r="C8">
        <v>2479</v>
      </c>
      <c r="D8">
        <v>1331</v>
      </c>
      <c r="E8">
        <v>1251</v>
      </c>
      <c r="F8">
        <v>2387.1999999999998</v>
      </c>
      <c r="G8">
        <v>0.97</v>
      </c>
      <c r="H8">
        <v>985</v>
      </c>
      <c r="I8">
        <v>660</v>
      </c>
      <c r="J8">
        <v>165</v>
      </c>
      <c r="K8">
        <v>45</v>
      </c>
      <c r="L8">
        <v>110</v>
      </c>
      <c r="M8">
        <v>0</v>
      </c>
      <c r="N8">
        <v>15</v>
      </c>
    </row>
    <row r="9" spans="1:14" x14ac:dyDescent="0.25">
      <c r="A9">
        <v>10005.02</v>
      </c>
      <c r="B9">
        <v>3227</v>
      </c>
      <c r="C9">
        <v>3453</v>
      </c>
      <c r="D9">
        <v>1741</v>
      </c>
      <c r="E9">
        <v>1551</v>
      </c>
      <c r="F9">
        <v>3271.8</v>
      </c>
      <c r="G9">
        <v>0.99</v>
      </c>
      <c r="H9">
        <v>1345</v>
      </c>
      <c r="I9">
        <v>835</v>
      </c>
      <c r="J9">
        <v>175</v>
      </c>
      <c r="K9">
        <v>105</v>
      </c>
      <c r="L9">
        <v>220</v>
      </c>
      <c r="M9">
        <v>0</v>
      </c>
      <c r="N9">
        <v>15</v>
      </c>
    </row>
    <row r="10" spans="1:14" x14ac:dyDescent="0.25">
      <c r="A10">
        <v>10006</v>
      </c>
      <c r="B10">
        <v>2904</v>
      </c>
      <c r="C10">
        <v>3123</v>
      </c>
      <c r="D10">
        <v>1826</v>
      </c>
      <c r="E10">
        <v>1555</v>
      </c>
      <c r="F10">
        <v>2732.7</v>
      </c>
      <c r="G10">
        <v>1.06</v>
      </c>
      <c r="H10">
        <v>1465</v>
      </c>
      <c r="I10">
        <v>870</v>
      </c>
      <c r="J10">
        <v>125</v>
      </c>
      <c r="K10">
        <v>135</v>
      </c>
      <c r="L10">
        <v>310</v>
      </c>
      <c r="M10">
        <v>10</v>
      </c>
      <c r="N10">
        <v>20</v>
      </c>
    </row>
    <row r="11" spans="1:14" x14ac:dyDescent="0.25">
      <c r="A11">
        <v>10007</v>
      </c>
      <c r="B11">
        <v>2172</v>
      </c>
      <c r="C11">
        <v>2296</v>
      </c>
      <c r="D11">
        <v>1528</v>
      </c>
      <c r="E11">
        <v>1216</v>
      </c>
      <c r="F11">
        <v>4055.3</v>
      </c>
      <c r="G11">
        <v>0.54</v>
      </c>
      <c r="H11">
        <v>1155</v>
      </c>
      <c r="I11">
        <v>545</v>
      </c>
      <c r="J11">
        <v>75</v>
      </c>
      <c r="K11">
        <v>85</v>
      </c>
      <c r="L11">
        <v>415</v>
      </c>
      <c r="M11">
        <v>10</v>
      </c>
      <c r="N11">
        <v>25</v>
      </c>
    </row>
    <row r="12" spans="1:14" x14ac:dyDescent="0.25">
      <c r="A12">
        <v>10008</v>
      </c>
      <c r="B12">
        <v>1596</v>
      </c>
      <c r="C12">
        <v>1511</v>
      </c>
      <c r="D12">
        <v>978</v>
      </c>
      <c r="E12">
        <v>831</v>
      </c>
      <c r="F12">
        <v>651.9</v>
      </c>
      <c r="G12">
        <v>2.4500000000000002</v>
      </c>
      <c r="H12">
        <v>775</v>
      </c>
      <c r="I12">
        <v>530</v>
      </c>
      <c r="J12">
        <v>45</v>
      </c>
      <c r="K12">
        <v>50</v>
      </c>
      <c r="L12">
        <v>125</v>
      </c>
      <c r="M12">
        <v>15</v>
      </c>
      <c r="N12">
        <v>20</v>
      </c>
    </row>
    <row r="13" spans="1:14" x14ac:dyDescent="0.25">
      <c r="A13">
        <v>10009</v>
      </c>
      <c r="B13">
        <v>509</v>
      </c>
      <c r="C13">
        <v>532</v>
      </c>
      <c r="D13">
        <v>251</v>
      </c>
      <c r="E13">
        <v>230</v>
      </c>
      <c r="F13">
        <v>924.3</v>
      </c>
      <c r="G13">
        <v>0.55000000000000004</v>
      </c>
      <c r="H13">
        <v>265</v>
      </c>
      <c r="I13">
        <v>190</v>
      </c>
      <c r="J13">
        <v>15</v>
      </c>
      <c r="K13">
        <v>0</v>
      </c>
      <c r="L13">
        <v>45</v>
      </c>
      <c r="M13">
        <v>15</v>
      </c>
      <c r="N13">
        <v>0</v>
      </c>
    </row>
    <row r="14" spans="1:14" x14ac:dyDescent="0.25">
      <c r="A14">
        <v>10010</v>
      </c>
      <c r="B14">
        <v>1732</v>
      </c>
      <c r="C14">
        <v>1739</v>
      </c>
      <c r="D14">
        <v>922</v>
      </c>
      <c r="E14">
        <v>814</v>
      </c>
      <c r="F14">
        <v>2725.4</v>
      </c>
      <c r="G14">
        <v>0.64</v>
      </c>
      <c r="H14">
        <v>835</v>
      </c>
      <c r="I14">
        <v>510</v>
      </c>
      <c r="J14">
        <v>70</v>
      </c>
      <c r="K14">
        <v>45</v>
      </c>
      <c r="L14">
        <v>195</v>
      </c>
      <c r="M14">
        <v>10</v>
      </c>
      <c r="N14">
        <v>0</v>
      </c>
    </row>
    <row r="15" spans="1:14" x14ac:dyDescent="0.25">
      <c r="A15">
        <v>10011</v>
      </c>
      <c r="B15">
        <v>2672</v>
      </c>
      <c r="C15">
        <v>2700</v>
      </c>
      <c r="D15">
        <v>1454</v>
      </c>
      <c r="E15">
        <v>1305</v>
      </c>
      <c r="F15">
        <v>5328</v>
      </c>
      <c r="G15">
        <v>0.5</v>
      </c>
      <c r="H15">
        <v>1350</v>
      </c>
      <c r="I15">
        <v>775</v>
      </c>
      <c r="J15">
        <v>150</v>
      </c>
      <c r="K15">
        <v>130</v>
      </c>
      <c r="L15">
        <v>265</v>
      </c>
      <c r="M15">
        <v>0</v>
      </c>
      <c r="N15">
        <v>30</v>
      </c>
    </row>
    <row r="16" spans="1:14" x14ac:dyDescent="0.25">
      <c r="A16">
        <v>10012</v>
      </c>
      <c r="B16">
        <v>2620</v>
      </c>
      <c r="C16">
        <v>2712</v>
      </c>
      <c r="D16">
        <v>1322</v>
      </c>
      <c r="E16">
        <v>1125</v>
      </c>
      <c r="F16">
        <v>1813.4</v>
      </c>
      <c r="G16">
        <v>1.44</v>
      </c>
      <c r="H16">
        <v>1025</v>
      </c>
      <c r="I16">
        <v>535</v>
      </c>
      <c r="J16">
        <v>80</v>
      </c>
      <c r="K16">
        <v>165</v>
      </c>
      <c r="L16">
        <v>225</v>
      </c>
      <c r="M16">
        <v>10</v>
      </c>
      <c r="N16">
        <v>10</v>
      </c>
    </row>
    <row r="17" spans="1:14" x14ac:dyDescent="0.25">
      <c r="A17">
        <v>10013</v>
      </c>
      <c r="B17">
        <v>1742</v>
      </c>
      <c r="C17">
        <v>1792</v>
      </c>
      <c r="D17">
        <v>851</v>
      </c>
      <c r="E17">
        <v>762</v>
      </c>
      <c r="F17">
        <v>1924.2</v>
      </c>
      <c r="G17">
        <v>0.91</v>
      </c>
      <c r="H17">
        <v>780</v>
      </c>
      <c r="I17">
        <v>490</v>
      </c>
      <c r="J17">
        <v>80</v>
      </c>
      <c r="K17">
        <v>35</v>
      </c>
      <c r="L17">
        <v>150</v>
      </c>
      <c r="M17">
        <v>20</v>
      </c>
      <c r="N17">
        <v>0</v>
      </c>
    </row>
    <row r="18" spans="1:14" x14ac:dyDescent="0.25">
      <c r="A18">
        <v>10014</v>
      </c>
      <c r="B18">
        <v>3358</v>
      </c>
      <c r="C18">
        <v>3401</v>
      </c>
      <c r="D18">
        <v>1545</v>
      </c>
      <c r="E18">
        <v>1407</v>
      </c>
      <c r="F18">
        <v>2180.4</v>
      </c>
      <c r="G18">
        <v>1.54</v>
      </c>
      <c r="H18">
        <v>1295</v>
      </c>
      <c r="I18">
        <v>950</v>
      </c>
      <c r="J18">
        <v>130</v>
      </c>
      <c r="K18">
        <v>60</v>
      </c>
      <c r="L18">
        <v>125</v>
      </c>
      <c r="M18">
        <v>10</v>
      </c>
      <c r="N18">
        <v>20</v>
      </c>
    </row>
    <row r="19" spans="1:14" x14ac:dyDescent="0.25">
      <c r="A19">
        <v>10015.01</v>
      </c>
      <c r="B19">
        <v>4486</v>
      </c>
      <c r="C19">
        <v>4314</v>
      </c>
      <c r="D19">
        <v>2370</v>
      </c>
      <c r="E19">
        <v>2187</v>
      </c>
      <c r="F19">
        <v>445.2</v>
      </c>
      <c r="G19">
        <v>10.08</v>
      </c>
      <c r="H19">
        <v>1800</v>
      </c>
      <c r="I19">
        <v>1365</v>
      </c>
      <c r="J19">
        <v>235</v>
      </c>
      <c r="K19">
        <v>110</v>
      </c>
      <c r="L19">
        <v>65</v>
      </c>
      <c r="M19">
        <v>10</v>
      </c>
      <c r="N19">
        <v>15</v>
      </c>
    </row>
    <row r="20" spans="1:14" x14ac:dyDescent="0.25">
      <c r="A20">
        <v>10015.02</v>
      </c>
      <c r="B20">
        <v>3763</v>
      </c>
      <c r="C20">
        <v>3854</v>
      </c>
      <c r="D20">
        <v>1706</v>
      </c>
      <c r="E20">
        <v>1620</v>
      </c>
      <c r="F20">
        <v>2888</v>
      </c>
      <c r="G20">
        <v>1.3</v>
      </c>
      <c r="H20">
        <v>1795</v>
      </c>
      <c r="I20">
        <v>1310</v>
      </c>
      <c r="J20">
        <v>195</v>
      </c>
      <c r="K20">
        <v>130</v>
      </c>
      <c r="L20">
        <v>115</v>
      </c>
      <c r="M20">
        <v>0</v>
      </c>
      <c r="N20">
        <v>40</v>
      </c>
    </row>
    <row r="21" spans="1:14" x14ac:dyDescent="0.25">
      <c r="A21">
        <v>10015.030000000001</v>
      </c>
      <c r="B21">
        <v>5331</v>
      </c>
      <c r="C21">
        <v>5525</v>
      </c>
      <c r="D21">
        <v>2189</v>
      </c>
      <c r="E21">
        <v>2054</v>
      </c>
      <c r="F21">
        <v>1841.3</v>
      </c>
      <c r="G21">
        <v>2.9</v>
      </c>
      <c r="H21">
        <v>2040</v>
      </c>
      <c r="I21">
        <v>1545</v>
      </c>
      <c r="J21">
        <v>215</v>
      </c>
      <c r="K21">
        <v>110</v>
      </c>
      <c r="L21">
        <v>135</v>
      </c>
      <c r="M21">
        <v>0</v>
      </c>
      <c r="N21">
        <v>40</v>
      </c>
    </row>
    <row r="22" spans="1:14" x14ac:dyDescent="0.25">
      <c r="A22">
        <v>10015.040000000001</v>
      </c>
      <c r="B22">
        <v>5840</v>
      </c>
      <c r="C22">
        <v>6009</v>
      </c>
      <c r="D22">
        <v>2313</v>
      </c>
      <c r="E22">
        <v>2215</v>
      </c>
      <c r="F22">
        <v>1877.1</v>
      </c>
      <c r="G22">
        <v>3.11</v>
      </c>
      <c r="H22">
        <v>2710</v>
      </c>
      <c r="I22">
        <v>2260</v>
      </c>
      <c r="J22">
        <v>260</v>
      </c>
      <c r="K22">
        <v>65</v>
      </c>
      <c r="L22">
        <v>50</v>
      </c>
      <c r="M22">
        <v>0</v>
      </c>
      <c r="N22">
        <v>75</v>
      </c>
    </row>
    <row r="23" spans="1:14" x14ac:dyDescent="0.25">
      <c r="A23">
        <v>10016.01</v>
      </c>
      <c r="B23">
        <v>4672</v>
      </c>
      <c r="C23">
        <v>4407</v>
      </c>
      <c r="D23">
        <v>2054</v>
      </c>
      <c r="E23">
        <v>1843</v>
      </c>
      <c r="F23">
        <v>725.1</v>
      </c>
      <c r="G23">
        <v>6.44</v>
      </c>
      <c r="H23">
        <v>2505</v>
      </c>
      <c r="I23">
        <v>2185</v>
      </c>
      <c r="J23">
        <v>170</v>
      </c>
      <c r="K23">
        <v>55</v>
      </c>
      <c r="L23">
        <v>40</v>
      </c>
      <c r="M23">
        <v>0</v>
      </c>
      <c r="N23">
        <v>45</v>
      </c>
    </row>
    <row r="24" spans="1:14" x14ac:dyDescent="0.25">
      <c r="A24">
        <v>10016.02</v>
      </c>
      <c r="B24">
        <v>5183</v>
      </c>
      <c r="C24">
        <v>5206</v>
      </c>
      <c r="D24">
        <v>2746</v>
      </c>
      <c r="E24">
        <v>2271</v>
      </c>
      <c r="F24">
        <v>262.3</v>
      </c>
      <c r="G24">
        <v>19.760000000000002</v>
      </c>
      <c r="H24">
        <v>2280</v>
      </c>
      <c r="I24">
        <v>1555</v>
      </c>
      <c r="J24">
        <v>185</v>
      </c>
      <c r="K24">
        <v>230</v>
      </c>
      <c r="L24">
        <v>230</v>
      </c>
      <c r="M24">
        <v>15</v>
      </c>
      <c r="N24">
        <v>60</v>
      </c>
    </row>
    <row r="25" spans="1:14" x14ac:dyDescent="0.25">
      <c r="A25">
        <v>10017</v>
      </c>
      <c r="B25">
        <v>4816</v>
      </c>
      <c r="C25">
        <v>3477</v>
      </c>
      <c r="D25">
        <v>1860</v>
      </c>
      <c r="E25">
        <v>1755</v>
      </c>
      <c r="F25">
        <v>31.7</v>
      </c>
      <c r="G25">
        <v>152.09</v>
      </c>
      <c r="H25">
        <v>2555</v>
      </c>
      <c r="I25">
        <v>2320</v>
      </c>
      <c r="J25">
        <v>175</v>
      </c>
      <c r="K25">
        <v>0</v>
      </c>
      <c r="L25">
        <v>20</v>
      </c>
      <c r="M25">
        <v>10</v>
      </c>
      <c r="N25">
        <v>35</v>
      </c>
    </row>
    <row r="26" spans="1:14" x14ac:dyDescent="0.25">
      <c r="A26">
        <v>10100.01</v>
      </c>
      <c r="B26">
        <v>5777</v>
      </c>
      <c r="C26">
        <v>5313</v>
      </c>
      <c r="D26">
        <v>2641</v>
      </c>
      <c r="E26">
        <v>2482</v>
      </c>
      <c r="F26">
        <v>537.29999999999995</v>
      </c>
      <c r="G26">
        <v>10.75</v>
      </c>
      <c r="H26">
        <v>2860</v>
      </c>
      <c r="I26">
        <v>2420</v>
      </c>
      <c r="J26">
        <v>250</v>
      </c>
      <c r="K26">
        <v>120</v>
      </c>
      <c r="L26">
        <v>20</v>
      </c>
      <c r="M26">
        <v>0</v>
      </c>
      <c r="N26">
        <v>45</v>
      </c>
    </row>
    <row r="27" spans="1:14" x14ac:dyDescent="0.25">
      <c r="A27">
        <v>10100.030000000001</v>
      </c>
      <c r="B27">
        <v>3310</v>
      </c>
      <c r="C27">
        <v>3406</v>
      </c>
      <c r="D27">
        <v>1324</v>
      </c>
      <c r="E27">
        <v>1271</v>
      </c>
      <c r="F27">
        <v>25.1</v>
      </c>
      <c r="G27">
        <v>132.02000000000001</v>
      </c>
      <c r="H27">
        <v>1515</v>
      </c>
      <c r="I27">
        <v>1270</v>
      </c>
      <c r="J27">
        <v>155</v>
      </c>
      <c r="K27">
        <v>20</v>
      </c>
      <c r="L27">
        <v>20</v>
      </c>
      <c r="M27">
        <v>0</v>
      </c>
      <c r="N27">
        <v>40</v>
      </c>
    </row>
    <row r="28" spans="1:14" x14ac:dyDescent="0.25">
      <c r="A28">
        <v>10100.040000000001</v>
      </c>
      <c r="B28">
        <v>4345</v>
      </c>
      <c r="C28">
        <v>3967</v>
      </c>
      <c r="D28">
        <v>1654</v>
      </c>
      <c r="E28">
        <v>1613</v>
      </c>
      <c r="F28">
        <v>139.69999999999999</v>
      </c>
      <c r="G28">
        <v>31.1</v>
      </c>
      <c r="H28">
        <v>2195</v>
      </c>
      <c r="I28">
        <v>1940</v>
      </c>
      <c r="J28">
        <v>155</v>
      </c>
      <c r="K28">
        <v>20</v>
      </c>
      <c r="L28">
        <v>30</v>
      </c>
      <c r="M28">
        <v>10</v>
      </c>
      <c r="N28">
        <v>50</v>
      </c>
    </row>
    <row r="29" spans="1:14" x14ac:dyDescent="0.25">
      <c r="A29">
        <v>10110</v>
      </c>
      <c r="B29">
        <v>3119</v>
      </c>
      <c r="C29">
        <v>2450</v>
      </c>
      <c r="D29">
        <v>1223</v>
      </c>
      <c r="E29">
        <v>1155</v>
      </c>
      <c r="F29">
        <v>64.7</v>
      </c>
      <c r="G29">
        <v>48.23</v>
      </c>
      <c r="H29">
        <v>1415</v>
      </c>
      <c r="I29">
        <v>1250</v>
      </c>
      <c r="J29">
        <v>70</v>
      </c>
      <c r="K29">
        <v>10</v>
      </c>
      <c r="L29">
        <v>30</v>
      </c>
      <c r="M29">
        <v>0</v>
      </c>
      <c r="N29">
        <v>60</v>
      </c>
    </row>
    <row r="30" spans="1:14" x14ac:dyDescent="0.25">
      <c r="A30">
        <v>10170.01</v>
      </c>
      <c r="B30">
        <v>2794</v>
      </c>
      <c r="C30">
        <v>2998</v>
      </c>
      <c r="D30">
        <v>1292</v>
      </c>
      <c r="E30">
        <v>1191</v>
      </c>
      <c r="F30">
        <v>1041.7</v>
      </c>
      <c r="G30">
        <v>2.68</v>
      </c>
      <c r="H30">
        <v>1360</v>
      </c>
      <c r="I30">
        <v>1085</v>
      </c>
      <c r="J30">
        <v>170</v>
      </c>
      <c r="K30">
        <v>45</v>
      </c>
      <c r="L30">
        <v>35</v>
      </c>
      <c r="M30">
        <v>10</v>
      </c>
      <c r="N30">
        <v>20</v>
      </c>
    </row>
    <row r="31" spans="1:14" x14ac:dyDescent="0.25">
      <c r="A31">
        <v>10170.02</v>
      </c>
      <c r="B31">
        <v>4034</v>
      </c>
      <c r="C31">
        <v>4349</v>
      </c>
      <c r="D31">
        <v>1930</v>
      </c>
      <c r="E31">
        <v>1762</v>
      </c>
      <c r="F31">
        <v>2593.1999999999998</v>
      </c>
      <c r="G31">
        <v>1.56</v>
      </c>
      <c r="H31">
        <v>1890</v>
      </c>
      <c r="I31">
        <v>1490</v>
      </c>
      <c r="J31">
        <v>245</v>
      </c>
      <c r="K31">
        <v>90</v>
      </c>
      <c r="L31">
        <v>45</v>
      </c>
      <c r="M31">
        <v>10</v>
      </c>
      <c r="N31">
        <v>15</v>
      </c>
    </row>
    <row r="32" spans="1:14" x14ac:dyDescent="0.25">
      <c r="A32">
        <v>10171</v>
      </c>
      <c r="B32">
        <v>4682</v>
      </c>
      <c r="C32">
        <v>4399</v>
      </c>
      <c r="D32">
        <v>2217</v>
      </c>
      <c r="E32">
        <v>2021</v>
      </c>
      <c r="F32">
        <v>1218.4000000000001</v>
      </c>
      <c r="G32">
        <v>3.84</v>
      </c>
      <c r="H32">
        <v>2205</v>
      </c>
      <c r="I32">
        <v>1895</v>
      </c>
      <c r="J32">
        <v>180</v>
      </c>
      <c r="K32">
        <v>35</v>
      </c>
      <c r="L32">
        <v>55</v>
      </c>
      <c r="M32">
        <v>10</v>
      </c>
      <c r="N32">
        <v>30</v>
      </c>
    </row>
    <row r="33" spans="1:14" x14ac:dyDescent="0.25">
      <c r="A33">
        <v>10172.02</v>
      </c>
      <c r="B33">
        <v>5498</v>
      </c>
      <c r="C33">
        <v>6109</v>
      </c>
      <c r="D33">
        <v>2523</v>
      </c>
      <c r="E33">
        <v>2292</v>
      </c>
      <c r="F33">
        <v>1128.5</v>
      </c>
      <c r="G33">
        <v>4.87</v>
      </c>
      <c r="H33">
        <v>2785</v>
      </c>
      <c r="I33">
        <v>2310</v>
      </c>
      <c r="J33">
        <v>265</v>
      </c>
      <c r="K33">
        <v>70</v>
      </c>
      <c r="L33">
        <v>70</v>
      </c>
      <c r="M33">
        <v>0</v>
      </c>
      <c r="N33">
        <v>60</v>
      </c>
    </row>
    <row r="34" spans="1:14" x14ac:dyDescent="0.25">
      <c r="A34">
        <v>10172.030000000001</v>
      </c>
      <c r="B34">
        <v>1999</v>
      </c>
      <c r="C34">
        <v>2189</v>
      </c>
      <c r="D34">
        <v>972</v>
      </c>
      <c r="E34">
        <v>876</v>
      </c>
      <c r="F34">
        <v>2561.5</v>
      </c>
      <c r="G34">
        <v>0.78</v>
      </c>
      <c r="H34">
        <v>940</v>
      </c>
      <c r="I34">
        <v>745</v>
      </c>
      <c r="J34">
        <v>135</v>
      </c>
      <c r="K34">
        <v>30</v>
      </c>
      <c r="L34">
        <v>25</v>
      </c>
      <c r="M34">
        <v>0</v>
      </c>
      <c r="N34">
        <v>10</v>
      </c>
    </row>
    <row r="35" spans="1:14" x14ac:dyDescent="0.25">
      <c r="A35">
        <v>10172.040000000001</v>
      </c>
      <c r="B35">
        <v>5121</v>
      </c>
      <c r="C35">
        <v>4635</v>
      </c>
      <c r="D35">
        <v>2298</v>
      </c>
      <c r="E35">
        <v>2162</v>
      </c>
      <c r="F35">
        <v>1034.5</v>
      </c>
      <c r="G35">
        <v>4.95</v>
      </c>
      <c r="H35">
        <v>2500</v>
      </c>
      <c r="I35">
        <v>2155</v>
      </c>
      <c r="J35">
        <v>220</v>
      </c>
      <c r="K35">
        <v>45</v>
      </c>
      <c r="L35">
        <v>35</v>
      </c>
      <c r="M35">
        <v>0</v>
      </c>
      <c r="N35">
        <v>40</v>
      </c>
    </row>
    <row r="36" spans="1:14" x14ac:dyDescent="0.25">
      <c r="A36">
        <v>10172.049999999999</v>
      </c>
      <c r="B36">
        <v>4895</v>
      </c>
      <c r="C36">
        <v>5377</v>
      </c>
      <c r="D36">
        <v>2027</v>
      </c>
      <c r="E36">
        <v>1903</v>
      </c>
      <c r="F36">
        <v>2690.7</v>
      </c>
      <c r="G36">
        <v>1.82</v>
      </c>
      <c r="H36">
        <v>2585</v>
      </c>
      <c r="I36">
        <v>2155</v>
      </c>
      <c r="J36">
        <v>270</v>
      </c>
      <c r="K36">
        <v>30</v>
      </c>
      <c r="L36">
        <v>70</v>
      </c>
      <c r="M36">
        <v>10</v>
      </c>
      <c r="N36">
        <v>50</v>
      </c>
    </row>
    <row r="37" spans="1:14" x14ac:dyDescent="0.25">
      <c r="A37">
        <v>10172.06</v>
      </c>
      <c r="B37">
        <v>2029</v>
      </c>
      <c r="C37">
        <v>2137</v>
      </c>
      <c r="D37">
        <v>860</v>
      </c>
      <c r="E37">
        <v>843</v>
      </c>
      <c r="F37">
        <v>1768.5</v>
      </c>
      <c r="G37">
        <v>1.1499999999999999</v>
      </c>
      <c r="H37">
        <v>1075</v>
      </c>
      <c r="I37">
        <v>915</v>
      </c>
      <c r="J37">
        <v>100</v>
      </c>
      <c r="K37">
        <v>10</v>
      </c>
      <c r="L37">
        <v>40</v>
      </c>
      <c r="M37">
        <v>0</v>
      </c>
      <c r="N37">
        <v>15</v>
      </c>
    </row>
    <row r="38" spans="1:14" x14ac:dyDescent="0.25">
      <c r="A38">
        <v>10200.01</v>
      </c>
      <c r="B38">
        <v>5075</v>
      </c>
      <c r="C38">
        <v>4610</v>
      </c>
      <c r="D38">
        <v>1982</v>
      </c>
      <c r="E38">
        <v>1914</v>
      </c>
      <c r="F38">
        <v>157.5</v>
      </c>
      <c r="G38">
        <v>32.229999999999997</v>
      </c>
      <c r="H38">
        <v>2330</v>
      </c>
      <c r="I38">
        <v>1985</v>
      </c>
      <c r="J38">
        <v>200</v>
      </c>
      <c r="K38">
        <v>45</v>
      </c>
      <c r="L38">
        <v>50</v>
      </c>
      <c r="M38">
        <v>0</v>
      </c>
      <c r="N38">
        <v>50</v>
      </c>
    </row>
    <row r="39" spans="1:14" x14ac:dyDescent="0.25">
      <c r="A39">
        <v>10200.02</v>
      </c>
      <c r="B39">
        <v>9442</v>
      </c>
      <c r="C39">
        <v>8644</v>
      </c>
      <c r="D39">
        <v>3571</v>
      </c>
      <c r="E39">
        <v>3414</v>
      </c>
      <c r="F39">
        <v>189.5</v>
      </c>
      <c r="G39">
        <v>49.83</v>
      </c>
      <c r="H39">
        <v>4585</v>
      </c>
      <c r="I39">
        <v>4065</v>
      </c>
      <c r="J39">
        <v>350</v>
      </c>
      <c r="K39">
        <v>15</v>
      </c>
      <c r="L39">
        <v>35</v>
      </c>
      <c r="M39">
        <v>0</v>
      </c>
      <c r="N39">
        <v>110</v>
      </c>
    </row>
    <row r="40" spans="1:14" x14ac:dyDescent="0.25">
      <c r="A40">
        <v>10200.030000000001</v>
      </c>
      <c r="B40">
        <v>4204</v>
      </c>
      <c r="C40">
        <v>3720</v>
      </c>
      <c r="D40">
        <v>1683</v>
      </c>
      <c r="E40">
        <v>1589</v>
      </c>
      <c r="F40">
        <v>45.5</v>
      </c>
      <c r="G40">
        <v>92.4</v>
      </c>
      <c r="H40">
        <v>1935</v>
      </c>
      <c r="I40">
        <v>1700</v>
      </c>
      <c r="J40">
        <v>125</v>
      </c>
      <c r="K40">
        <v>0</v>
      </c>
      <c r="L40">
        <v>25</v>
      </c>
      <c r="M40">
        <v>0</v>
      </c>
      <c r="N40">
        <v>75</v>
      </c>
    </row>
    <row r="41" spans="1:14" x14ac:dyDescent="0.25">
      <c r="A41">
        <v>10201</v>
      </c>
      <c r="B41">
        <v>3023</v>
      </c>
      <c r="C41">
        <v>2933</v>
      </c>
      <c r="D41">
        <v>1250</v>
      </c>
      <c r="E41">
        <v>1167</v>
      </c>
      <c r="F41">
        <v>89.3</v>
      </c>
      <c r="G41">
        <v>33.869999999999997</v>
      </c>
      <c r="H41">
        <v>1515</v>
      </c>
      <c r="I41">
        <v>1320</v>
      </c>
      <c r="J41">
        <v>130</v>
      </c>
      <c r="K41">
        <v>10</v>
      </c>
      <c r="L41">
        <v>25</v>
      </c>
      <c r="M41">
        <v>0</v>
      </c>
      <c r="N41">
        <v>40</v>
      </c>
    </row>
    <row r="42" spans="1:14" x14ac:dyDescent="0.25">
      <c r="A42">
        <v>10202.01</v>
      </c>
      <c r="B42">
        <v>3376</v>
      </c>
      <c r="C42">
        <v>1687</v>
      </c>
      <c r="D42">
        <v>1663</v>
      </c>
      <c r="E42">
        <v>1457</v>
      </c>
      <c r="F42">
        <v>165.1</v>
      </c>
      <c r="G42">
        <v>20.45</v>
      </c>
      <c r="H42">
        <v>1970</v>
      </c>
      <c r="I42">
        <v>1630</v>
      </c>
      <c r="J42">
        <v>145</v>
      </c>
      <c r="K42">
        <v>95</v>
      </c>
      <c r="L42">
        <v>30</v>
      </c>
      <c r="M42">
        <v>0</v>
      </c>
      <c r="N42">
        <v>70</v>
      </c>
    </row>
    <row r="43" spans="1:14" x14ac:dyDescent="0.25">
      <c r="A43">
        <v>10202.02</v>
      </c>
      <c r="B43">
        <v>3610</v>
      </c>
      <c r="C43">
        <v>3224</v>
      </c>
      <c r="D43">
        <v>1408</v>
      </c>
      <c r="E43">
        <v>1320</v>
      </c>
      <c r="F43">
        <v>314.8</v>
      </c>
      <c r="G43">
        <v>11.47</v>
      </c>
      <c r="H43">
        <v>1545</v>
      </c>
      <c r="I43">
        <v>1400</v>
      </c>
      <c r="J43">
        <v>80</v>
      </c>
      <c r="K43">
        <v>15</v>
      </c>
      <c r="L43">
        <v>25</v>
      </c>
      <c r="M43">
        <v>0</v>
      </c>
      <c r="N43">
        <v>25</v>
      </c>
    </row>
    <row r="44" spans="1:14" x14ac:dyDescent="0.25">
      <c r="A44">
        <v>10202.040000000001</v>
      </c>
      <c r="B44">
        <v>8556</v>
      </c>
      <c r="C44">
        <v>8143</v>
      </c>
      <c r="D44">
        <v>3454</v>
      </c>
      <c r="E44">
        <v>3203</v>
      </c>
      <c r="F44">
        <v>1483.5</v>
      </c>
      <c r="G44">
        <v>5.77</v>
      </c>
      <c r="H44">
        <v>4530</v>
      </c>
      <c r="I44">
        <v>4050</v>
      </c>
      <c r="J44">
        <v>300</v>
      </c>
      <c r="K44">
        <v>20</v>
      </c>
      <c r="L44">
        <v>75</v>
      </c>
      <c r="M44">
        <v>0</v>
      </c>
      <c r="N44">
        <v>95</v>
      </c>
    </row>
    <row r="45" spans="1:14" x14ac:dyDescent="0.25">
      <c r="A45">
        <v>10202.049999999999</v>
      </c>
      <c r="B45">
        <v>12833</v>
      </c>
      <c r="C45">
        <v>9552</v>
      </c>
      <c r="D45">
        <v>5208</v>
      </c>
      <c r="E45">
        <v>4835</v>
      </c>
      <c r="F45">
        <v>538.79999999999995</v>
      </c>
      <c r="G45">
        <v>23.82</v>
      </c>
      <c r="H45">
        <v>6625</v>
      </c>
      <c r="I45">
        <v>5960</v>
      </c>
      <c r="J45">
        <v>310</v>
      </c>
      <c r="K45">
        <v>40</v>
      </c>
      <c r="L45">
        <v>65</v>
      </c>
      <c r="M45">
        <v>0</v>
      </c>
      <c r="N45">
        <v>245</v>
      </c>
    </row>
    <row r="46" spans="1:14" x14ac:dyDescent="0.25">
      <c r="A46">
        <v>10300</v>
      </c>
      <c r="B46">
        <v>7641</v>
      </c>
      <c r="C46">
        <v>7669</v>
      </c>
      <c r="D46">
        <v>3084</v>
      </c>
      <c r="E46">
        <v>2892</v>
      </c>
      <c r="F46">
        <v>880.3</v>
      </c>
      <c r="G46">
        <v>8.68</v>
      </c>
      <c r="H46">
        <v>3640</v>
      </c>
      <c r="I46">
        <v>3260</v>
      </c>
      <c r="J46">
        <v>210</v>
      </c>
      <c r="K46">
        <v>30</v>
      </c>
      <c r="L46">
        <v>60</v>
      </c>
      <c r="M46">
        <v>0</v>
      </c>
      <c r="N46">
        <v>80</v>
      </c>
    </row>
    <row r="47" spans="1:14" x14ac:dyDescent="0.25">
      <c r="A47">
        <v>10301.01</v>
      </c>
      <c r="B47">
        <v>6673</v>
      </c>
      <c r="C47">
        <v>6559</v>
      </c>
      <c r="D47">
        <v>2715</v>
      </c>
      <c r="E47">
        <v>2562</v>
      </c>
      <c r="F47">
        <v>304.3</v>
      </c>
      <c r="G47">
        <v>21.93</v>
      </c>
      <c r="H47">
        <v>3180</v>
      </c>
      <c r="I47">
        <v>2785</v>
      </c>
      <c r="J47">
        <v>230</v>
      </c>
      <c r="K47">
        <v>30</v>
      </c>
      <c r="L47">
        <v>75</v>
      </c>
      <c r="M47">
        <v>0</v>
      </c>
      <c r="N47">
        <v>60</v>
      </c>
    </row>
    <row r="48" spans="1:14" x14ac:dyDescent="0.25">
      <c r="A48">
        <v>10301.02</v>
      </c>
      <c r="B48">
        <v>6667</v>
      </c>
      <c r="C48">
        <v>6280</v>
      </c>
      <c r="D48">
        <v>2651</v>
      </c>
      <c r="E48">
        <v>2502</v>
      </c>
      <c r="F48">
        <v>591.20000000000005</v>
      </c>
      <c r="G48">
        <v>11.28</v>
      </c>
      <c r="H48">
        <v>3180</v>
      </c>
      <c r="I48">
        <v>2775</v>
      </c>
      <c r="J48">
        <v>235</v>
      </c>
      <c r="K48">
        <v>20</v>
      </c>
      <c r="L48">
        <v>95</v>
      </c>
      <c r="M48">
        <v>0</v>
      </c>
      <c r="N48">
        <v>55</v>
      </c>
    </row>
    <row r="49" spans="1:14" x14ac:dyDescent="0.25">
      <c r="A49">
        <v>10302</v>
      </c>
      <c r="B49">
        <v>5218</v>
      </c>
      <c r="C49">
        <v>4340</v>
      </c>
      <c r="D49">
        <v>2103</v>
      </c>
      <c r="E49">
        <v>1978</v>
      </c>
      <c r="F49">
        <v>303.10000000000002</v>
      </c>
      <c r="G49">
        <v>17.21</v>
      </c>
      <c r="H49">
        <v>2385</v>
      </c>
      <c r="I49">
        <v>2095</v>
      </c>
      <c r="J49">
        <v>165</v>
      </c>
      <c r="K49">
        <v>10</v>
      </c>
      <c r="L49">
        <v>25</v>
      </c>
      <c r="M49">
        <v>0</v>
      </c>
      <c r="N49">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86"/>
  <sheetViews>
    <sheetView zoomScaleNormal="100" workbookViewId="0">
      <pane ySplit="1" topLeftCell="A2" activePane="bottomLeft" state="frozen"/>
      <selection pane="bottomLeft" activeCell="D19" sqref="D19"/>
    </sheetView>
  </sheetViews>
  <sheetFormatPr defaultColWidth="16.5703125" defaultRowHeight="12.75" x14ac:dyDescent="0.2"/>
  <cols>
    <col min="1" max="1" width="16.5703125" style="197"/>
    <col min="2" max="2" width="16.5703125" style="13"/>
    <col min="3" max="3" width="16.5703125" style="12"/>
    <col min="4" max="4" width="16.5703125" style="32"/>
    <col min="5" max="6" width="16.5703125" style="34"/>
    <col min="7" max="7" width="16.5703125" style="35"/>
    <col min="8" max="8" width="16.5703125" style="18"/>
    <col min="9" max="9" width="16.5703125" style="38"/>
    <col min="10" max="10" width="16.5703125" style="43"/>
    <col min="11" max="14" width="16.5703125" style="36"/>
    <col min="15" max="15" width="16.5703125" style="45"/>
    <col min="16" max="16" width="16.5703125" style="19"/>
    <col min="17" max="17" width="16.5703125" style="46"/>
    <col min="18" max="18" width="16.5703125" style="36"/>
    <col min="19" max="19" width="16.5703125" style="47"/>
    <col min="20" max="20" width="16.5703125" style="194"/>
    <col min="21" max="23" width="16.5703125" style="36"/>
    <col min="24" max="24" width="16.5703125" style="45"/>
    <col min="25" max="25" width="16.5703125" style="29"/>
    <col min="26" max="26" width="16.5703125" style="50"/>
    <col min="27" max="29" width="16.5703125" style="34"/>
    <col min="30" max="30" width="16.5703125" style="53"/>
    <col min="31" max="31" width="16.5703125" style="21"/>
    <col min="32" max="32" width="16.5703125" style="52"/>
    <col min="33" max="33" width="16.5703125" style="53"/>
    <col min="34" max="34" width="16.5703125" style="21"/>
    <col min="35" max="35" width="16.5703125" style="52"/>
    <col min="36" max="37" width="16.5703125" style="34"/>
    <col min="38" max="38" width="16.5703125" style="53"/>
    <col min="39" max="39" width="16.5703125" style="21"/>
    <col min="40" max="40" width="16.5703125" style="52"/>
    <col min="41" max="42" width="16.5703125" style="22"/>
    <col min="43" max="43" width="16.5703125" style="197"/>
    <col min="44" max="44" width="16.5703125" style="26"/>
    <col min="45" max="45" width="16.5703125" style="30"/>
    <col min="46" max="16384" width="16.5703125" style="24"/>
  </cols>
  <sheetData>
    <row r="1" spans="1:43" s="268" customFormat="1" ht="78" customHeight="1" thickTop="1" thickBot="1" x14ac:dyDescent="0.3">
      <c r="A1" s="263" t="s">
        <v>46</v>
      </c>
      <c r="B1" s="264" t="s">
        <v>186</v>
      </c>
      <c r="C1" s="4" t="s">
        <v>187</v>
      </c>
      <c r="D1" s="8" t="s">
        <v>188</v>
      </c>
      <c r="E1" s="6" t="s">
        <v>189</v>
      </c>
      <c r="F1" s="6" t="s">
        <v>190</v>
      </c>
      <c r="G1" s="6" t="s">
        <v>191</v>
      </c>
      <c r="H1" s="264" t="s">
        <v>192</v>
      </c>
      <c r="I1" s="5" t="s">
        <v>193</v>
      </c>
      <c r="J1" s="39" t="s">
        <v>194</v>
      </c>
      <c r="K1" s="265" t="s">
        <v>40</v>
      </c>
      <c r="L1" s="265" t="s">
        <v>195</v>
      </c>
      <c r="M1" s="265" t="s">
        <v>38</v>
      </c>
      <c r="N1" s="6" t="s">
        <v>196</v>
      </c>
      <c r="O1" s="265" t="s">
        <v>197</v>
      </c>
      <c r="P1" s="6" t="s">
        <v>198</v>
      </c>
      <c r="Q1" s="266" t="s">
        <v>77</v>
      </c>
      <c r="R1" s="265" t="s">
        <v>75</v>
      </c>
      <c r="S1" s="6" t="s">
        <v>199</v>
      </c>
      <c r="T1" s="265" t="s">
        <v>200</v>
      </c>
      <c r="U1" s="266" t="s">
        <v>84</v>
      </c>
      <c r="V1" s="265" t="s">
        <v>201</v>
      </c>
      <c r="W1" s="6" t="s">
        <v>202</v>
      </c>
      <c r="X1" s="8" t="s">
        <v>203</v>
      </c>
      <c r="Y1" s="9" t="s">
        <v>204</v>
      </c>
      <c r="Z1" s="6" t="s">
        <v>205</v>
      </c>
      <c r="AA1" s="7" t="s">
        <v>206</v>
      </c>
      <c r="AB1" s="6" t="s">
        <v>207</v>
      </c>
      <c r="AC1" s="6" t="s">
        <v>208</v>
      </c>
      <c r="AD1" s="8" t="s">
        <v>209</v>
      </c>
      <c r="AE1" s="10" t="s">
        <v>210</v>
      </c>
      <c r="AF1" s="7" t="s">
        <v>211</v>
      </c>
      <c r="AG1" s="8" t="s">
        <v>212</v>
      </c>
      <c r="AH1" s="10" t="s">
        <v>213</v>
      </c>
      <c r="AI1" s="6" t="s">
        <v>214</v>
      </c>
      <c r="AJ1" s="6" t="s">
        <v>215</v>
      </c>
      <c r="AK1" s="6" t="s">
        <v>216</v>
      </c>
      <c r="AL1" s="8" t="s">
        <v>217</v>
      </c>
      <c r="AM1" s="8" t="s">
        <v>218</v>
      </c>
      <c r="AN1" s="11" t="s">
        <v>219</v>
      </c>
      <c r="AO1" s="3" t="s">
        <v>220</v>
      </c>
      <c r="AP1" s="267" t="s">
        <v>221</v>
      </c>
      <c r="AQ1" s="263" t="s">
        <v>9</v>
      </c>
    </row>
    <row r="2" spans="1:43" s="25" customFormat="1" ht="13.5" thickTop="1" x14ac:dyDescent="0.2">
      <c r="A2" s="198"/>
      <c r="B2" s="97">
        <v>10000</v>
      </c>
      <c r="C2" s="98"/>
      <c r="D2" s="99"/>
      <c r="E2" s="100"/>
      <c r="F2" s="100"/>
      <c r="G2" s="101"/>
      <c r="H2" s="102">
        <v>100010000</v>
      </c>
      <c r="I2" s="103">
        <v>804.79</v>
      </c>
      <c r="J2" s="104">
        <f t="shared" ref="J2:J49" si="0">I2*100</f>
        <v>80479</v>
      </c>
      <c r="K2" s="105">
        <v>205955</v>
      </c>
      <c r="L2" s="105">
        <v>196954</v>
      </c>
      <c r="M2" s="106">
        <v>181113</v>
      </c>
      <c r="N2" s="107">
        <f t="shared" ref="N2:N49" si="1">K2-M2</f>
        <v>24842</v>
      </c>
      <c r="O2" s="108">
        <f t="shared" ref="O2:O49" si="2">(K2-M2)/M2</f>
        <v>0.13716298664369758</v>
      </c>
      <c r="P2" s="109">
        <v>255.9</v>
      </c>
      <c r="Q2" s="110">
        <v>92353</v>
      </c>
      <c r="R2" s="111">
        <v>75860</v>
      </c>
      <c r="S2" s="100">
        <f t="shared" ref="S2:S49" si="3">Q2-R2</f>
        <v>16493</v>
      </c>
      <c r="T2" s="190">
        <f t="shared" ref="T2:T49" si="4">S2/R2</f>
        <v>0.21741365673609281</v>
      </c>
      <c r="U2" s="105">
        <v>85015</v>
      </c>
      <c r="V2" s="106">
        <v>70709</v>
      </c>
      <c r="W2" s="107">
        <f t="shared" ref="W2:W49" si="5">U2-V2</f>
        <v>14306</v>
      </c>
      <c r="X2" s="108">
        <f t="shared" ref="X2:X49" si="6">(U2-V2)/V2</f>
        <v>0.20232219378014113</v>
      </c>
      <c r="Y2" s="112">
        <f t="shared" ref="Y2:Y49" si="7">U2/J2</f>
        <v>1.0563625293554841</v>
      </c>
      <c r="Z2" s="113">
        <v>97920</v>
      </c>
      <c r="AA2" s="105">
        <v>79625</v>
      </c>
      <c r="AB2" s="105">
        <v>8455</v>
      </c>
      <c r="AC2" s="107">
        <f t="shared" ref="AC2:AC49" si="8">AA2+AB2</f>
        <v>88080</v>
      </c>
      <c r="AD2" s="108">
        <f t="shared" ref="AD2:AD49" si="9">AC2/Z2</f>
        <v>0.89950980392156865</v>
      </c>
      <c r="AE2" s="114">
        <f t="shared" ref="AE2:AE49" si="10">AD2/0.89951</f>
        <v>0.99999978201639628</v>
      </c>
      <c r="AF2" s="105">
        <v>3050</v>
      </c>
      <c r="AG2" s="108">
        <f t="shared" ref="AG2:AG49" si="11">AF2/Z2</f>
        <v>3.1147875816993464E-2</v>
      </c>
      <c r="AH2" s="115">
        <f t="shared" ref="AH2:AH49" si="12">AG2/0.031148</f>
        <v>0.99999601313064934</v>
      </c>
      <c r="AI2" s="105">
        <v>4510</v>
      </c>
      <c r="AJ2" s="105">
        <v>195</v>
      </c>
      <c r="AK2" s="107">
        <f t="shared" ref="AK2:AK49" si="13">AI2+AJ2</f>
        <v>4705</v>
      </c>
      <c r="AL2" s="108">
        <f t="shared" ref="AL2:AL49" si="14">AK2/Z2</f>
        <v>4.8049428104575166E-2</v>
      </c>
      <c r="AM2" s="115">
        <f t="shared" ref="AM2:AM49" si="15">AL2/0.048049</f>
        <v>1.0000089097499463</v>
      </c>
      <c r="AN2" s="105">
        <v>2095</v>
      </c>
      <c r="AO2" s="116" t="s">
        <v>44</v>
      </c>
      <c r="AP2" s="116" t="s">
        <v>44</v>
      </c>
      <c r="AQ2" s="195"/>
    </row>
    <row r="3" spans="1:43" s="26" customFormat="1" x14ac:dyDescent="0.2">
      <c r="A3" s="199" t="s">
        <v>56</v>
      </c>
      <c r="B3" s="142">
        <v>10001</v>
      </c>
      <c r="C3" s="143"/>
      <c r="D3" s="144"/>
      <c r="E3" s="145"/>
      <c r="F3" s="145"/>
      <c r="G3" s="146"/>
      <c r="H3" s="147">
        <v>100010001</v>
      </c>
      <c r="I3" s="148">
        <v>10.1</v>
      </c>
      <c r="J3" s="149">
        <f t="shared" si="0"/>
        <v>1010</v>
      </c>
      <c r="K3" s="150">
        <v>1734</v>
      </c>
      <c r="L3" s="150">
        <v>2064</v>
      </c>
      <c r="M3" s="151">
        <v>2004</v>
      </c>
      <c r="N3" s="152">
        <f t="shared" si="1"/>
        <v>-270</v>
      </c>
      <c r="O3" s="153">
        <f t="shared" si="2"/>
        <v>-0.1347305389221557</v>
      </c>
      <c r="P3" s="154">
        <v>171.7</v>
      </c>
      <c r="Q3" s="155">
        <v>719</v>
      </c>
      <c r="R3" s="156">
        <v>760</v>
      </c>
      <c r="S3" s="145">
        <f t="shared" si="3"/>
        <v>-41</v>
      </c>
      <c r="T3" s="191">
        <f t="shared" si="4"/>
        <v>-5.3947368421052633E-2</v>
      </c>
      <c r="U3" s="150">
        <v>698</v>
      </c>
      <c r="V3" s="151">
        <v>742</v>
      </c>
      <c r="W3" s="152">
        <f t="shared" si="5"/>
        <v>-44</v>
      </c>
      <c r="X3" s="153">
        <f t="shared" si="6"/>
        <v>-5.9299191374663072E-2</v>
      </c>
      <c r="Y3" s="157">
        <f t="shared" si="7"/>
        <v>0.69108910891089104</v>
      </c>
      <c r="Z3" s="158">
        <v>680</v>
      </c>
      <c r="AA3" s="150">
        <v>550</v>
      </c>
      <c r="AB3" s="150">
        <v>60</v>
      </c>
      <c r="AC3" s="152">
        <f t="shared" si="8"/>
        <v>610</v>
      </c>
      <c r="AD3" s="153">
        <f t="shared" si="9"/>
        <v>0.8970588235294118</v>
      </c>
      <c r="AE3" s="159">
        <f t="shared" si="10"/>
        <v>0.99727498697003014</v>
      </c>
      <c r="AF3" s="150">
        <v>35</v>
      </c>
      <c r="AG3" s="153">
        <f t="shared" si="11"/>
        <v>5.1470588235294115E-2</v>
      </c>
      <c r="AH3" s="160">
        <f t="shared" si="12"/>
        <v>1.6524524282552369</v>
      </c>
      <c r="AI3" s="150">
        <v>10</v>
      </c>
      <c r="AJ3" s="150">
        <v>0</v>
      </c>
      <c r="AK3" s="152">
        <f t="shared" si="13"/>
        <v>10</v>
      </c>
      <c r="AL3" s="153">
        <f t="shared" si="14"/>
        <v>1.4705882352941176E-2</v>
      </c>
      <c r="AM3" s="160">
        <f t="shared" si="15"/>
        <v>0.30606011265460625</v>
      </c>
      <c r="AN3" s="150">
        <v>20</v>
      </c>
      <c r="AO3" s="141" t="s">
        <v>7</v>
      </c>
      <c r="AP3" s="118" t="s">
        <v>6</v>
      </c>
      <c r="AQ3" s="196"/>
    </row>
    <row r="4" spans="1:43" s="26" customFormat="1" x14ac:dyDescent="0.2">
      <c r="A4" s="199" t="s">
        <v>61</v>
      </c>
      <c r="B4" s="142">
        <v>10002</v>
      </c>
      <c r="C4" s="143"/>
      <c r="D4" s="144"/>
      <c r="E4" s="145"/>
      <c r="F4" s="145"/>
      <c r="G4" s="146"/>
      <c r="H4" s="147">
        <v>100010002</v>
      </c>
      <c r="I4" s="148">
        <v>1.98</v>
      </c>
      <c r="J4" s="149">
        <f t="shared" si="0"/>
        <v>198</v>
      </c>
      <c r="K4" s="150">
        <v>4538</v>
      </c>
      <c r="L4" s="150">
        <v>4860</v>
      </c>
      <c r="M4" s="151">
        <v>4942</v>
      </c>
      <c r="N4" s="152">
        <f t="shared" si="1"/>
        <v>-404</v>
      </c>
      <c r="O4" s="153">
        <f t="shared" si="2"/>
        <v>-8.174828004856334E-2</v>
      </c>
      <c r="P4" s="154">
        <v>2288.5</v>
      </c>
      <c r="Q4" s="155">
        <v>2318</v>
      </c>
      <c r="R4" s="156">
        <v>2306</v>
      </c>
      <c r="S4" s="145">
        <f t="shared" si="3"/>
        <v>12</v>
      </c>
      <c r="T4" s="191">
        <f t="shared" si="4"/>
        <v>5.2038161318300087E-3</v>
      </c>
      <c r="U4" s="150">
        <v>2131</v>
      </c>
      <c r="V4" s="151">
        <v>2136</v>
      </c>
      <c r="W4" s="152">
        <f t="shared" si="5"/>
        <v>-5</v>
      </c>
      <c r="X4" s="153">
        <f t="shared" si="6"/>
        <v>-2.3408239700374533E-3</v>
      </c>
      <c r="Y4" s="157">
        <f t="shared" si="7"/>
        <v>10.762626262626263</v>
      </c>
      <c r="Z4" s="158">
        <v>1885</v>
      </c>
      <c r="AA4" s="150">
        <v>1430</v>
      </c>
      <c r="AB4" s="150">
        <v>215</v>
      </c>
      <c r="AC4" s="152">
        <f t="shared" si="8"/>
        <v>1645</v>
      </c>
      <c r="AD4" s="153">
        <f t="shared" si="9"/>
        <v>0.87267904509283822</v>
      </c>
      <c r="AE4" s="159">
        <f t="shared" si="10"/>
        <v>0.97017158796771374</v>
      </c>
      <c r="AF4" s="150">
        <v>100</v>
      </c>
      <c r="AG4" s="153">
        <f t="shared" si="11"/>
        <v>5.3050397877984087E-2</v>
      </c>
      <c r="AH4" s="160">
        <f t="shared" si="12"/>
        <v>1.7031718851285504</v>
      </c>
      <c r="AI4" s="150">
        <v>95</v>
      </c>
      <c r="AJ4" s="150">
        <v>0</v>
      </c>
      <c r="AK4" s="152">
        <f t="shared" si="13"/>
        <v>95</v>
      </c>
      <c r="AL4" s="153">
        <f t="shared" si="14"/>
        <v>5.0397877984084884E-2</v>
      </c>
      <c r="AM4" s="160">
        <f t="shared" si="15"/>
        <v>1.0488850545086241</v>
      </c>
      <c r="AN4" s="150">
        <v>45</v>
      </c>
      <c r="AO4" s="141" t="s">
        <v>7</v>
      </c>
      <c r="AP4" s="119" t="s">
        <v>7</v>
      </c>
      <c r="AQ4" s="196"/>
    </row>
    <row r="5" spans="1:43" s="26" customFormat="1" x14ac:dyDescent="0.2">
      <c r="A5" s="199" t="s">
        <v>62</v>
      </c>
      <c r="B5" s="142">
        <v>10003.01</v>
      </c>
      <c r="C5" s="143"/>
      <c r="D5" s="144"/>
      <c r="E5" s="145"/>
      <c r="F5" s="145"/>
      <c r="G5" s="146"/>
      <c r="H5" s="147">
        <v>100010003.01000001</v>
      </c>
      <c r="I5" s="148">
        <v>1.62</v>
      </c>
      <c r="J5" s="149">
        <f t="shared" si="0"/>
        <v>162</v>
      </c>
      <c r="K5" s="150">
        <v>4223</v>
      </c>
      <c r="L5" s="150">
        <v>4385</v>
      </c>
      <c r="M5" s="151">
        <v>4586</v>
      </c>
      <c r="N5" s="152">
        <f t="shared" si="1"/>
        <v>-363</v>
      </c>
      <c r="O5" s="153">
        <f t="shared" si="2"/>
        <v>-7.9153946794592242E-2</v>
      </c>
      <c r="P5" s="154">
        <v>2612.3000000000002</v>
      </c>
      <c r="Q5" s="155">
        <v>2144</v>
      </c>
      <c r="R5" s="156">
        <v>2141</v>
      </c>
      <c r="S5" s="145">
        <f t="shared" si="3"/>
        <v>3</v>
      </c>
      <c r="T5" s="191">
        <f t="shared" si="4"/>
        <v>1.4012143858010276E-3</v>
      </c>
      <c r="U5" s="150">
        <v>1931</v>
      </c>
      <c r="V5" s="151">
        <v>1975</v>
      </c>
      <c r="W5" s="152">
        <f t="shared" si="5"/>
        <v>-44</v>
      </c>
      <c r="X5" s="153">
        <f t="shared" si="6"/>
        <v>-2.2278481012658228E-2</v>
      </c>
      <c r="Y5" s="157">
        <f t="shared" si="7"/>
        <v>11.919753086419753</v>
      </c>
      <c r="Z5" s="158">
        <v>1830</v>
      </c>
      <c r="AA5" s="150">
        <v>1400</v>
      </c>
      <c r="AB5" s="150">
        <v>160</v>
      </c>
      <c r="AC5" s="152">
        <f t="shared" si="8"/>
        <v>1560</v>
      </c>
      <c r="AD5" s="153">
        <f t="shared" si="9"/>
        <v>0.85245901639344257</v>
      </c>
      <c r="AE5" s="159">
        <f t="shared" si="10"/>
        <v>0.94769265088041554</v>
      </c>
      <c r="AF5" s="150">
        <v>100</v>
      </c>
      <c r="AG5" s="153">
        <f t="shared" si="11"/>
        <v>5.4644808743169397E-2</v>
      </c>
      <c r="AH5" s="160">
        <f t="shared" si="12"/>
        <v>1.7543601111843263</v>
      </c>
      <c r="AI5" s="150">
        <v>130</v>
      </c>
      <c r="AJ5" s="150">
        <v>10</v>
      </c>
      <c r="AK5" s="152">
        <f t="shared" si="13"/>
        <v>140</v>
      </c>
      <c r="AL5" s="153">
        <f t="shared" si="14"/>
        <v>7.650273224043716E-2</v>
      </c>
      <c r="AM5" s="160">
        <f t="shared" si="15"/>
        <v>1.5921815696567496</v>
      </c>
      <c r="AN5" s="150">
        <v>35</v>
      </c>
      <c r="AO5" s="141" t="s">
        <v>7</v>
      </c>
      <c r="AP5" s="119" t="s">
        <v>7</v>
      </c>
      <c r="AQ5" s="196"/>
    </row>
    <row r="6" spans="1:43" s="26" customFormat="1" x14ac:dyDescent="0.2">
      <c r="A6" s="199" t="s">
        <v>51</v>
      </c>
      <c r="B6" s="142">
        <v>10003.02</v>
      </c>
      <c r="C6" s="143"/>
      <c r="D6" s="144"/>
      <c r="E6" s="145"/>
      <c r="F6" s="145"/>
      <c r="G6" s="146"/>
      <c r="H6" s="147">
        <v>100010003.02</v>
      </c>
      <c r="I6" s="148">
        <v>1.96</v>
      </c>
      <c r="J6" s="149">
        <f t="shared" si="0"/>
        <v>196</v>
      </c>
      <c r="K6" s="150">
        <v>4710</v>
      </c>
      <c r="L6" s="150">
        <v>4920</v>
      </c>
      <c r="M6" s="151">
        <v>5004</v>
      </c>
      <c r="N6" s="152">
        <f t="shared" si="1"/>
        <v>-294</v>
      </c>
      <c r="O6" s="153">
        <f t="shared" si="2"/>
        <v>-5.8752997601918468E-2</v>
      </c>
      <c r="P6" s="154">
        <v>2399.6</v>
      </c>
      <c r="Q6" s="155">
        <v>2418</v>
      </c>
      <c r="R6" s="156">
        <v>2267</v>
      </c>
      <c r="S6" s="145">
        <f t="shared" si="3"/>
        <v>151</v>
      </c>
      <c r="T6" s="191">
        <f t="shared" si="4"/>
        <v>6.6607851786501984E-2</v>
      </c>
      <c r="U6" s="150">
        <v>2225</v>
      </c>
      <c r="V6" s="151">
        <v>2110</v>
      </c>
      <c r="W6" s="152">
        <f t="shared" si="5"/>
        <v>115</v>
      </c>
      <c r="X6" s="153">
        <f t="shared" si="6"/>
        <v>5.4502369668246446E-2</v>
      </c>
      <c r="Y6" s="157">
        <f t="shared" si="7"/>
        <v>11.352040816326531</v>
      </c>
      <c r="Z6" s="158">
        <v>2265</v>
      </c>
      <c r="AA6" s="150">
        <v>1630</v>
      </c>
      <c r="AB6" s="150">
        <v>320</v>
      </c>
      <c r="AC6" s="152">
        <f t="shared" si="8"/>
        <v>1950</v>
      </c>
      <c r="AD6" s="153">
        <f t="shared" si="9"/>
        <v>0.86092715231788075</v>
      </c>
      <c r="AE6" s="159">
        <f t="shared" si="10"/>
        <v>0.9571068162865124</v>
      </c>
      <c r="AF6" s="150">
        <v>180</v>
      </c>
      <c r="AG6" s="153">
        <f t="shared" si="11"/>
        <v>7.9470198675496692E-2</v>
      </c>
      <c r="AH6" s="160">
        <f t="shared" si="12"/>
        <v>2.5513740424905835</v>
      </c>
      <c r="AI6" s="150">
        <v>110</v>
      </c>
      <c r="AJ6" s="150">
        <v>0</v>
      </c>
      <c r="AK6" s="152">
        <f t="shared" si="13"/>
        <v>110</v>
      </c>
      <c r="AL6" s="153">
        <f t="shared" si="14"/>
        <v>4.856512141280353E-2</v>
      </c>
      <c r="AM6" s="160">
        <f t="shared" si="15"/>
        <v>1.010741564086735</v>
      </c>
      <c r="AN6" s="150">
        <v>25</v>
      </c>
      <c r="AO6" s="141" t="s">
        <v>7</v>
      </c>
      <c r="AP6" s="119" t="s">
        <v>7</v>
      </c>
      <c r="AQ6" s="196" t="s">
        <v>52</v>
      </c>
    </row>
    <row r="7" spans="1:43" s="26" customFormat="1" x14ac:dyDescent="0.2">
      <c r="A7" s="199" t="s">
        <v>57</v>
      </c>
      <c r="B7" s="142">
        <v>10004</v>
      </c>
      <c r="C7" s="143"/>
      <c r="D7" s="144"/>
      <c r="E7" s="145"/>
      <c r="F7" s="145"/>
      <c r="G7" s="146"/>
      <c r="H7" s="147">
        <v>100010004</v>
      </c>
      <c r="I7" s="148">
        <v>9.19</v>
      </c>
      <c r="J7" s="149">
        <f t="shared" si="0"/>
        <v>919</v>
      </c>
      <c r="K7" s="150">
        <v>7893</v>
      </c>
      <c r="L7" s="150">
        <v>7505</v>
      </c>
      <c r="M7" s="151">
        <v>7278</v>
      </c>
      <c r="N7" s="152">
        <f t="shared" si="1"/>
        <v>615</v>
      </c>
      <c r="O7" s="153">
        <f t="shared" si="2"/>
        <v>8.4501236603462496E-2</v>
      </c>
      <c r="P7" s="154">
        <v>858.8</v>
      </c>
      <c r="Q7" s="155">
        <v>4034</v>
      </c>
      <c r="R7" s="156">
        <v>3480</v>
      </c>
      <c r="S7" s="145">
        <f t="shared" si="3"/>
        <v>554</v>
      </c>
      <c r="T7" s="191">
        <f t="shared" si="4"/>
        <v>0.15919540229885057</v>
      </c>
      <c r="U7" s="150">
        <v>3634</v>
      </c>
      <c r="V7" s="151">
        <v>3138</v>
      </c>
      <c r="W7" s="152">
        <f t="shared" si="5"/>
        <v>496</v>
      </c>
      <c r="X7" s="153">
        <f t="shared" si="6"/>
        <v>0.15806246016571066</v>
      </c>
      <c r="Y7" s="157">
        <f t="shared" si="7"/>
        <v>3.9542981501632211</v>
      </c>
      <c r="Z7" s="158">
        <v>3535</v>
      </c>
      <c r="AA7" s="150">
        <v>2545</v>
      </c>
      <c r="AB7" s="150">
        <v>450</v>
      </c>
      <c r="AC7" s="152">
        <f t="shared" si="8"/>
        <v>2995</v>
      </c>
      <c r="AD7" s="153">
        <f t="shared" si="9"/>
        <v>0.8472418670438473</v>
      </c>
      <c r="AE7" s="159">
        <f t="shared" si="10"/>
        <v>0.9418926604972121</v>
      </c>
      <c r="AF7" s="150">
        <v>195</v>
      </c>
      <c r="AG7" s="153">
        <f t="shared" si="11"/>
        <v>5.5162659123055166E-2</v>
      </c>
      <c r="AH7" s="160">
        <f t="shared" si="12"/>
        <v>1.7709855888999348</v>
      </c>
      <c r="AI7" s="150">
        <v>270</v>
      </c>
      <c r="AJ7" s="150">
        <v>10</v>
      </c>
      <c r="AK7" s="152">
        <f t="shared" si="13"/>
        <v>280</v>
      </c>
      <c r="AL7" s="153">
        <f t="shared" si="14"/>
        <v>7.9207920792079209E-2</v>
      </c>
      <c r="AM7" s="160">
        <f t="shared" si="15"/>
        <v>1.6484821909317406</v>
      </c>
      <c r="AN7" s="150">
        <v>65</v>
      </c>
      <c r="AO7" s="141" t="s">
        <v>7</v>
      </c>
      <c r="AP7" s="118" t="s">
        <v>6</v>
      </c>
      <c r="AQ7" s="196"/>
    </row>
    <row r="8" spans="1:43" s="26" customFormat="1" x14ac:dyDescent="0.2">
      <c r="A8" s="200"/>
      <c r="B8" s="122">
        <v>10005.01</v>
      </c>
      <c r="C8" s="123"/>
      <c r="D8" s="124"/>
      <c r="E8" s="125"/>
      <c r="F8" s="125"/>
      <c r="G8" s="126"/>
      <c r="H8" s="127">
        <v>100010005.01000001</v>
      </c>
      <c r="I8" s="128">
        <v>0.97</v>
      </c>
      <c r="J8" s="129">
        <f t="shared" si="0"/>
        <v>97</v>
      </c>
      <c r="K8" s="130">
        <v>2313</v>
      </c>
      <c r="L8" s="130">
        <v>2479</v>
      </c>
      <c r="M8" s="131">
        <v>2532</v>
      </c>
      <c r="N8" s="132">
        <f t="shared" si="1"/>
        <v>-219</v>
      </c>
      <c r="O8" s="133">
        <f t="shared" si="2"/>
        <v>-8.6492890995260668E-2</v>
      </c>
      <c r="P8" s="134">
        <v>2387.1999999999998</v>
      </c>
      <c r="Q8" s="135">
        <v>1331</v>
      </c>
      <c r="R8" s="136">
        <v>1325</v>
      </c>
      <c r="S8" s="125">
        <f t="shared" si="3"/>
        <v>6</v>
      </c>
      <c r="T8" s="192">
        <f t="shared" si="4"/>
        <v>4.528301886792453E-3</v>
      </c>
      <c r="U8" s="130">
        <v>1251</v>
      </c>
      <c r="V8" s="131">
        <v>1218</v>
      </c>
      <c r="W8" s="132">
        <f t="shared" si="5"/>
        <v>33</v>
      </c>
      <c r="X8" s="133">
        <f t="shared" si="6"/>
        <v>2.7093596059113302E-2</v>
      </c>
      <c r="Y8" s="137">
        <f t="shared" si="7"/>
        <v>12.896907216494846</v>
      </c>
      <c r="Z8" s="138">
        <v>985</v>
      </c>
      <c r="AA8" s="130">
        <v>660</v>
      </c>
      <c r="AB8" s="130">
        <v>165</v>
      </c>
      <c r="AC8" s="132">
        <f t="shared" si="8"/>
        <v>825</v>
      </c>
      <c r="AD8" s="133">
        <f t="shared" si="9"/>
        <v>0.8375634517766497</v>
      </c>
      <c r="AE8" s="139">
        <f t="shared" si="10"/>
        <v>0.93113300772270424</v>
      </c>
      <c r="AF8" s="130">
        <v>45</v>
      </c>
      <c r="AG8" s="133">
        <f t="shared" si="11"/>
        <v>4.5685279187817257E-2</v>
      </c>
      <c r="AH8" s="140">
        <f t="shared" si="12"/>
        <v>1.4667162960002973</v>
      </c>
      <c r="AI8" s="130">
        <v>110</v>
      </c>
      <c r="AJ8" s="130">
        <v>0</v>
      </c>
      <c r="AK8" s="132">
        <f t="shared" si="13"/>
        <v>110</v>
      </c>
      <c r="AL8" s="133">
        <f t="shared" si="14"/>
        <v>0.1116751269035533</v>
      </c>
      <c r="AM8" s="140">
        <f t="shared" si="15"/>
        <v>2.3241925306156901</v>
      </c>
      <c r="AN8" s="130">
        <v>15</v>
      </c>
      <c r="AO8" s="121" t="s">
        <v>5</v>
      </c>
      <c r="AP8" s="120" t="s">
        <v>5</v>
      </c>
      <c r="AQ8" s="196"/>
    </row>
    <row r="9" spans="1:43" s="26" customFormat="1" x14ac:dyDescent="0.2">
      <c r="A9" s="200" t="s">
        <v>64</v>
      </c>
      <c r="B9" s="122">
        <v>10005.02</v>
      </c>
      <c r="C9" s="123"/>
      <c r="D9" s="124"/>
      <c r="E9" s="125"/>
      <c r="F9" s="125"/>
      <c r="G9" s="126"/>
      <c r="H9" s="127">
        <v>100010005.02</v>
      </c>
      <c r="I9" s="128">
        <v>0.99</v>
      </c>
      <c r="J9" s="129">
        <f t="shared" si="0"/>
        <v>99</v>
      </c>
      <c r="K9" s="130">
        <v>3227</v>
      </c>
      <c r="L9" s="130">
        <v>3453</v>
      </c>
      <c r="M9" s="131">
        <v>3584</v>
      </c>
      <c r="N9" s="132">
        <f t="shared" si="1"/>
        <v>-357</v>
      </c>
      <c r="O9" s="133">
        <f t="shared" si="2"/>
        <v>-9.9609375E-2</v>
      </c>
      <c r="P9" s="134">
        <v>3271.8</v>
      </c>
      <c r="Q9" s="135">
        <v>1741</v>
      </c>
      <c r="R9" s="136">
        <v>1711</v>
      </c>
      <c r="S9" s="125">
        <f t="shared" si="3"/>
        <v>30</v>
      </c>
      <c r="T9" s="192">
        <f t="shared" si="4"/>
        <v>1.7533606078316773E-2</v>
      </c>
      <c r="U9" s="130">
        <v>1551</v>
      </c>
      <c r="V9" s="131">
        <v>1567</v>
      </c>
      <c r="W9" s="132">
        <f t="shared" si="5"/>
        <v>-16</v>
      </c>
      <c r="X9" s="133">
        <f t="shared" si="6"/>
        <v>-1.021059349074665E-2</v>
      </c>
      <c r="Y9" s="137">
        <f t="shared" si="7"/>
        <v>15.666666666666666</v>
      </c>
      <c r="Z9" s="138">
        <v>1345</v>
      </c>
      <c r="AA9" s="130">
        <v>835</v>
      </c>
      <c r="AB9" s="130">
        <v>175</v>
      </c>
      <c r="AC9" s="132">
        <f t="shared" si="8"/>
        <v>1010</v>
      </c>
      <c r="AD9" s="133">
        <f t="shared" si="9"/>
        <v>0.75092936802973975</v>
      </c>
      <c r="AE9" s="139">
        <f t="shared" si="10"/>
        <v>0.83482047784876179</v>
      </c>
      <c r="AF9" s="130">
        <v>105</v>
      </c>
      <c r="AG9" s="133">
        <f t="shared" si="11"/>
        <v>7.8066914498141265E-2</v>
      </c>
      <c r="AH9" s="140">
        <f t="shared" si="12"/>
        <v>2.5063218986176086</v>
      </c>
      <c r="AI9" s="130">
        <v>220</v>
      </c>
      <c r="AJ9" s="130">
        <v>0</v>
      </c>
      <c r="AK9" s="132">
        <f t="shared" si="13"/>
        <v>220</v>
      </c>
      <c r="AL9" s="133">
        <f t="shared" si="14"/>
        <v>0.16356877323420074</v>
      </c>
      <c r="AM9" s="140">
        <f t="shared" si="15"/>
        <v>3.4042076470727953</v>
      </c>
      <c r="AN9" s="130">
        <v>15</v>
      </c>
      <c r="AO9" s="121" t="s">
        <v>5</v>
      </c>
      <c r="AP9" s="120" t="s">
        <v>5</v>
      </c>
      <c r="AQ9" s="196"/>
    </row>
    <row r="10" spans="1:43" s="26" customFormat="1" x14ac:dyDescent="0.2">
      <c r="A10" s="200" t="s">
        <v>63</v>
      </c>
      <c r="B10" s="122">
        <v>10006</v>
      </c>
      <c r="C10" s="123"/>
      <c r="D10" s="124"/>
      <c r="E10" s="125"/>
      <c r="F10" s="125"/>
      <c r="G10" s="126"/>
      <c r="H10" s="127">
        <v>100010006</v>
      </c>
      <c r="I10" s="128">
        <v>1.06</v>
      </c>
      <c r="J10" s="129">
        <f t="shared" si="0"/>
        <v>106</v>
      </c>
      <c r="K10" s="130">
        <v>2904</v>
      </c>
      <c r="L10" s="130">
        <v>3123</v>
      </c>
      <c r="M10" s="131">
        <v>3249</v>
      </c>
      <c r="N10" s="132">
        <f t="shared" si="1"/>
        <v>-345</v>
      </c>
      <c r="O10" s="133">
        <f t="shared" si="2"/>
        <v>-0.1061865189289012</v>
      </c>
      <c r="P10" s="134">
        <v>2732.7</v>
      </c>
      <c r="Q10" s="135">
        <v>1826</v>
      </c>
      <c r="R10" s="136">
        <v>1812</v>
      </c>
      <c r="S10" s="125">
        <f t="shared" si="3"/>
        <v>14</v>
      </c>
      <c r="T10" s="192">
        <f t="shared" si="4"/>
        <v>7.7262693156732896E-3</v>
      </c>
      <c r="U10" s="130">
        <v>1555</v>
      </c>
      <c r="V10" s="131">
        <v>1586</v>
      </c>
      <c r="W10" s="132">
        <f t="shared" si="5"/>
        <v>-31</v>
      </c>
      <c r="X10" s="133">
        <f t="shared" si="6"/>
        <v>-1.9546027742749054E-2</v>
      </c>
      <c r="Y10" s="137">
        <f t="shared" si="7"/>
        <v>14.669811320754716</v>
      </c>
      <c r="Z10" s="138">
        <v>1465</v>
      </c>
      <c r="AA10" s="130">
        <v>870</v>
      </c>
      <c r="AB10" s="130">
        <v>125</v>
      </c>
      <c r="AC10" s="132">
        <f t="shared" si="8"/>
        <v>995</v>
      </c>
      <c r="AD10" s="133">
        <f t="shared" si="9"/>
        <v>0.67918088737201365</v>
      </c>
      <c r="AE10" s="139">
        <f t="shared" si="10"/>
        <v>0.75505651673912866</v>
      </c>
      <c r="AF10" s="130">
        <v>135</v>
      </c>
      <c r="AG10" s="133">
        <f t="shared" si="11"/>
        <v>9.2150170648464161E-2</v>
      </c>
      <c r="AH10" s="140">
        <f t="shared" si="12"/>
        <v>2.9584618803282448</v>
      </c>
      <c r="AI10" s="130">
        <v>310</v>
      </c>
      <c r="AJ10" s="130">
        <v>10</v>
      </c>
      <c r="AK10" s="132">
        <f t="shared" si="13"/>
        <v>320</v>
      </c>
      <c r="AL10" s="133">
        <f t="shared" si="14"/>
        <v>0.21843003412969283</v>
      </c>
      <c r="AM10" s="140">
        <f t="shared" si="15"/>
        <v>4.5459850179960632</v>
      </c>
      <c r="AN10" s="130">
        <v>20</v>
      </c>
      <c r="AO10" s="121" t="s">
        <v>5</v>
      </c>
      <c r="AP10" s="120" t="s">
        <v>5</v>
      </c>
      <c r="AQ10" s="196"/>
    </row>
    <row r="11" spans="1:43" s="26" customFormat="1" x14ac:dyDescent="0.2">
      <c r="A11" s="200"/>
      <c r="B11" s="122">
        <v>10007</v>
      </c>
      <c r="C11" s="123"/>
      <c r="D11" s="124"/>
      <c r="E11" s="125"/>
      <c r="F11" s="125"/>
      <c r="G11" s="126"/>
      <c r="H11" s="127">
        <v>100010007</v>
      </c>
      <c r="I11" s="128">
        <v>0.54</v>
      </c>
      <c r="J11" s="129">
        <f t="shared" si="0"/>
        <v>54</v>
      </c>
      <c r="K11" s="130">
        <v>2172</v>
      </c>
      <c r="L11" s="130">
        <v>2296</v>
      </c>
      <c r="M11" s="131">
        <v>2395</v>
      </c>
      <c r="N11" s="132">
        <f t="shared" si="1"/>
        <v>-223</v>
      </c>
      <c r="O11" s="133">
        <f t="shared" si="2"/>
        <v>-9.3110647181628398E-2</v>
      </c>
      <c r="P11" s="134">
        <v>4055.3</v>
      </c>
      <c r="Q11" s="135">
        <v>1528</v>
      </c>
      <c r="R11" s="136">
        <v>1454</v>
      </c>
      <c r="S11" s="125">
        <f t="shared" si="3"/>
        <v>74</v>
      </c>
      <c r="T11" s="192">
        <f t="shared" si="4"/>
        <v>5.0894085281980743E-2</v>
      </c>
      <c r="U11" s="130">
        <v>1216</v>
      </c>
      <c r="V11" s="131">
        <v>1244</v>
      </c>
      <c r="W11" s="132">
        <f t="shared" si="5"/>
        <v>-28</v>
      </c>
      <c r="X11" s="133">
        <f t="shared" si="6"/>
        <v>-2.2508038585209004E-2</v>
      </c>
      <c r="Y11" s="137">
        <f t="shared" si="7"/>
        <v>22.518518518518519</v>
      </c>
      <c r="Z11" s="138">
        <v>1155</v>
      </c>
      <c r="AA11" s="130">
        <v>545</v>
      </c>
      <c r="AB11" s="130">
        <v>75</v>
      </c>
      <c r="AC11" s="132">
        <f t="shared" si="8"/>
        <v>620</v>
      </c>
      <c r="AD11" s="133">
        <f t="shared" si="9"/>
        <v>0.53679653679653683</v>
      </c>
      <c r="AE11" s="139">
        <f t="shared" si="10"/>
        <v>0.5967655021028524</v>
      </c>
      <c r="AF11" s="130">
        <v>85</v>
      </c>
      <c r="AG11" s="133">
        <f t="shared" si="11"/>
        <v>7.3593073593073599E-2</v>
      </c>
      <c r="AH11" s="140">
        <f t="shared" si="12"/>
        <v>2.362690175711879</v>
      </c>
      <c r="AI11" s="130">
        <v>415</v>
      </c>
      <c r="AJ11" s="130">
        <v>10</v>
      </c>
      <c r="AK11" s="132">
        <f t="shared" si="13"/>
        <v>425</v>
      </c>
      <c r="AL11" s="133">
        <f t="shared" si="14"/>
        <v>0.36796536796536794</v>
      </c>
      <c r="AM11" s="140">
        <f t="shared" si="15"/>
        <v>7.6581274941282427</v>
      </c>
      <c r="AN11" s="130">
        <v>25</v>
      </c>
      <c r="AO11" s="121" t="s">
        <v>5</v>
      </c>
      <c r="AP11" s="120" t="s">
        <v>5</v>
      </c>
      <c r="AQ11" s="196"/>
    </row>
    <row r="12" spans="1:43" s="26" customFormat="1" x14ac:dyDescent="0.2">
      <c r="A12" s="200"/>
      <c r="B12" s="122">
        <v>10008</v>
      </c>
      <c r="C12" s="123"/>
      <c r="D12" s="124"/>
      <c r="E12" s="125"/>
      <c r="F12" s="125"/>
      <c r="G12" s="126"/>
      <c r="H12" s="127">
        <v>100010008</v>
      </c>
      <c r="I12" s="128">
        <v>2.4500000000000002</v>
      </c>
      <c r="J12" s="129">
        <f t="shared" si="0"/>
        <v>245.00000000000003</v>
      </c>
      <c r="K12" s="130">
        <v>1596</v>
      </c>
      <c r="L12" s="130">
        <v>1511</v>
      </c>
      <c r="M12" s="131">
        <v>1630</v>
      </c>
      <c r="N12" s="132">
        <f t="shared" si="1"/>
        <v>-34</v>
      </c>
      <c r="O12" s="133">
        <f t="shared" si="2"/>
        <v>-2.0858895705521473E-2</v>
      </c>
      <c r="P12" s="134">
        <v>651.9</v>
      </c>
      <c r="Q12" s="135">
        <v>978</v>
      </c>
      <c r="R12" s="136">
        <v>880</v>
      </c>
      <c r="S12" s="125">
        <f t="shared" si="3"/>
        <v>98</v>
      </c>
      <c r="T12" s="192">
        <f t="shared" si="4"/>
        <v>0.11136363636363636</v>
      </c>
      <c r="U12" s="130">
        <v>831</v>
      </c>
      <c r="V12" s="131">
        <v>782</v>
      </c>
      <c r="W12" s="132">
        <f t="shared" si="5"/>
        <v>49</v>
      </c>
      <c r="X12" s="133">
        <f t="shared" si="6"/>
        <v>6.2659846547314574E-2</v>
      </c>
      <c r="Y12" s="137">
        <f t="shared" si="7"/>
        <v>3.3918367346938774</v>
      </c>
      <c r="Z12" s="138">
        <v>775</v>
      </c>
      <c r="AA12" s="130">
        <v>530</v>
      </c>
      <c r="AB12" s="130">
        <v>45</v>
      </c>
      <c r="AC12" s="132">
        <f t="shared" si="8"/>
        <v>575</v>
      </c>
      <c r="AD12" s="133">
        <f t="shared" si="9"/>
        <v>0.74193548387096775</v>
      </c>
      <c r="AE12" s="139">
        <f t="shared" si="10"/>
        <v>0.82482182951936911</v>
      </c>
      <c r="AF12" s="130">
        <v>50</v>
      </c>
      <c r="AG12" s="133">
        <f t="shared" si="11"/>
        <v>6.4516129032258063E-2</v>
      </c>
      <c r="AH12" s="140">
        <f t="shared" si="12"/>
        <v>2.0712767764305275</v>
      </c>
      <c r="AI12" s="130">
        <v>125</v>
      </c>
      <c r="AJ12" s="130">
        <v>15</v>
      </c>
      <c r="AK12" s="132">
        <f t="shared" si="13"/>
        <v>140</v>
      </c>
      <c r="AL12" s="133">
        <f t="shared" si="14"/>
        <v>0.18064516129032257</v>
      </c>
      <c r="AM12" s="140">
        <f t="shared" si="15"/>
        <v>3.7596029322217439</v>
      </c>
      <c r="AN12" s="130">
        <v>20</v>
      </c>
      <c r="AO12" s="121" t="s">
        <v>5</v>
      </c>
      <c r="AP12" s="120" t="s">
        <v>5</v>
      </c>
      <c r="AQ12" s="196"/>
    </row>
    <row r="13" spans="1:43" s="26" customFormat="1" x14ac:dyDescent="0.2">
      <c r="A13" s="200"/>
      <c r="B13" s="122">
        <v>10009</v>
      </c>
      <c r="C13" s="123"/>
      <c r="D13" s="124"/>
      <c r="E13" s="125"/>
      <c r="F13" s="125"/>
      <c r="G13" s="126"/>
      <c r="H13" s="127">
        <v>100010009</v>
      </c>
      <c r="I13" s="128">
        <v>0.55000000000000004</v>
      </c>
      <c r="J13" s="129">
        <f t="shared" si="0"/>
        <v>55.000000000000007</v>
      </c>
      <c r="K13" s="130">
        <v>509</v>
      </c>
      <c r="L13" s="130">
        <v>532</v>
      </c>
      <c r="M13" s="131">
        <v>507</v>
      </c>
      <c r="N13" s="132">
        <f t="shared" si="1"/>
        <v>2</v>
      </c>
      <c r="O13" s="133">
        <f t="shared" si="2"/>
        <v>3.9447731755424065E-3</v>
      </c>
      <c r="P13" s="134">
        <v>924.3</v>
      </c>
      <c r="Q13" s="135">
        <v>251</v>
      </c>
      <c r="R13" s="136">
        <v>236</v>
      </c>
      <c r="S13" s="125">
        <f t="shared" si="3"/>
        <v>15</v>
      </c>
      <c r="T13" s="192">
        <f t="shared" si="4"/>
        <v>6.3559322033898302E-2</v>
      </c>
      <c r="U13" s="130">
        <v>230</v>
      </c>
      <c r="V13" s="131">
        <v>209</v>
      </c>
      <c r="W13" s="132">
        <f t="shared" si="5"/>
        <v>21</v>
      </c>
      <c r="X13" s="133">
        <f t="shared" si="6"/>
        <v>0.10047846889952153</v>
      </c>
      <c r="Y13" s="137">
        <f t="shared" si="7"/>
        <v>4.1818181818181817</v>
      </c>
      <c r="Z13" s="138">
        <v>265</v>
      </c>
      <c r="AA13" s="130">
        <v>190</v>
      </c>
      <c r="AB13" s="130">
        <v>15</v>
      </c>
      <c r="AC13" s="132">
        <f t="shared" si="8"/>
        <v>205</v>
      </c>
      <c r="AD13" s="133">
        <f t="shared" si="9"/>
        <v>0.77358490566037741</v>
      </c>
      <c r="AE13" s="139">
        <f t="shared" si="10"/>
        <v>0.8600070101059214</v>
      </c>
      <c r="AF13" s="130">
        <v>0</v>
      </c>
      <c r="AG13" s="133">
        <f t="shared" si="11"/>
        <v>0</v>
      </c>
      <c r="AH13" s="140">
        <f t="shared" si="12"/>
        <v>0</v>
      </c>
      <c r="AI13" s="130">
        <v>45</v>
      </c>
      <c r="AJ13" s="130">
        <v>15</v>
      </c>
      <c r="AK13" s="132">
        <f t="shared" si="13"/>
        <v>60</v>
      </c>
      <c r="AL13" s="133">
        <f t="shared" si="14"/>
        <v>0.22641509433962265</v>
      </c>
      <c r="AM13" s="140">
        <f t="shared" si="15"/>
        <v>4.7121707910595987</v>
      </c>
      <c r="AN13" s="130">
        <v>0</v>
      </c>
      <c r="AO13" s="121" t="s">
        <v>5</v>
      </c>
      <c r="AP13" s="120" t="s">
        <v>5</v>
      </c>
      <c r="AQ13" s="196"/>
    </row>
    <row r="14" spans="1:43" s="26" customFormat="1" x14ac:dyDescent="0.2">
      <c r="A14" s="200"/>
      <c r="B14" s="122">
        <v>10010</v>
      </c>
      <c r="C14" s="123"/>
      <c r="D14" s="124"/>
      <c r="E14" s="125"/>
      <c r="F14" s="125"/>
      <c r="G14" s="126"/>
      <c r="H14" s="127">
        <v>100010010</v>
      </c>
      <c r="I14" s="128">
        <v>0.64</v>
      </c>
      <c r="J14" s="129">
        <f t="shared" si="0"/>
        <v>64</v>
      </c>
      <c r="K14" s="130">
        <v>1732</v>
      </c>
      <c r="L14" s="130">
        <v>1739</v>
      </c>
      <c r="M14" s="131">
        <v>1525</v>
      </c>
      <c r="N14" s="132">
        <f t="shared" si="1"/>
        <v>207</v>
      </c>
      <c r="O14" s="133">
        <f t="shared" si="2"/>
        <v>0.13573770491803278</v>
      </c>
      <c r="P14" s="134">
        <v>2725.4</v>
      </c>
      <c r="Q14" s="135">
        <v>922</v>
      </c>
      <c r="R14" s="136">
        <v>819</v>
      </c>
      <c r="S14" s="125">
        <f t="shared" si="3"/>
        <v>103</v>
      </c>
      <c r="T14" s="192">
        <f t="shared" si="4"/>
        <v>0.12576312576312576</v>
      </c>
      <c r="U14" s="130">
        <v>814</v>
      </c>
      <c r="V14" s="131">
        <v>739</v>
      </c>
      <c r="W14" s="132">
        <f t="shared" si="5"/>
        <v>75</v>
      </c>
      <c r="X14" s="133">
        <f t="shared" si="6"/>
        <v>0.10148849797023005</v>
      </c>
      <c r="Y14" s="137">
        <f t="shared" si="7"/>
        <v>12.71875</v>
      </c>
      <c r="Z14" s="138">
        <v>835</v>
      </c>
      <c r="AA14" s="130">
        <v>510</v>
      </c>
      <c r="AB14" s="130">
        <v>70</v>
      </c>
      <c r="AC14" s="132">
        <f t="shared" si="8"/>
        <v>580</v>
      </c>
      <c r="AD14" s="133">
        <f t="shared" si="9"/>
        <v>0.69461077844311381</v>
      </c>
      <c r="AE14" s="139">
        <f t="shared" si="10"/>
        <v>0.77221017936778225</v>
      </c>
      <c r="AF14" s="130">
        <v>45</v>
      </c>
      <c r="AG14" s="133">
        <f t="shared" si="11"/>
        <v>5.3892215568862277E-2</v>
      </c>
      <c r="AH14" s="140">
        <f t="shared" si="12"/>
        <v>1.7301982653416681</v>
      </c>
      <c r="AI14" s="130">
        <v>195</v>
      </c>
      <c r="AJ14" s="130">
        <v>10</v>
      </c>
      <c r="AK14" s="132">
        <f t="shared" si="13"/>
        <v>205</v>
      </c>
      <c r="AL14" s="133">
        <f t="shared" si="14"/>
        <v>0.24550898203592814</v>
      </c>
      <c r="AM14" s="140">
        <f t="shared" si="15"/>
        <v>5.1095544555751031</v>
      </c>
      <c r="AN14" s="130">
        <v>0</v>
      </c>
      <c r="AO14" s="121" t="s">
        <v>5</v>
      </c>
      <c r="AP14" s="120" t="s">
        <v>5</v>
      </c>
      <c r="AQ14" s="196"/>
    </row>
    <row r="15" spans="1:43" s="26" customFormat="1" x14ac:dyDescent="0.2">
      <c r="A15" s="200"/>
      <c r="B15" s="122">
        <v>10011</v>
      </c>
      <c r="C15" s="123"/>
      <c r="D15" s="124"/>
      <c r="E15" s="125"/>
      <c r="F15" s="125"/>
      <c r="G15" s="126"/>
      <c r="H15" s="127">
        <v>100010011</v>
      </c>
      <c r="I15" s="128">
        <v>0.5</v>
      </c>
      <c r="J15" s="129">
        <f t="shared" si="0"/>
        <v>50</v>
      </c>
      <c r="K15" s="130">
        <v>2672</v>
      </c>
      <c r="L15" s="130">
        <v>2700</v>
      </c>
      <c r="M15" s="131">
        <v>2815</v>
      </c>
      <c r="N15" s="132">
        <f t="shared" si="1"/>
        <v>-143</v>
      </c>
      <c r="O15" s="133">
        <f t="shared" si="2"/>
        <v>-5.079928952042629E-2</v>
      </c>
      <c r="P15" s="134">
        <v>5328</v>
      </c>
      <c r="Q15" s="135">
        <v>1454</v>
      </c>
      <c r="R15" s="136">
        <v>1376</v>
      </c>
      <c r="S15" s="125">
        <f t="shared" si="3"/>
        <v>78</v>
      </c>
      <c r="T15" s="192">
        <f t="shared" si="4"/>
        <v>5.6686046511627904E-2</v>
      </c>
      <c r="U15" s="130">
        <v>1305</v>
      </c>
      <c r="V15" s="131">
        <v>1251</v>
      </c>
      <c r="W15" s="132">
        <f t="shared" si="5"/>
        <v>54</v>
      </c>
      <c r="X15" s="133">
        <f t="shared" si="6"/>
        <v>4.3165467625899283E-2</v>
      </c>
      <c r="Y15" s="137">
        <f t="shared" si="7"/>
        <v>26.1</v>
      </c>
      <c r="Z15" s="138">
        <v>1350</v>
      </c>
      <c r="AA15" s="130">
        <v>775</v>
      </c>
      <c r="AB15" s="130">
        <v>150</v>
      </c>
      <c r="AC15" s="132">
        <f t="shared" si="8"/>
        <v>925</v>
      </c>
      <c r="AD15" s="133">
        <f t="shared" si="9"/>
        <v>0.68518518518518523</v>
      </c>
      <c r="AE15" s="139">
        <f t="shared" si="10"/>
        <v>0.76173159296192949</v>
      </c>
      <c r="AF15" s="130">
        <v>130</v>
      </c>
      <c r="AG15" s="133">
        <f t="shared" si="11"/>
        <v>9.6296296296296297E-2</v>
      </c>
      <c r="AH15" s="140">
        <f t="shared" si="12"/>
        <v>3.0915723737092686</v>
      </c>
      <c r="AI15" s="130">
        <v>265</v>
      </c>
      <c r="AJ15" s="130">
        <v>0</v>
      </c>
      <c r="AK15" s="132">
        <f t="shared" si="13"/>
        <v>265</v>
      </c>
      <c r="AL15" s="133">
        <f t="shared" si="14"/>
        <v>0.1962962962962963</v>
      </c>
      <c r="AM15" s="140">
        <f t="shared" si="15"/>
        <v>4.0853357259525964</v>
      </c>
      <c r="AN15" s="130">
        <v>30</v>
      </c>
      <c r="AO15" s="121" t="s">
        <v>5</v>
      </c>
      <c r="AP15" s="120" t="s">
        <v>5</v>
      </c>
      <c r="AQ15" s="196"/>
    </row>
    <row r="16" spans="1:43" s="26" customFormat="1" x14ac:dyDescent="0.2">
      <c r="A16" s="200"/>
      <c r="B16" s="122">
        <v>10012</v>
      </c>
      <c r="C16" s="123"/>
      <c r="D16" s="124"/>
      <c r="E16" s="125"/>
      <c r="F16" s="125"/>
      <c r="G16" s="126"/>
      <c r="H16" s="127">
        <v>100010012</v>
      </c>
      <c r="I16" s="128">
        <v>1.44</v>
      </c>
      <c r="J16" s="129">
        <f t="shared" si="0"/>
        <v>144</v>
      </c>
      <c r="K16" s="130">
        <v>2620</v>
      </c>
      <c r="L16" s="130">
        <v>2712</v>
      </c>
      <c r="M16" s="131">
        <v>2728</v>
      </c>
      <c r="N16" s="132">
        <f t="shared" si="1"/>
        <v>-108</v>
      </c>
      <c r="O16" s="133">
        <f t="shared" si="2"/>
        <v>-3.9589442815249266E-2</v>
      </c>
      <c r="P16" s="134">
        <v>1813.4</v>
      </c>
      <c r="Q16" s="135">
        <v>1322</v>
      </c>
      <c r="R16" s="136">
        <v>1293</v>
      </c>
      <c r="S16" s="125">
        <f t="shared" si="3"/>
        <v>29</v>
      </c>
      <c r="T16" s="192">
        <f t="shared" si="4"/>
        <v>2.2428460943542151E-2</v>
      </c>
      <c r="U16" s="130">
        <v>1125</v>
      </c>
      <c r="V16" s="131">
        <v>1127</v>
      </c>
      <c r="W16" s="132">
        <f t="shared" si="5"/>
        <v>-2</v>
      </c>
      <c r="X16" s="133">
        <f t="shared" si="6"/>
        <v>-1.7746228926353151E-3</v>
      </c>
      <c r="Y16" s="137">
        <f t="shared" si="7"/>
        <v>7.8125</v>
      </c>
      <c r="Z16" s="138">
        <v>1025</v>
      </c>
      <c r="AA16" s="130">
        <v>535</v>
      </c>
      <c r="AB16" s="130">
        <v>80</v>
      </c>
      <c r="AC16" s="132">
        <f t="shared" si="8"/>
        <v>615</v>
      </c>
      <c r="AD16" s="133">
        <f t="shared" si="9"/>
        <v>0.6</v>
      </c>
      <c r="AE16" s="139">
        <f t="shared" si="10"/>
        <v>0.66702982735044636</v>
      </c>
      <c r="AF16" s="130">
        <v>165</v>
      </c>
      <c r="AG16" s="133">
        <f t="shared" si="11"/>
        <v>0.16097560975609757</v>
      </c>
      <c r="AH16" s="140">
        <f t="shared" si="12"/>
        <v>5.1680881519229986</v>
      </c>
      <c r="AI16" s="130">
        <v>225</v>
      </c>
      <c r="AJ16" s="130">
        <v>10</v>
      </c>
      <c r="AK16" s="132">
        <f t="shared" si="13"/>
        <v>235</v>
      </c>
      <c r="AL16" s="133">
        <f t="shared" si="14"/>
        <v>0.22926829268292684</v>
      </c>
      <c r="AM16" s="140">
        <f t="shared" si="15"/>
        <v>4.7715518050932761</v>
      </c>
      <c r="AN16" s="130">
        <v>10</v>
      </c>
      <c r="AO16" s="121" t="s">
        <v>5</v>
      </c>
      <c r="AP16" s="120" t="s">
        <v>5</v>
      </c>
      <c r="AQ16" s="196"/>
    </row>
    <row r="17" spans="1:45" s="26" customFormat="1" x14ac:dyDescent="0.2">
      <c r="A17" s="200"/>
      <c r="B17" s="122">
        <v>10013</v>
      </c>
      <c r="C17" s="123"/>
      <c r="D17" s="124"/>
      <c r="E17" s="125"/>
      <c r="F17" s="125"/>
      <c r="G17" s="126"/>
      <c r="H17" s="127">
        <v>100010013</v>
      </c>
      <c r="I17" s="128">
        <v>0.91</v>
      </c>
      <c r="J17" s="129">
        <f t="shared" si="0"/>
        <v>91</v>
      </c>
      <c r="K17" s="130">
        <v>1742</v>
      </c>
      <c r="L17" s="130">
        <v>1792</v>
      </c>
      <c r="M17" s="131">
        <v>1814</v>
      </c>
      <c r="N17" s="132">
        <f t="shared" si="1"/>
        <v>-72</v>
      </c>
      <c r="O17" s="133">
        <f t="shared" si="2"/>
        <v>-3.9691289966923927E-2</v>
      </c>
      <c r="P17" s="134">
        <v>1924.2</v>
      </c>
      <c r="Q17" s="135">
        <v>851</v>
      </c>
      <c r="R17" s="136">
        <v>816</v>
      </c>
      <c r="S17" s="125">
        <f t="shared" si="3"/>
        <v>35</v>
      </c>
      <c r="T17" s="192">
        <f t="shared" si="4"/>
        <v>4.2892156862745098E-2</v>
      </c>
      <c r="U17" s="130">
        <v>762</v>
      </c>
      <c r="V17" s="131">
        <v>756</v>
      </c>
      <c r="W17" s="132">
        <f t="shared" si="5"/>
        <v>6</v>
      </c>
      <c r="X17" s="133">
        <f t="shared" si="6"/>
        <v>7.9365079365079361E-3</v>
      </c>
      <c r="Y17" s="137">
        <f t="shared" si="7"/>
        <v>8.3736263736263741</v>
      </c>
      <c r="Z17" s="138">
        <v>780</v>
      </c>
      <c r="AA17" s="130">
        <v>490</v>
      </c>
      <c r="AB17" s="130">
        <v>80</v>
      </c>
      <c r="AC17" s="132">
        <f t="shared" si="8"/>
        <v>570</v>
      </c>
      <c r="AD17" s="133">
        <f t="shared" si="9"/>
        <v>0.73076923076923073</v>
      </c>
      <c r="AE17" s="139">
        <f t="shared" si="10"/>
        <v>0.81240812305503074</v>
      </c>
      <c r="AF17" s="130">
        <v>35</v>
      </c>
      <c r="AG17" s="133">
        <f t="shared" si="11"/>
        <v>4.4871794871794872E-2</v>
      </c>
      <c r="AH17" s="140">
        <f t="shared" si="12"/>
        <v>1.440599552837899</v>
      </c>
      <c r="AI17" s="130">
        <v>150</v>
      </c>
      <c r="AJ17" s="130">
        <v>20</v>
      </c>
      <c r="AK17" s="132">
        <f t="shared" si="13"/>
        <v>170</v>
      </c>
      <c r="AL17" s="133">
        <f t="shared" si="14"/>
        <v>0.21794871794871795</v>
      </c>
      <c r="AM17" s="140">
        <f t="shared" si="15"/>
        <v>4.5359678234451906</v>
      </c>
      <c r="AN17" s="130">
        <v>0</v>
      </c>
      <c r="AO17" s="121" t="s">
        <v>5</v>
      </c>
      <c r="AP17" s="120" t="s">
        <v>5</v>
      </c>
      <c r="AQ17" s="196"/>
    </row>
    <row r="18" spans="1:45" s="26" customFormat="1" x14ac:dyDescent="0.2">
      <c r="A18" s="200" t="s">
        <v>47</v>
      </c>
      <c r="B18" s="122">
        <v>10014</v>
      </c>
      <c r="C18" s="123"/>
      <c r="D18" s="124"/>
      <c r="E18" s="125"/>
      <c r="F18" s="125"/>
      <c r="G18" s="126"/>
      <c r="H18" s="127">
        <v>100010014</v>
      </c>
      <c r="I18" s="128">
        <v>1.54</v>
      </c>
      <c r="J18" s="129">
        <f t="shared" si="0"/>
        <v>154</v>
      </c>
      <c r="K18" s="130">
        <v>3358</v>
      </c>
      <c r="L18" s="130">
        <v>3401</v>
      </c>
      <c r="M18" s="131">
        <v>3465</v>
      </c>
      <c r="N18" s="132">
        <f t="shared" si="1"/>
        <v>-107</v>
      </c>
      <c r="O18" s="133">
        <f t="shared" si="2"/>
        <v>-3.0880230880230879E-2</v>
      </c>
      <c r="P18" s="134">
        <v>2180.4</v>
      </c>
      <c r="Q18" s="135">
        <v>1545</v>
      </c>
      <c r="R18" s="136">
        <v>1505</v>
      </c>
      <c r="S18" s="125">
        <f t="shared" si="3"/>
        <v>40</v>
      </c>
      <c r="T18" s="192">
        <f t="shared" si="4"/>
        <v>2.6578073089700997E-2</v>
      </c>
      <c r="U18" s="130">
        <v>1407</v>
      </c>
      <c r="V18" s="131">
        <v>1404</v>
      </c>
      <c r="W18" s="132">
        <f t="shared" si="5"/>
        <v>3</v>
      </c>
      <c r="X18" s="133">
        <f t="shared" si="6"/>
        <v>2.136752136752137E-3</v>
      </c>
      <c r="Y18" s="137">
        <f t="shared" si="7"/>
        <v>9.1363636363636367</v>
      </c>
      <c r="Z18" s="138">
        <v>1295</v>
      </c>
      <c r="AA18" s="130">
        <v>950</v>
      </c>
      <c r="AB18" s="130">
        <v>130</v>
      </c>
      <c r="AC18" s="132">
        <f t="shared" si="8"/>
        <v>1080</v>
      </c>
      <c r="AD18" s="133">
        <f t="shared" si="9"/>
        <v>0.83397683397683398</v>
      </c>
      <c r="AE18" s="139">
        <f t="shared" si="10"/>
        <v>0.92714570596973234</v>
      </c>
      <c r="AF18" s="130">
        <v>60</v>
      </c>
      <c r="AG18" s="133">
        <f t="shared" si="11"/>
        <v>4.633204633204633E-2</v>
      </c>
      <c r="AH18" s="140">
        <f t="shared" si="12"/>
        <v>1.4874806193670969</v>
      </c>
      <c r="AI18" s="130">
        <v>125</v>
      </c>
      <c r="AJ18" s="130">
        <v>10</v>
      </c>
      <c r="AK18" s="132">
        <f t="shared" si="13"/>
        <v>135</v>
      </c>
      <c r="AL18" s="133">
        <f t="shared" si="14"/>
        <v>0.10424710424710425</v>
      </c>
      <c r="AM18" s="140">
        <f t="shared" si="15"/>
        <v>2.1695998719453939</v>
      </c>
      <c r="AN18" s="130">
        <v>20</v>
      </c>
      <c r="AO18" s="121" t="s">
        <v>5</v>
      </c>
      <c r="AP18" s="119" t="s">
        <v>7</v>
      </c>
      <c r="AQ18" s="196" t="s">
        <v>48</v>
      </c>
    </row>
    <row r="19" spans="1:45" s="26" customFormat="1" x14ac:dyDescent="0.2">
      <c r="A19" s="199"/>
      <c r="B19" s="142">
        <v>10015.01</v>
      </c>
      <c r="C19" s="143"/>
      <c r="D19" s="144"/>
      <c r="E19" s="145"/>
      <c r="F19" s="145"/>
      <c r="G19" s="146"/>
      <c r="H19" s="147">
        <v>100010015.01000001</v>
      </c>
      <c r="I19" s="148">
        <v>10.08</v>
      </c>
      <c r="J19" s="149">
        <f t="shared" si="0"/>
        <v>1008</v>
      </c>
      <c r="K19" s="150">
        <v>4486</v>
      </c>
      <c r="L19" s="150">
        <v>4314</v>
      </c>
      <c r="M19" s="151">
        <v>4490</v>
      </c>
      <c r="N19" s="152">
        <f t="shared" si="1"/>
        <v>-4</v>
      </c>
      <c r="O19" s="153">
        <f t="shared" si="2"/>
        <v>-8.9086859688195994E-4</v>
      </c>
      <c r="P19" s="154">
        <v>445.2</v>
      </c>
      <c r="Q19" s="155">
        <v>2370</v>
      </c>
      <c r="R19" s="156">
        <v>2115</v>
      </c>
      <c r="S19" s="145">
        <f t="shared" si="3"/>
        <v>255</v>
      </c>
      <c r="T19" s="191">
        <f t="shared" si="4"/>
        <v>0.12056737588652482</v>
      </c>
      <c r="U19" s="150">
        <v>2187</v>
      </c>
      <c r="V19" s="151">
        <v>1944</v>
      </c>
      <c r="W19" s="152">
        <f t="shared" si="5"/>
        <v>243</v>
      </c>
      <c r="X19" s="153">
        <f t="shared" si="6"/>
        <v>0.125</v>
      </c>
      <c r="Y19" s="157">
        <f t="shared" si="7"/>
        <v>2.1696428571428572</v>
      </c>
      <c r="Z19" s="158">
        <v>1800</v>
      </c>
      <c r="AA19" s="150">
        <v>1365</v>
      </c>
      <c r="AB19" s="150">
        <v>235</v>
      </c>
      <c r="AC19" s="152">
        <f t="shared" si="8"/>
        <v>1600</v>
      </c>
      <c r="AD19" s="153">
        <f t="shared" si="9"/>
        <v>0.88888888888888884</v>
      </c>
      <c r="AE19" s="159">
        <f t="shared" si="10"/>
        <v>0.98819233681547602</v>
      </c>
      <c r="AF19" s="150">
        <v>110</v>
      </c>
      <c r="AG19" s="153">
        <f t="shared" si="11"/>
        <v>6.1111111111111109E-2</v>
      </c>
      <c r="AH19" s="160">
        <f t="shared" si="12"/>
        <v>1.961959391007805</v>
      </c>
      <c r="AI19" s="150">
        <v>65</v>
      </c>
      <c r="AJ19" s="150">
        <v>10</v>
      </c>
      <c r="AK19" s="152">
        <f t="shared" si="13"/>
        <v>75</v>
      </c>
      <c r="AL19" s="153">
        <f t="shared" si="14"/>
        <v>4.1666666666666664E-2</v>
      </c>
      <c r="AM19" s="160">
        <f t="shared" si="15"/>
        <v>0.86717031918805099</v>
      </c>
      <c r="AN19" s="150">
        <v>15</v>
      </c>
      <c r="AO19" s="141" t="s">
        <v>7</v>
      </c>
      <c r="AP19" s="119" t="s">
        <v>7</v>
      </c>
      <c r="AQ19" s="196"/>
    </row>
    <row r="20" spans="1:45" s="26" customFormat="1" x14ac:dyDescent="0.2">
      <c r="A20" s="199" t="s">
        <v>50</v>
      </c>
      <c r="B20" s="142">
        <v>10015.02</v>
      </c>
      <c r="C20" s="143"/>
      <c r="D20" s="144"/>
      <c r="E20" s="145"/>
      <c r="F20" s="145"/>
      <c r="G20" s="146"/>
      <c r="H20" s="147">
        <v>100010015.02</v>
      </c>
      <c r="I20" s="148">
        <v>1.3</v>
      </c>
      <c r="J20" s="149">
        <f t="shared" si="0"/>
        <v>130</v>
      </c>
      <c r="K20" s="150">
        <v>3763</v>
      </c>
      <c r="L20" s="150">
        <v>3854</v>
      </c>
      <c r="M20" s="151">
        <v>3844</v>
      </c>
      <c r="N20" s="152">
        <f t="shared" si="1"/>
        <v>-81</v>
      </c>
      <c r="O20" s="153">
        <f t="shared" si="2"/>
        <v>-2.1071800208116546E-2</v>
      </c>
      <c r="P20" s="154">
        <v>2888</v>
      </c>
      <c r="Q20" s="155">
        <v>1706</v>
      </c>
      <c r="R20" s="156">
        <v>1678</v>
      </c>
      <c r="S20" s="145">
        <f t="shared" si="3"/>
        <v>28</v>
      </c>
      <c r="T20" s="191">
        <f t="shared" si="4"/>
        <v>1.6686531585220502E-2</v>
      </c>
      <c r="U20" s="150">
        <v>1620</v>
      </c>
      <c r="V20" s="151">
        <v>1552</v>
      </c>
      <c r="W20" s="152">
        <f t="shared" si="5"/>
        <v>68</v>
      </c>
      <c r="X20" s="153">
        <f t="shared" si="6"/>
        <v>4.3814432989690719E-2</v>
      </c>
      <c r="Y20" s="157">
        <f t="shared" si="7"/>
        <v>12.461538461538462</v>
      </c>
      <c r="Z20" s="158">
        <v>1795</v>
      </c>
      <c r="AA20" s="150">
        <v>1310</v>
      </c>
      <c r="AB20" s="150">
        <v>195</v>
      </c>
      <c r="AC20" s="152">
        <f t="shared" si="8"/>
        <v>1505</v>
      </c>
      <c r="AD20" s="153">
        <f t="shared" si="9"/>
        <v>0.83844011142061281</v>
      </c>
      <c r="AE20" s="159">
        <f t="shared" si="10"/>
        <v>0.93210760460763387</v>
      </c>
      <c r="AF20" s="150">
        <v>130</v>
      </c>
      <c r="AG20" s="153">
        <f t="shared" si="11"/>
        <v>7.2423398328690811E-2</v>
      </c>
      <c r="AH20" s="160">
        <f t="shared" si="12"/>
        <v>2.3251379969401187</v>
      </c>
      <c r="AI20" s="150">
        <v>115</v>
      </c>
      <c r="AJ20" s="150">
        <v>0</v>
      </c>
      <c r="AK20" s="152">
        <f t="shared" si="13"/>
        <v>115</v>
      </c>
      <c r="AL20" s="153">
        <f t="shared" si="14"/>
        <v>6.4066852367688026E-2</v>
      </c>
      <c r="AM20" s="160">
        <f t="shared" si="15"/>
        <v>1.3333649476094824</v>
      </c>
      <c r="AN20" s="150">
        <v>40</v>
      </c>
      <c r="AO20" s="141" t="s">
        <v>7</v>
      </c>
      <c r="AP20" s="120" t="s">
        <v>5</v>
      </c>
      <c r="AQ20" s="196" t="s">
        <v>48</v>
      </c>
    </row>
    <row r="21" spans="1:45" s="26" customFormat="1" x14ac:dyDescent="0.2">
      <c r="A21" s="199"/>
      <c r="B21" s="142">
        <v>10015.030000000001</v>
      </c>
      <c r="C21" s="143"/>
      <c r="D21" s="144"/>
      <c r="E21" s="145"/>
      <c r="F21" s="145"/>
      <c r="G21" s="146"/>
      <c r="H21" s="147">
        <v>100010015.03</v>
      </c>
      <c r="I21" s="148">
        <v>2.9</v>
      </c>
      <c r="J21" s="149">
        <f t="shared" si="0"/>
        <v>290</v>
      </c>
      <c r="K21" s="150">
        <v>5331</v>
      </c>
      <c r="L21" s="150">
        <v>5525</v>
      </c>
      <c r="M21" s="151">
        <v>5362</v>
      </c>
      <c r="N21" s="152">
        <f t="shared" si="1"/>
        <v>-31</v>
      </c>
      <c r="O21" s="153">
        <f t="shared" si="2"/>
        <v>-5.7814248414770611E-3</v>
      </c>
      <c r="P21" s="154">
        <v>1841.3</v>
      </c>
      <c r="Q21" s="155">
        <v>2189</v>
      </c>
      <c r="R21" s="156">
        <v>2144</v>
      </c>
      <c r="S21" s="145">
        <f t="shared" si="3"/>
        <v>45</v>
      </c>
      <c r="T21" s="191">
        <f t="shared" si="4"/>
        <v>2.0988805970149255E-2</v>
      </c>
      <c r="U21" s="150">
        <v>2054</v>
      </c>
      <c r="V21" s="151">
        <v>2009</v>
      </c>
      <c r="W21" s="152">
        <f t="shared" si="5"/>
        <v>45</v>
      </c>
      <c r="X21" s="153">
        <f t="shared" si="6"/>
        <v>2.2399203583872575E-2</v>
      </c>
      <c r="Y21" s="157">
        <f t="shared" si="7"/>
        <v>7.0827586206896553</v>
      </c>
      <c r="Z21" s="158">
        <v>2040</v>
      </c>
      <c r="AA21" s="150">
        <v>1545</v>
      </c>
      <c r="AB21" s="150">
        <v>215</v>
      </c>
      <c r="AC21" s="152">
        <f t="shared" si="8"/>
        <v>1760</v>
      </c>
      <c r="AD21" s="153">
        <f t="shared" si="9"/>
        <v>0.86274509803921573</v>
      </c>
      <c r="AE21" s="159">
        <f t="shared" si="10"/>
        <v>0.95912785632090325</v>
      </c>
      <c r="AF21" s="150">
        <v>110</v>
      </c>
      <c r="AG21" s="153">
        <f t="shared" si="11"/>
        <v>5.3921568627450983E-2</v>
      </c>
      <c r="AH21" s="160">
        <f t="shared" si="12"/>
        <v>1.7311406391245341</v>
      </c>
      <c r="AI21" s="150">
        <v>135</v>
      </c>
      <c r="AJ21" s="150">
        <v>0</v>
      </c>
      <c r="AK21" s="152">
        <f t="shared" si="13"/>
        <v>135</v>
      </c>
      <c r="AL21" s="153">
        <f t="shared" si="14"/>
        <v>6.6176470588235295E-2</v>
      </c>
      <c r="AM21" s="160">
        <f t="shared" si="15"/>
        <v>1.3772705069457283</v>
      </c>
      <c r="AN21" s="150">
        <v>40</v>
      </c>
      <c r="AO21" s="141" t="s">
        <v>7</v>
      </c>
      <c r="AP21" s="119" t="s">
        <v>7</v>
      </c>
      <c r="AQ21" s="196"/>
    </row>
    <row r="22" spans="1:45" s="26" customFormat="1" x14ac:dyDescent="0.2">
      <c r="A22" s="199"/>
      <c r="B22" s="142">
        <v>10015.040000000001</v>
      </c>
      <c r="C22" s="143"/>
      <c r="D22" s="144"/>
      <c r="E22" s="145"/>
      <c r="F22" s="145"/>
      <c r="G22" s="146"/>
      <c r="H22" s="147">
        <v>100010015.04000001</v>
      </c>
      <c r="I22" s="148">
        <v>3.11</v>
      </c>
      <c r="J22" s="149">
        <f t="shared" si="0"/>
        <v>311</v>
      </c>
      <c r="K22" s="150">
        <v>5840</v>
      </c>
      <c r="L22" s="150">
        <v>6009</v>
      </c>
      <c r="M22" s="151">
        <v>5605</v>
      </c>
      <c r="N22" s="152">
        <f t="shared" si="1"/>
        <v>235</v>
      </c>
      <c r="O22" s="153">
        <f t="shared" si="2"/>
        <v>4.1926851025869759E-2</v>
      </c>
      <c r="P22" s="154">
        <v>1877.1</v>
      </c>
      <c r="Q22" s="155">
        <v>2313</v>
      </c>
      <c r="R22" s="156">
        <v>2048</v>
      </c>
      <c r="S22" s="145">
        <f t="shared" si="3"/>
        <v>265</v>
      </c>
      <c r="T22" s="191">
        <f t="shared" si="4"/>
        <v>0.12939453125</v>
      </c>
      <c r="U22" s="150">
        <v>2215</v>
      </c>
      <c r="V22" s="151">
        <v>1944</v>
      </c>
      <c r="W22" s="152">
        <f t="shared" si="5"/>
        <v>271</v>
      </c>
      <c r="X22" s="153">
        <f t="shared" si="6"/>
        <v>0.13940329218106995</v>
      </c>
      <c r="Y22" s="157">
        <f t="shared" si="7"/>
        <v>7.122186495176849</v>
      </c>
      <c r="Z22" s="158">
        <v>2710</v>
      </c>
      <c r="AA22" s="150">
        <v>2260</v>
      </c>
      <c r="AB22" s="150">
        <v>260</v>
      </c>
      <c r="AC22" s="152">
        <f t="shared" si="8"/>
        <v>2520</v>
      </c>
      <c r="AD22" s="153">
        <f t="shared" si="9"/>
        <v>0.92988929889298888</v>
      </c>
      <c r="AE22" s="159">
        <f t="shared" si="10"/>
        <v>1.0337731641593633</v>
      </c>
      <c r="AF22" s="150">
        <v>65</v>
      </c>
      <c r="AG22" s="153">
        <f t="shared" si="11"/>
        <v>2.3985239852398525E-2</v>
      </c>
      <c r="AH22" s="160">
        <f t="shared" si="12"/>
        <v>0.77004108939253002</v>
      </c>
      <c r="AI22" s="150">
        <v>50</v>
      </c>
      <c r="AJ22" s="150">
        <v>0</v>
      </c>
      <c r="AK22" s="152">
        <f t="shared" si="13"/>
        <v>50</v>
      </c>
      <c r="AL22" s="153">
        <f t="shared" si="14"/>
        <v>1.8450184501845018E-2</v>
      </c>
      <c r="AM22" s="160">
        <f t="shared" si="15"/>
        <v>0.38398685720504105</v>
      </c>
      <c r="AN22" s="150">
        <v>75</v>
      </c>
      <c r="AO22" s="141" t="s">
        <v>7</v>
      </c>
      <c r="AP22" s="119" t="s">
        <v>7</v>
      </c>
      <c r="AQ22" s="196"/>
    </row>
    <row r="23" spans="1:45" s="26" customFormat="1" x14ac:dyDescent="0.2">
      <c r="A23" s="199" t="s">
        <v>68</v>
      </c>
      <c r="B23" s="142">
        <v>10016.01</v>
      </c>
      <c r="C23" s="143">
        <v>10016</v>
      </c>
      <c r="D23" s="154">
        <v>0.371193522</v>
      </c>
      <c r="E23" s="154">
        <v>7821</v>
      </c>
      <c r="F23" s="154">
        <v>3814</v>
      </c>
      <c r="G23" s="146">
        <v>3254</v>
      </c>
      <c r="H23" s="147"/>
      <c r="I23" s="148">
        <v>6.44</v>
      </c>
      <c r="J23" s="149">
        <f t="shared" si="0"/>
        <v>644</v>
      </c>
      <c r="K23" s="150">
        <v>4672</v>
      </c>
      <c r="L23" s="150">
        <v>4407</v>
      </c>
      <c r="M23" s="151">
        <f>E23*D23</f>
        <v>2903.1045355619999</v>
      </c>
      <c r="N23" s="152">
        <f t="shared" si="1"/>
        <v>1768.8954644380001</v>
      </c>
      <c r="O23" s="153">
        <f t="shared" si="2"/>
        <v>0.60931166713759655</v>
      </c>
      <c r="P23" s="154">
        <v>725.1</v>
      </c>
      <c r="Q23" s="155">
        <v>2054</v>
      </c>
      <c r="R23" s="156">
        <f>F23*D23</f>
        <v>1415.7320929079999</v>
      </c>
      <c r="S23" s="145">
        <f t="shared" si="3"/>
        <v>638.26790709200009</v>
      </c>
      <c r="T23" s="191">
        <f t="shared" si="4"/>
        <v>0.45083947046856793</v>
      </c>
      <c r="U23" s="150">
        <v>1843</v>
      </c>
      <c r="V23" s="151">
        <f>G23*D23</f>
        <v>1207.863720588</v>
      </c>
      <c r="W23" s="152">
        <f t="shared" si="5"/>
        <v>635.13627941200002</v>
      </c>
      <c r="X23" s="153">
        <f t="shared" si="6"/>
        <v>0.52583438726250464</v>
      </c>
      <c r="Y23" s="157">
        <f t="shared" si="7"/>
        <v>2.8618012422360248</v>
      </c>
      <c r="Z23" s="158">
        <v>2505</v>
      </c>
      <c r="AA23" s="150">
        <v>2185</v>
      </c>
      <c r="AB23" s="150">
        <v>170</v>
      </c>
      <c r="AC23" s="152">
        <f t="shared" si="8"/>
        <v>2355</v>
      </c>
      <c r="AD23" s="153">
        <f t="shared" si="9"/>
        <v>0.94011976047904189</v>
      </c>
      <c r="AE23" s="159">
        <f t="shared" si="10"/>
        <v>1.0451465358684637</v>
      </c>
      <c r="AF23" s="150">
        <v>55</v>
      </c>
      <c r="AG23" s="153">
        <f t="shared" si="11"/>
        <v>2.1956087824351298E-2</v>
      </c>
      <c r="AH23" s="160">
        <f t="shared" si="12"/>
        <v>0.70489558958364262</v>
      </c>
      <c r="AI23" s="150">
        <v>40</v>
      </c>
      <c r="AJ23" s="150">
        <v>0</v>
      </c>
      <c r="AK23" s="152">
        <f t="shared" si="13"/>
        <v>40</v>
      </c>
      <c r="AL23" s="153">
        <f t="shared" si="14"/>
        <v>1.5968063872255488E-2</v>
      </c>
      <c r="AM23" s="160">
        <f t="shared" si="15"/>
        <v>0.33232874507805549</v>
      </c>
      <c r="AN23" s="150">
        <v>45</v>
      </c>
      <c r="AO23" s="141" t="s">
        <v>7</v>
      </c>
      <c r="AP23" s="119" t="s">
        <v>7</v>
      </c>
      <c r="AQ23" s="196" t="s">
        <v>45</v>
      </c>
      <c r="AR23" s="254" t="s">
        <v>156</v>
      </c>
      <c r="AS23" s="221"/>
    </row>
    <row r="24" spans="1:45" s="26" customFormat="1" x14ac:dyDescent="0.2">
      <c r="A24" s="200" t="s">
        <v>49</v>
      </c>
      <c r="B24" s="122">
        <v>10016.02</v>
      </c>
      <c r="C24" s="123">
        <v>10016</v>
      </c>
      <c r="D24" s="134">
        <v>0.62850062200000001</v>
      </c>
      <c r="E24" s="134">
        <v>7821</v>
      </c>
      <c r="F24" s="134">
        <v>3814</v>
      </c>
      <c r="G24" s="126">
        <v>3254</v>
      </c>
      <c r="H24" s="127"/>
      <c r="I24" s="128">
        <v>19.760000000000002</v>
      </c>
      <c r="J24" s="129">
        <f t="shared" si="0"/>
        <v>1976.0000000000002</v>
      </c>
      <c r="K24" s="130">
        <v>5183</v>
      </c>
      <c r="L24" s="130">
        <v>5206</v>
      </c>
      <c r="M24" s="131">
        <f>E24*D24</f>
        <v>4915.5033646620004</v>
      </c>
      <c r="N24" s="132">
        <f t="shared" si="1"/>
        <v>267.49663533799958</v>
      </c>
      <c r="O24" s="133">
        <f t="shared" si="2"/>
        <v>5.4418971058194598E-2</v>
      </c>
      <c r="P24" s="134">
        <v>262.3</v>
      </c>
      <c r="Q24" s="135">
        <v>2746</v>
      </c>
      <c r="R24" s="136">
        <f>F24*D24</f>
        <v>2397.101372308</v>
      </c>
      <c r="S24" s="125">
        <f t="shared" si="3"/>
        <v>348.89862769199999</v>
      </c>
      <c r="T24" s="192">
        <f t="shared" si="4"/>
        <v>0.14555021816039015</v>
      </c>
      <c r="U24" s="130">
        <v>2271</v>
      </c>
      <c r="V24" s="131">
        <f>G24*D24</f>
        <v>2045.1410239879999</v>
      </c>
      <c r="W24" s="132">
        <f t="shared" si="5"/>
        <v>225.85897601200008</v>
      </c>
      <c r="X24" s="133">
        <f t="shared" si="6"/>
        <v>0.11043687127823482</v>
      </c>
      <c r="Y24" s="137">
        <f t="shared" si="7"/>
        <v>1.1492914979757083</v>
      </c>
      <c r="Z24" s="138">
        <v>2280</v>
      </c>
      <c r="AA24" s="130">
        <v>1555</v>
      </c>
      <c r="AB24" s="130">
        <v>185</v>
      </c>
      <c r="AC24" s="132">
        <f t="shared" si="8"/>
        <v>1740</v>
      </c>
      <c r="AD24" s="133">
        <f t="shared" si="9"/>
        <v>0.76315789473684215</v>
      </c>
      <c r="AE24" s="139">
        <f t="shared" si="10"/>
        <v>0.84841513127907653</v>
      </c>
      <c r="AF24" s="130">
        <v>230</v>
      </c>
      <c r="AG24" s="133">
        <f t="shared" si="11"/>
        <v>0.10087719298245613</v>
      </c>
      <c r="AH24" s="140">
        <f t="shared" si="12"/>
        <v>3.2386410999889605</v>
      </c>
      <c r="AI24" s="130">
        <v>230</v>
      </c>
      <c r="AJ24" s="130">
        <v>15</v>
      </c>
      <c r="AK24" s="132">
        <f t="shared" si="13"/>
        <v>245</v>
      </c>
      <c r="AL24" s="133">
        <f t="shared" si="14"/>
        <v>0.10745614035087719</v>
      </c>
      <c r="AM24" s="140">
        <f t="shared" si="15"/>
        <v>2.2363866126428684</v>
      </c>
      <c r="AN24" s="130">
        <v>60</v>
      </c>
      <c r="AO24" s="121" t="s">
        <v>5</v>
      </c>
      <c r="AP24" s="119" t="s">
        <v>7</v>
      </c>
      <c r="AQ24" s="196" t="s">
        <v>45</v>
      </c>
      <c r="AR24" s="221" t="s">
        <v>157</v>
      </c>
      <c r="AS24" s="221"/>
    </row>
    <row r="25" spans="1:45" s="26" customFormat="1" x14ac:dyDescent="0.2">
      <c r="A25" s="196" t="s">
        <v>66</v>
      </c>
      <c r="B25" s="31">
        <v>10017</v>
      </c>
      <c r="C25" s="12"/>
      <c r="D25" s="32"/>
      <c r="E25" s="34"/>
      <c r="F25" s="34"/>
      <c r="G25" s="35"/>
      <c r="H25" s="92">
        <v>100010017</v>
      </c>
      <c r="I25" s="38">
        <v>152.09</v>
      </c>
      <c r="J25" s="40">
        <f t="shared" si="0"/>
        <v>15209</v>
      </c>
      <c r="K25" s="93">
        <v>4816</v>
      </c>
      <c r="L25" s="93">
        <v>3477</v>
      </c>
      <c r="M25" s="94">
        <v>1756</v>
      </c>
      <c r="N25" s="42">
        <f t="shared" si="1"/>
        <v>3060</v>
      </c>
      <c r="O25" s="44">
        <f t="shared" si="2"/>
        <v>1.7425968109339407</v>
      </c>
      <c r="P25" s="26">
        <v>31.7</v>
      </c>
      <c r="Q25" s="95">
        <v>1860</v>
      </c>
      <c r="R25" s="96">
        <v>650</v>
      </c>
      <c r="S25" s="36">
        <f t="shared" si="3"/>
        <v>1210</v>
      </c>
      <c r="T25" s="193">
        <f t="shared" si="4"/>
        <v>1.8615384615384616</v>
      </c>
      <c r="U25" s="93">
        <v>1755</v>
      </c>
      <c r="V25" s="94">
        <v>616</v>
      </c>
      <c r="W25" s="42">
        <f t="shared" si="5"/>
        <v>1139</v>
      </c>
      <c r="X25" s="44">
        <f t="shared" si="6"/>
        <v>1.849025974025974</v>
      </c>
      <c r="Y25" s="23">
        <f t="shared" si="7"/>
        <v>0.11539220198566638</v>
      </c>
      <c r="Z25" s="48">
        <v>2555</v>
      </c>
      <c r="AA25" s="41">
        <v>2320</v>
      </c>
      <c r="AB25" s="41">
        <v>175</v>
      </c>
      <c r="AC25" s="42">
        <f t="shared" si="8"/>
        <v>2495</v>
      </c>
      <c r="AD25" s="44">
        <f t="shared" si="9"/>
        <v>0.97651663405088063</v>
      </c>
      <c r="AE25" s="14">
        <f t="shared" si="10"/>
        <v>1.0856095363596632</v>
      </c>
      <c r="AF25" s="41">
        <v>0</v>
      </c>
      <c r="AG25" s="44">
        <f t="shared" si="11"/>
        <v>0</v>
      </c>
      <c r="AH25" s="15">
        <f t="shared" si="12"/>
        <v>0</v>
      </c>
      <c r="AI25" s="41">
        <v>20</v>
      </c>
      <c r="AJ25" s="41">
        <v>10</v>
      </c>
      <c r="AK25" s="42">
        <f t="shared" si="13"/>
        <v>30</v>
      </c>
      <c r="AL25" s="44">
        <f t="shared" si="14"/>
        <v>1.1741682974559686E-2</v>
      </c>
      <c r="AM25" s="15">
        <f t="shared" si="15"/>
        <v>0.24436893534849188</v>
      </c>
      <c r="AN25" s="41">
        <v>35</v>
      </c>
      <c r="AO25" s="16" t="s">
        <v>3</v>
      </c>
      <c r="AP25" s="117" t="s">
        <v>3</v>
      </c>
      <c r="AQ25" s="196"/>
    </row>
    <row r="26" spans="1:45" s="26" customFormat="1" x14ac:dyDescent="0.2">
      <c r="A26" s="199"/>
      <c r="B26" s="142">
        <v>10100.01</v>
      </c>
      <c r="C26" s="143"/>
      <c r="D26" s="144"/>
      <c r="E26" s="145"/>
      <c r="F26" s="145"/>
      <c r="G26" s="146"/>
      <c r="H26" s="147">
        <v>100010100.01000001</v>
      </c>
      <c r="I26" s="148">
        <v>10.75</v>
      </c>
      <c r="J26" s="149">
        <f t="shared" si="0"/>
        <v>1075</v>
      </c>
      <c r="K26" s="150">
        <v>5777</v>
      </c>
      <c r="L26" s="150">
        <v>5313</v>
      </c>
      <c r="M26" s="151">
        <v>5047</v>
      </c>
      <c r="N26" s="152">
        <f t="shared" si="1"/>
        <v>730</v>
      </c>
      <c r="O26" s="153">
        <f t="shared" si="2"/>
        <v>0.14464038042401425</v>
      </c>
      <c r="P26" s="154">
        <v>537.29999999999995</v>
      </c>
      <c r="Q26" s="155">
        <v>2641</v>
      </c>
      <c r="R26" s="156">
        <v>2107</v>
      </c>
      <c r="S26" s="145">
        <f t="shared" si="3"/>
        <v>534</v>
      </c>
      <c r="T26" s="191">
        <f t="shared" si="4"/>
        <v>0.25344091124822021</v>
      </c>
      <c r="U26" s="150">
        <v>2482</v>
      </c>
      <c r="V26" s="151">
        <v>1987</v>
      </c>
      <c r="W26" s="152">
        <f t="shared" si="5"/>
        <v>495</v>
      </c>
      <c r="X26" s="153">
        <f t="shared" si="6"/>
        <v>0.24911927528938096</v>
      </c>
      <c r="Y26" s="157">
        <f t="shared" si="7"/>
        <v>2.3088372093023257</v>
      </c>
      <c r="Z26" s="158">
        <v>2860</v>
      </c>
      <c r="AA26" s="150">
        <v>2420</v>
      </c>
      <c r="AB26" s="150">
        <v>250</v>
      </c>
      <c r="AC26" s="152">
        <f t="shared" si="8"/>
        <v>2670</v>
      </c>
      <c r="AD26" s="153">
        <f t="shared" si="9"/>
        <v>0.93356643356643354</v>
      </c>
      <c r="AE26" s="159">
        <f t="shared" si="10"/>
        <v>1.0378610950033169</v>
      </c>
      <c r="AF26" s="150">
        <v>120</v>
      </c>
      <c r="AG26" s="153">
        <f t="shared" si="11"/>
        <v>4.195804195804196E-2</v>
      </c>
      <c r="AH26" s="160">
        <f t="shared" si="12"/>
        <v>1.3470541273289445</v>
      </c>
      <c r="AI26" s="150">
        <v>20</v>
      </c>
      <c r="AJ26" s="150">
        <v>0</v>
      </c>
      <c r="AK26" s="152">
        <f t="shared" si="13"/>
        <v>20</v>
      </c>
      <c r="AL26" s="153">
        <f t="shared" si="14"/>
        <v>6.993006993006993E-3</v>
      </c>
      <c r="AM26" s="160">
        <f t="shared" si="15"/>
        <v>0.14553907454904352</v>
      </c>
      <c r="AN26" s="150">
        <v>45</v>
      </c>
      <c r="AO26" s="141" t="s">
        <v>7</v>
      </c>
      <c r="AP26" s="119" t="s">
        <v>7</v>
      </c>
      <c r="AQ26" s="196"/>
    </row>
    <row r="27" spans="1:45" s="26" customFormat="1" x14ac:dyDescent="0.2">
      <c r="A27" s="196"/>
      <c r="B27" s="31">
        <v>10100.030000000001</v>
      </c>
      <c r="C27" s="12"/>
      <c r="D27" s="32"/>
      <c r="E27" s="34"/>
      <c r="F27" s="34"/>
      <c r="G27" s="35"/>
      <c r="H27" s="92">
        <v>100010100.03</v>
      </c>
      <c r="I27" s="38">
        <v>132.02000000000001</v>
      </c>
      <c r="J27" s="40">
        <f t="shared" si="0"/>
        <v>13202.000000000002</v>
      </c>
      <c r="K27" s="93">
        <v>3310</v>
      </c>
      <c r="L27" s="93">
        <v>3406</v>
      </c>
      <c r="M27" s="94">
        <v>3321</v>
      </c>
      <c r="N27" s="42">
        <f t="shared" si="1"/>
        <v>-11</v>
      </c>
      <c r="O27" s="44">
        <f t="shared" si="2"/>
        <v>-3.3122553447756699E-3</v>
      </c>
      <c r="P27" s="26">
        <v>25.1</v>
      </c>
      <c r="Q27" s="95">
        <v>1324</v>
      </c>
      <c r="R27" s="96">
        <v>1261</v>
      </c>
      <c r="S27" s="36">
        <f t="shared" si="3"/>
        <v>63</v>
      </c>
      <c r="T27" s="193">
        <f t="shared" si="4"/>
        <v>4.9960348929421097E-2</v>
      </c>
      <c r="U27" s="93">
        <v>1271</v>
      </c>
      <c r="V27" s="94">
        <v>1197</v>
      </c>
      <c r="W27" s="42">
        <f t="shared" si="5"/>
        <v>74</v>
      </c>
      <c r="X27" s="44">
        <f t="shared" si="6"/>
        <v>6.1821219715956555E-2</v>
      </c>
      <c r="Y27" s="23">
        <f t="shared" si="7"/>
        <v>9.6273291925465826E-2</v>
      </c>
      <c r="Z27" s="48">
        <v>1515</v>
      </c>
      <c r="AA27" s="41">
        <v>1270</v>
      </c>
      <c r="AB27" s="41">
        <v>155</v>
      </c>
      <c r="AC27" s="42">
        <f t="shared" si="8"/>
        <v>1425</v>
      </c>
      <c r="AD27" s="44">
        <f t="shared" si="9"/>
        <v>0.94059405940594054</v>
      </c>
      <c r="AE27" s="14">
        <f t="shared" si="10"/>
        <v>1.045673821754</v>
      </c>
      <c r="AF27" s="41">
        <v>20</v>
      </c>
      <c r="AG27" s="44">
        <f t="shared" si="11"/>
        <v>1.3201320132013201E-2</v>
      </c>
      <c r="AH27" s="15">
        <f t="shared" si="12"/>
        <v>0.4238256110187878</v>
      </c>
      <c r="AI27" s="41">
        <v>20</v>
      </c>
      <c r="AJ27" s="41">
        <v>0</v>
      </c>
      <c r="AK27" s="42">
        <f t="shared" si="13"/>
        <v>20</v>
      </c>
      <c r="AL27" s="44">
        <f t="shared" si="14"/>
        <v>1.3201320132013201E-2</v>
      </c>
      <c r="AM27" s="15">
        <f t="shared" si="15"/>
        <v>0.27474703182195676</v>
      </c>
      <c r="AN27" s="41">
        <v>40</v>
      </c>
      <c r="AO27" s="16" t="s">
        <v>3</v>
      </c>
      <c r="AP27" s="117" t="s">
        <v>3</v>
      </c>
      <c r="AQ27" s="196"/>
    </row>
    <row r="28" spans="1:45" s="26" customFormat="1" x14ac:dyDescent="0.2">
      <c r="A28" s="196"/>
      <c r="B28" s="31">
        <v>10100.040000000001</v>
      </c>
      <c r="C28" s="12"/>
      <c r="D28" s="32"/>
      <c r="E28" s="34"/>
      <c r="F28" s="34"/>
      <c r="G28" s="35"/>
      <c r="H28" s="92">
        <v>100010100.04000001</v>
      </c>
      <c r="I28" s="38">
        <v>31.1</v>
      </c>
      <c r="J28" s="40">
        <f t="shared" si="0"/>
        <v>3110</v>
      </c>
      <c r="K28" s="93">
        <v>4345</v>
      </c>
      <c r="L28" s="93">
        <v>3967</v>
      </c>
      <c r="M28" s="94">
        <v>4075</v>
      </c>
      <c r="N28" s="42">
        <f t="shared" si="1"/>
        <v>270</v>
      </c>
      <c r="O28" s="44">
        <f t="shared" si="2"/>
        <v>6.6257668711656448E-2</v>
      </c>
      <c r="P28" s="26">
        <v>139.69999999999999</v>
      </c>
      <c r="Q28" s="95">
        <v>1654</v>
      </c>
      <c r="R28" s="96">
        <v>1393</v>
      </c>
      <c r="S28" s="36">
        <f t="shared" si="3"/>
        <v>261</v>
      </c>
      <c r="T28" s="193">
        <f t="shared" si="4"/>
        <v>0.18736539842067479</v>
      </c>
      <c r="U28" s="93">
        <v>1613</v>
      </c>
      <c r="V28" s="94">
        <v>1359</v>
      </c>
      <c r="W28" s="42">
        <f t="shared" si="5"/>
        <v>254</v>
      </c>
      <c r="X28" s="44">
        <f t="shared" si="6"/>
        <v>0.18690213392200147</v>
      </c>
      <c r="Y28" s="23">
        <f t="shared" si="7"/>
        <v>0.51864951768488743</v>
      </c>
      <c r="Z28" s="48">
        <v>2195</v>
      </c>
      <c r="AA28" s="41">
        <v>1940</v>
      </c>
      <c r="AB28" s="41">
        <v>155</v>
      </c>
      <c r="AC28" s="42">
        <f t="shared" si="8"/>
        <v>2095</v>
      </c>
      <c r="AD28" s="44">
        <f t="shared" si="9"/>
        <v>0.95444191343963558</v>
      </c>
      <c r="AE28" s="14">
        <f t="shared" si="10"/>
        <v>1.0610687078961163</v>
      </c>
      <c r="AF28" s="41">
        <v>20</v>
      </c>
      <c r="AG28" s="44">
        <f t="shared" si="11"/>
        <v>9.1116173120728925E-3</v>
      </c>
      <c r="AH28" s="15">
        <f t="shared" si="12"/>
        <v>0.2925265606803934</v>
      </c>
      <c r="AI28" s="41">
        <v>30</v>
      </c>
      <c r="AJ28" s="41">
        <v>10</v>
      </c>
      <c r="AK28" s="42">
        <f t="shared" si="13"/>
        <v>40</v>
      </c>
      <c r="AL28" s="44">
        <f t="shared" si="14"/>
        <v>1.8223234624145785E-2</v>
      </c>
      <c r="AM28" s="15">
        <f t="shared" si="15"/>
        <v>0.37926355645582188</v>
      </c>
      <c r="AN28" s="41">
        <v>50</v>
      </c>
      <c r="AO28" s="16" t="s">
        <v>3</v>
      </c>
      <c r="AP28" s="117" t="s">
        <v>3</v>
      </c>
      <c r="AQ28" s="196"/>
      <c r="AS28" s="27"/>
    </row>
    <row r="29" spans="1:45" s="26" customFormat="1" x14ac:dyDescent="0.2">
      <c r="A29" s="196" t="s">
        <v>73</v>
      </c>
      <c r="B29" s="31">
        <v>10110</v>
      </c>
      <c r="C29" s="12"/>
      <c r="D29" s="32"/>
      <c r="E29" s="34"/>
      <c r="F29" s="34"/>
      <c r="G29" s="35"/>
      <c r="H29" s="92">
        <v>100010110</v>
      </c>
      <c r="I29" s="38">
        <v>48.23</v>
      </c>
      <c r="J29" s="40">
        <f t="shared" si="0"/>
        <v>4823</v>
      </c>
      <c r="K29" s="93">
        <v>3119</v>
      </c>
      <c r="L29" s="93">
        <v>2450</v>
      </c>
      <c r="M29" s="94">
        <v>2148</v>
      </c>
      <c r="N29" s="42">
        <f t="shared" si="1"/>
        <v>971</v>
      </c>
      <c r="O29" s="44">
        <f t="shared" si="2"/>
        <v>0.452048417132216</v>
      </c>
      <c r="P29" s="26">
        <v>64.7</v>
      </c>
      <c r="Q29" s="95">
        <v>1223</v>
      </c>
      <c r="R29" s="96">
        <v>842</v>
      </c>
      <c r="S29" s="36">
        <f t="shared" si="3"/>
        <v>381</v>
      </c>
      <c r="T29" s="193">
        <f t="shared" si="4"/>
        <v>0.45249406175771972</v>
      </c>
      <c r="U29" s="93">
        <v>1155</v>
      </c>
      <c r="V29" s="94">
        <v>781</v>
      </c>
      <c r="W29" s="42">
        <f t="shared" si="5"/>
        <v>374</v>
      </c>
      <c r="X29" s="44">
        <f t="shared" si="6"/>
        <v>0.47887323943661969</v>
      </c>
      <c r="Y29" s="23">
        <f t="shared" si="7"/>
        <v>0.23947750362844702</v>
      </c>
      <c r="Z29" s="48">
        <v>1415</v>
      </c>
      <c r="AA29" s="41">
        <v>1250</v>
      </c>
      <c r="AB29" s="41">
        <v>70</v>
      </c>
      <c r="AC29" s="42">
        <f t="shared" si="8"/>
        <v>1320</v>
      </c>
      <c r="AD29" s="44">
        <f t="shared" si="9"/>
        <v>0.93286219081272082</v>
      </c>
      <c r="AE29" s="14">
        <f t="shared" si="10"/>
        <v>1.0370781767992805</v>
      </c>
      <c r="AF29" s="41">
        <v>10</v>
      </c>
      <c r="AG29" s="44">
        <f t="shared" si="11"/>
        <v>7.0671378091872791E-3</v>
      </c>
      <c r="AH29" s="15">
        <f t="shared" si="12"/>
        <v>0.22688897551005777</v>
      </c>
      <c r="AI29" s="41">
        <v>30</v>
      </c>
      <c r="AJ29" s="41">
        <v>0</v>
      </c>
      <c r="AK29" s="42">
        <f t="shared" si="13"/>
        <v>30</v>
      </c>
      <c r="AL29" s="44">
        <f t="shared" si="14"/>
        <v>2.1201413427561839E-2</v>
      </c>
      <c r="AM29" s="15">
        <f t="shared" si="15"/>
        <v>0.44124567478119914</v>
      </c>
      <c r="AN29" s="41">
        <v>60</v>
      </c>
      <c r="AO29" s="16" t="s">
        <v>3</v>
      </c>
      <c r="AP29" s="117" t="s">
        <v>3</v>
      </c>
      <c r="AQ29" s="196"/>
      <c r="AS29" s="27"/>
    </row>
    <row r="30" spans="1:45" s="26" customFormat="1" x14ac:dyDescent="0.2">
      <c r="A30" s="199" t="s">
        <v>51</v>
      </c>
      <c r="B30" s="142">
        <v>10170.01</v>
      </c>
      <c r="C30" s="143"/>
      <c r="D30" s="144"/>
      <c r="E30" s="145"/>
      <c r="F30" s="145"/>
      <c r="G30" s="146"/>
      <c r="H30" s="147">
        <v>100010170.01000001</v>
      </c>
      <c r="I30" s="148">
        <v>2.68</v>
      </c>
      <c r="J30" s="149">
        <f t="shared" si="0"/>
        <v>268</v>
      </c>
      <c r="K30" s="150">
        <v>2794</v>
      </c>
      <c r="L30" s="150">
        <v>2998</v>
      </c>
      <c r="M30" s="151">
        <v>3088</v>
      </c>
      <c r="N30" s="152">
        <f t="shared" si="1"/>
        <v>-294</v>
      </c>
      <c r="O30" s="153">
        <f t="shared" si="2"/>
        <v>-9.5207253886010368E-2</v>
      </c>
      <c r="P30" s="154">
        <v>1041.7</v>
      </c>
      <c r="Q30" s="155">
        <v>1292</v>
      </c>
      <c r="R30" s="156">
        <v>1296</v>
      </c>
      <c r="S30" s="145">
        <f t="shared" si="3"/>
        <v>-4</v>
      </c>
      <c r="T30" s="191">
        <f t="shared" si="4"/>
        <v>-3.0864197530864196E-3</v>
      </c>
      <c r="U30" s="150">
        <v>1191</v>
      </c>
      <c r="V30" s="151">
        <v>1238</v>
      </c>
      <c r="W30" s="152">
        <f t="shared" si="5"/>
        <v>-47</v>
      </c>
      <c r="X30" s="153">
        <f t="shared" si="6"/>
        <v>-3.7964458804523427E-2</v>
      </c>
      <c r="Y30" s="157">
        <f t="shared" si="7"/>
        <v>4.4440298507462686</v>
      </c>
      <c r="Z30" s="158">
        <v>1360</v>
      </c>
      <c r="AA30" s="150">
        <v>1085</v>
      </c>
      <c r="AB30" s="150">
        <v>170</v>
      </c>
      <c r="AC30" s="152">
        <f t="shared" si="8"/>
        <v>1255</v>
      </c>
      <c r="AD30" s="153">
        <f t="shared" si="9"/>
        <v>0.92279411764705888</v>
      </c>
      <c r="AE30" s="159">
        <f t="shared" si="10"/>
        <v>1.0258853349568753</v>
      </c>
      <c r="AF30" s="150">
        <v>45</v>
      </c>
      <c r="AG30" s="153">
        <f t="shared" si="11"/>
        <v>3.3088235294117647E-2</v>
      </c>
      <c r="AH30" s="160">
        <f t="shared" si="12"/>
        <v>1.0622908467355094</v>
      </c>
      <c r="AI30" s="150">
        <v>35</v>
      </c>
      <c r="AJ30" s="150">
        <v>10</v>
      </c>
      <c r="AK30" s="152">
        <f t="shared" si="13"/>
        <v>45</v>
      </c>
      <c r="AL30" s="153">
        <f t="shared" si="14"/>
        <v>3.3088235294117647E-2</v>
      </c>
      <c r="AM30" s="160">
        <f t="shared" si="15"/>
        <v>0.68863525347286414</v>
      </c>
      <c r="AN30" s="150">
        <v>20</v>
      </c>
      <c r="AO30" s="141" t="s">
        <v>7</v>
      </c>
      <c r="AP30" s="119" t="s">
        <v>7</v>
      </c>
      <c r="AQ30" s="196"/>
      <c r="AS30" s="27"/>
    </row>
    <row r="31" spans="1:45" s="26" customFormat="1" x14ac:dyDescent="0.2">
      <c r="A31" s="199" t="s">
        <v>60</v>
      </c>
      <c r="B31" s="142">
        <v>10170.02</v>
      </c>
      <c r="C31" s="143"/>
      <c r="D31" s="144"/>
      <c r="E31" s="145"/>
      <c r="F31" s="145"/>
      <c r="G31" s="146"/>
      <c r="H31" s="147">
        <v>100010170.02</v>
      </c>
      <c r="I31" s="148">
        <v>1.56</v>
      </c>
      <c r="J31" s="149">
        <f t="shared" si="0"/>
        <v>156</v>
      </c>
      <c r="K31" s="150">
        <v>4034</v>
      </c>
      <c r="L31" s="150">
        <v>4349</v>
      </c>
      <c r="M31" s="151">
        <v>4479</v>
      </c>
      <c r="N31" s="152">
        <f t="shared" si="1"/>
        <v>-445</v>
      </c>
      <c r="O31" s="153">
        <f t="shared" si="2"/>
        <v>-9.9352534047778523E-2</v>
      </c>
      <c r="P31" s="154">
        <v>2593.1999999999998</v>
      </c>
      <c r="Q31" s="155">
        <v>1930</v>
      </c>
      <c r="R31" s="156">
        <v>1845</v>
      </c>
      <c r="S31" s="145">
        <f t="shared" si="3"/>
        <v>85</v>
      </c>
      <c r="T31" s="191">
        <f t="shared" si="4"/>
        <v>4.6070460704607047E-2</v>
      </c>
      <c r="U31" s="150">
        <v>1762</v>
      </c>
      <c r="V31" s="151">
        <v>1733</v>
      </c>
      <c r="W31" s="152">
        <f t="shared" si="5"/>
        <v>29</v>
      </c>
      <c r="X31" s="153">
        <f t="shared" si="6"/>
        <v>1.6733987305251011E-2</v>
      </c>
      <c r="Y31" s="157">
        <f t="shared" si="7"/>
        <v>11.294871794871796</v>
      </c>
      <c r="Z31" s="158">
        <v>1890</v>
      </c>
      <c r="AA31" s="150">
        <v>1490</v>
      </c>
      <c r="AB31" s="150">
        <v>245</v>
      </c>
      <c r="AC31" s="152">
        <f t="shared" si="8"/>
        <v>1735</v>
      </c>
      <c r="AD31" s="153">
        <f t="shared" si="9"/>
        <v>0.91798941798941802</v>
      </c>
      <c r="AE31" s="159">
        <f t="shared" si="10"/>
        <v>1.020543871651697</v>
      </c>
      <c r="AF31" s="150">
        <v>90</v>
      </c>
      <c r="AG31" s="153">
        <f t="shared" si="11"/>
        <v>4.7619047619047616E-2</v>
      </c>
      <c r="AH31" s="160">
        <f t="shared" si="12"/>
        <v>1.5287995254606273</v>
      </c>
      <c r="AI31" s="150">
        <v>45</v>
      </c>
      <c r="AJ31" s="150">
        <v>10</v>
      </c>
      <c r="AK31" s="152">
        <f t="shared" si="13"/>
        <v>55</v>
      </c>
      <c r="AL31" s="153">
        <f t="shared" si="14"/>
        <v>2.9100529100529099E-2</v>
      </c>
      <c r="AM31" s="160">
        <f t="shared" si="15"/>
        <v>0.6056427626075277</v>
      </c>
      <c r="AN31" s="150">
        <v>15</v>
      </c>
      <c r="AO31" s="141" t="s">
        <v>7</v>
      </c>
      <c r="AP31" s="119" t="s">
        <v>7</v>
      </c>
      <c r="AQ31" s="196"/>
      <c r="AS31" s="27"/>
    </row>
    <row r="32" spans="1:45" s="26" customFormat="1" x14ac:dyDescent="0.2">
      <c r="A32" s="199"/>
      <c r="B32" s="142">
        <v>10171</v>
      </c>
      <c r="C32" s="143"/>
      <c r="D32" s="144"/>
      <c r="E32" s="145"/>
      <c r="F32" s="145"/>
      <c r="G32" s="146"/>
      <c r="H32" s="147">
        <v>100010171</v>
      </c>
      <c r="I32" s="148">
        <v>3.84</v>
      </c>
      <c r="J32" s="149">
        <f t="shared" si="0"/>
        <v>384</v>
      </c>
      <c r="K32" s="150">
        <v>4682</v>
      </c>
      <c r="L32" s="150">
        <v>4399</v>
      </c>
      <c r="M32" s="151">
        <v>4169</v>
      </c>
      <c r="N32" s="152">
        <f t="shared" si="1"/>
        <v>513</v>
      </c>
      <c r="O32" s="153">
        <f t="shared" si="2"/>
        <v>0.12305109138882225</v>
      </c>
      <c r="P32" s="154">
        <v>1218.4000000000001</v>
      </c>
      <c r="Q32" s="155">
        <v>2217</v>
      </c>
      <c r="R32" s="156">
        <v>1786</v>
      </c>
      <c r="S32" s="145">
        <f t="shared" si="3"/>
        <v>431</v>
      </c>
      <c r="T32" s="191">
        <f t="shared" si="4"/>
        <v>0.24132138857782756</v>
      </c>
      <c r="U32" s="150">
        <v>2021</v>
      </c>
      <c r="V32" s="151">
        <v>1698</v>
      </c>
      <c r="W32" s="152">
        <f t="shared" si="5"/>
        <v>323</v>
      </c>
      <c r="X32" s="153">
        <f t="shared" si="6"/>
        <v>0.19022379269729092</v>
      </c>
      <c r="Y32" s="157">
        <f t="shared" si="7"/>
        <v>5.263020833333333</v>
      </c>
      <c r="Z32" s="158">
        <v>2205</v>
      </c>
      <c r="AA32" s="150">
        <v>1895</v>
      </c>
      <c r="AB32" s="150">
        <v>180</v>
      </c>
      <c r="AC32" s="152">
        <f t="shared" si="8"/>
        <v>2075</v>
      </c>
      <c r="AD32" s="153">
        <f t="shared" si="9"/>
        <v>0.94104308390022673</v>
      </c>
      <c r="AE32" s="159">
        <f t="shared" si="10"/>
        <v>1.0461730096388331</v>
      </c>
      <c r="AF32" s="150">
        <v>35</v>
      </c>
      <c r="AG32" s="153">
        <f t="shared" si="11"/>
        <v>1.5873015873015872E-2</v>
      </c>
      <c r="AH32" s="160">
        <f t="shared" si="12"/>
        <v>0.50959984182020912</v>
      </c>
      <c r="AI32" s="150">
        <v>55</v>
      </c>
      <c r="AJ32" s="150">
        <v>10</v>
      </c>
      <c r="AK32" s="152">
        <f t="shared" si="13"/>
        <v>65</v>
      </c>
      <c r="AL32" s="153">
        <f t="shared" si="14"/>
        <v>2.9478458049886622E-2</v>
      </c>
      <c r="AM32" s="160">
        <f t="shared" si="15"/>
        <v>0.61350825303100209</v>
      </c>
      <c r="AN32" s="150">
        <v>30</v>
      </c>
      <c r="AO32" s="141" t="s">
        <v>7</v>
      </c>
      <c r="AP32" s="119" t="s">
        <v>7</v>
      </c>
      <c r="AQ32" s="196"/>
      <c r="AS32" s="27"/>
    </row>
    <row r="33" spans="1:45" s="26" customFormat="1" x14ac:dyDescent="0.2">
      <c r="A33" s="199" t="s">
        <v>59</v>
      </c>
      <c r="B33" s="142">
        <v>10172.02</v>
      </c>
      <c r="C33" s="143"/>
      <c r="D33" s="144"/>
      <c r="E33" s="145"/>
      <c r="F33" s="145"/>
      <c r="G33" s="146"/>
      <c r="H33" s="147">
        <v>100010172.02</v>
      </c>
      <c r="I33" s="148">
        <v>4.87</v>
      </c>
      <c r="J33" s="149">
        <f t="shared" si="0"/>
        <v>487</v>
      </c>
      <c r="K33" s="150">
        <v>5498</v>
      </c>
      <c r="L33" s="150">
        <v>6109</v>
      </c>
      <c r="M33" s="151">
        <v>6602</v>
      </c>
      <c r="N33" s="152">
        <f t="shared" si="1"/>
        <v>-1104</v>
      </c>
      <c r="O33" s="153">
        <f t="shared" si="2"/>
        <v>-0.16722205392305362</v>
      </c>
      <c r="P33" s="154">
        <v>1128.5</v>
      </c>
      <c r="Q33" s="155">
        <v>2523</v>
      </c>
      <c r="R33" s="156">
        <v>2501</v>
      </c>
      <c r="S33" s="145">
        <f t="shared" si="3"/>
        <v>22</v>
      </c>
      <c r="T33" s="191">
        <f t="shared" si="4"/>
        <v>8.7964814074370252E-3</v>
      </c>
      <c r="U33" s="150">
        <v>2292</v>
      </c>
      <c r="V33" s="151">
        <v>2398</v>
      </c>
      <c r="W33" s="152">
        <f t="shared" si="5"/>
        <v>-106</v>
      </c>
      <c r="X33" s="153">
        <f t="shared" si="6"/>
        <v>-4.4203502919099247E-2</v>
      </c>
      <c r="Y33" s="157">
        <f t="shared" si="7"/>
        <v>4.7063655030800824</v>
      </c>
      <c r="Z33" s="158">
        <v>2785</v>
      </c>
      <c r="AA33" s="150">
        <v>2310</v>
      </c>
      <c r="AB33" s="150">
        <v>265</v>
      </c>
      <c r="AC33" s="152">
        <f t="shared" si="8"/>
        <v>2575</v>
      </c>
      <c r="AD33" s="153">
        <f t="shared" si="9"/>
        <v>0.92459605026929981</v>
      </c>
      <c r="AE33" s="159">
        <f t="shared" si="10"/>
        <v>1.027888572966726</v>
      </c>
      <c r="AF33" s="150">
        <v>70</v>
      </c>
      <c r="AG33" s="153">
        <f t="shared" si="11"/>
        <v>2.5134649910233394E-2</v>
      </c>
      <c r="AH33" s="160">
        <f t="shared" si="12"/>
        <v>0.80694265796306008</v>
      </c>
      <c r="AI33" s="150">
        <v>70</v>
      </c>
      <c r="AJ33" s="150">
        <v>0</v>
      </c>
      <c r="AK33" s="152">
        <f t="shared" si="13"/>
        <v>70</v>
      </c>
      <c r="AL33" s="153">
        <f t="shared" si="14"/>
        <v>2.5134649910233394E-2</v>
      </c>
      <c r="AM33" s="160">
        <f t="shared" si="15"/>
        <v>0.52310453724808825</v>
      </c>
      <c r="AN33" s="150">
        <v>60</v>
      </c>
      <c r="AO33" s="141" t="s">
        <v>7</v>
      </c>
      <c r="AP33" s="119" t="s">
        <v>7</v>
      </c>
      <c r="AQ33" s="196"/>
      <c r="AS33" s="27"/>
    </row>
    <row r="34" spans="1:45" s="26" customFormat="1" x14ac:dyDescent="0.2">
      <c r="A34" s="199" t="s">
        <v>74</v>
      </c>
      <c r="B34" s="142">
        <v>10172.030000000001</v>
      </c>
      <c r="C34" s="143"/>
      <c r="D34" s="144"/>
      <c r="E34" s="145"/>
      <c r="F34" s="145"/>
      <c r="G34" s="146"/>
      <c r="H34" s="147">
        <v>100010172.03</v>
      </c>
      <c r="I34" s="148">
        <v>0.78</v>
      </c>
      <c r="J34" s="149">
        <f t="shared" si="0"/>
        <v>78</v>
      </c>
      <c r="K34" s="150">
        <v>1999</v>
      </c>
      <c r="L34" s="150">
        <v>2189</v>
      </c>
      <c r="M34" s="151">
        <v>2316</v>
      </c>
      <c r="N34" s="152">
        <f t="shared" si="1"/>
        <v>-317</v>
      </c>
      <c r="O34" s="153">
        <f t="shared" si="2"/>
        <v>-0.13687392055267703</v>
      </c>
      <c r="P34" s="154">
        <v>2561.5</v>
      </c>
      <c r="Q34" s="155">
        <v>972</v>
      </c>
      <c r="R34" s="156">
        <v>975</v>
      </c>
      <c r="S34" s="145">
        <f t="shared" si="3"/>
        <v>-3</v>
      </c>
      <c r="T34" s="191">
        <f t="shared" si="4"/>
        <v>-3.0769230769230769E-3</v>
      </c>
      <c r="U34" s="150">
        <v>876</v>
      </c>
      <c r="V34" s="151">
        <v>914</v>
      </c>
      <c r="W34" s="152">
        <f t="shared" si="5"/>
        <v>-38</v>
      </c>
      <c r="X34" s="153">
        <f t="shared" si="6"/>
        <v>-4.1575492341356671E-2</v>
      </c>
      <c r="Y34" s="157">
        <f t="shared" si="7"/>
        <v>11.23076923076923</v>
      </c>
      <c r="Z34" s="158">
        <v>940</v>
      </c>
      <c r="AA34" s="150">
        <v>745</v>
      </c>
      <c r="AB34" s="150">
        <v>135</v>
      </c>
      <c r="AC34" s="152">
        <f t="shared" si="8"/>
        <v>880</v>
      </c>
      <c r="AD34" s="153">
        <f t="shared" si="9"/>
        <v>0.93617021276595747</v>
      </c>
      <c r="AE34" s="159">
        <f t="shared" si="10"/>
        <v>1.040755758986512</v>
      </c>
      <c r="AF34" s="150">
        <v>30</v>
      </c>
      <c r="AG34" s="153">
        <f t="shared" si="11"/>
        <v>3.1914893617021274E-2</v>
      </c>
      <c r="AH34" s="160">
        <f t="shared" si="12"/>
        <v>1.0246209585533992</v>
      </c>
      <c r="AI34" s="150">
        <v>25</v>
      </c>
      <c r="AJ34" s="150">
        <v>0</v>
      </c>
      <c r="AK34" s="152">
        <f t="shared" si="13"/>
        <v>25</v>
      </c>
      <c r="AL34" s="153">
        <f t="shared" si="14"/>
        <v>2.6595744680851064E-2</v>
      </c>
      <c r="AM34" s="160">
        <f t="shared" si="15"/>
        <v>0.5535129696945007</v>
      </c>
      <c r="AN34" s="150">
        <v>10</v>
      </c>
      <c r="AO34" s="141" t="s">
        <v>7</v>
      </c>
      <c r="AP34" s="119" t="s">
        <v>7</v>
      </c>
      <c r="AQ34" s="196"/>
      <c r="AS34" s="27"/>
    </row>
    <row r="35" spans="1:45" s="26" customFormat="1" x14ac:dyDescent="0.2">
      <c r="A35" s="199" t="s">
        <v>72</v>
      </c>
      <c r="B35" s="142">
        <v>10172.040000000001</v>
      </c>
      <c r="C35" s="143"/>
      <c r="D35" s="144"/>
      <c r="E35" s="145"/>
      <c r="F35" s="145"/>
      <c r="G35" s="146"/>
      <c r="H35" s="147">
        <v>100010172.04000001</v>
      </c>
      <c r="I35" s="148">
        <v>4.95</v>
      </c>
      <c r="J35" s="149">
        <f t="shared" si="0"/>
        <v>495</v>
      </c>
      <c r="K35" s="150">
        <v>5121</v>
      </c>
      <c r="L35" s="150">
        <v>4635</v>
      </c>
      <c r="M35" s="151">
        <v>3974</v>
      </c>
      <c r="N35" s="152">
        <f t="shared" si="1"/>
        <v>1147</v>
      </c>
      <c r="O35" s="153">
        <f t="shared" si="2"/>
        <v>0.28862606945143432</v>
      </c>
      <c r="P35" s="154">
        <v>1034.5</v>
      </c>
      <c r="Q35" s="155">
        <v>2298</v>
      </c>
      <c r="R35" s="156">
        <v>1712</v>
      </c>
      <c r="S35" s="145">
        <f t="shared" si="3"/>
        <v>586</v>
      </c>
      <c r="T35" s="191">
        <f t="shared" si="4"/>
        <v>0.34228971962616822</v>
      </c>
      <c r="U35" s="150">
        <v>2162</v>
      </c>
      <c r="V35" s="151">
        <v>1596</v>
      </c>
      <c r="W35" s="152">
        <f t="shared" si="5"/>
        <v>566</v>
      </c>
      <c r="X35" s="153">
        <f t="shared" si="6"/>
        <v>0.35463659147869675</v>
      </c>
      <c r="Y35" s="157">
        <f t="shared" si="7"/>
        <v>4.3676767676767678</v>
      </c>
      <c r="Z35" s="158">
        <v>2500</v>
      </c>
      <c r="AA35" s="150">
        <v>2155</v>
      </c>
      <c r="AB35" s="150">
        <v>220</v>
      </c>
      <c r="AC35" s="152">
        <f t="shared" si="8"/>
        <v>2375</v>
      </c>
      <c r="AD35" s="153">
        <f t="shared" si="9"/>
        <v>0.95</v>
      </c>
      <c r="AE35" s="159">
        <f t="shared" si="10"/>
        <v>1.05613055997154</v>
      </c>
      <c r="AF35" s="150">
        <v>45</v>
      </c>
      <c r="AG35" s="153">
        <f t="shared" si="11"/>
        <v>1.7999999999999999E-2</v>
      </c>
      <c r="AH35" s="160">
        <f t="shared" si="12"/>
        <v>0.5778862206241171</v>
      </c>
      <c r="AI35" s="150">
        <v>35</v>
      </c>
      <c r="AJ35" s="150">
        <v>0</v>
      </c>
      <c r="AK35" s="152">
        <f t="shared" si="13"/>
        <v>35</v>
      </c>
      <c r="AL35" s="153">
        <f t="shared" si="14"/>
        <v>1.4E-2</v>
      </c>
      <c r="AM35" s="160">
        <f t="shared" si="15"/>
        <v>0.29136922724718517</v>
      </c>
      <c r="AN35" s="150">
        <v>40</v>
      </c>
      <c r="AO35" s="141" t="s">
        <v>7</v>
      </c>
      <c r="AP35" s="119" t="s">
        <v>7</v>
      </c>
      <c r="AQ35" s="196"/>
      <c r="AS35" s="27"/>
    </row>
    <row r="36" spans="1:45" s="26" customFormat="1" x14ac:dyDescent="0.2">
      <c r="A36" s="199" t="s">
        <v>58</v>
      </c>
      <c r="B36" s="142">
        <v>10172.049999999999</v>
      </c>
      <c r="C36" s="143"/>
      <c r="D36" s="144"/>
      <c r="E36" s="145"/>
      <c r="F36" s="145"/>
      <c r="G36" s="146"/>
      <c r="H36" s="147">
        <v>100010172.05</v>
      </c>
      <c r="I36" s="148">
        <v>1.82</v>
      </c>
      <c r="J36" s="149">
        <f t="shared" si="0"/>
        <v>182</v>
      </c>
      <c r="K36" s="150">
        <v>4895</v>
      </c>
      <c r="L36" s="150">
        <v>5377</v>
      </c>
      <c r="M36" s="151">
        <v>5625</v>
      </c>
      <c r="N36" s="152">
        <f t="shared" si="1"/>
        <v>-730</v>
      </c>
      <c r="O36" s="153">
        <f t="shared" si="2"/>
        <v>-0.12977777777777777</v>
      </c>
      <c r="P36" s="154">
        <v>2690.7</v>
      </c>
      <c r="Q36" s="155">
        <v>2027</v>
      </c>
      <c r="R36" s="156">
        <v>2006</v>
      </c>
      <c r="S36" s="145">
        <f t="shared" si="3"/>
        <v>21</v>
      </c>
      <c r="T36" s="191">
        <f t="shared" si="4"/>
        <v>1.0468594217347957E-2</v>
      </c>
      <c r="U36" s="150">
        <v>1903</v>
      </c>
      <c r="V36" s="151">
        <v>1918</v>
      </c>
      <c r="W36" s="152">
        <f t="shared" si="5"/>
        <v>-15</v>
      </c>
      <c r="X36" s="153">
        <f t="shared" si="6"/>
        <v>-7.8206465067778945E-3</v>
      </c>
      <c r="Y36" s="157">
        <f t="shared" si="7"/>
        <v>10.456043956043956</v>
      </c>
      <c r="Z36" s="158">
        <v>2585</v>
      </c>
      <c r="AA36" s="150">
        <v>2155</v>
      </c>
      <c r="AB36" s="150">
        <v>270</v>
      </c>
      <c r="AC36" s="152">
        <f t="shared" si="8"/>
        <v>2425</v>
      </c>
      <c r="AD36" s="153">
        <f t="shared" si="9"/>
        <v>0.93810444874274657</v>
      </c>
      <c r="AE36" s="159">
        <f t="shared" si="10"/>
        <v>1.0429060808025998</v>
      </c>
      <c r="AF36" s="150">
        <v>30</v>
      </c>
      <c r="AG36" s="153">
        <f t="shared" si="11"/>
        <v>1.160541586073501E-2</v>
      </c>
      <c r="AH36" s="160">
        <f t="shared" si="12"/>
        <v>0.37258943947396334</v>
      </c>
      <c r="AI36" s="150">
        <v>70</v>
      </c>
      <c r="AJ36" s="150">
        <v>10</v>
      </c>
      <c r="AK36" s="152">
        <f t="shared" si="13"/>
        <v>80</v>
      </c>
      <c r="AL36" s="153">
        <f t="shared" si="14"/>
        <v>3.0947775628626693E-2</v>
      </c>
      <c r="AM36" s="160">
        <f t="shared" si="15"/>
        <v>0.64408781928087355</v>
      </c>
      <c r="AN36" s="150">
        <v>50</v>
      </c>
      <c r="AO36" s="141" t="s">
        <v>7</v>
      </c>
      <c r="AP36" s="119" t="s">
        <v>7</v>
      </c>
      <c r="AQ36" s="196"/>
      <c r="AS36" s="27"/>
    </row>
    <row r="37" spans="1:45" s="26" customFormat="1" x14ac:dyDescent="0.2">
      <c r="A37" s="199"/>
      <c r="B37" s="142">
        <v>10172.06</v>
      </c>
      <c r="C37" s="143"/>
      <c r="D37" s="144"/>
      <c r="E37" s="145"/>
      <c r="F37" s="145"/>
      <c r="G37" s="146"/>
      <c r="H37" s="147">
        <v>100010172.06</v>
      </c>
      <c r="I37" s="148">
        <v>1.1499999999999999</v>
      </c>
      <c r="J37" s="149">
        <f t="shared" si="0"/>
        <v>114.99999999999999</v>
      </c>
      <c r="K37" s="150">
        <v>2029</v>
      </c>
      <c r="L37" s="150">
        <v>2137</v>
      </c>
      <c r="M37" s="151">
        <v>2367</v>
      </c>
      <c r="N37" s="152">
        <f t="shared" si="1"/>
        <v>-338</v>
      </c>
      <c r="O37" s="153">
        <f t="shared" si="2"/>
        <v>-0.14279678918462188</v>
      </c>
      <c r="P37" s="154">
        <v>1768.5</v>
      </c>
      <c r="Q37" s="155">
        <v>860</v>
      </c>
      <c r="R37" s="156">
        <v>862</v>
      </c>
      <c r="S37" s="145">
        <f t="shared" si="3"/>
        <v>-2</v>
      </c>
      <c r="T37" s="191">
        <f t="shared" si="4"/>
        <v>-2.3201856148491878E-3</v>
      </c>
      <c r="U37" s="150">
        <v>843</v>
      </c>
      <c r="V37" s="151">
        <v>848</v>
      </c>
      <c r="W37" s="152">
        <f t="shared" si="5"/>
        <v>-5</v>
      </c>
      <c r="X37" s="153">
        <f t="shared" si="6"/>
        <v>-5.89622641509434E-3</v>
      </c>
      <c r="Y37" s="157">
        <f t="shared" si="7"/>
        <v>7.3304347826086964</v>
      </c>
      <c r="Z37" s="158">
        <v>1075</v>
      </c>
      <c r="AA37" s="150">
        <v>915</v>
      </c>
      <c r="AB37" s="150">
        <v>100</v>
      </c>
      <c r="AC37" s="152">
        <f t="shared" si="8"/>
        <v>1015</v>
      </c>
      <c r="AD37" s="153">
        <f t="shared" si="9"/>
        <v>0.94418604651162785</v>
      </c>
      <c r="AE37" s="159">
        <f t="shared" si="10"/>
        <v>1.0496670926522527</v>
      </c>
      <c r="AF37" s="150">
        <v>10</v>
      </c>
      <c r="AG37" s="153">
        <f t="shared" si="11"/>
        <v>9.3023255813953487E-3</v>
      </c>
      <c r="AH37" s="160">
        <f t="shared" si="12"/>
        <v>0.29864920962486674</v>
      </c>
      <c r="AI37" s="150">
        <v>40</v>
      </c>
      <c r="AJ37" s="150">
        <v>0</v>
      </c>
      <c r="AK37" s="152">
        <f t="shared" si="13"/>
        <v>40</v>
      </c>
      <c r="AL37" s="153">
        <f t="shared" si="14"/>
        <v>3.7209302325581395E-2</v>
      </c>
      <c r="AM37" s="160">
        <f t="shared" si="15"/>
        <v>0.77440326178653862</v>
      </c>
      <c r="AN37" s="150">
        <v>15</v>
      </c>
      <c r="AO37" s="141" t="s">
        <v>7</v>
      </c>
      <c r="AP37" s="119" t="s">
        <v>7</v>
      </c>
      <c r="AQ37" s="196"/>
      <c r="AS37" s="27"/>
    </row>
    <row r="38" spans="1:45" s="26" customFormat="1" x14ac:dyDescent="0.2">
      <c r="A38" s="199" t="s">
        <v>54</v>
      </c>
      <c r="B38" s="142">
        <v>10200.01</v>
      </c>
      <c r="C38" s="143"/>
      <c r="D38" s="144"/>
      <c r="E38" s="145"/>
      <c r="F38" s="145"/>
      <c r="G38" s="146"/>
      <c r="H38" s="147">
        <v>100010200.01000001</v>
      </c>
      <c r="I38" s="148">
        <v>32.229999999999997</v>
      </c>
      <c r="J38" s="149">
        <f t="shared" si="0"/>
        <v>3222.9999999999995</v>
      </c>
      <c r="K38" s="150">
        <v>5075</v>
      </c>
      <c r="L38" s="150">
        <v>4610</v>
      </c>
      <c r="M38" s="151">
        <v>3688</v>
      </c>
      <c r="N38" s="152">
        <f t="shared" si="1"/>
        <v>1387</v>
      </c>
      <c r="O38" s="153">
        <f t="shared" si="2"/>
        <v>0.37608459869848154</v>
      </c>
      <c r="P38" s="154">
        <v>157.5</v>
      </c>
      <c r="Q38" s="155">
        <v>1982</v>
      </c>
      <c r="R38" s="156">
        <v>1418</v>
      </c>
      <c r="S38" s="145">
        <f t="shared" si="3"/>
        <v>564</v>
      </c>
      <c r="T38" s="191">
        <f t="shared" si="4"/>
        <v>0.39774330042313116</v>
      </c>
      <c r="U38" s="150">
        <v>1914</v>
      </c>
      <c r="V38" s="151">
        <v>1352</v>
      </c>
      <c r="W38" s="152">
        <f t="shared" si="5"/>
        <v>562</v>
      </c>
      <c r="X38" s="153">
        <f t="shared" si="6"/>
        <v>0.41568047337278108</v>
      </c>
      <c r="Y38" s="157">
        <f t="shared" si="7"/>
        <v>0.59385665529010245</v>
      </c>
      <c r="Z38" s="158">
        <v>2330</v>
      </c>
      <c r="AA38" s="150">
        <v>1985</v>
      </c>
      <c r="AB38" s="150">
        <v>200</v>
      </c>
      <c r="AC38" s="152">
        <f t="shared" si="8"/>
        <v>2185</v>
      </c>
      <c r="AD38" s="153">
        <f t="shared" si="9"/>
        <v>0.9377682403433476</v>
      </c>
      <c r="AE38" s="159">
        <f t="shared" si="10"/>
        <v>1.0425323124182584</v>
      </c>
      <c r="AF38" s="150">
        <v>45</v>
      </c>
      <c r="AG38" s="153">
        <f t="shared" si="11"/>
        <v>1.9313304721030045E-2</v>
      </c>
      <c r="AH38" s="160">
        <f t="shared" si="12"/>
        <v>0.62004959294433171</v>
      </c>
      <c r="AI38" s="150">
        <v>50</v>
      </c>
      <c r="AJ38" s="150">
        <v>0</v>
      </c>
      <c r="AK38" s="152">
        <f t="shared" si="13"/>
        <v>50</v>
      </c>
      <c r="AL38" s="153">
        <f t="shared" si="14"/>
        <v>2.1459227467811159E-2</v>
      </c>
      <c r="AM38" s="160">
        <f t="shared" si="15"/>
        <v>0.4466113231869791</v>
      </c>
      <c r="AN38" s="150">
        <v>50</v>
      </c>
      <c r="AO38" s="141" t="s">
        <v>7</v>
      </c>
      <c r="AP38" s="117" t="s">
        <v>3</v>
      </c>
      <c r="AQ38" s="196"/>
      <c r="AS38" s="27"/>
    </row>
    <row r="39" spans="1:45" s="26" customFormat="1" x14ac:dyDescent="0.2">
      <c r="A39" s="199" t="s">
        <v>53</v>
      </c>
      <c r="B39" s="142">
        <v>10200.02</v>
      </c>
      <c r="C39" s="143"/>
      <c r="D39" s="144"/>
      <c r="E39" s="145"/>
      <c r="F39" s="145"/>
      <c r="G39" s="146"/>
      <c r="H39" s="147">
        <v>100010200.02</v>
      </c>
      <c r="I39" s="148">
        <v>49.83</v>
      </c>
      <c r="J39" s="149">
        <f t="shared" si="0"/>
        <v>4983</v>
      </c>
      <c r="K39" s="150">
        <v>9442</v>
      </c>
      <c r="L39" s="150">
        <v>8644</v>
      </c>
      <c r="M39" s="151">
        <v>7275</v>
      </c>
      <c r="N39" s="152">
        <f t="shared" si="1"/>
        <v>2167</v>
      </c>
      <c r="O39" s="153">
        <f t="shared" si="2"/>
        <v>0.29786941580756016</v>
      </c>
      <c r="P39" s="154">
        <v>189.5</v>
      </c>
      <c r="Q39" s="155">
        <v>3571</v>
      </c>
      <c r="R39" s="156">
        <v>2672</v>
      </c>
      <c r="S39" s="145">
        <f t="shared" si="3"/>
        <v>899</v>
      </c>
      <c r="T39" s="191">
        <f t="shared" si="4"/>
        <v>0.33645209580838326</v>
      </c>
      <c r="U39" s="150">
        <v>3414</v>
      </c>
      <c r="V39" s="151">
        <v>2581</v>
      </c>
      <c r="W39" s="152">
        <f t="shared" si="5"/>
        <v>833</v>
      </c>
      <c r="X39" s="153">
        <f t="shared" si="6"/>
        <v>0.32274312282061218</v>
      </c>
      <c r="Y39" s="157">
        <f t="shared" si="7"/>
        <v>0.68512944009632748</v>
      </c>
      <c r="Z39" s="158">
        <v>4585</v>
      </c>
      <c r="AA39" s="150">
        <v>4065</v>
      </c>
      <c r="AB39" s="150">
        <v>350</v>
      </c>
      <c r="AC39" s="152">
        <f t="shared" si="8"/>
        <v>4415</v>
      </c>
      <c r="AD39" s="153">
        <f t="shared" si="9"/>
        <v>0.96292257360959654</v>
      </c>
      <c r="AE39" s="159">
        <f t="shared" si="10"/>
        <v>1.0704967967110943</v>
      </c>
      <c r="AF39" s="150">
        <v>15</v>
      </c>
      <c r="AG39" s="153">
        <f t="shared" si="11"/>
        <v>3.2715376226826608E-3</v>
      </c>
      <c r="AH39" s="160">
        <f t="shared" si="12"/>
        <v>0.10503202846676066</v>
      </c>
      <c r="AI39" s="150">
        <v>35</v>
      </c>
      <c r="AJ39" s="150">
        <v>0</v>
      </c>
      <c r="AK39" s="152">
        <f t="shared" si="13"/>
        <v>35</v>
      </c>
      <c r="AL39" s="153">
        <f t="shared" si="14"/>
        <v>7.6335877862595417E-3</v>
      </c>
      <c r="AM39" s="160">
        <f t="shared" si="15"/>
        <v>0.15887089817185668</v>
      </c>
      <c r="AN39" s="150">
        <v>110</v>
      </c>
      <c r="AO39" s="141" t="s">
        <v>7</v>
      </c>
      <c r="AP39" s="117" t="s">
        <v>3</v>
      </c>
      <c r="AQ39" s="196"/>
      <c r="AS39" s="27"/>
    </row>
    <row r="40" spans="1:45" s="26" customFormat="1" x14ac:dyDescent="0.2">
      <c r="A40" s="196"/>
      <c r="B40" s="31">
        <v>10200.030000000001</v>
      </c>
      <c r="C40" s="12"/>
      <c r="D40" s="32"/>
      <c r="E40" s="34"/>
      <c r="F40" s="34"/>
      <c r="G40" s="35"/>
      <c r="H40" s="92">
        <v>100010200.03</v>
      </c>
      <c r="I40" s="38">
        <v>92.4</v>
      </c>
      <c r="J40" s="40">
        <f t="shared" si="0"/>
        <v>9240</v>
      </c>
      <c r="K40" s="93">
        <v>4204</v>
      </c>
      <c r="L40" s="93">
        <v>3720</v>
      </c>
      <c r="M40" s="94">
        <v>3349</v>
      </c>
      <c r="N40" s="42">
        <f t="shared" si="1"/>
        <v>855</v>
      </c>
      <c r="O40" s="44">
        <f t="shared" si="2"/>
        <v>0.25530008957897882</v>
      </c>
      <c r="P40" s="26">
        <v>45.5</v>
      </c>
      <c r="Q40" s="95">
        <v>1683</v>
      </c>
      <c r="R40" s="96">
        <v>1263</v>
      </c>
      <c r="S40" s="36">
        <f t="shared" si="3"/>
        <v>420</v>
      </c>
      <c r="T40" s="193">
        <f t="shared" si="4"/>
        <v>0.33254156769596199</v>
      </c>
      <c r="U40" s="93">
        <v>1589</v>
      </c>
      <c r="V40" s="94">
        <v>1204</v>
      </c>
      <c r="W40" s="42">
        <f t="shared" si="5"/>
        <v>385</v>
      </c>
      <c r="X40" s="44">
        <f t="shared" si="6"/>
        <v>0.31976744186046513</v>
      </c>
      <c r="Y40" s="23">
        <f t="shared" si="7"/>
        <v>0.17196969696969697</v>
      </c>
      <c r="Z40" s="48">
        <v>1935</v>
      </c>
      <c r="AA40" s="41">
        <v>1700</v>
      </c>
      <c r="AB40" s="41">
        <v>125</v>
      </c>
      <c r="AC40" s="42">
        <f t="shared" si="8"/>
        <v>1825</v>
      </c>
      <c r="AD40" s="44">
        <f t="shared" si="9"/>
        <v>0.9431524547803618</v>
      </c>
      <c r="AE40" s="14">
        <f t="shared" si="10"/>
        <v>1.0485180317954905</v>
      </c>
      <c r="AF40" s="41">
        <v>0</v>
      </c>
      <c r="AG40" s="44">
        <f t="shared" si="11"/>
        <v>0</v>
      </c>
      <c r="AH40" s="15">
        <f t="shared" si="12"/>
        <v>0</v>
      </c>
      <c r="AI40" s="41">
        <v>25</v>
      </c>
      <c r="AJ40" s="41">
        <v>0</v>
      </c>
      <c r="AK40" s="42">
        <f t="shared" si="13"/>
        <v>25</v>
      </c>
      <c r="AL40" s="44">
        <f t="shared" si="14"/>
        <v>1.2919896640826873E-2</v>
      </c>
      <c r="AM40" s="15">
        <f t="shared" si="15"/>
        <v>0.2688900214536592</v>
      </c>
      <c r="AN40" s="41">
        <v>75</v>
      </c>
      <c r="AO40" s="16" t="s">
        <v>3</v>
      </c>
      <c r="AP40" s="117" t="s">
        <v>3</v>
      </c>
      <c r="AQ40" s="196"/>
      <c r="AS40" s="27"/>
    </row>
    <row r="41" spans="1:45" s="26" customFormat="1" x14ac:dyDescent="0.2">
      <c r="A41" s="196"/>
      <c r="B41" s="31">
        <v>10201</v>
      </c>
      <c r="C41" s="12"/>
      <c r="D41" s="32"/>
      <c r="E41" s="34"/>
      <c r="F41" s="34"/>
      <c r="G41" s="35"/>
      <c r="H41" s="92">
        <v>100010201</v>
      </c>
      <c r="I41" s="38">
        <v>33.869999999999997</v>
      </c>
      <c r="J41" s="40">
        <f t="shared" si="0"/>
        <v>3386.9999999999995</v>
      </c>
      <c r="K41" s="93">
        <v>3023</v>
      </c>
      <c r="L41" s="93">
        <v>2933</v>
      </c>
      <c r="M41" s="94">
        <v>2823</v>
      </c>
      <c r="N41" s="42">
        <f t="shared" si="1"/>
        <v>200</v>
      </c>
      <c r="O41" s="44">
        <f t="shared" si="2"/>
        <v>7.084661707403471E-2</v>
      </c>
      <c r="P41" s="26">
        <v>89.3</v>
      </c>
      <c r="Q41" s="95">
        <v>1250</v>
      </c>
      <c r="R41" s="96">
        <v>1091</v>
      </c>
      <c r="S41" s="36">
        <f t="shared" si="3"/>
        <v>159</v>
      </c>
      <c r="T41" s="193">
        <f t="shared" si="4"/>
        <v>0.14573785517873511</v>
      </c>
      <c r="U41" s="93">
        <v>1167</v>
      </c>
      <c r="V41" s="94">
        <v>1041</v>
      </c>
      <c r="W41" s="42">
        <f t="shared" si="5"/>
        <v>126</v>
      </c>
      <c r="X41" s="44">
        <f t="shared" si="6"/>
        <v>0.12103746397694524</v>
      </c>
      <c r="Y41" s="23">
        <f t="shared" si="7"/>
        <v>0.34455270150575734</v>
      </c>
      <c r="Z41" s="48">
        <v>1515</v>
      </c>
      <c r="AA41" s="41">
        <v>1320</v>
      </c>
      <c r="AB41" s="41">
        <v>130</v>
      </c>
      <c r="AC41" s="42">
        <f t="shared" si="8"/>
        <v>1450</v>
      </c>
      <c r="AD41" s="44">
        <f t="shared" si="9"/>
        <v>0.95709570957095713</v>
      </c>
      <c r="AE41" s="14">
        <f t="shared" si="10"/>
        <v>1.0640189765216141</v>
      </c>
      <c r="AF41" s="41">
        <v>10</v>
      </c>
      <c r="AG41" s="44">
        <f t="shared" si="11"/>
        <v>6.6006600660066007E-3</v>
      </c>
      <c r="AH41" s="15">
        <f t="shared" si="12"/>
        <v>0.2119128055093939</v>
      </c>
      <c r="AI41" s="41">
        <v>25</v>
      </c>
      <c r="AJ41" s="41">
        <v>0</v>
      </c>
      <c r="AK41" s="42">
        <f t="shared" si="13"/>
        <v>25</v>
      </c>
      <c r="AL41" s="44">
        <f t="shared" si="14"/>
        <v>1.65016501650165E-2</v>
      </c>
      <c r="AM41" s="15">
        <f t="shared" si="15"/>
        <v>0.34343378977744593</v>
      </c>
      <c r="AN41" s="41">
        <v>40</v>
      </c>
      <c r="AO41" s="16" t="s">
        <v>3</v>
      </c>
      <c r="AP41" s="117" t="s">
        <v>3</v>
      </c>
      <c r="AQ41" s="196"/>
      <c r="AS41" s="27"/>
    </row>
    <row r="42" spans="1:45" s="26" customFormat="1" x14ac:dyDescent="0.2">
      <c r="A42" s="199" t="s">
        <v>55</v>
      </c>
      <c r="B42" s="142">
        <v>10202.01</v>
      </c>
      <c r="C42" s="143"/>
      <c r="D42" s="144"/>
      <c r="E42" s="145"/>
      <c r="F42" s="145"/>
      <c r="G42" s="146"/>
      <c r="H42" s="147">
        <v>100010202.01000001</v>
      </c>
      <c r="I42" s="148">
        <v>20.45</v>
      </c>
      <c r="J42" s="149">
        <f t="shared" si="0"/>
        <v>2045</v>
      </c>
      <c r="K42" s="150">
        <v>3376</v>
      </c>
      <c r="L42" s="150">
        <v>1687</v>
      </c>
      <c r="M42" s="151">
        <v>508</v>
      </c>
      <c r="N42" s="152">
        <f t="shared" si="1"/>
        <v>2868</v>
      </c>
      <c r="O42" s="153">
        <f t="shared" si="2"/>
        <v>5.6456692913385824</v>
      </c>
      <c r="P42" s="154">
        <v>165.1</v>
      </c>
      <c r="Q42" s="155">
        <v>1663</v>
      </c>
      <c r="R42" s="156">
        <v>230</v>
      </c>
      <c r="S42" s="145">
        <f t="shared" si="3"/>
        <v>1433</v>
      </c>
      <c r="T42" s="191">
        <f t="shared" si="4"/>
        <v>6.2304347826086959</v>
      </c>
      <c r="U42" s="150">
        <v>1457</v>
      </c>
      <c r="V42" s="151">
        <v>206</v>
      </c>
      <c r="W42" s="152">
        <f t="shared" si="5"/>
        <v>1251</v>
      </c>
      <c r="X42" s="153">
        <f t="shared" si="6"/>
        <v>6.0728155339805827</v>
      </c>
      <c r="Y42" s="157">
        <f t="shared" si="7"/>
        <v>0.71246943765281179</v>
      </c>
      <c r="Z42" s="158">
        <v>1970</v>
      </c>
      <c r="AA42" s="150">
        <v>1630</v>
      </c>
      <c r="AB42" s="150">
        <v>145</v>
      </c>
      <c r="AC42" s="152">
        <f t="shared" si="8"/>
        <v>1775</v>
      </c>
      <c r="AD42" s="153">
        <f t="shared" si="9"/>
        <v>0.90101522842639592</v>
      </c>
      <c r="AE42" s="159">
        <f t="shared" si="10"/>
        <v>1.0016733870956365</v>
      </c>
      <c r="AF42" s="150">
        <v>95</v>
      </c>
      <c r="AG42" s="153">
        <f t="shared" si="11"/>
        <v>4.8223350253807105E-2</v>
      </c>
      <c r="AH42" s="160">
        <f t="shared" si="12"/>
        <v>1.5482005346669805</v>
      </c>
      <c r="AI42" s="150">
        <v>30</v>
      </c>
      <c r="AJ42" s="150">
        <v>0</v>
      </c>
      <c r="AK42" s="152">
        <f t="shared" si="13"/>
        <v>30</v>
      </c>
      <c r="AL42" s="153">
        <f t="shared" si="14"/>
        <v>1.5228426395939087E-2</v>
      </c>
      <c r="AM42" s="160">
        <f t="shared" si="15"/>
        <v>0.31693534508395776</v>
      </c>
      <c r="AN42" s="150">
        <v>70</v>
      </c>
      <c r="AO42" s="141" t="s">
        <v>7</v>
      </c>
      <c r="AP42" s="117" t="s">
        <v>3</v>
      </c>
      <c r="AQ42" s="196"/>
      <c r="AS42" s="27"/>
    </row>
    <row r="43" spans="1:45" s="26" customFormat="1" x14ac:dyDescent="0.2">
      <c r="A43" s="199"/>
      <c r="B43" s="142">
        <v>10202.02</v>
      </c>
      <c r="C43" s="143"/>
      <c r="D43" s="144"/>
      <c r="E43" s="145"/>
      <c r="F43" s="145"/>
      <c r="G43" s="146"/>
      <c r="H43" s="147">
        <v>100010202.02</v>
      </c>
      <c r="I43" s="148">
        <v>11.47</v>
      </c>
      <c r="J43" s="149">
        <f t="shared" si="0"/>
        <v>1147</v>
      </c>
      <c r="K43" s="150">
        <v>3610</v>
      </c>
      <c r="L43" s="150">
        <v>3224</v>
      </c>
      <c r="M43" s="151">
        <v>2773</v>
      </c>
      <c r="N43" s="152">
        <f t="shared" si="1"/>
        <v>837</v>
      </c>
      <c r="O43" s="153">
        <f t="shared" si="2"/>
        <v>0.30183916336098088</v>
      </c>
      <c r="P43" s="154">
        <v>314.8</v>
      </c>
      <c r="Q43" s="155">
        <v>1408</v>
      </c>
      <c r="R43" s="156">
        <v>988</v>
      </c>
      <c r="S43" s="145">
        <f t="shared" si="3"/>
        <v>420</v>
      </c>
      <c r="T43" s="191">
        <f t="shared" si="4"/>
        <v>0.4251012145748988</v>
      </c>
      <c r="U43" s="150">
        <v>1320</v>
      </c>
      <c r="V43" s="151">
        <v>950</v>
      </c>
      <c r="W43" s="152">
        <f t="shared" si="5"/>
        <v>370</v>
      </c>
      <c r="X43" s="153">
        <f t="shared" si="6"/>
        <v>0.38947368421052631</v>
      </c>
      <c r="Y43" s="157">
        <f t="shared" si="7"/>
        <v>1.1508282476024412</v>
      </c>
      <c r="Z43" s="158">
        <v>1545</v>
      </c>
      <c r="AA43" s="150">
        <v>1400</v>
      </c>
      <c r="AB43" s="150">
        <v>80</v>
      </c>
      <c r="AC43" s="152">
        <f t="shared" si="8"/>
        <v>1480</v>
      </c>
      <c r="AD43" s="153">
        <f t="shared" si="9"/>
        <v>0.95792880258899671</v>
      </c>
      <c r="AE43" s="159">
        <f t="shared" si="10"/>
        <v>1.0649451396749305</v>
      </c>
      <c r="AF43" s="150">
        <v>15</v>
      </c>
      <c r="AG43" s="153">
        <f t="shared" si="11"/>
        <v>9.7087378640776691E-3</v>
      </c>
      <c r="AH43" s="160">
        <f t="shared" si="12"/>
        <v>0.31169699062789485</v>
      </c>
      <c r="AI43" s="150">
        <v>25</v>
      </c>
      <c r="AJ43" s="150">
        <v>0</v>
      </c>
      <c r="AK43" s="152">
        <f t="shared" si="13"/>
        <v>25</v>
      </c>
      <c r="AL43" s="153">
        <f t="shared" si="14"/>
        <v>1.6181229773462782E-2</v>
      </c>
      <c r="AM43" s="160">
        <f t="shared" si="15"/>
        <v>0.33676517250021398</v>
      </c>
      <c r="AN43" s="150">
        <v>25</v>
      </c>
      <c r="AO43" s="141" t="s">
        <v>7</v>
      </c>
      <c r="AP43" s="119" t="s">
        <v>7</v>
      </c>
      <c r="AQ43" s="196"/>
      <c r="AS43" s="27"/>
    </row>
    <row r="44" spans="1:45" s="26" customFormat="1" x14ac:dyDescent="0.2">
      <c r="A44" s="199" t="s">
        <v>67</v>
      </c>
      <c r="B44" s="142">
        <v>10202.040000000001</v>
      </c>
      <c r="C44" s="143"/>
      <c r="D44" s="144"/>
      <c r="E44" s="145"/>
      <c r="F44" s="145"/>
      <c r="G44" s="146"/>
      <c r="H44" s="147">
        <v>100010202.04000001</v>
      </c>
      <c r="I44" s="148">
        <v>5.77</v>
      </c>
      <c r="J44" s="149">
        <f t="shared" si="0"/>
        <v>577</v>
      </c>
      <c r="K44" s="150">
        <v>8556</v>
      </c>
      <c r="L44" s="150">
        <v>8143</v>
      </c>
      <c r="M44" s="151">
        <v>6223</v>
      </c>
      <c r="N44" s="152">
        <f t="shared" si="1"/>
        <v>2333</v>
      </c>
      <c r="O44" s="153">
        <f t="shared" si="2"/>
        <v>0.37489956612566289</v>
      </c>
      <c r="P44" s="154">
        <v>1483.5</v>
      </c>
      <c r="Q44" s="155">
        <v>3454</v>
      </c>
      <c r="R44" s="156">
        <v>2424</v>
      </c>
      <c r="S44" s="145">
        <f t="shared" si="3"/>
        <v>1030</v>
      </c>
      <c r="T44" s="191">
        <f t="shared" si="4"/>
        <v>0.42491749174917492</v>
      </c>
      <c r="U44" s="150">
        <v>3203</v>
      </c>
      <c r="V44" s="151">
        <v>2314</v>
      </c>
      <c r="W44" s="152">
        <f t="shared" si="5"/>
        <v>889</v>
      </c>
      <c r="X44" s="153">
        <f t="shared" si="6"/>
        <v>0.38418323249783926</v>
      </c>
      <c r="Y44" s="157">
        <f t="shared" si="7"/>
        <v>5.5511265164644712</v>
      </c>
      <c r="Z44" s="158">
        <v>4530</v>
      </c>
      <c r="AA44" s="150">
        <v>4050</v>
      </c>
      <c r="AB44" s="150">
        <v>300</v>
      </c>
      <c r="AC44" s="152">
        <f t="shared" si="8"/>
        <v>4350</v>
      </c>
      <c r="AD44" s="153">
        <f t="shared" si="9"/>
        <v>0.96026490066225167</v>
      </c>
      <c r="AE44" s="159">
        <f t="shared" si="10"/>
        <v>1.0675422181657255</v>
      </c>
      <c r="AF44" s="150">
        <v>20</v>
      </c>
      <c r="AG44" s="153">
        <f t="shared" si="11"/>
        <v>4.4150110375275938E-3</v>
      </c>
      <c r="AH44" s="160">
        <f t="shared" si="12"/>
        <v>0.14174300236058796</v>
      </c>
      <c r="AI44" s="150">
        <v>75</v>
      </c>
      <c r="AJ44" s="150">
        <v>0</v>
      </c>
      <c r="AK44" s="152">
        <f t="shared" si="13"/>
        <v>75</v>
      </c>
      <c r="AL44" s="153">
        <f t="shared" si="14"/>
        <v>1.6556291390728478E-2</v>
      </c>
      <c r="AM44" s="160">
        <f t="shared" si="15"/>
        <v>0.34457098775684153</v>
      </c>
      <c r="AN44" s="150">
        <v>95</v>
      </c>
      <c r="AO44" s="141" t="s">
        <v>7</v>
      </c>
      <c r="AP44" s="119" t="s">
        <v>7</v>
      </c>
      <c r="AQ44" s="196"/>
      <c r="AS44" s="27"/>
    </row>
    <row r="45" spans="1:45" s="26" customFormat="1" x14ac:dyDescent="0.2">
      <c r="A45" s="199" t="s">
        <v>65</v>
      </c>
      <c r="B45" s="142">
        <v>10202.049999999999</v>
      </c>
      <c r="C45" s="143"/>
      <c r="D45" s="144"/>
      <c r="E45" s="145"/>
      <c r="F45" s="145"/>
      <c r="G45" s="146"/>
      <c r="H45" s="147">
        <v>100010202.05</v>
      </c>
      <c r="I45" s="148">
        <v>23.82</v>
      </c>
      <c r="J45" s="149">
        <f t="shared" si="0"/>
        <v>2382</v>
      </c>
      <c r="K45" s="150">
        <v>12833</v>
      </c>
      <c r="L45" s="150">
        <v>9552</v>
      </c>
      <c r="M45" s="151">
        <v>6361</v>
      </c>
      <c r="N45" s="152">
        <f t="shared" si="1"/>
        <v>6472</v>
      </c>
      <c r="O45" s="153">
        <f t="shared" si="2"/>
        <v>1.0174500864643925</v>
      </c>
      <c r="P45" s="154">
        <v>538.79999999999995</v>
      </c>
      <c r="Q45" s="155">
        <v>5208</v>
      </c>
      <c r="R45" s="156">
        <v>2310</v>
      </c>
      <c r="S45" s="145">
        <f t="shared" si="3"/>
        <v>2898</v>
      </c>
      <c r="T45" s="191">
        <f t="shared" si="4"/>
        <v>1.2545454545454546</v>
      </c>
      <c r="U45" s="150">
        <v>4835</v>
      </c>
      <c r="V45" s="151">
        <v>2181</v>
      </c>
      <c r="W45" s="152">
        <f t="shared" si="5"/>
        <v>2654</v>
      </c>
      <c r="X45" s="153">
        <f t="shared" si="6"/>
        <v>1.2168729940394314</v>
      </c>
      <c r="Y45" s="157">
        <f t="shared" si="7"/>
        <v>2.029806884970613</v>
      </c>
      <c r="Z45" s="158">
        <v>6625</v>
      </c>
      <c r="AA45" s="150">
        <v>5960</v>
      </c>
      <c r="AB45" s="150">
        <v>310</v>
      </c>
      <c r="AC45" s="152">
        <f t="shared" si="8"/>
        <v>6270</v>
      </c>
      <c r="AD45" s="153">
        <f t="shared" si="9"/>
        <v>0.94641509433962268</v>
      </c>
      <c r="AE45" s="159">
        <f t="shared" si="10"/>
        <v>1.0521451616320248</v>
      </c>
      <c r="AF45" s="150">
        <v>40</v>
      </c>
      <c r="AG45" s="153">
        <f t="shared" si="11"/>
        <v>6.0377358490566035E-3</v>
      </c>
      <c r="AH45" s="160">
        <f t="shared" si="12"/>
        <v>0.19384024171878142</v>
      </c>
      <c r="AI45" s="150">
        <v>65</v>
      </c>
      <c r="AJ45" s="150">
        <v>0</v>
      </c>
      <c r="AK45" s="152">
        <f t="shared" si="13"/>
        <v>65</v>
      </c>
      <c r="AL45" s="153">
        <f t="shared" si="14"/>
        <v>9.8113207547169817E-3</v>
      </c>
      <c r="AM45" s="160">
        <f t="shared" si="15"/>
        <v>0.2041940676125826</v>
      </c>
      <c r="AN45" s="150">
        <v>245</v>
      </c>
      <c r="AO45" s="141" t="s">
        <v>7</v>
      </c>
      <c r="AP45" s="119" t="s">
        <v>7</v>
      </c>
      <c r="AQ45" s="196"/>
      <c r="AS45" s="27"/>
    </row>
    <row r="46" spans="1:45" s="26" customFormat="1" x14ac:dyDescent="0.2">
      <c r="A46" s="199"/>
      <c r="B46" s="142">
        <v>10300</v>
      </c>
      <c r="C46" s="143"/>
      <c r="D46" s="144"/>
      <c r="E46" s="145"/>
      <c r="F46" s="145"/>
      <c r="G46" s="146"/>
      <c r="H46" s="147">
        <v>100010300</v>
      </c>
      <c r="I46" s="148">
        <v>8.68</v>
      </c>
      <c r="J46" s="149">
        <f t="shared" si="0"/>
        <v>868</v>
      </c>
      <c r="K46" s="150">
        <v>7641</v>
      </c>
      <c r="L46" s="150">
        <v>7669</v>
      </c>
      <c r="M46" s="151">
        <v>7209</v>
      </c>
      <c r="N46" s="152">
        <f t="shared" si="1"/>
        <v>432</v>
      </c>
      <c r="O46" s="153">
        <f t="shared" si="2"/>
        <v>5.9925093632958802E-2</v>
      </c>
      <c r="P46" s="154">
        <v>880.3</v>
      </c>
      <c r="Q46" s="155">
        <v>3084</v>
      </c>
      <c r="R46" s="156">
        <v>2659</v>
      </c>
      <c r="S46" s="145">
        <f t="shared" si="3"/>
        <v>425</v>
      </c>
      <c r="T46" s="191">
        <f t="shared" si="4"/>
        <v>0.15983452425723957</v>
      </c>
      <c r="U46" s="150">
        <v>2892</v>
      </c>
      <c r="V46" s="151">
        <v>2556</v>
      </c>
      <c r="W46" s="152">
        <f t="shared" si="5"/>
        <v>336</v>
      </c>
      <c r="X46" s="153">
        <f t="shared" si="6"/>
        <v>0.13145539906103287</v>
      </c>
      <c r="Y46" s="157">
        <f t="shared" si="7"/>
        <v>3.3317972350230414</v>
      </c>
      <c r="Z46" s="158">
        <v>3640</v>
      </c>
      <c r="AA46" s="150">
        <v>3260</v>
      </c>
      <c r="AB46" s="150">
        <v>210</v>
      </c>
      <c r="AC46" s="152">
        <f t="shared" si="8"/>
        <v>3470</v>
      </c>
      <c r="AD46" s="153">
        <f t="shared" si="9"/>
        <v>0.95329670329670335</v>
      </c>
      <c r="AE46" s="159">
        <f t="shared" si="10"/>
        <v>1.0597955590229162</v>
      </c>
      <c r="AF46" s="150">
        <v>30</v>
      </c>
      <c r="AG46" s="153">
        <f t="shared" si="11"/>
        <v>8.241758241758242E-3</v>
      </c>
      <c r="AH46" s="160">
        <f t="shared" si="12"/>
        <v>0.26459991786818549</v>
      </c>
      <c r="AI46" s="150">
        <v>60</v>
      </c>
      <c r="AJ46" s="150">
        <v>0</v>
      </c>
      <c r="AK46" s="152">
        <f t="shared" si="13"/>
        <v>60</v>
      </c>
      <c r="AL46" s="153">
        <f t="shared" si="14"/>
        <v>1.6483516483516484E-2</v>
      </c>
      <c r="AM46" s="160">
        <f t="shared" si="15"/>
        <v>0.34305639000845978</v>
      </c>
      <c r="AN46" s="150">
        <v>80</v>
      </c>
      <c r="AO46" s="141" t="s">
        <v>7</v>
      </c>
      <c r="AP46" s="119" t="s">
        <v>7</v>
      </c>
      <c r="AQ46" s="196"/>
      <c r="AS46" s="27"/>
    </row>
    <row r="47" spans="1:45" s="26" customFormat="1" x14ac:dyDescent="0.2">
      <c r="A47" s="199" t="s">
        <v>71</v>
      </c>
      <c r="B47" s="142">
        <v>10301.01</v>
      </c>
      <c r="C47" s="143"/>
      <c r="D47" s="144"/>
      <c r="E47" s="145"/>
      <c r="F47" s="145"/>
      <c r="G47" s="146"/>
      <c r="H47" s="147">
        <v>100010301.01000001</v>
      </c>
      <c r="I47" s="148">
        <v>21.93</v>
      </c>
      <c r="J47" s="149">
        <f t="shared" si="0"/>
        <v>2193</v>
      </c>
      <c r="K47" s="150">
        <v>6673</v>
      </c>
      <c r="L47" s="150">
        <v>6559</v>
      </c>
      <c r="M47" s="151">
        <v>5799</v>
      </c>
      <c r="N47" s="152">
        <f t="shared" si="1"/>
        <v>874</v>
      </c>
      <c r="O47" s="153">
        <f t="shared" si="2"/>
        <v>0.15071564062769444</v>
      </c>
      <c r="P47" s="154">
        <v>304.3</v>
      </c>
      <c r="Q47" s="155">
        <v>2715</v>
      </c>
      <c r="R47" s="156">
        <v>2163</v>
      </c>
      <c r="S47" s="145">
        <f t="shared" si="3"/>
        <v>552</v>
      </c>
      <c r="T47" s="191">
        <f t="shared" si="4"/>
        <v>0.25520110957004161</v>
      </c>
      <c r="U47" s="150">
        <v>2562</v>
      </c>
      <c r="V47" s="151">
        <v>2102</v>
      </c>
      <c r="W47" s="152">
        <f t="shared" si="5"/>
        <v>460</v>
      </c>
      <c r="X47" s="153">
        <f t="shared" si="6"/>
        <v>0.21883920076117983</v>
      </c>
      <c r="Y47" s="157">
        <f t="shared" si="7"/>
        <v>1.1682626538987688</v>
      </c>
      <c r="Z47" s="158">
        <v>3180</v>
      </c>
      <c r="AA47" s="150">
        <v>2785</v>
      </c>
      <c r="AB47" s="150">
        <v>230</v>
      </c>
      <c r="AC47" s="152">
        <f t="shared" si="8"/>
        <v>3015</v>
      </c>
      <c r="AD47" s="153">
        <f t="shared" si="9"/>
        <v>0.94811320754716977</v>
      </c>
      <c r="AE47" s="159">
        <f t="shared" si="10"/>
        <v>1.0540329818981109</v>
      </c>
      <c r="AF47" s="150">
        <v>30</v>
      </c>
      <c r="AG47" s="153">
        <f t="shared" si="11"/>
        <v>9.433962264150943E-3</v>
      </c>
      <c r="AH47" s="160">
        <f t="shared" si="12"/>
        <v>0.30287537768559597</v>
      </c>
      <c r="AI47" s="150">
        <v>75</v>
      </c>
      <c r="AJ47" s="150">
        <v>0</v>
      </c>
      <c r="AK47" s="152">
        <f t="shared" si="13"/>
        <v>75</v>
      </c>
      <c r="AL47" s="153">
        <f t="shared" si="14"/>
        <v>2.358490566037736E-2</v>
      </c>
      <c r="AM47" s="160">
        <f t="shared" si="15"/>
        <v>0.49085112406870818</v>
      </c>
      <c r="AN47" s="150">
        <v>60</v>
      </c>
      <c r="AO47" s="141" t="s">
        <v>7</v>
      </c>
      <c r="AP47" s="119" t="s">
        <v>7</v>
      </c>
      <c r="AQ47" s="196"/>
      <c r="AS47" s="27"/>
    </row>
    <row r="48" spans="1:45" s="26" customFormat="1" x14ac:dyDescent="0.2">
      <c r="A48" s="199" t="s">
        <v>69</v>
      </c>
      <c r="B48" s="142">
        <v>10301.02</v>
      </c>
      <c r="C48" s="143"/>
      <c r="D48" s="144"/>
      <c r="E48" s="145"/>
      <c r="F48" s="145"/>
      <c r="G48" s="146"/>
      <c r="H48" s="147">
        <v>100010301.02</v>
      </c>
      <c r="I48" s="148">
        <v>11.28</v>
      </c>
      <c r="J48" s="149">
        <f t="shared" si="0"/>
        <v>1128</v>
      </c>
      <c r="K48" s="150">
        <v>6667</v>
      </c>
      <c r="L48" s="150">
        <v>6280</v>
      </c>
      <c r="M48" s="151">
        <v>5116</v>
      </c>
      <c r="N48" s="152">
        <f t="shared" si="1"/>
        <v>1551</v>
      </c>
      <c r="O48" s="153">
        <f t="shared" si="2"/>
        <v>0.30316653635652852</v>
      </c>
      <c r="P48" s="154">
        <v>591.20000000000005</v>
      </c>
      <c r="Q48" s="155">
        <v>2651</v>
      </c>
      <c r="R48" s="156">
        <v>1956</v>
      </c>
      <c r="S48" s="145">
        <f t="shared" si="3"/>
        <v>695</v>
      </c>
      <c r="T48" s="191">
        <f t="shared" si="4"/>
        <v>0.35531697341513291</v>
      </c>
      <c r="U48" s="150">
        <v>2502</v>
      </c>
      <c r="V48" s="151">
        <v>1851</v>
      </c>
      <c r="W48" s="152">
        <f t="shared" si="5"/>
        <v>651</v>
      </c>
      <c r="X48" s="153">
        <f t="shared" si="6"/>
        <v>0.35170178282009723</v>
      </c>
      <c r="Y48" s="157">
        <f t="shared" si="7"/>
        <v>2.2180851063829787</v>
      </c>
      <c r="Z48" s="158">
        <v>3180</v>
      </c>
      <c r="AA48" s="150">
        <v>2775</v>
      </c>
      <c r="AB48" s="150">
        <v>235</v>
      </c>
      <c r="AC48" s="152">
        <f t="shared" si="8"/>
        <v>3010</v>
      </c>
      <c r="AD48" s="153">
        <f t="shared" si="9"/>
        <v>0.94654088050314467</v>
      </c>
      <c r="AE48" s="159">
        <f t="shared" si="10"/>
        <v>1.0522850001702535</v>
      </c>
      <c r="AF48" s="150">
        <v>20</v>
      </c>
      <c r="AG48" s="153">
        <f t="shared" si="11"/>
        <v>6.2893081761006293E-3</v>
      </c>
      <c r="AH48" s="160">
        <f t="shared" si="12"/>
        <v>0.201916918457064</v>
      </c>
      <c r="AI48" s="150">
        <v>95</v>
      </c>
      <c r="AJ48" s="150">
        <v>0</v>
      </c>
      <c r="AK48" s="152">
        <f t="shared" si="13"/>
        <v>95</v>
      </c>
      <c r="AL48" s="153">
        <f t="shared" si="14"/>
        <v>2.9874213836477988E-2</v>
      </c>
      <c r="AM48" s="160">
        <f t="shared" si="15"/>
        <v>0.62174475715369704</v>
      </c>
      <c r="AN48" s="150">
        <v>55</v>
      </c>
      <c r="AO48" s="141" t="s">
        <v>7</v>
      </c>
      <c r="AP48" s="119" t="s">
        <v>7</v>
      </c>
      <c r="AQ48" s="196"/>
      <c r="AS48" s="27"/>
    </row>
    <row r="49" spans="1:45" s="26" customFormat="1" x14ac:dyDescent="0.2">
      <c r="A49" s="199" t="s">
        <v>70</v>
      </c>
      <c r="B49" s="142">
        <v>10302</v>
      </c>
      <c r="C49" s="143"/>
      <c r="D49" s="144"/>
      <c r="E49" s="145"/>
      <c r="F49" s="145"/>
      <c r="G49" s="146"/>
      <c r="H49" s="147">
        <v>100010302</v>
      </c>
      <c r="I49" s="148">
        <v>17.21</v>
      </c>
      <c r="J49" s="149">
        <f t="shared" si="0"/>
        <v>1721</v>
      </c>
      <c r="K49" s="150">
        <v>5218</v>
      </c>
      <c r="L49" s="150">
        <v>4340</v>
      </c>
      <c r="M49" s="151">
        <v>3842</v>
      </c>
      <c r="N49" s="152">
        <f t="shared" si="1"/>
        <v>1376</v>
      </c>
      <c r="O49" s="153">
        <f t="shared" si="2"/>
        <v>0.35814679854242581</v>
      </c>
      <c r="P49" s="154">
        <v>303.10000000000002</v>
      </c>
      <c r="Q49" s="155">
        <v>2103</v>
      </c>
      <c r="R49" s="156">
        <v>1470</v>
      </c>
      <c r="S49" s="145">
        <f t="shared" si="3"/>
        <v>633</v>
      </c>
      <c r="T49" s="191">
        <f t="shared" si="4"/>
        <v>0.43061224489795918</v>
      </c>
      <c r="U49" s="150">
        <v>1978</v>
      </c>
      <c r="V49" s="151">
        <v>1401</v>
      </c>
      <c r="W49" s="152">
        <f t="shared" si="5"/>
        <v>577</v>
      </c>
      <c r="X49" s="153">
        <f t="shared" si="6"/>
        <v>0.41184867951463239</v>
      </c>
      <c r="Y49" s="157">
        <f t="shared" si="7"/>
        <v>1.1493317838466008</v>
      </c>
      <c r="Z49" s="158">
        <v>2385</v>
      </c>
      <c r="AA49" s="150">
        <v>2095</v>
      </c>
      <c r="AB49" s="150">
        <v>165</v>
      </c>
      <c r="AC49" s="152">
        <f t="shared" si="8"/>
        <v>2260</v>
      </c>
      <c r="AD49" s="153">
        <f t="shared" si="9"/>
        <v>0.94758909853249473</v>
      </c>
      <c r="AE49" s="159">
        <f t="shared" si="10"/>
        <v>1.0534503213221584</v>
      </c>
      <c r="AF49" s="150">
        <v>10</v>
      </c>
      <c r="AG49" s="153">
        <f t="shared" si="11"/>
        <v>4.1928721174004195E-3</v>
      </c>
      <c r="AH49" s="160">
        <f t="shared" si="12"/>
        <v>0.13461127897137601</v>
      </c>
      <c r="AI49" s="150">
        <v>25</v>
      </c>
      <c r="AJ49" s="150">
        <v>0</v>
      </c>
      <c r="AK49" s="152">
        <f t="shared" si="13"/>
        <v>25</v>
      </c>
      <c r="AL49" s="153">
        <f t="shared" si="14"/>
        <v>1.0482180293501049E-2</v>
      </c>
      <c r="AM49" s="160">
        <f t="shared" si="15"/>
        <v>0.21815605514164807</v>
      </c>
      <c r="AN49" s="150">
        <v>95</v>
      </c>
      <c r="AO49" s="141" t="s">
        <v>7</v>
      </c>
      <c r="AP49" s="119" t="s">
        <v>7</v>
      </c>
      <c r="AQ49" s="196"/>
      <c r="AS49" s="27"/>
    </row>
    <row r="50" spans="1:45" s="26" customFormat="1" x14ac:dyDescent="0.2">
      <c r="A50" s="196"/>
      <c r="B50" s="18"/>
      <c r="C50" s="17"/>
      <c r="D50" s="33"/>
      <c r="E50" s="36"/>
      <c r="F50" s="36"/>
      <c r="G50" s="37"/>
      <c r="H50" s="18"/>
      <c r="I50" s="38"/>
      <c r="J50" s="43"/>
      <c r="K50" s="36"/>
      <c r="L50" s="36"/>
      <c r="M50" s="36"/>
      <c r="N50" s="36"/>
      <c r="O50" s="45"/>
      <c r="P50" s="19"/>
      <c r="Q50" s="46"/>
      <c r="R50" s="36"/>
      <c r="S50" s="47"/>
      <c r="T50" s="194"/>
      <c r="U50" s="36"/>
      <c r="V50" s="36"/>
      <c r="W50" s="36"/>
      <c r="X50" s="45"/>
      <c r="Y50" s="28"/>
      <c r="Z50" s="49"/>
      <c r="AA50" s="36"/>
      <c r="AB50" s="36"/>
      <c r="AC50" s="36"/>
      <c r="AD50" s="45"/>
      <c r="AE50" s="20"/>
      <c r="AF50" s="51"/>
      <c r="AG50" s="45"/>
      <c r="AH50" s="20"/>
      <c r="AI50" s="51"/>
      <c r="AJ50" s="36"/>
      <c r="AK50" s="36"/>
      <c r="AL50" s="45"/>
      <c r="AM50" s="20"/>
      <c r="AN50" s="51"/>
      <c r="AO50" s="16"/>
      <c r="AP50" s="236"/>
      <c r="AQ50" s="196"/>
      <c r="AS50" s="27"/>
    </row>
    <row r="51" spans="1:45" s="26" customFormat="1" x14ac:dyDescent="0.2">
      <c r="A51" s="196"/>
      <c r="B51" s="18"/>
      <c r="C51" s="17"/>
      <c r="D51" s="33"/>
      <c r="E51" s="36"/>
      <c r="F51" s="36"/>
      <c r="G51" s="37"/>
      <c r="H51" s="18"/>
      <c r="I51" s="38"/>
      <c r="J51" s="43"/>
      <c r="K51" s="36"/>
      <c r="L51" s="36"/>
      <c r="M51" s="36"/>
      <c r="N51" s="36"/>
      <c r="O51" s="45"/>
      <c r="P51" s="19"/>
      <c r="Q51" s="46"/>
      <c r="R51" s="36"/>
      <c r="S51" s="47"/>
      <c r="T51" s="194"/>
      <c r="U51" s="36"/>
      <c r="V51" s="36"/>
      <c r="W51" s="36"/>
      <c r="X51" s="45"/>
      <c r="Y51" s="28"/>
      <c r="Z51" s="49"/>
      <c r="AA51" s="36"/>
      <c r="AB51" s="36"/>
      <c r="AC51" s="36"/>
      <c r="AD51" s="45"/>
      <c r="AE51" s="20"/>
      <c r="AF51" s="51"/>
      <c r="AG51" s="45"/>
      <c r="AH51" s="20"/>
      <c r="AI51" s="51"/>
      <c r="AJ51" s="36"/>
      <c r="AK51" s="36"/>
      <c r="AL51" s="45"/>
      <c r="AM51" s="20"/>
      <c r="AN51" s="51"/>
      <c r="AO51" s="16"/>
      <c r="AP51" s="16"/>
      <c r="AQ51" s="196"/>
      <c r="AS51" s="27"/>
    </row>
    <row r="52" spans="1:45" s="26" customFormat="1" x14ac:dyDescent="0.2">
      <c r="A52" s="196"/>
      <c r="B52" s="18"/>
      <c r="C52" s="17"/>
      <c r="D52" s="33"/>
      <c r="E52" s="36"/>
      <c r="F52" s="36"/>
      <c r="G52" s="37"/>
      <c r="H52" s="18"/>
      <c r="I52" s="38"/>
      <c r="J52" s="43"/>
      <c r="K52" s="36"/>
      <c r="L52" s="36"/>
      <c r="M52" s="36"/>
      <c r="N52" s="36"/>
      <c r="O52" s="45"/>
      <c r="P52" s="19"/>
      <c r="Q52" s="46"/>
      <c r="R52" s="36"/>
      <c r="S52" s="47"/>
      <c r="T52" s="194"/>
      <c r="U52" s="36"/>
      <c r="V52" s="36"/>
      <c r="W52" s="36"/>
      <c r="X52" s="45"/>
      <c r="Y52" s="28"/>
      <c r="Z52" s="49"/>
      <c r="AA52" s="36"/>
      <c r="AB52" s="36"/>
      <c r="AC52" s="36"/>
      <c r="AD52" s="45"/>
      <c r="AE52" s="20"/>
      <c r="AF52" s="51"/>
      <c r="AG52" s="45"/>
      <c r="AH52" s="20"/>
      <c r="AI52" s="51"/>
      <c r="AJ52" s="36"/>
      <c r="AK52" s="36"/>
      <c r="AL52" s="45"/>
      <c r="AM52" s="20"/>
      <c r="AN52" s="51"/>
      <c r="AO52" s="16"/>
      <c r="AP52" s="16"/>
      <c r="AQ52" s="196"/>
      <c r="AS52" s="27"/>
    </row>
    <row r="53" spans="1:45" s="26" customFormat="1" x14ac:dyDescent="0.2">
      <c r="A53" s="196"/>
      <c r="B53" s="18"/>
      <c r="C53" s="17"/>
      <c r="D53" s="33"/>
      <c r="E53" s="36"/>
      <c r="F53" s="36"/>
      <c r="G53" s="37"/>
      <c r="H53" s="18"/>
      <c r="I53" s="38"/>
      <c r="J53" s="43"/>
      <c r="K53" s="36"/>
      <c r="L53" s="36"/>
      <c r="M53" s="36"/>
      <c r="N53" s="36"/>
      <c r="O53" s="45"/>
      <c r="P53" s="19"/>
      <c r="Q53" s="46"/>
      <c r="R53" s="36"/>
      <c r="S53" s="47"/>
      <c r="T53" s="194"/>
      <c r="U53" s="36"/>
      <c r="V53" s="36"/>
      <c r="W53" s="36"/>
      <c r="X53" s="45"/>
      <c r="Y53" s="28"/>
      <c r="Z53" s="49"/>
      <c r="AA53" s="36"/>
      <c r="AB53" s="36"/>
      <c r="AC53" s="36"/>
      <c r="AD53" s="45"/>
      <c r="AE53" s="20"/>
      <c r="AF53" s="51"/>
      <c r="AG53" s="45"/>
      <c r="AH53" s="20"/>
      <c r="AI53" s="51"/>
      <c r="AJ53" s="36"/>
      <c r="AK53" s="36"/>
      <c r="AL53" s="45"/>
      <c r="AM53" s="20"/>
      <c r="AN53" s="51"/>
      <c r="AO53" s="16"/>
      <c r="AP53" s="16"/>
      <c r="AQ53" s="196"/>
      <c r="AS53" s="27"/>
    </row>
    <row r="54" spans="1:45" s="26" customFormat="1" x14ac:dyDescent="0.2">
      <c r="A54" s="196"/>
      <c r="B54" s="18"/>
      <c r="C54" s="17"/>
      <c r="D54" s="33"/>
      <c r="E54" s="36"/>
      <c r="F54" s="36"/>
      <c r="G54" s="37"/>
      <c r="H54" s="18"/>
      <c r="I54" s="38"/>
      <c r="J54" s="43"/>
      <c r="K54" s="36"/>
      <c r="L54" s="36"/>
      <c r="M54" s="36"/>
      <c r="N54" s="36"/>
      <c r="O54" s="45"/>
      <c r="P54" s="19"/>
      <c r="Q54" s="46"/>
      <c r="R54" s="36"/>
      <c r="S54" s="47"/>
      <c r="T54" s="194"/>
      <c r="U54" s="36"/>
      <c r="V54" s="36"/>
      <c r="W54" s="36"/>
      <c r="X54" s="45"/>
      <c r="Y54" s="28"/>
      <c r="Z54" s="49"/>
      <c r="AA54" s="36"/>
      <c r="AB54" s="36"/>
      <c r="AC54" s="36"/>
      <c r="AD54" s="45"/>
      <c r="AE54" s="20"/>
      <c r="AF54" s="51"/>
      <c r="AG54" s="45"/>
      <c r="AH54" s="20"/>
      <c r="AI54" s="51"/>
      <c r="AJ54" s="36"/>
      <c r="AK54" s="36"/>
      <c r="AL54" s="45"/>
      <c r="AM54" s="20"/>
      <c r="AN54" s="51"/>
      <c r="AO54" s="16"/>
      <c r="AP54" s="16"/>
      <c r="AQ54" s="196"/>
      <c r="AS54" s="27"/>
    </row>
    <row r="55" spans="1:45" s="26" customFormat="1" x14ac:dyDescent="0.2">
      <c r="A55" s="196"/>
      <c r="B55" s="18"/>
      <c r="C55" s="17"/>
      <c r="D55" s="33"/>
      <c r="E55" s="36"/>
      <c r="F55" s="36"/>
      <c r="G55" s="37"/>
      <c r="H55" s="18"/>
      <c r="I55" s="38"/>
      <c r="J55" s="43"/>
      <c r="K55" s="36"/>
      <c r="L55" s="36"/>
      <c r="M55" s="36"/>
      <c r="N55" s="36"/>
      <c r="O55" s="45"/>
      <c r="P55" s="19"/>
      <c r="Q55" s="46"/>
      <c r="R55" s="36"/>
      <c r="S55" s="47"/>
      <c r="T55" s="194"/>
      <c r="U55" s="36"/>
      <c r="V55" s="36"/>
      <c r="W55" s="36"/>
      <c r="X55" s="45"/>
      <c r="Y55" s="28"/>
      <c r="Z55" s="49"/>
      <c r="AA55" s="36"/>
      <c r="AB55" s="36"/>
      <c r="AC55" s="36"/>
      <c r="AD55" s="45"/>
      <c r="AE55" s="20"/>
      <c r="AF55" s="51"/>
      <c r="AG55" s="45"/>
      <c r="AH55" s="20"/>
      <c r="AI55" s="51"/>
      <c r="AJ55" s="36"/>
      <c r="AK55" s="36"/>
      <c r="AL55" s="45"/>
      <c r="AM55" s="20"/>
      <c r="AN55" s="51"/>
      <c r="AO55" s="16"/>
      <c r="AP55" s="16"/>
      <c r="AQ55" s="196"/>
      <c r="AS55" s="27"/>
    </row>
    <row r="56" spans="1:45" s="26" customFormat="1" x14ac:dyDescent="0.2">
      <c r="A56" s="196"/>
      <c r="B56" s="18"/>
      <c r="C56" s="17"/>
      <c r="D56" s="33"/>
      <c r="E56" s="36"/>
      <c r="F56" s="36"/>
      <c r="G56" s="37"/>
      <c r="H56" s="18"/>
      <c r="I56" s="38"/>
      <c r="J56" s="43"/>
      <c r="K56" s="36"/>
      <c r="L56" s="36"/>
      <c r="M56" s="36"/>
      <c r="N56" s="36"/>
      <c r="O56" s="45"/>
      <c r="P56" s="19"/>
      <c r="Q56" s="46"/>
      <c r="R56" s="36"/>
      <c r="S56" s="47"/>
      <c r="T56" s="194"/>
      <c r="U56" s="36"/>
      <c r="V56" s="36"/>
      <c r="W56" s="36"/>
      <c r="X56" s="45"/>
      <c r="Y56" s="28"/>
      <c r="Z56" s="49"/>
      <c r="AA56" s="36"/>
      <c r="AB56" s="36"/>
      <c r="AC56" s="36"/>
      <c r="AD56" s="45"/>
      <c r="AE56" s="20"/>
      <c r="AF56" s="51"/>
      <c r="AG56" s="45"/>
      <c r="AH56" s="20"/>
      <c r="AI56" s="51"/>
      <c r="AJ56" s="36"/>
      <c r="AK56" s="36"/>
      <c r="AL56" s="45"/>
      <c r="AM56" s="20"/>
      <c r="AN56" s="51"/>
      <c r="AO56" s="16"/>
      <c r="AP56" s="16"/>
      <c r="AQ56" s="196"/>
      <c r="AS56" s="27"/>
    </row>
    <row r="57" spans="1:45" s="26" customFormat="1" x14ac:dyDescent="0.2">
      <c r="A57" s="196"/>
      <c r="B57" s="18"/>
      <c r="C57" s="17"/>
      <c r="D57" s="33"/>
      <c r="E57" s="36"/>
      <c r="F57" s="36"/>
      <c r="G57" s="37"/>
      <c r="H57" s="18"/>
      <c r="I57" s="38"/>
      <c r="J57" s="43"/>
      <c r="K57" s="36"/>
      <c r="L57" s="36"/>
      <c r="M57" s="36"/>
      <c r="N57" s="36"/>
      <c r="O57" s="45"/>
      <c r="P57" s="19"/>
      <c r="Q57" s="46"/>
      <c r="R57" s="36"/>
      <c r="S57" s="47"/>
      <c r="T57" s="194"/>
      <c r="U57" s="36"/>
      <c r="V57" s="36"/>
      <c r="W57" s="36"/>
      <c r="X57" s="45"/>
      <c r="Y57" s="28"/>
      <c r="Z57" s="49"/>
      <c r="AA57" s="36"/>
      <c r="AB57" s="36"/>
      <c r="AC57" s="36"/>
      <c r="AD57" s="45"/>
      <c r="AE57" s="20"/>
      <c r="AF57" s="51"/>
      <c r="AG57" s="45"/>
      <c r="AH57" s="20"/>
      <c r="AI57" s="51"/>
      <c r="AJ57" s="36"/>
      <c r="AK57" s="36"/>
      <c r="AL57" s="45"/>
      <c r="AM57" s="20"/>
      <c r="AN57" s="51"/>
      <c r="AO57" s="16"/>
      <c r="AP57" s="16"/>
      <c r="AQ57" s="196"/>
      <c r="AS57" s="27"/>
    </row>
    <row r="58" spans="1:45" s="26" customFormat="1" x14ac:dyDescent="0.2">
      <c r="A58" s="196"/>
      <c r="B58" s="18"/>
      <c r="C58" s="17"/>
      <c r="D58" s="33"/>
      <c r="E58" s="36"/>
      <c r="F58" s="36"/>
      <c r="G58" s="37"/>
      <c r="H58" s="18"/>
      <c r="I58" s="38"/>
      <c r="J58" s="43"/>
      <c r="K58" s="36"/>
      <c r="L58" s="36"/>
      <c r="M58" s="36"/>
      <c r="N58" s="36"/>
      <c r="O58" s="45"/>
      <c r="P58" s="19"/>
      <c r="Q58" s="46"/>
      <c r="R58" s="36"/>
      <c r="S58" s="47"/>
      <c r="T58" s="194"/>
      <c r="U58" s="36"/>
      <c r="V58" s="36"/>
      <c r="W58" s="36"/>
      <c r="X58" s="45"/>
      <c r="Y58" s="28"/>
      <c r="Z58" s="49"/>
      <c r="AA58" s="36"/>
      <c r="AB58" s="36"/>
      <c r="AC58" s="36"/>
      <c r="AD58" s="45"/>
      <c r="AE58" s="20"/>
      <c r="AF58" s="51"/>
      <c r="AG58" s="45"/>
      <c r="AH58" s="20"/>
      <c r="AI58" s="51"/>
      <c r="AJ58" s="36"/>
      <c r="AK58" s="36"/>
      <c r="AL58" s="45"/>
      <c r="AM58" s="20"/>
      <c r="AN58" s="51"/>
      <c r="AO58" s="16"/>
      <c r="AP58" s="16"/>
      <c r="AQ58" s="196"/>
      <c r="AS58" s="27"/>
    </row>
    <row r="59" spans="1:45" s="26" customFormat="1" x14ac:dyDescent="0.2">
      <c r="A59" s="196"/>
      <c r="B59" s="18"/>
      <c r="C59" s="17"/>
      <c r="D59" s="33"/>
      <c r="E59" s="36"/>
      <c r="F59" s="36"/>
      <c r="G59" s="37"/>
      <c r="H59" s="18"/>
      <c r="I59" s="38"/>
      <c r="J59" s="43"/>
      <c r="K59" s="36"/>
      <c r="L59" s="36"/>
      <c r="M59" s="36"/>
      <c r="N59" s="36"/>
      <c r="O59" s="45"/>
      <c r="P59" s="19"/>
      <c r="Q59" s="46"/>
      <c r="R59" s="36"/>
      <c r="S59" s="47"/>
      <c r="T59" s="194"/>
      <c r="U59" s="36"/>
      <c r="V59" s="36"/>
      <c r="W59" s="36"/>
      <c r="X59" s="45"/>
      <c r="Y59" s="28"/>
      <c r="Z59" s="49"/>
      <c r="AA59" s="36"/>
      <c r="AB59" s="36"/>
      <c r="AC59" s="36"/>
      <c r="AD59" s="45"/>
      <c r="AE59" s="20"/>
      <c r="AF59" s="51"/>
      <c r="AG59" s="45"/>
      <c r="AH59" s="20"/>
      <c r="AI59" s="51"/>
      <c r="AJ59" s="36"/>
      <c r="AK59" s="36"/>
      <c r="AL59" s="45"/>
      <c r="AM59" s="20"/>
      <c r="AN59" s="51"/>
      <c r="AO59" s="16"/>
      <c r="AP59" s="16"/>
      <c r="AQ59" s="196"/>
      <c r="AS59" s="27"/>
    </row>
    <row r="60" spans="1:45" s="26" customFormat="1" x14ac:dyDescent="0.2">
      <c r="A60" s="196"/>
      <c r="B60" s="18"/>
      <c r="C60" s="17"/>
      <c r="D60" s="33"/>
      <c r="E60" s="36"/>
      <c r="F60" s="36"/>
      <c r="G60" s="37"/>
      <c r="H60" s="18"/>
      <c r="I60" s="38"/>
      <c r="J60" s="43"/>
      <c r="K60" s="36"/>
      <c r="L60" s="36"/>
      <c r="M60" s="36"/>
      <c r="N60" s="36"/>
      <c r="O60" s="45"/>
      <c r="P60" s="19"/>
      <c r="Q60" s="46"/>
      <c r="R60" s="36"/>
      <c r="S60" s="47"/>
      <c r="T60" s="194"/>
      <c r="U60" s="36"/>
      <c r="V60" s="36"/>
      <c r="W60" s="36"/>
      <c r="X60" s="45"/>
      <c r="Y60" s="28"/>
      <c r="Z60" s="49"/>
      <c r="AA60" s="36"/>
      <c r="AB60" s="36"/>
      <c r="AC60" s="36"/>
      <c r="AD60" s="45"/>
      <c r="AE60" s="20"/>
      <c r="AF60" s="51"/>
      <c r="AG60" s="45"/>
      <c r="AH60" s="20"/>
      <c r="AI60" s="51"/>
      <c r="AJ60" s="36"/>
      <c r="AK60" s="36"/>
      <c r="AL60" s="45"/>
      <c r="AM60" s="20"/>
      <c r="AN60" s="51"/>
      <c r="AO60" s="16"/>
      <c r="AP60" s="16"/>
      <c r="AQ60" s="196"/>
      <c r="AS60" s="27"/>
    </row>
    <row r="61" spans="1:45" s="26" customFormat="1" x14ac:dyDescent="0.2">
      <c r="A61" s="196"/>
      <c r="B61" s="18"/>
      <c r="C61" s="17"/>
      <c r="D61" s="33"/>
      <c r="E61" s="36"/>
      <c r="F61" s="36"/>
      <c r="G61" s="37"/>
      <c r="H61" s="18"/>
      <c r="I61" s="38"/>
      <c r="J61" s="43"/>
      <c r="K61" s="36"/>
      <c r="L61" s="36"/>
      <c r="M61" s="36"/>
      <c r="N61" s="36"/>
      <c r="O61" s="45"/>
      <c r="P61" s="19"/>
      <c r="Q61" s="46"/>
      <c r="R61" s="36"/>
      <c r="S61" s="47"/>
      <c r="T61" s="194"/>
      <c r="U61" s="36"/>
      <c r="V61" s="36"/>
      <c r="W61" s="36"/>
      <c r="X61" s="45"/>
      <c r="Y61" s="28"/>
      <c r="Z61" s="49"/>
      <c r="AA61" s="36"/>
      <c r="AB61" s="36"/>
      <c r="AC61" s="36"/>
      <c r="AD61" s="45"/>
      <c r="AE61" s="20"/>
      <c r="AF61" s="51"/>
      <c r="AG61" s="45"/>
      <c r="AH61" s="20"/>
      <c r="AI61" s="51"/>
      <c r="AJ61" s="36"/>
      <c r="AK61" s="36"/>
      <c r="AL61" s="45"/>
      <c r="AM61" s="20"/>
      <c r="AN61" s="51"/>
      <c r="AO61" s="16"/>
      <c r="AP61" s="16"/>
      <c r="AQ61" s="196"/>
      <c r="AS61" s="27"/>
    </row>
    <row r="62" spans="1:45" s="26" customFormat="1" x14ac:dyDescent="0.2">
      <c r="A62" s="196"/>
      <c r="B62" s="18"/>
      <c r="C62" s="17"/>
      <c r="D62" s="33"/>
      <c r="E62" s="36"/>
      <c r="F62" s="36"/>
      <c r="G62" s="37"/>
      <c r="H62" s="18"/>
      <c r="I62" s="38"/>
      <c r="J62" s="43"/>
      <c r="K62" s="36"/>
      <c r="L62" s="36"/>
      <c r="M62" s="36"/>
      <c r="N62" s="36"/>
      <c r="O62" s="45"/>
      <c r="P62" s="19"/>
      <c r="Q62" s="46"/>
      <c r="R62" s="36"/>
      <c r="S62" s="47"/>
      <c r="T62" s="194"/>
      <c r="U62" s="36"/>
      <c r="V62" s="36"/>
      <c r="W62" s="36"/>
      <c r="X62" s="45"/>
      <c r="Y62" s="28"/>
      <c r="Z62" s="49"/>
      <c r="AA62" s="36"/>
      <c r="AB62" s="36"/>
      <c r="AC62" s="36"/>
      <c r="AD62" s="45"/>
      <c r="AE62" s="20"/>
      <c r="AF62" s="51"/>
      <c r="AG62" s="45"/>
      <c r="AH62" s="20"/>
      <c r="AI62" s="51"/>
      <c r="AJ62" s="36"/>
      <c r="AK62" s="36"/>
      <c r="AL62" s="45"/>
      <c r="AM62" s="20"/>
      <c r="AN62" s="51"/>
      <c r="AO62" s="16"/>
      <c r="AP62" s="16"/>
      <c r="AQ62" s="196"/>
      <c r="AS62" s="27"/>
    </row>
    <row r="63" spans="1:45" s="26" customFormat="1" x14ac:dyDescent="0.2">
      <c r="A63" s="196"/>
      <c r="B63" s="18"/>
      <c r="C63" s="17"/>
      <c r="D63" s="33"/>
      <c r="E63" s="36"/>
      <c r="F63" s="36"/>
      <c r="G63" s="37"/>
      <c r="H63" s="18"/>
      <c r="I63" s="38"/>
      <c r="J63" s="43"/>
      <c r="K63" s="36"/>
      <c r="L63" s="36"/>
      <c r="M63" s="36"/>
      <c r="N63" s="36"/>
      <c r="O63" s="45"/>
      <c r="P63" s="19"/>
      <c r="Q63" s="46"/>
      <c r="R63" s="36"/>
      <c r="S63" s="47"/>
      <c r="T63" s="194"/>
      <c r="U63" s="36"/>
      <c r="V63" s="36"/>
      <c r="W63" s="36"/>
      <c r="X63" s="45"/>
      <c r="Y63" s="28"/>
      <c r="Z63" s="49"/>
      <c r="AA63" s="36"/>
      <c r="AB63" s="36"/>
      <c r="AC63" s="36"/>
      <c r="AD63" s="45"/>
      <c r="AE63" s="20"/>
      <c r="AF63" s="51"/>
      <c r="AG63" s="45"/>
      <c r="AH63" s="20"/>
      <c r="AI63" s="51"/>
      <c r="AJ63" s="36"/>
      <c r="AK63" s="36"/>
      <c r="AL63" s="45"/>
      <c r="AM63" s="20"/>
      <c r="AN63" s="51"/>
      <c r="AO63" s="16"/>
      <c r="AP63" s="16"/>
      <c r="AQ63" s="196"/>
      <c r="AS63" s="27"/>
    </row>
    <row r="64" spans="1:45" s="26" customFormat="1" x14ac:dyDescent="0.2">
      <c r="A64" s="196"/>
      <c r="B64" s="18"/>
      <c r="C64" s="17"/>
      <c r="D64" s="33"/>
      <c r="E64" s="36"/>
      <c r="F64" s="36"/>
      <c r="G64" s="37"/>
      <c r="H64" s="18"/>
      <c r="I64" s="38"/>
      <c r="J64" s="43"/>
      <c r="K64" s="36"/>
      <c r="L64" s="36"/>
      <c r="M64" s="36"/>
      <c r="N64" s="36"/>
      <c r="O64" s="45"/>
      <c r="P64" s="19"/>
      <c r="Q64" s="46"/>
      <c r="R64" s="36"/>
      <c r="S64" s="47"/>
      <c r="T64" s="194"/>
      <c r="U64" s="36"/>
      <c r="V64" s="36"/>
      <c r="W64" s="36"/>
      <c r="X64" s="45"/>
      <c r="Y64" s="28"/>
      <c r="Z64" s="49"/>
      <c r="AA64" s="36"/>
      <c r="AB64" s="36"/>
      <c r="AC64" s="36"/>
      <c r="AD64" s="45"/>
      <c r="AE64" s="20"/>
      <c r="AF64" s="51"/>
      <c r="AG64" s="45"/>
      <c r="AH64" s="20"/>
      <c r="AI64" s="51"/>
      <c r="AJ64" s="36"/>
      <c r="AK64" s="36"/>
      <c r="AL64" s="45"/>
      <c r="AM64" s="20"/>
      <c r="AN64" s="51"/>
      <c r="AO64" s="16"/>
      <c r="AP64" s="16"/>
      <c r="AQ64" s="196"/>
      <c r="AS64" s="27"/>
    </row>
    <row r="65" spans="1:45" s="26" customFormat="1" x14ac:dyDescent="0.2">
      <c r="A65" s="196"/>
      <c r="B65" s="18"/>
      <c r="C65" s="17"/>
      <c r="D65" s="33"/>
      <c r="E65" s="36"/>
      <c r="F65" s="36"/>
      <c r="G65" s="37"/>
      <c r="H65" s="18"/>
      <c r="I65" s="38"/>
      <c r="J65" s="43"/>
      <c r="K65" s="36"/>
      <c r="L65" s="36"/>
      <c r="M65" s="36"/>
      <c r="N65" s="36"/>
      <c r="O65" s="45"/>
      <c r="P65" s="19"/>
      <c r="Q65" s="46"/>
      <c r="R65" s="36"/>
      <c r="S65" s="47"/>
      <c r="T65" s="194"/>
      <c r="U65" s="36"/>
      <c r="V65" s="36"/>
      <c r="W65" s="36"/>
      <c r="X65" s="45"/>
      <c r="Y65" s="28"/>
      <c r="Z65" s="49"/>
      <c r="AA65" s="36"/>
      <c r="AB65" s="36"/>
      <c r="AC65" s="36"/>
      <c r="AD65" s="45"/>
      <c r="AE65" s="20"/>
      <c r="AF65" s="51"/>
      <c r="AG65" s="45"/>
      <c r="AH65" s="20"/>
      <c r="AI65" s="51"/>
      <c r="AJ65" s="36"/>
      <c r="AK65" s="36"/>
      <c r="AL65" s="45"/>
      <c r="AM65" s="20"/>
      <c r="AN65" s="51"/>
      <c r="AO65" s="16"/>
      <c r="AP65" s="16"/>
      <c r="AQ65" s="196"/>
      <c r="AS65" s="27"/>
    </row>
    <row r="66" spans="1:45" s="26" customFormat="1" x14ac:dyDescent="0.2">
      <c r="A66" s="196"/>
      <c r="B66" s="18"/>
      <c r="C66" s="17"/>
      <c r="D66" s="33"/>
      <c r="E66" s="36"/>
      <c r="F66" s="36"/>
      <c r="G66" s="37"/>
      <c r="H66" s="18"/>
      <c r="I66" s="38"/>
      <c r="J66" s="43"/>
      <c r="K66" s="36"/>
      <c r="L66" s="36"/>
      <c r="M66" s="36"/>
      <c r="N66" s="36"/>
      <c r="O66" s="45"/>
      <c r="P66" s="19"/>
      <c r="Q66" s="46"/>
      <c r="R66" s="36"/>
      <c r="S66" s="47"/>
      <c r="T66" s="194"/>
      <c r="U66" s="36"/>
      <c r="V66" s="36"/>
      <c r="W66" s="36"/>
      <c r="X66" s="45"/>
      <c r="Y66" s="28"/>
      <c r="Z66" s="49"/>
      <c r="AA66" s="36"/>
      <c r="AB66" s="36"/>
      <c r="AC66" s="36"/>
      <c r="AD66" s="45"/>
      <c r="AE66" s="20"/>
      <c r="AF66" s="51"/>
      <c r="AG66" s="45"/>
      <c r="AH66" s="20"/>
      <c r="AI66" s="51"/>
      <c r="AJ66" s="36"/>
      <c r="AK66" s="36"/>
      <c r="AL66" s="45"/>
      <c r="AM66" s="20"/>
      <c r="AN66" s="51"/>
      <c r="AO66" s="16"/>
      <c r="AP66" s="16"/>
      <c r="AQ66" s="196"/>
      <c r="AS66" s="27"/>
    </row>
    <row r="67" spans="1:45" s="26" customFormat="1" x14ac:dyDescent="0.2">
      <c r="A67" s="196"/>
      <c r="B67" s="18"/>
      <c r="C67" s="17"/>
      <c r="D67" s="33"/>
      <c r="E67" s="36"/>
      <c r="F67" s="36"/>
      <c r="G67" s="37"/>
      <c r="H67" s="18"/>
      <c r="I67" s="38"/>
      <c r="J67" s="43"/>
      <c r="K67" s="36"/>
      <c r="L67" s="36"/>
      <c r="M67" s="36"/>
      <c r="N67" s="36"/>
      <c r="O67" s="45"/>
      <c r="P67" s="19"/>
      <c r="Q67" s="46"/>
      <c r="R67" s="36"/>
      <c r="S67" s="47"/>
      <c r="T67" s="194"/>
      <c r="U67" s="36"/>
      <c r="V67" s="36"/>
      <c r="W67" s="36"/>
      <c r="X67" s="45"/>
      <c r="Y67" s="28"/>
      <c r="Z67" s="49"/>
      <c r="AA67" s="36"/>
      <c r="AB67" s="36"/>
      <c r="AC67" s="36"/>
      <c r="AD67" s="45"/>
      <c r="AE67" s="20"/>
      <c r="AF67" s="51"/>
      <c r="AG67" s="45"/>
      <c r="AH67" s="20"/>
      <c r="AI67" s="51"/>
      <c r="AJ67" s="36"/>
      <c r="AK67" s="36"/>
      <c r="AL67" s="45"/>
      <c r="AM67" s="20"/>
      <c r="AN67" s="51"/>
      <c r="AO67" s="16"/>
      <c r="AP67" s="16"/>
      <c r="AQ67" s="196"/>
      <c r="AS67" s="27"/>
    </row>
    <row r="68" spans="1:45" s="26" customFormat="1" x14ac:dyDescent="0.2">
      <c r="A68" s="196"/>
      <c r="B68" s="18"/>
      <c r="C68" s="17"/>
      <c r="D68" s="33"/>
      <c r="E68" s="36"/>
      <c r="F68" s="36"/>
      <c r="G68" s="37"/>
      <c r="H68" s="18"/>
      <c r="I68" s="38"/>
      <c r="J68" s="43"/>
      <c r="K68" s="36"/>
      <c r="L68" s="36"/>
      <c r="M68" s="36"/>
      <c r="N68" s="36"/>
      <c r="O68" s="45"/>
      <c r="P68" s="19"/>
      <c r="Q68" s="46"/>
      <c r="R68" s="36"/>
      <c r="S68" s="47"/>
      <c r="T68" s="194"/>
      <c r="U68" s="36"/>
      <c r="V68" s="36"/>
      <c r="W68" s="36"/>
      <c r="X68" s="45"/>
      <c r="Y68" s="28"/>
      <c r="Z68" s="49"/>
      <c r="AA68" s="36"/>
      <c r="AB68" s="36"/>
      <c r="AC68" s="36"/>
      <c r="AD68" s="45"/>
      <c r="AE68" s="20"/>
      <c r="AF68" s="51"/>
      <c r="AG68" s="45"/>
      <c r="AH68" s="20"/>
      <c r="AI68" s="51"/>
      <c r="AJ68" s="36"/>
      <c r="AK68" s="36"/>
      <c r="AL68" s="45"/>
      <c r="AM68" s="20"/>
      <c r="AN68" s="51"/>
      <c r="AO68" s="16"/>
      <c r="AP68" s="16"/>
      <c r="AQ68" s="196"/>
      <c r="AS68" s="27"/>
    </row>
    <row r="69" spans="1:45" s="26" customFormat="1" x14ac:dyDescent="0.2">
      <c r="A69" s="196"/>
      <c r="B69" s="18"/>
      <c r="C69" s="17"/>
      <c r="D69" s="33"/>
      <c r="E69" s="36"/>
      <c r="F69" s="36"/>
      <c r="G69" s="37"/>
      <c r="H69" s="18"/>
      <c r="I69" s="38"/>
      <c r="J69" s="43"/>
      <c r="K69" s="36"/>
      <c r="L69" s="36"/>
      <c r="M69" s="36"/>
      <c r="N69" s="36"/>
      <c r="O69" s="45"/>
      <c r="P69" s="19"/>
      <c r="Q69" s="46"/>
      <c r="R69" s="36"/>
      <c r="S69" s="47"/>
      <c r="T69" s="194"/>
      <c r="U69" s="36"/>
      <c r="V69" s="36"/>
      <c r="W69" s="36"/>
      <c r="X69" s="45"/>
      <c r="Y69" s="28"/>
      <c r="Z69" s="49"/>
      <c r="AA69" s="36"/>
      <c r="AB69" s="36"/>
      <c r="AC69" s="36"/>
      <c r="AD69" s="45"/>
      <c r="AE69" s="20"/>
      <c r="AF69" s="51"/>
      <c r="AG69" s="45"/>
      <c r="AH69" s="20"/>
      <c r="AI69" s="51"/>
      <c r="AJ69" s="36"/>
      <c r="AK69" s="36"/>
      <c r="AL69" s="45"/>
      <c r="AM69" s="20"/>
      <c r="AN69" s="51"/>
      <c r="AO69" s="16"/>
      <c r="AP69" s="16"/>
      <c r="AQ69" s="196"/>
      <c r="AS69" s="27"/>
    </row>
    <row r="70" spans="1:45" s="26" customFormat="1" x14ac:dyDescent="0.2">
      <c r="A70" s="196"/>
      <c r="B70" s="18"/>
      <c r="C70" s="17"/>
      <c r="D70" s="33"/>
      <c r="E70" s="36"/>
      <c r="F70" s="36"/>
      <c r="G70" s="37"/>
      <c r="H70" s="18"/>
      <c r="I70" s="38"/>
      <c r="J70" s="43"/>
      <c r="K70" s="36"/>
      <c r="L70" s="36"/>
      <c r="M70" s="36"/>
      <c r="N70" s="36"/>
      <c r="O70" s="45"/>
      <c r="P70" s="19"/>
      <c r="Q70" s="46"/>
      <c r="R70" s="36"/>
      <c r="S70" s="47"/>
      <c r="T70" s="194"/>
      <c r="U70" s="36"/>
      <c r="V70" s="36"/>
      <c r="W70" s="36"/>
      <c r="X70" s="45"/>
      <c r="Y70" s="28"/>
      <c r="Z70" s="49"/>
      <c r="AA70" s="36"/>
      <c r="AB70" s="36"/>
      <c r="AC70" s="36"/>
      <c r="AD70" s="45"/>
      <c r="AE70" s="20"/>
      <c r="AF70" s="51"/>
      <c r="AG70" s="45"/>
      <c r="AH70" s="20"/>
      <c r="AI70" s="51"/>
      <c r="AJ70" s="36"/>
      <c r="AK70" s="36"/>
      <c r="AL70" s="45"/>
      <c r="AM70" s="20"/>
      <c r="AN70" s="51"/>
      <c r="AO70" s="16"/>
      <c r="AP70" s="16"/>
      <c r="AQ70" s="196"/>
      <c r="AS70" s="27"/>
    </row>
    <row r="71" spans="1:45" s="26" customFormat="1" x14ac:dyDescent="0.2">
      <c r="A71" s="196"/>
      <c r="B71" s="18"/>
      <c r="C71" s="17"/>
      <c r="D71" s="33"/>
      <c r="E71" s="36"/>
      <c r="F71" s="36"/>
      <c r="G71" s="37"/>
      <c r="H71" s="18"/>
      <c r="I71" s="38"/>
      <c r="J71" s="43"/>
      <c r="K71" s="36"/>
      <c r="L71" s="36"/>
      <c r="M71" s="36"/>
      <c r="N71" s="36"/>
      <c r="O71" s="45"/>
      <c r="P71" s="19"/>
      <c r="Q71" s="46"/>
      <c r="R71" s="36"/>
      <c r="S71" s="47"/>
      <c r="T71" s="194"/>
      <c r="U71" s="36"/>
      <c r="V71" s="36"/>
      <c r="W71" s="36"/>
      <c r="X71" s="45"/>
      <c r="Y71" s="28"/>
      <c r="Z71" s="49"/>
      <c r="AA71" s="36"/>
      <c r="AB71" s="36"/>
      <c r="AC71" s="36"/>
      <c r="AD71" s="45"/>
      <c r="AE71" s="20"/>
      <c r="AF71" s="51"/>
      <c r="AG71" s="45"/>
      <c r="AH71" s="20"/>
      <c r="AI71" s="51"/>
      <c r="AJ71" s="36"/>
      <c r="AK71" s="36"/>
      <c r="AL71" s="45"/>
      <c r="AM71" s="20"/>
      <c r="AN71" s="51"/>
      <c r="AO71" s="16"/>
      <c r="AP71" s="16"/>
      <c r="AQ71" s="196"/>
      <c r="AS71" s="27"/>
    </row>
    <row r="72" spans="1:45" s="26" customFormat="1" x14ac:dyDescent="0.2">
      <c r="A72" s="196"/>
      <c r="B72" s="18"/>
      <c r="C72" s="17"/>
      <c r="D72" s="33"/>
      <c r="E72" s="36"/>
      <c r="F72" s="36"/>
      <c r="G72" s="37"/>
      <c r="H72" s="18"/>
      <c r="I72" s="38"/>
      <c r="J72" s="43"/>
      <c r="K72" s="36"/>
      <c r="L72" s="36"/>
      <c r="M72" s="36"/>
      <c r="N72" s="36"/>
      <c r="O72" s="45"/>
      <c r="P72" s="19"/>
      <c r="Q72" s="46"/>
      <c r="R72" s="36"/>
      <c r="S72" s="47"/>
      <c r="T72" s="194"/>
      <c r="U72" s="36"/>
      <c r="V72" s="36"/>
      <c r="W72" s="36"/>
      <c r="X72" s="45"/>
      <c r="Y72" s="28"/>
      <c r="Z72" s="49"/>
      <c r="AA72" s="36"/>
      <c r="AB72" s="36"/>
      <c r="AC72" s="36"/>
      <c r="AD72" s="45"/>
      <c r="AE72" s="20"/>
      <c r="AF72" s="51"/>
      <c r="AG72" s="45"/>
      <c r="AH72" s="20"/>
      <c r="AI72" s="51"/>
      <c r="AJ72" s="36"/>
      <c r="AK72" s="36"/>
      <c r="AL72" s="45"/>
      <c r="AM72" s="20"/>
      <c r="AN72" s="51"/>
      <c r="AO72" s="16"/>
      <c r="AP72" s="16"/>
      <c r="AQ72" s="196"/>
      <c r="AS72" s="27"/>
    </row>
    <row r="73" spans="1:45" s="26" customFormat="1" x14ac:dyDescent="0.2">
      <c r="A73" s="196"/>
      <c r="B73" s="18"/>
      <c r="C73" s="17"/>
      <c r="D73" s="33"/>
      <c r="E73" s="36"/>
      <c r="F73" s="36"/>
      <c r="G73" s="37"/>
      <c r="H73" s="18"/>
      <c r="I73" s="38"/>
      <c r="J73" s="43"/>
      <c r="K73" s="36"/>
      <c r="L73" s="36"/>
      <c r="M73" s="36"/>
      <c r="N73" s="36"/>
      <c r="O73" s="45"/>
      <c r="P73" s="19"/>
      <c r="Q73" s="46"/>
      <c r="R73" s="36"/>
      <c r="S73" s="47"/>
      <c r="T73" s="194"/>
      <c r="U73" s="36"/>
      <c r="V73" s="36"/>
      <c r="W73" s="36"/>
      <c r="X73" s="45"/>
      <c r="Y73" s="28"/>
      <c r="Z73" s="49"/>
      <c r="AA73" s="36"/>
      <c r="AB73" s="36"/>
      <c r="AC73" s="36"/>
      <c r="AD73" s="45"/>
      <c r="AE73" s="20"/>
      <c r="AF73" s="51"/>
      <c r="AG73" s="45"/>
      <c r="AH73" s="20"/>
      <c r="AI73" s="51"/>
      <c r="AJ73" s="36"/>
      <c r="AK73" s="36"/>
      <c r="AL73" s="45"/>
      <c r="AM73" s="20"/>
      <c r="AN73" s="51"/>
      <c r="AO73" s="16"/>
      <c r="AP73" s="16"/>
      <c r="AQ73" s="196"/>
      <c r="AS73" s="27"/>
    </row>
    <row r="74" spans="1:45" s="26" customFormat="1" x14ac:dyDescent="0.2">
      <c r="A74" s="196"/>
      <c r="B74" s="18"/>
      <c r="C74" s="17"/>
      <c r="D74" s="33"/>
      <c r="E74" s="36"/>
      <c r="F74" s="36"/>
      <c r="G74" s="37"/>
      <c r="H74" s="18"/>
      <c r="I74" s="38"/>
      <c r="J74" s="43"/>
      <c r="K74" s="36"/>
      <c r="L74" s="36"/>
      <c r="M74" s="36"/>
      <c r="N74" s="36"/>
      <c r="O74" s="45"/>
      <c r="P74" s="19"/>
      <c r="Q74" s="46"/>
      <c r="R74" s="36"/>
      <c r="S74" s="47"/>
      <c r="T74" s="194"/>
      <c r="U74" s="36"/>
      <c r="V74" s="36"/>
      <c r="W74" s="36"/>
      <c r="X74" s="45"/>
      <c r="Y74" s="28"/>
      <c r="Z74" s="49"/>
      <c r="AA74" s="36"/>
      <c r="AB74" s="36"/>
      <c r="AC74" s="36"/>
      <c r="AD74" s="45"/>
      <c r="AE74" s="20"/>
      <c r="AF74" s="51"/>
      <c r="AG74" s="45"/>
      <c r="AH74" s="20"/>
      <c r="AI74" s="51"/>
      <c r="AJ74" s="36"/>
      <c r="AK74" s="36"/>
      <c r="AL74" s="45"/>
      <c r="AM74" s="20"/>
      <c r="AN74" s="51"/>
      <c r="AO74" s="16"/>
      <c r="AP74" s="16"/>
      <c r="AQ74" s="196"/>
      <c r="AS74" s="27"/>
    </row>
    <row r="75" spans="1:45" s="26" customFormat="1" x14ac:dyDescent="0.2">
      <c r="A75" s="196"/>
      <c r="B75" s="18"/>
      <c r="C75" s="17"/>
      <c r="D75" s="33"/>
      <c r="E75" s="36"/>
      <c r="F75" s="36"/>
      <c r="G75" s="37"/>
      <c r="H75" s="18"/>
      <c r="I75" s="38"/>
      <c r="J75" s="43"/>
      <c r="K75" s="36"/>
      <c r="L75" s="36"/>
      <c r="M75" s="36"/>
      <c r="N75" s="36"/>
      <c r="O75" s="45"/>
      <c r="P75" s="19"/>
      <c r="Q75" s="46"/>
      <c r="R75" s="36"/>
      <c r="S75" s="47"/>
      <c r="T75" s="194"/>
      <c r="U75" s="36"/>
      <c r="V75" s="36"/>
      <c r="W75" s="36"/>
      <c r="X75" s="45"/>
      <c r="Y75" s="28"/>
      <c r="Z75" s="49"/>
      <c r="AA75" s="36"/>
      <c r="AB75" s="36"/>
      <c r="AC75" s="36"/>
      <c r="AD75" s="45"/>
      <c r="AE75" s="20"/>
      <c r="AF75" s="51"/>
      <c r="AG75" s="45"/>
      <c r="AH75" s="20"/>
      <c r="AI75" s="51"/>
      <c r="AJ75" s="36"/>
      <c r="AK75" s="36"/>
      <c r="AL75" s="45"/>
      <c r="AM75" s="20"/>
      <c r="AN75" s="51"/>
      <c r="AO75" s="16"/>
      <c r="AP75" s="16"/>
      <c r="AQ75" s="196"/>
      <c r="AS75" s="27"/>
    </row>
    <row r="76" spans="1:45" s="26" customFormat="1" x14ac:dyDescent="0.2">
      <c r="A76" s="196"/>
      <c r="B76" s="18"/>
      <c r="C76" s="17"/>
      <c r="D76" s="33"/>
      <c r="E76" s="36"/>
      <c r="F76" s="36"/>
      <c r="G76" s="37"/>
      <c r="H76" s="18"/>
      <c r="I76" s="38"/>
      <c r="J76" s="43"/>
      <c r="K76" s="36"/>
      <c r="L76" s="36"/>
      <c r="M76" s="36"/>
      <c r="N76" s="36"/>
      <c r="O76" s="45"/>
      <c r="P76" s="19"/>
      <c r="Q76" s="46"/>
      <c r="R76" s="36"/>
      <c r="S76" s="47"/>
      <c r="T76" s="194"/>
      <c r="U76" s="36"/>
      <c r="V76" s="36"/>
      <c r="W76" s="36"/>
      <c r="X76" s="45"/>
      <c r="Y76" s="28"/>
      <c r="Z76" s="49"/>
      <c r="AA76" s="36"/>
      <c r="AB76" s="36"/>
      <c r="AC76" s="36"/>
      <c r="AD76" s="45"/>
      <c r="AE76" s="20"/>
      <c r="AF76" s="51"/>
      <c r="AG76" s="45"/>
      <c r="AH76" s="20"/>
      <c r="AI76" s="51"/>
      <c r="AJ76" s="36"/>
      <c r="AK76" s="36"/>
      <c r="AL76" s="45"/>
      <c r="AM76" s="20"/>
      <c r="AN76" s="51"/>
      <c r="AO76" s="16"/>
      <c r="AP76" s="16"/>
      <c r="AQ76" s="196"/>
      <c r="AS76" s="27"/>
    </row>
    <row r="77" spans="1:45" s="26" customFormat="1" x14ac:dyDescent="0.2">
      <c r="A77" s="196"/>
      <c r="B77" s="18"/>
      <c r="C77" s="17"/>
      <c r="D77" s="33"/>
      <c r="E77" s="36"/>
      <c r="F77" s="36"/>
      <c r="G77" s="37"/>
      <c r="H77" s="18"/>
      <c r="I77" s="38"/>
      <c r="J77" s="43"/>
      <c r="K77" s="36"/>
      <c r="L77" s="36"/>
      <c r="M77" s="36"/>
      <c r="N77" s="36"/>
      <c r="O77" s="45"/>
      <c r="P77" s="19"/>
      <c r="Q77" s="46"/>
      <c r="R77" s="36"/>
      <c r="S77" s="47"/>
      <c r="T77" s="194"/>
      <c r="U77" s="36"/>
      <c r="V77" s="36"/>
      <c r="W77" s="36"/>
      <c r="X77" s="45"/>
      <c r="Y77" s="28"/>
      <c r="Z77" s="49"/>
      <c r="AA77" s="36"/>
      <c r="AB77" s="36"/>
      <c r="AC77" s="36"/>
      <c r="AD77" s="45"/>
      <c r="AE77" s="20"/>
      <c r="AF77" s="51"/>
      <c r="AG77" s="45"/>
      <c r="AH77" s="20"/>
      <c r="AI77" s="51"/>
      <c r="AJ77" s="36"/>
      <c r="AK77" s="36"/>
      <c r="AL77" s="45"/>
      <c r="AM77" s="20"/>
      <c r="AN77" s="51"/>
      <c r="AO77" s="16"/>
      <c r="AP77" s="16"/>
      <c r="AQ77" s="196"/>
      <c r="AS77" s="27"/>
    </row>
    <row r="78" spans="1:45" s="26" customFormat="1" x14ac:dyDescent="0.2">
      <c r="A78" s="196"/>
      <c r="B78" s="18"/>
      <c r="C78" s="17"/>
      <c r="D78" s="33"/>
      <c r="E78" s="36"/>
      <c r="F78" s="36"/>
      <c r="G78" s="37"/>
      <c r="H78" s="18"/>
      <c r="I78" s="38"/>
      <c r="J78" s="43"/>
      <c r="K78" s="36"/>
      <c r="L78" s="36"/>
      <c r="M78" s="36"/>
      <c r="N78" s="36"/>
      <c r="O78" s="45"/>
      <c r="P78" s="19"/>
      <c r="Q78" s="46"/>
      <c r="R78" s="36"/>
      <c r="S78" s="47"/>
      <c r="T78" s="194"/>
      <c r="U78" s="36"/>
      <c r="V78" s="36"/>
      <c r="W78" s="36"/>
      <c r="X78" s="45"/>
      <c r="Y78" s="28"/>
      <c r="Z78" s="49"/>
      <c r="AA78" s="36"/>
      <c r="AB78" s="36"/>
      <c r="AC78" s="36"/>
      <c r="AD78" s="45"/>
      <c r="AE78" s="20"/>
      <c r="AF78" s="51"/>
      <c r="AG78" s="45"/>
      <c r="AH78" s="20"/>
      <c r="AI78" s="51"/>
      <c r="AJ78" s="36"/>
      <c r="AK78" s="36"/>
      <c r="AL78" s="45"/>
      <c r="AM78" s="20"/>
      <c r="AN78" s="51"/>
      <c r="AO78" s="16"/>
      <c r="AP78" s="16"/>
      <c r="AQ78" s="196"/>
      <c r="AS78" s="27"/>
    </row>
    <row r="79" spans="1:45" s="26" customFormat="1" x14ac:dyDescent="0.2">
      <c r="A79" s="196"/>
      <c r="B79" s="18"/>
      <c r="C79" s="17"/>
      <c r="D79" s="33"/>
      <c r="E79" s="36"/>
      <c r="F79" s="36"/>
      <c r="G79" s="37"/>
      <c r="H79" s="18"/>
      <c r="I79" s="38"/>
      <c r="J79" s="43"/>
      <c r="K79" s="36"/>
      <c r="L79" s="36"/>
      <c r="M79" s="36"/>
      <c r="N79" s="36"/>
      <c r="O79" s="45"/>
      <c r="P79" s="19"/>
      <c r="Q79" s="46"/>
      <c r="R79" s="36"/>
      <c r="S79" s="47"/>
      <c r="T79" s="194"/>
      <c r="U79" s="36"/>
      <c r="V79" s="36"/>
      <c r="W79" s="36"/>
      <c r="X79" s="45"/>
      <c r="Y79" s="28"/>
      <c r="Z79" s="49"/>
      <c r="AA79" s="36"/>
      <c r="AB79" s="36"/>
      <c r="AC79" s="36"/>
      <c r="AD79" s="45"/>
      <c r="AE79" s="20"/>
      <c r="AF79" s="51"/>
      <c r="AG79" s="45"/>
      <c r="AH79" s="20"/>
      <c r="AI79" s="51"/>
      <c r="AJ79" s="36"/>
      <c r="AK79" s="36"/>
      <c r="AL79" s="45"/>
      <c r="AM79" s="20"/>
      <c r="AN79" s="51"/>
      <c r="AO79" s="16"/>
      <c r="AP79" s="16"/>
      <c r="AQ79" s="196"/>
      <c r="AS79" s="27"/>
    </row>
    <row r="80" spans="1:45" s="26" customFormat="1" x14ac:dyDescent="0.2">
      <c r="A80" s="196"/>
      <c r="B80" s="18"/>
      <c r="C80" s="17"/>
      <c r="D80" s="33"/>
      <c r="E80" s="36"/>
      <c r="F80" s="36"/>
      <c r="G80" s="37"/>
      <c r="H80" s="18"/>
      <c r="I80" s="38"/>
      <c r="J80" s="43"/>
      <c r="K80" s="36"/>
      <c r="L80" s="36"/>
      <c r="M80" s="36"/>
      <c r="N80" s="36"/>
      <c r="O80" s="45"/>
      <c r="P80" s="19"/>
      <c r="Q80" s="46"/>
      <c r="R80" s="36"/>
      <c r="S80" s="47"/>
      <c r="T80" s="194"/>
      <c r="U80" s="36"/>
      <c r="V80" s="36"/>
      <c r="W80" s="36"/>
      <c r="X80" s="45"/>
      <c r="Y80" s="28"/>
      <c r="Z80" s="49"/>
      <c r="AA80" s="36"/>
      <c r="AB80" s="36"/>
      <c r="AC80" s="36"/>
      <c r="AD80" s="45"/>
      <c r="AE80" s="20"/>
      <c r="AF80" s="51"/>
      <c r="AG80" s="45"/>
      <c r="AH80" s="20"/>
      <c r="AI80" s="51"/>
      <c r="AJ80" s="36"/>
      <c r="AK80" s="36"/>
      <c r="AL80" s="45"/>
      <c r="AM80" s="20"/>
      <c r="AN80" s="51"/>
      <c r="AO80" s="16"/>
      <c r="AP80" s="16"/>
      <c r="AQ80" s="196"/>
      <c r="AS80" s="27"/>
    </row>
    <row r="81" spans="1:45" s="26" customFormat="1" x14ac:dyDescent="0.2">
      <c r="A81" s="196"/>
      <c r="B81" s="18"/>
      <c r="C81" s="17"/>
      <c r="D81" s="33"/>
      <c r="E81" s="36"/>
      <c r="F81" s="36"/>
      <c r="G81" s="37"/>
      <c r="H81" s="18"/>
      <c r="I81" s="38"/>
      <c r="J81" s="43"/>
      <c r="K81" s="36"/>
      <c r="L81" s="36"/>
      <c r="M81" s="36"/>
      <c r="N81" s="36"/>
      <c r="O81" s="45"/>
      <c r="P81" s="19"/>
      <c r="Q81" s="46"/>
      <c r="R81" s="36"/>
      <c r="S81" s="47"/>
      <c r="T81" s="194"/>
      <c r="U81" s="36"/>
      <c r="V81" s="36"/>
      <c r="W81" s="36"/>
      <c r="X81" s="45"/>
      <c r="Y81" s="28"/>
      <c r="Z81" s="49"/>
      <c r="AA81" s="36"/>
      <c r="AB81" s="36"/>
      <c r="AC81" s="36"/>
      <c r="AD81" s="45"/>
      <c r="AE81" s="20"/>
      <c r="AF81" s="51"/>
      <c r="AG81" s="45"/>
      <c r="AH81" s="20"/>
      <c r="AI81" s="51"/>
      <c r="AJ81" s="36"/>
      <c r="AK81" s="36"/>
      <c r="AL81" s="45"/>
      <c r="AM81" s="20"/>
      <c r="AN81" s="51"/>
      <c r="AO81" s="16"/>
      <c r="AP81" s="16"/>
      <c r="AQ81" s="196"/>
      <c r="AS81" s="27"/>
    </row>
    <row r="82" spans="1:45" s="26" customFormat="1" x14ac:dyDescent="0.2">
      <c r="A82" s="196"/>
      <c r="B82" s="18"/>
      <c r="C82" s="17"/>
      <c r="D82" s="33"/>
      <c r="E82" s="36"/>
      <c r="F82" s="36"/>
      <c r="G82" s="37"/>
      <c r="H82" s="18"/>
      <c r="I82" s="38"/>
      <c r="J82" s="43"/>
      <c r="K82" s="36"/>
      <c r="L82" s="36"/>
      <c r="M82" s="36"/>
      <c r="N82" s="36"/>
      <c r="O82" s="45"/>
      <c r="P82" s="19"/>
      <c r="Q82" s="46"/>
      <c r="R82" s="36"/>
      <c r="S82" s="47"/>
      <c r="T82" s="194"/>
      <c r="U82" s="36"/>
      <c r="V82" s="36"/>
      <c r="W82" s="36"/>
      <c r="X82" s="45"/>
      <c r="Y82" s="28"/>
      <c r="Z82" s="49"/>
      <c r="AA82" s="36"/>
      <c r="AB82" s="36"/>
      <c r="AC82" s="36"/>
      <c r="AD82" s="45"/>
      <c r="AE82" s="20"/>
      <c r="AF82" s="51"/>
      <c r="AG82" s="45"/>
      <c r="AH82" s="20"/>
      <c r="AI82" s="51"/>
      <c r="AJ82" s="36"/>
      <c r="AK82" s="36"/>
      <c r="AL82" s="45"/>
      <c r="AM82" s="20"/>
      <c r="AN82" s="51"/>
      <c r="AO82" s="16"/>
      <c r="AP82" s="16"/>
      <c r="AQ82" s="196"/>
      <c r="AS82" s="27"/>
    </row>
    <row r="83" spans="1:45" s="26" customFormat="1" x14ac:dyDescent="0.2">
      <c r="A83" s="196"/>
      <c r="B83" s="18"/>
      <c r="C83" s="17"/>
      <c r="D83" s="33"/>
      <c r="E83" s="36"/>
      <c r="F83" s="36"/>
      <c r="G83" s="37"/>
      <c r="H83" s="18"/>
      <c r="I83" s="38"/>
      <c r="J83" s="43"/>
      <c r="K83" s="36"/>
      <c r="L83" s="36"/>
      <c r="M83" s="36"/>
      <c r="N83" s="36"/>
      <c r="O83" s="45"/>
      <c r="P83" s="19"/>
      <c r="Q83" s="46"/>
      <c r="R83" s="36"/>
      <c r="S83" s="47"/>
      <c r="T83" s="194"/>
      <c r="U83" s="36"/>
      <c r="V83" s="36"/>
      <c r="W83" s="36"/>
      <c r="X83" s="45"/>
      <c r="Y83" s="28"/>
      <c r="Z83" s="49"/>
      <c r="AA83" s="36"/>
      <c r="AB83" s="36"/>
      <c r="AC83" s="36"/>
      <c r="AD83" s="45"/>
      <c r="AE83" s="20"/>
      <c r="AF83" s="51"/>
      <c r="AG83" s="45"/>
      <c r="AH83" s="20"/>
      <c r="AI83" s="51"/>
      <c r="AJ83" s="36"/>
      <c r="AK83" s="36"/>
      <c r="AL83" s="45"/>
      <c r="AM83" s="20"/>
      <c r="AN83" s="51"/>
      <c r="AO83" s="16"/>
      <c r="AP83" s="16"/>
      <c r="AQ83" s="196"/>
      <c r="AS83" s="27"/>
    </row>
    <row r="84" spans="1:45" s="26" customFormat="1" x14ac:dyDescent="0.2">
      <c r="A84" s="196"/>
      <c r="B84" s="18"/>
      <c r="C84" s="17"/>
      <c r="D84" s="33"/>
      <c r="E84" s="36"/>
      <c r="F84" s="36"/>
      <c r="G84" s="37"/>
      <c r="H84" s="18"/>
      <c r="I84" s="38"/>
      <c r="J84" s="43"/>
      <c r="K84" s="36"/>
      <c r="L84" s="36"/>
      <c r="M84" s="36"/>
      <c r="N84" s="36"/>
      <c r="O84" s="45"/>
      <c r="P84" s="19"/>
      <c r="Q84" s="46"/>
      <c r="R84" s="36"/>
      <c r="S84" s="47"/>
      <c r="T84" s="194"/>
      <c r="U84" s="36"/>
      <c r="V84" s="36"/>
      <c r="W84" s="36"/>
      <c r="X84" s="45"/>
      <c r="Y84" s="28"/>
      <c r="Z84" s="49"/>
      <c r="AA84" s="36"/>
      <c r="AB84" s="36"/>
      <c r="AC84" s="36"/>
      <c r="AD84" s="45"/>
      <c r="AE84" s="20"/>
      <c r="AF84" s="51"/>
      <c r="AG84" s="45"/>
      <c r="AH84" s="20"/>
      <c r="AI84" s="51"/>
      <c r="AJ84" s="36"/>
      <c r="AK84" s="36"/>
      <c r="AL84" s="45"/>
      <c r="AM84" s="20"/>
      <c r="AN84" s="51"/>
      <c r="AO84" s="16"/>
      <c r="AP84" s="16"/>
      <c r="AQ84" s="196"/>
      <c r="AS84" s="27"/>
    </row>
    <row r="85" spans="1:45" x14ac:dyDescent="0.2">
      <c r="AP85" s="16"/>
    </row>
    <row r="86" spans="1:45" x14ac:dyDescent="0.2">
      <c r="AP86" s="16"/>
    </row>
  </sheetData>
  <sortState ref="A2:AS88">
    <sortCondition ref="B2:B88"/>
  </sortState>
  <conditionalFormatting sqref="AP42:AP50 AP3:AP40">
    <cfRule type="containsText" dxfId="0" priority="1" operator="containsText" text="auto">
      <formula>NOT(ISERROR(SEARCH("auto",AP3)))</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D22" sqref="D22"/>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56" bestFit="1" customWidth="1"/>
  </cols>
  <sheetData>
    <row r="1" spans="1:7" ht="15.75" x14ac:dyDescent="0.25">
      <c r="A1" s="54"/>
      <c r="B1" s="55" t="s">
        <v>3</v>
      </c>
      <c r="C1" s="237" t="s">
        <v>0</v>
      </c>
      <c r="D1" s="238"/>
      <c r="E1" s="239" t="s">
        <v>32</v>
      </c>
      <c r="F1" s="240"/>
    </row>
    <row r="2" spans="1:7" ht="30.75" thickBot="1" x14ac:dyDescent="0.3">
      <c r="A2" s="57"/>
      <c r="B2" s="58" t="s">
        <v>2</v>
      </c>
      <c r="C2" s="59" t="s">
        <v>16</v>
      </c>
      <c r="D2" s="60" t="s">
        <v>1</v>
      </c>
      <c r="E2" s="61" t="s">
        <v>16</v>
      </c>
      <c r="F2" s="62" t="s">
        <v>1</v>
      </c>
      <c r="G2" s="63"/>
    </row>
    <row r="3" spans="1:7" x14ac:dyDescent="0.25">
      <c r="A3" s="64" t="s">
        <v>33</v>
      </c>
      <c r="B3" s="65"/>
      <c r="C3" s="66">
        <v>4.8000000000000001E-2</v>
      </c>
      <c r="D3" s="67">
        <v>6.8900000000000003E-2</v>
      </c>
      <c r="E3" s="68">
        <v>3.1099999999999999E-2</v>
      </c>
      <c r="F3" s="69">
        <v>0.16250000000000001</v>
      </c>
      <c r="G3" s="70"/>
    </row>
    <row r="4" spans="1:7" ht="17.25" x14ac:dyDescent="0.25">
      <c r="A4" s="71" t="s">
        <v>34</v>
      </c>
      <c r="B4" s="72" t="s">
        <v>35</v>
      </c>
      <c r="C4" s="73"/>
      <c r="D4" s="74"/>
      <c r="E4" s="75"/>
      <c r="F4" s="76"/>
      <c r="G4" s="77"/>
    </row>
    <row r="5" spans="1:7" ht="15.75" x14ac:dyDescent="0.25">
      <c r="A5" s="71" t="s">
        <v>36</v>
      </c>
      <c r="B5" s="78"/>
      <c r="C5" s="79">
        <f>C3*1.5</f>
        <v>7.2000000000000008E-2</v>
      </c>
      <c r="D5" s="80">
        <f>D3*1.5</f>
        <v>0.10335</v>
      </c>
      <c r="E5" s="81"/>
      <c r="F5" s="82"/>
      <c r="G5" s="83"/>
    </row>
    <row r="6" spans="1:7" ht="16.5" thickBot="1" x14ac:dyDescent="0.3">
      <c r="A6" s="84" t="s">
        <v>37</v>
      </c>
      <c r="B6" s="85"/>
      <c r="C6" s="86"/>
      <c r="D6" s="87"/>
      <c r="E6" s="88">
        <f>E3*1.5</f>
        <v>4.6649999999999997E-2</v>
      </c>
      <c r="F6" s="89">
        <f>F3*0.5</f>
        <v>8.1250000000000003E-2</v>
      </c>
      <c r="G6" s="70"/>
    </row>
    <row r="7" spans="1:7" x14ac:dyDescent="0.25">
      <c r="B7" s="56"/>
      <c r="C7" s="70"/>
      <c r="D7" s="70"/>
      <c r="E7" s="70"/>
      <c r="F7" s="70"/>
    </row>
    <row r="8" spans="1:7" x14ac:dyDescent="0.25">
      <c r="A8" s="1" t="s">
        <v>15</v>
      </c>
    </row>
    <row r="9" spans="1:7" s="90" customFormat="1" x14ac:dyDescent="0.25">
      <c r="G9" s="56"/>
    </row>
    <row r="10" spans="1:7" s="90" customFormat="1" x14ac:dyDescent="0.25">
      <c r="A10" s="255" t="s">
        <v>222</v>
      </c>
      <c r="G10" s="56"/>
    </row>
    <row r="11" spans="1:7" s="90" customFormat="1" x14ac:dyDescent="0.25">
      <c r="A11" s="269" t="s">
        <v>223</v>
      </c>
      <c r="G11" s="56"/>
    </row>
    <row r="12" spans="1:7" s="90" customFormat="1" x14ac:dyDescent="0.25">
      <c r="A12" s="269" t="s">
        <v>224</v>
      </c>
      <c r="G12" s="56"/>
    </row>
    <row r="13" spans="1:7" s="90" customFormat="1" x14ac:dyDescent="0.25">
      <c r="A13" s="270" t="s">
        <v>225</v>
      </c>
      <c r="G13" s="56"/>
    </row>
    <row r="14" spans="1:7" s="90" customFormat="1" x14ac:dyDescent="0.25">
      <c r="A14" s="269" t="s">
        <v>226</v>
      </c>
      <c r="G14" s="56"/>
    </row>
  </sheetData>
  <mergeCells count="2">
    <mergeCell ref="C1:D1"/>
    <mergeCell ref="E1:F1"/>
  </mergeCells>
  <hyperlinks>
    <hyperlink ref="A13" r:id="rId1" display="“T9” updates this method to calculate floors using total raw count sums to arrive at CMA thresholds. This method matches that used by Statistics Canada. " xr:uid="{139D84C7-EB47-463D-BD27-66612CDA851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workbookViewId="0">
      <selection activeCell="K13" sqref="K13"/>
    </sheetView>
  </sheetViews>
  <sheetFormatPr defaultRowHeight="15" x14ac:dyDescent="0.25"/>
  <cols>
    <col min="1" max="1" width="12.7109375" customWidth="1"/>
    <col min="2" max="8" width="10.7109375" customWidth="1"/>
    <col min="9" max="9" width="12" customWidth="1"/>
  </cols>
  <sheetData>
    <row r="1" spans="1:17" ht="67.5" customHeight="1" thickBot="1" x14ac:dyDescent="0.3">
      <c r="B1" s="250" t="s">
        <v>92</v>
      </c>
      <c r="C1" s="251"/>
      <c r="D1" s="252" t="s">
        <v>89</v>
      </c>
      <c r="E1" s="253"/>
      <c r="F1" s="24"/>
      <c r="G1" s="24"/>
      <c r="H1" s="24"/>
      <c r="J1" s="241" t="s">
        <v>227</v>
      </c>
      <c r="K1" s="242"/>
      <c r="L1" s="242"/>
      <c r="M1" s="242"/>
      <c r="N1" s="242"/>
      <c r="O1" s="242"/>
      <c r="P1" s="242"/>
      <c r="Q1" s="243"/>
    </row>
    <row r="2" spans="1:17" ht="51.75" thickBot="1" x14ac:dyDescent="0.3">
      <c r="A2" s="214" t="s">
        <v>43</v>
      </c>
      <c r="B2" s="161" t="s">
        <v>38</v>
      </c>
      <c r="C2" s="162" t="s">
        <v>39</v>
      </c>
      <c r="D2" s="161" t="s">
        <v>40</v>
      </c>
      <c r="E2" s="162" t="s">
        <v>41</v>
      </c>
      <c r="F2" s="161" t="s">
        <v>42</v>
      </c>
      <c r="G2" s="162" t="s">
        <v>90</v>
      </c>
      <c r="H2" s="163" t="s">
        <v>91</v>
      </c>
      <c r="J2" s="244"/>
      <c r="K2" s="245"/>
      <c r="L2" s="245"/>
      <c r="M2" s="245"/>
      <c r="N2" s="245"/>
      <c r="O2" s="245"/>
      <c r="P2" s="245"/>
      <c r="Q2" s="246"/>
    </row>
    <row r="3" spans="1:17" x14ac:dyDescent="0.25">
      <c r="A3" s="164" t="s">
        <v>5</v>
      </c>
      <c r="B3" s="201">
        <v>31159.503364662</v>
      </c>
      <c r="C3" s="165">
        <f>B3/B8</f>
        <v>0.17204681562235241</v>
      </c>
      <c r="D3" s="201">
        <v>30028</v>
      </c>
      <c r="E3" s="166">
        <f>D3/D8</f>
        <v>0.14579883955232939</v>
      </c>
      <c r="F3" s="167">
        <f>D3-B3</f>
        <v>-1131.5033646619995</v>
      </c>
      <c r="G3" s="166">
        <f>F3/B3</f>
        <v>-3.6313266980539806E-2</v>
      </c>
      <c r="H3" s="168">
        <f>F3/F8</f>
        <v>-4.5543612422386484E-2</v>
      </c>
      <c r="J3" s="247"/>
      <c r="K3" s="248"/>
      <c r="L3" s="248"/>
      <c r="M3" s="248"/>
      <c r="N3" s="248"/>
      <c r="O3" s="248"/>
      <c r="P3" s="248"/>
      <c r="Q3" s="249"/>
    </row>
    <row r="4" spans="1:17" x14ac:dyDescent="0.25">
      <c r="A4" s="169" t="s">
        <v>6</v>
      </c>
      <c r="B4" s="202">
        <v>0</v>
      </c>
      <c r="C4" s="170"/>
      <c r="D4" s="202">
        <v>0</v>
      </c>
      <c r="E4" s="171"/>
      <c r="F4" s="172"/>
      <c r="G4" s="171"/>
      <c r="H4" s="173"/>
    </row>
    <row r="5" spans="1:17" x14ac:dyDescent="0.25">
      <c r="A5" s="174" t="s">
        <v>7</v>
      </c>
      <c r="B5" s="203">
        <v>132479.10453556199</v>
      </c>
      <c r="C5" s="175">
        <f>B5/B8</f>
        <v>0.73148175069097177</v>
      </c>
      <c r="D5" s="203">
        <v>153110</v>
      </c>
      <c r="E5" s="176">
        <f>D5/D8</f>
        <v>0.74341482362652034</v>
      </c>
      <c r="F5" s="177">
        <f>D5-B5</f>
        <v>20630.895464438014</v>
      </c>
      <c r="G5" s="176">
        <f>F5/B5</f>
        <v>0.15572943021289795</v>
      </c>
      <c r="H5" s="178">
        <f>F5/F8</f>
        <v>0.83040451871728482</v>
      </c>
    </row>
    <row r="6" spans="1:17" x14ac:dyDescent="0.25">
      <c r="A6" s="179" t="s">
        <v>3</v>
      </c>
      <c r="B6" s="204">
        <v>17472</v>
      </c>
      <c r="C6" s="180">
        <f>B6/B8</f>
        <v>9.6471433686675795E-2</v>
      </c>
      <c r="D6" s="204">
        <v>22817</v>
      </c>
      <c r="E6" s="181">
        <f>D6/D8</f>
        <v>0.11078633682115026</v>
      </c>
      <c r="F6" s="182">
        <f>D6-B6</f>
        <v>5345</v>
      </c>
      <c r="G6" s="181">
        <f>F6/B6</f>
        <v>0.30591804029304032</v>
      </c>
      <c r="H6" s="183">
        <f>F6/F8</f>
        <v>0.21513909370510167</v>
      </c>
    </row>
    <row r="7" spans="1:17" ht="15.75" thickBot="1" x14ac:dyDescent="0.3">
      <c r="A7" s="215" t="s">
        <v>93</v>
      </c>
      <c r="B7" s="216"/>
      <c r="C7" s="217"/>
      <c r="D7" s="216"/>
      <c r="E7" s="218"/>
      <c r="F7" s="219"/>
      <c r="G7" s="218"/>
      <c r="H7" s="220"/>
      <c r="I7" s="221"/>
    </row>
    <row r="8" spans="1:17" ht="15.75" customHeight="1" thickBot="1" x14ac:dyDescent="0.3">
      <c r="A8" s="184" t="s">
        <v>8</v>
      </c>
      <c r="B8" s="205">
        <f>SUM(B3:B6)</f>
        <v>181110.60790022399</v>
      </c>
      <c r="C8" s="185"/>
      <c r="D8" s="205">
        <f>SUM(D3:D6)</f>
        <v>205955</v>
      </c>
      <c r="E8" s="186"/>
      <c r="F8" s="187">
        <f>D8-B8</f>
        <v>24844.392099776014</v>
      </c>
      <c r="G8" s="188">
        <f>F8/B8</f>
        <v>0.13717800623507978</v>
      </c>
      <c r="H8" s="189"/>
      <c r="I8" s="206"/>
    </row>
    <row r="9" spans="1:17" ht="15.75" thickBot="1" x14ac:dyDescent="0.3">
      <c r="A9" s="207"/>
      <c r="B9" s="208"/>
      <c r="C9" s="209"/>
      <c r="D9" s="208"/>
      <c r="E9" s="210"/>
      <c r="F9" s="211"/>
      <c r="G9" s="212"/>
      <c r="H9" s="213"/>
    </row>
    <row r="10" spans="1:17" ht="51.75" thickBot="1" x14ac:dyDescent="0.3">
      <c r="A10" s="214" t="s">
        <v>43</v>
      </c>
      <c r="B10" s="161" t="s">
        <v>75</v>
      </c>
      <c r="C10" s="162" t="s">
        <v>76</v>
      </c>
      <c r="D10" s="161" t="s">
        <v>77</v>
      </c>
      <c r="E10" s="162" t="s">
        <v>78</v>
      </c>
      <c r="F10" s="161" t="s">
        <v>79</v>
      </c>
      <c r="G10" s="162" t="s">
        <v>80</v>
      </c>
      <c r="H10" s="163" t="s">
        <v>81</v>
      </c>
    </row>
    <row r="11" spans="1:17" x14ac:dyDescent="0.25">
      <c r="A11" s="164" t="s">
        <v>5</v>
      </c>
      <c r="B11" s="201">
        <v>15624.101372308</v>
      </c>
      <c r="C11" s="165">
        <f>B11/B16</f>
        <v>0.20596284781352736</v>
      </c>
      <c r="D11" s="201">
        <v>16495</v>
      </c>
      <c r="E11" s="166">
        <f>D11/D16</f>
        <v>0.17860816649161371</v>
      </c>
      <c r="F11" s="167">
        <f>D11-B11</f>
        <v>870.89862769200045</v>
      </c>
      <c r="G11" s="166">
        <f>F11/B11</f>
        <v>5.5740717942061771E-2</v>
      </c>
      <c r="H11" s="168">
        <f>F11/F16</f>
        <v>5.2800402242537757E-2</v>
      </c>
    </row>
    <row r="12" spans="1:17" x14ac:dyDescent="0.25">
      <c r="A12" s="169" t="s">
        <v>6</v>
      </c>
      <c r="B12" s="202">
        <v>0</v>
      </c>
      <c r="C12" s="170"/>
      <c r="D12" s="202">
        <v>0</v>
      </c>
      <c r="E12" s="171"/>
      <c r="F12" s="172"/>
      <c r="G12" s="171"/>
      <c r="H12" s="173"/>
    </row>
    <row r="13" spans="1:17" x14ac:dyDescent="0.25">
      <c r="A13" s="174" t="s">
        <v>7</v>
      </c>
      <c r="B13" s="203">
        <v>53734.732092908002</v>
      </c>
      <c r="C13" s="175">
        <f>B13/B16</f>
        <v>0.70835167953837974</v>
      </c>
      <c r="D13" s="203">
        <v>66864</v>
      </c>
      <c r="E13" s="176">
        <f>D13/D16</f>
        <v>0.72400463439195262</v>
      </c>
      <c r="F13" s="177">
        <f>D13-B13</f>
        <v>13129.267907091998</v>
      </c>
      <c r="G13" s="176">
        <f>F13/B13</f>
        <v>0.24433485374769032</v>
      </c>
      <c r="H13" s="178">
        <f>F13/F16</f>
        <v>0.79599462509391539</v>
      </c>
    </row>
    <row r="14" spans="1:17" x14ac:dyDescent="0.25">
      <c r="A14" s="179" t="s">
        <v>3</v>
      </c>
      <c r="B14" s="204">
        <v>6500</v>
      </c>
      <c r="C14" s="180">
        <f>B14/B16</f>
        <v>8.5685472648092897E-2</v>
      </c>
      <c r="D14" s="204">
        <v>8994</v>
      </c>
      <c r="E14" s="181">
        <f>D14/D16</f>
        <v>9.738719911643369E-2</v>
      </c>
      <c r="F14" s="182">
        <f>D14-B14</f>
        <v>2494</v>
      </c>
      <c r="G14" s="181">
        <f>F14/B14</f>
        <v>0.38369230769230767</v>
      </c>
      <c r="H14" s="183">
        <f>F14/F16</f>
        <v>0.15120497266354657</v>
      </c>
    </row>
    <row r="15" spans="1:17" ht="15.75" thickBot="1" x14ac:dyDescent="0.3">
      <c r="A15" s="215" t="s">
        <v>93</v>
      </c>
      <c r="B15" s="216"/>
      <c r="C15" s="217"/>
      <c r="D15" s="216"/>
      <c r="E15" s="218"/>
      <c r="F15" s="219"/>
      <c r="G15" s="218"/>
      <c r="H15" s="220"/>
      <c r="I15" s="221"/>
    </row>
    <row r="16" spans="1:17" ht="15.75" thickBot="1" x14ac:dyDescent="0.3">
      <c r="A16" s="184" t="s">
        <v>8</v>
      </c>
      <c r="B16" s="205">
        <f>SUM(B11:B14)</f>
        <v>75858.833465215997</v>
      </c>
      <c r="C16" s="185"/>
      <c r="D16" s="205">
        <f>SUM(D11:D14)</f>
        <v>92353</v>
      </c>
      <c r="E16" s="186"/>
      <c r="F16" s="187">
        <f>D16-B16</f>
        <v>16494.166534784003</v>
      </c>
      <c r="G16" s="188">
        <f>F16/B16</f>
        <v>0.21743237776451138</v>
      </c>
      <c r="H16" s="189"/>
      <c r="I16" s="206"/>
    </row>
    <row r="17" spans="1:9" ht="15.75" thickBot="1" x14ac:dyDescent="0.3">
      <c r="A17" s="207"/>
      <c r="B17" s="208"/>
      <c r="C17" s="209"/>
      <c r="D17" s="208"/>
      <c r="E17" s="210"/>
      <c r="F17" s="211"/>
      <c r="G17" s="212"/>
      <c r="H17" s="213"/>
    </row>
    <row r="18" spans="1:9" ht="64.5" thickBot="1" x14ac:dyDescent="0.3">
      <c r="A18" s="214" t="s">
        <v>43</v>
      </c>
      <c r="B18" s="161" t="s">
        <v>82</v>
      </c>
      <c r="C18" s="162" t="s">
        <v>83</v>
      </c>
      <c r="D18" s="161" t="s">
        <v>84</v>
      </c>
      <c r="E18" s="162" t="s">
        <v>85</v>
      </c>
      <c r="F18" s="161" t="s">
        <v>86</v>
      </c>
      <c r="G18" s="162" t="s">
        <v>87</v>
      </c>
      <c r="H18" s="163" t="s">
        <v>88</v>
      </c>
    </row>
    <row r="19" spans="1:9" x14ac:dyDescent="0.25">
      <c r="A19" s="164" t="s">
        <v>5</v>
      </c>
      <c r="B19" s="201">
        <v>13928.141023988001</v>
      </c>
      <c r="C19" s="165">
        <f>B19/B24</f>
        <v>0.19698110665548693</v>
      </c>
      <c r="D19" s="201">
        <v>14318</v>
      </c>
      <c r="E19" s="166">
        <f>D19/D24</f>
        <v>0.16841733811680293</v>
      </c>
      <c r="F19" s="167">
        <f>D19-B19</f>
        <v>389.8589760119994</v>
      </c>
      <c r="G19" s="166">
        <f>F19/B19</f>
        <v>2.7990740138296812E-2</v>
      </c>
      <c r="H19" s="168">
        <f>F19/F24</f>
        <v>2.7249535562975595E-2</v>
      </c>
    </row>
    <row r="20" spans="1:9" x14ac:dyDescent="0.25">
      <c r="A20" s="169" t="s">
        <v>6</v>
      </c>
      <c r="B20" s="202">
        <v>0</v>
      </c>
      <c r="C20" s="170"/>
      <c r="D20" s="202">
        <v>0</v>
      </c>
      <c r="E20" s="171"/>
      <c r="F20" s="172"/>
      <c r="G20" s="171"/>
      <c r="H20" s="173"/>
    </row>
    <row r="21" spans="1:9" x14ac:dyDescent="0.25">
      <c r="A21" s="174" t="s">
        <v>7</v>
      </c>
      <c r="B21" s="203">
        <v>50581.863720588</v>
      </c>
      <c r="C21" s="175">
        <f>B21/B24</f>
        <v>0.715362622708826</v>
      </c>
      <c r="D21" s="203">
        <v>62147</v>
      </c>
      <c r="E21" s="176">
        <f>D21/D24</f>
        <v>0.73101217432217847</v>
      </c>
      <c r="F21" s="177">
        <f>D21-B21</f>
        <v>11565.136279412</v>
      </c>
      <c r="G21" s="176">
        <f>F21/B21</f>
        <v>0.22864195639957646</v>
      </c>
      <c r="H21" s="178">
        <f>F21/F24</f>
        <v>0.80835535854584695</v>
      </c>
    </row>
    <row r="22" spans="1:9" x14ac:dyDescent="0.25">
      <c r="A22" s="179" t="s">
        <v>3</v>
      </c>
      <c r="B22" s="204">
        <v>6198</v>
      </c>
      <c r="C22" s="180">
        <f>B22/B24</f>
        <v>8.7656270635687081E-2</v>
      </c>
      <c r="D22" s="204">
        <v>8550</v>
      </c>
      <c r="E22" s="181">
        <f>D22/D24</f>
        <v>0.10057048756101865</v>
      </c>
      <c r="F22" s="182">
        <f>D22-B22</f>
        <v>2352</v>
      </c>
      <c r="G22" s="181">
        <f>F22/B22</f>
        <v>0.37947725072604066</v>
      </c>
      <c r="H22" s="183">
        <f>F22/F24</f>
        <v>0.16439510589117731</v>
      </c>
    </row>
    <row r="23" spans="1:9" ht="15.75" thickBot="1" x14ac:dyDescent="0.3">
      <c r="A23" s="215" t="s">
        <v>93</v>
      </c>
      <c r="B23" s="216"/>
      <c r="C23" s="217"/>
      <c r="D23" s="216"/>
      <c r="E23" s="218"/>
      <c r="F23" s="219"/>
      <c r="G23" s="218"/>
      <c r="H23" s="220"/>
      <c r="I23" s="221"/>
    </row>
    <row r="24" spans="1:9" ht="15.75" thickBot="1" x14ac:dyDescent="0.3">
      <c r="A24" s="184" t="s">
        <v>8</v>
      </c>
      <c r="B24" s="205">
        <f>SUM(B19:B22)</f>
        <v>70708.004744575999</v>
      </c>
      <c r="C24" s="185"/>
      <c r="D24" s="205">
        <f>SUM(D19:D22)</f>
        <v>85015</v>
      </c>
      <c r="E24" s="186"/>
      <c r="F24" s="187">
        <f>D24-B24</f>
        <v>14306.995255424001</v>
      </c>
      <c r="G24" s="188">
        <f>F24/B24</f>
        <v>0.20233911714955424</v>
      </c>
      <c r="H24" s="189"/>
    </row>
    <row r="25" spans="1:9" x14ac:dyDescent="0.25">
      <c r="B25" s="90"/>
      <c r="C25" s="90"/>
      <c r="D25" s="90"/>
      <c r="E25" s="90"/>
      <c r="F25" s="90"/>
      <c r="G25" s="90"/>
    </row>
  </sheetData>
  <mergeCells count="3">
    <mergeCell ref="J1:Q3"/>
    <mergeCell ref="B1:C1"/>
    <mergeCell ref="D1:E1"/>
  </mergeCells>
  <pageMargins left="0.51181102362204722" right="0.5118110236220472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User</cp:lastModifiedBy>
  <cp:lastPrinted>2018-06-18T16:36:45Z</cp:lastPrinted>
  <dcterms:created xsi:type="dcterms:W3CDTF">2018-05-09T18:33:31Z</dcterms:created>
  <dcterms:modified xsi:type="dcterms:W3CDTF">2018-08-03T02:05:00Z</dcterms:modified>
</cp:coreProperties>
</file>