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A5F1BE5D-EC2E-4C35-B8AF-D81776C24D72}"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definedNames>
    <definedName name="_xlnm.Print_Area" localSheetId="3">'2016 CTDataMaker'!$A$1:$AQ$2</definedName>
    <definedName name="_xlnm.Print_Area" localSheetId="5">Summary!#REF!</definedName>
  </definedNames>
  <calcPr calcId="179021"/>
</workbook>
</file>

<file path=xl/calcChain.xml><?xml version="1.0" encoding="utf-8"?>
<calcChain xmlns="http://schemas.openxmlformats.org/spreadsheetml/2006/main">
  <c r="D24" i="3" l="1"/>
  <c r="B24" i="3"/>
  <c r="E23" i="3"/>
  <c r="F22" i="3"/>
  <c r="G22" i="3" s="1"/>
  <c r="F21" i="3"/>
  <c r="E21" i="3"/>
  <c r="F20" i="3"/>
  <c r="G20" i="3" s="1"/>
  <c r="F19" i="3"/>
  <c r="E19" i="3"/>
  <c r="D16" i="3"/>
  <c r="E15" i="3" s="1"/>
  <c r="B16" i="3"/>
  <c r="C14" i="3" s="1"/>
  <c r="F14" i="3"/>
  <c r="F13" i="3"/>
  <c r="G13" i="3" s="1"/>
  <c r="E13" i="3"/>
  <c r="F12" i="3"/>
  <c r="E12" i="3"/>
  <c r="F11" i="3"/>
  <c r="G11" i="3" s="1"/>
  <c r="E11" i="3"/>
  <c r="D8" i="3"/>
  <c r="E7" i="3" s="1"/>
  <c r="B8" i="3"/>
  <c r="F6" i="3"/>
  <c r="G6" i="3" s="1"/>
  <c r="F5" i="3"/>
  <c r="F4" i="3"/>
  <c r="G4" i="3" s="1"/>
  <c r="F3" i="3"/>
  <c r="E3" i="3" l="1"/>
  <c r="E5" i="3"/>
  <c r="C12" i="3"/>
  <c r="C11" i="3"/>
  <c r="F16" i="3"/>
  <c r="G16" i="3" s="1"/>
  <c r="C13" i="3"/>
  <c r="E14" i="3"/>
  <c r="F24" i="3"/>
  <c r="H19" i="3" s="1"/>
  <c r="F8" i="3"/>
  <c r="H3" i="3" s="1"/>
  <c r="C4" i="3"/>
  <c r="C6" i="3"/>
  <c r="H13" i="3"/>
  <c r="C20" i="3"/>
  <c r="C22" i="3"/>
  <c r="G3" i="3"/>
  <c r="E4" i="3"/>
  <c r="G5" i="3"/>
  <c r="E6" i="3"/>
  <c r="G12" i="3"/>
  <c r="G14" i="3"/>
  <c r="G19" i="3"/>
  <c r="E20" i="3"/>
  <c r="G21" i="3"/>
  <c r="E22" i="3"/>
  <c r="C3" i="3"/>
  <c r="C5" i="3"/>
  <c r="C19" i="3"/>
  <c r="C21" i="3"/>
  <c r="H12" i="3" l="1"/>
  <c r="H14" i="3"/>
  <c r="H11" i="3"/>
  <c r="H5" i="3"/>
  <c r="H6" i="3"/>
  <c r="H4" i="3"/>
  <c r="G8" i="3"/>
  <c r="H22" i="3"/>
  <c r="H21" i="3"/>
  <c r="G24" i="3"/>
  <c r="H20" i="3"/>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2" i="1"/>
  <c r="AL2" i="1" s="1"/>
  <c r="AM2"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2" i="1"/>
  <c r="AH2"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2" i="1"/>
  <c r="AD2" i="1" s="1"/>
  <c r="AE2" i="1" s="1"/>
  <c r="W3" i="1"/>
  <c r="X3" i="1" s="1"/>
  <c r="W4" i="1"/>
  <c r="X4" i="1" s="1"/>
  <c r="W5" i="1"/>
  <c r="X5" i="1" s="1"/>
  <c r="W6" i="1"/>
  <c r="X6" i="1" s="1"/>
  <c r="W7" i="1"/>
  <c r="X7" i="1" s="1"/>
  <c r="W8" i="1"/>
  <c r="X8" i="1" s="1"/>
  <c r="W9" i="1"/>
  <c r="X9" i="1" s="1"/>
  <c r="W10" i="1"/>
  <c r="X10" i="1" s="1"/>
  <c r="W11" i="1"/>
  <c r="X11" i="1" s="1"/>
  <c r="W12" i="1"/>
  <c r="X12" i="1" s="1"/>
  <c r="W13" i="1"/>
  <c r="X13" i="1" s="1"/>
  <c r="W14" i="1"/>
  <c r="X14" i="1" s="1"/>
  <c r="W15" i="1"/>
  <c r="X15" i="1" s="1"/>
  <c r="W16" i="1"/>
  <c r="X16" i="1" s="1"/>
  <c r="W17" i="1"/>
  <c r="X17" i="1" s="1"/>
  <c r="W18" i="1"/>
  <c r="X18" i="1" s="1"/>
  <c r="W20" i="1"/>
  <c r="X20" i="1" s="1"/>
  <c r="W21" i="1"/>
  <c r="X21" i="1" s="1"/>
  <c r="W22" i="1"/>
  <c r="X22" i="1" s="1"/>
  <c r="W23" i="1"/>
  <c r="X23" i="1" s="1"/>
  <c r="W24" i="1"/>
  <c r="X24" i="1" s="1"/>
  <c r="W25" i="1"/>
  <c r="X25" i="1" s="1"/>
  <c r="W26" i="1"/>
  <c r="X26" i="1" s="1"/>
  <c r="W27" i="1"/>
  <c r="X27" i="1" s="1"/>
  <c r="W28" i="1"/>
  <c r="X28" i="1" s="1"/>
  <c r="W29" i="1"/>
  <c r="X29" i="1" s="1"/>
  <c r="W30" i="1"/>
  <c r="X30" i="1" s="1"/>
  <c r="W31" i="1"/>
  <c r="X31" i="1" s="1"/>
  <c r="W34" i="1"/>
  <c r="X34" i="1" s="1"/>
  <c r="W35" i="1"/>
  <c r="X35" i="1" s="1"/>
  <c r="W36" i="1"/>
  <c r="X36" i="1" s="1"/>
  <c r="W37" i="1"/>
  <c r="X37" i="1" s="1"/>
  <c r="W38" i="1"/>
  <c r="X38" i="1" s="1"/>
  <c r="W39" i="1"/>
  <c r="X39" i="1" s="1"/>
  <c r="W40" i="1"/>
  <c r="X40" i="1" s="1"/>
  <c r="W41" i="1"/>
  <c r="X41" i="1" s="1"/>
  <c r="W42" i="1"/>
  <c r="X42" i="1" s="1"/>
  <c r="W43" i="1"/>
  <c r="X43" i="1" s="1"/>
  <c r="W44" i="1"/>
  <c r="X44" i="1" s="1"/>
  <c r="W2" i="1"/>
  <c r="X2" i="1" s="1"/>
  <c r="S3" i="1"/>
  <c r="T3" i="1" s="1"/>
  <c r="S4" i="1"/>
  <c r="S5" i="1"/>
  <c r="T5" i="1" s="1"/>
  <c r="S6" i="1"/>
  <c r="T6" i="1" s="1"/>
  <c r="S7" i="1"/>
  <c r="T7" i="1" s="1"/>
  <c r="S8" i="1"/>
  <c r="T8" i="1" s="1"/>
  <c r="S9" i="1"/>
  <c r="T9" i="1" s="1"/>
  <c r="S10" i="1"/>
  <c r="T10" i="1" s="1"/>
  <c r="S11" i="1"/>
  <c r="T11" i="1" s="1"/>
  <c r="S12" i="1"/>
  <c r="S13" i="1"/>
  <c r="T13" i="1" s="1"/>
  <c r="S14" i="1"/>
  <c r="T14" i="1" s="1"/>
  <c r="S15" i="1"/>
  <c r="T15" i="1" s="1"/>
  <c r="S16" i="1"/>
  <c r="T16" i="1" s="1"/>
  <c r="S17" i="1"/>
  <c r="T17" i="1" s="1"/>
  <c r="S18" i="1"/>
  <c r="S19" i="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4" i="1"/>
  <c r="T34" i="1" s="1"/>
  <c r="S35" i="1"/>
  <c r="T35" i="1" s="1"/>
  <c r="S36" i="1"/>
  <c r="T36" i="1" s="1"/>
  <c r="S37" i="1"/>
  <c r="T37" i="1" s="1"/>
  <c r="S38" i="1"/>
  <c r="T38" i="1" s="1"/>
  <c r="S39" i="1"/>
  <c r="T39" i="1" s="1"/>
  <c r="S40" i="1"/>
  <c r="T40" i="1" s="1"/>
  <c r="S41" i="1"/>
  <c r="T41" i="1" s="1"/>
  <c r="S42" i="1"/>
  <c r="T42" i="1" s="1"/>
  <c r="S43" i="1"/>
  <c r="T43" i="1" s="1"/>
  <c r="S44" i="1"/>
  <c r="S2" i="1"/>
  <c r="V33" i="1"/>
  <c r="W33" i="1" s="1"/>
  <c r="X33" i="1" s="1"/>
  <c r="V32" i="1"/>
  <c r="V46" i="1"/>
  <c r="W46" i="1" s="1"/>
  <c r="X46" i="1" s="1"/>
  <c r="V45" i="1"/>
  <c r="W45" i="1" s="1"/>
  <c r="X45" i="1" s="1"/>
  <c r="R33" i="1"/>
  <c r="S33" i="1" s="1"/>
  <c r="T33" i="1" s="1"/>
  <c r="R32" i="1"/>
  <c r="R46" i="1"/>
  <c r="S46" i="1" s="1"/>
  <c r="T46" i="1" s="1"/>
  <c r="R45" i="1"/>
  <c r="S45" i="1" s="1"/>
  <c r="T45" i="1" s="1"/>
  <c r="M33" i="1"/>
  <c r="N33" i="1" s="1"/>
  <c r="O33" i="1" s="1"/>
  <c r="M32" i="1"/>
  <c r="M46" i="1"/>
  <c r="N46" i="1" s="1"/>
  <c r="O46" i="1" s="1"/>
  <c r="M45" i="1"/>
  <c r="N45" i="1" s="1"/>
  <c r="O45" i="1" s="1"/>
  <c r="N3" i="1"/>
  <c r="O3" i="1" s="1"/>
  <c r="N4" i="1"/>
  <c r="N5" i="1"/>
  <c r="O5" i="1" s="1"/>
  <c r="N6" i="1"/>
  <c r="O6" i="1" s="1"/>
  <c r="N7" i="1"/>
  <c r="O7" i="1" s="1"/>
  <c r="N8" i="1"/>
  <c r="O8" i="1" s="1"/>
  <c r="N9" i="1"/>
  <c r="O9" i="1" s="1"/>
  <c r="N10" i="1"/>
  <c r="O10" i="1" s="1"/>
  <c r="N11" i="1"/>
  <c r="O11" i="1" s="1"/>
  <c r="N12" i="1"/>
  <c r="N13" i="1"/>
  <c r="O13" i="1" s="1"/>
  <c r="N14" i="1"/>
  <c r="O14" i="1" s="1"/>
  <c r="N15" i="1"/>
  <c r="O15" i="1" s="1"/>
  <c r="N16" i="1"/>
  <c r="O16" i="1" s="1"/>
  <c r="N17" i="1"/>
  <c r="O17" i="1" s="1"/>
  <c r="N18" i="1"/>
  <c r="N19" i="1"/>
  <c r="N20" i="1"/>
  <c r="O20" i="1" s="1"/>
  <c r="N21" i="1"/>
  <c r="O21" i="1" s="1"/>
  <c r="N22" i="1"/>
  <c r="O22" i="1" s="1"/>
  <c r="N23" i="1"/>
  <c r="O23" i="1" s="1"/>
  <c r="N24" i="1"/>
  <c r="O24" i="1" s="1"/>
  <c r="N25" i="1"/>
  <c r="O25" i="1" s="1"/>
  <c r="N26" i="1"/>
  <c r="O26" i="1" s="1"/>
  <c r="N27" i="1"/>
  <c r="O27" i="1" s="1"/>
  <c r="N28" i="1"/>
  <c r="O28" i="1" s="1"/>
  <c r="N29" i="1"/>
  <c r="O29" i="1" s="1"/>
  <c r="N30" i="1"/>
  <c r="O30" i="1" s="1"/>
  <c r="N31" i="1"/>
  <c r="O31" i="1" s="1"/>
  <c r="N34" i="1"/>
  <c r="O34" i="1" s="1"/>
  <c r="N35" i="1"/>
  <c r="O35" i="1" s="1"/>
  <c r="N36" i="1"/>
  <c r="O36" i="1" s="1"/>
  <c r="N37" i="1"/>
  <c r="O37" i="1" s="1"/>
  <c r="N38" i="1"/>
  <c r="O38" i="1" s="1"/>
  <c r="N39" i="1"/>
  <c r="O39" i="1" s="1"/>
  <c r="N40" i="1"/>
  <c r="O40" i="1" s="1"/>
  <c r="N41" i="1"/>
  <c r="O41" i="1" s="1"/>
  <c r="N42" i="1"/>
  <c r="O42" i="1" s="1"/>
  <c r="N43" i="1"/>
  <c r="O43" i="1" s="1"/>
  <c r="N44" i="1"/>
  <c r="N2"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2" i="1"/>
  <c r="Y2" i="1" s="1"/>
  <c r="O44" i="1" l="1"/>
  <c r="O18" i="1"/>
  <c r="T44" i="1"/>
  <c r="T18" i="1"/>
  <c r="T2" i="1"/>
  <c r="O12" i="1"/>
  <c r="O4" i="1"/>
  <c r="N32" i="1"/>
  <c r="O32" i="1" s="1"/>
  <c r="S32" i="1"/>
  <c r="T32" i="1" s="1"/>
  <c r="W32" i="1"/>
  <c r="X32" i="1" s="1"/>
  <c r="O2" i="1"/>
  <c r="T12" i="1"/>
  <c r="T4" i="1"/>
  <c r="F6" i="2"/>
  <c r="E6" i="2"/>
  <c r="D5" i="2"/>
  <c r="C5" i="2"/>
</calcChain>
</file>

<file path=xl/sharedStrings.xml><?xml version="1.0" encoding="utf-8"?>
<sst xmlns="http://schemas.openxmlformats.org/spreadsheetml/2006/main" count="493" uniqueCount="213">
  <si>
    <t>Active Transportation</t>
  </si>
  <si>
    <t>Density</t>
  </si>
  <si>
    <t>Exurban</t>
  </si>
  <si>
    <t>2006 Population</t>
  </si>
  <si>
    <t>Active Core</t>
  </si>
  <si>
    <t>Transit Suburb</t>
  </si>
  <si>
    <t>Auto Suburb</t>
  </si>
  <si>
    <t>Total</t>
  </si>
  <si>
    <t>notes</t>
  </si>
  <si>
    <t>CMA data</t>
  </si>
  <si>
    <t>AREA_NAME</t>
  </si>
  <si>
    <t>2006 Private Dwellings</t>
  </si>
  <si>
    <t>2006 Private Dwellings: Occupied by Usual Residents</t>
  </si>
  <si>
    <t>Land Area, sq km</t>
  </si>
  <si>
    <t>Land Area, sq km: Persons per sq km</t>
  </si>
  <si>
    <t>Land Area, sq km: Dwellings per sq km</t>
  </si>
  <si>
    <t>2006
Population</t>
  </si>
  <si>
    <t>2006
Population
(%)</t>
  </si>
  <si>
    <t>2016
Population</t>
  </si>
  <si>
    <t>2016
Population
(%)</t>
  </si>
  <si>
    <t>Population Growth
2006-2016</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</si>
  <si>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</si>
  <si>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</si>
  <si>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</si>
  <si>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</si>
  <si>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</si>
  <si>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</si>
  <si>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 Population Growth
2006-2016</t>
  </si>
  <si>
    <t>% of Total Population Growth
2006-2016</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</si>
  <si>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</si>
  <si>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</si>
  <si>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</si>
  <si>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</si>
  <si>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</si>
  <si>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</si>
  <si>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</si>
  <si>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</si>
  <si>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</si>
  <si>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</si>
  <si>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</si>
  <si>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</si>
  <si>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</si>
  <si>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</si>
  <si>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uid</t>
  </si>
  <si>
    <t>2016 pop</t>
  </si>
  <si>
    <t>2011 pop</t>
  </si>
  <si>
    <t>total DU</t>
  </si>
  <si>
    <t>occ DU</t>
  </si>
  <si>
    <t>density</t>
  </si>
  <si>
    <t>area</t>
  </si>
  <si>
    <t>communters</t>
  </si>
  <si>
    <t>drivers</t>
  </si>
  <si>
    <t>passenger</t>
  </si>
  <si>
    <t>public</t>
  </si>
  <si>
    <t>walk</t>
  </si>
  <si>
    <t>bike</t>
  </si>
  <si>
    <t>other</t>
  </si>
  <si>
    <t>National Average for CMAs</t>
  </si>
  <si>
    <t>*National Floor must be at least 50% higher than the national average for CMAs for active cores, and must exceed 50% of national average for CMAs for transit suburbs (see Notes 2 &amp; 3 in Gordon &amp; Janzen [2013])</t>
  </si>
  <si>
    <t>&lt;-- Moving Backward</t>
  </si>
  <si>
    <t>Greater Sudbury</t>
  </si>
  <si>
    <t>355800001.01</t>
  </si>
  <si>
    <t>355800001.02</t>
  </si>
  <si>
    <t>355800001.03</t>
  </si>
  <si>
    <t>355800001.05</t>
  </si>
  <si>
    <t>355800001.06</t>
  </si>
  <si>
    <t>355800002.00</t>
  </si>
  <si>
    <t>355800003.00</t>
  </si>
  <si>
    <t>355800004.00</t>
  </si>
  <si>
    <t>355800005.00</t>
  </si>
  <si>
    <t>355800006.00</t>
  </si>
  <si>
    <t>355800007.00</t>
  </si>
  <si>
    <t>355800008.00</t>
  </si>
  <si>
    <t>355800009.00</t>
  </si>
  <si>
    <t>355800010.00</t>
  </si>
  <si>
    <t>355800011.00</t>
  </si>
  <si>
    <t>355800012.00</t>
  </si>
  <si>
    <t>355800013.00</t>
  </si>
  <si>
    <t>355800014.00</t>
  </si>
  <si>
    <t>355800015.00</t>
  </si>
  <si>
    <t>355800016.01</t>
  </si>
  <si>
    <t>355800016.02</t>
  </si>
  <si>
    <t>355800017.01</t>
  </si>
  <si>
    <t>355800017.02</t>
  </si>
  <si>
    <t>355800100.00</t>
  </si>
  <si>
    <t>355800101.00</t>
  </si>
  <si>
    <t>355800102.00</t>
  </si>
  <si>
    <t>355800110.00</t>
  </si>
  <si>
    <t>355800130.00</t>
  </si>
  <si>
    <t>355800131.00</t>
  </si>
  <si>
    <t>355800132.00</t>
  </si>
  <si>
    <t>355800140.00</t>
  </si>
  <si>
    <t>355800160.00</t>
  </si>
  <si>
    <t>355800161.01</t>
  </si>
  <si>
    <t>355800161.02</t>
  </si>
  <si>
    <t>355800162.00</t>
  </si>
  <si>
    <t>355800190.00</t>
  </si>
  <si>
    <t>355800191.00</t>
  </si>
  <si>
    <t>355800192.00</t>
  </si>
  <si>
    <t>355800193.01</t>
  </si>
  <si>
    <t>355800193.02</t>
  </si>
  <si>
    <t>355800193.03</t>
  </si>
  <si>
    <t>355800194.00</t>
  </si>
  <si>
    <t>CMA Toal</t>
  </si>
  <si>
    <t>Gatchell</t>
  </si>
  <si>
    <t>Barrydowne &amp; New Sudbury &amp; Nickledale &amp; Algo</t>
  </si>
  <si>
    <t>The Donavan</t>
  </si>
  <si>
    <t>Frood Mine &amp; Nickeldale N</t>
  </si>
  <si>
    <t>Little Italy &amp; Copper Cliff</t>
  </si>
  <si>
    <t>Markstay &amp; Warren &amp; Dunnet's Corner &amp; Stinson &amp; Callum &amp; Hagar</t>
  </si>
  <si>
    <t>Blezard Valley</t>
  </si>
  <si>
    <t xml:space="preserve">Lo-Ellen &amp; McFarlane Lake &amp; Bell Grove </t>
  </si>
  <si>
    <t xml:space="preserve">Laurentian University Sudbury </t>
  </si>
  <si>
    <t>Val Therese &amp; Carol Richard Park &amp; Elmview</t>
  </si>
  <si>
    <t>Garson</t>
  </si>
  <si>
    <t>Adamsdale &amp; Minnow Lake</t>
  </si>
  <si>
    <t xml:space="preserve">Wanup &amp; Saint Cloud &amp; Dill Siding </t>
  </si>
  <si>
    <t xml:space="preserve">Lockerby &amp; Moon Glow </t>
  </si>
  <si>
    <t>Azilda</t>
  </si>
  <si>
    <t>Downtown S</t>
  </si>
  <si>
    <t>Barrydowne &amp; Don Lita</t>
  </si>
  <si>
    <t>Unclassified</t>
  </si>
  <si>
    <t>n/a</t>
  </si>
  <si>
    <t>new CT</t>
  </si>
  <si>
    <t>Neighbourhood</t>
  </si>
  <si>
    <t>Little Britain</t>
  </si>
  <si>
    <t>2016 CTDataMaker using new 2016 Classifications</t>
  </si>
  <si>
    <t>Active Transport Total</t>
  </si>
  <si>
    <t>Classification</t>
  </si>
  <si>
    <t>CMA</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</si>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</sst>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color theme="1"/>
      <name val="Calibri"/>
      <family val="2"/>
      <scheme val="minor"/>
    </font>
    <font>
      <sz val="10"/>
      <name val="Calibri"/>
      <family val="2"/>
      <scheme val="minor"/>
    </font>
    <font>
      <b/>
      <sz val="10"/>
      <name val="Calibri"/>
      <family val="2"/>
      <scheme val="minor"/>
    </font>
    <font>
      <vertAlign val="superscript"/>
      <sz val="11"/>
      <color theme="1"/>
      <name val="Calibri"/>
      <family val="2"/>
      <scheme val="minor"/>
    </font>
    <font>
      <sz val="10"/>
      <name val="Calibri"/>
      <family val="2"/>
    </font>
    <font>
      <sz val="10"/>
      <color theme="0"/>
      <name val="Calibri"/>
      <family val="2"/>
      <scheme val="minor"/>
    </font>
    <font>
      <sz val="11"/>
      <color theme="1"/>
      <name val="Calibri"/>
      <family val="2"/>
    </font>
    <font>
      <b/>
      <sz val="10"/>
      <color rgb="FF000000"/>
      <name val="Calibri"/>
      <family val="2"/>
    </font>
    <font>
      <b/>
      <sz val="12"/>
      <color rgb="FF000000"/>
      <name val="Calibri"/>
      <family val="2"/>
    </font>
    <font>
      <sz val="10"/>
      <color rgb="FF000000"/>
      <name val="Calibri"/>
      <family val="2"/>
    </font>
    <font>
      <b/>
      <sz val="10"/>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
      <sz val="8"/>
      <color theme="1"/>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8A800"/>
        <bgColor indexed="64"/>
      </patternFill>
    </fill>
    <fill>
      <patternFill patternType="solid">
        <fgColor rgb="FFFFFFBE"/>
        <bgColor indexed="64"/>
      </patternFill>
    </fill>
    <fill>
      <patternFill patternType="solid">
        <fgColor rgb="FFE6E6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rgb="FFC8F0C8"/>
        <bgColor indexed="64"/>
      </patternFill>
    </fill>
    <fill>
      <patternFill patternType="solid">
        <fgColor rgb="FFF4B084"/>
        <bgColor rgb="FF000000"/>
      </patternFill>
    </fill>
    <fill>
      <patternFill patternType="solid">
        <fgColor rgb="FFD9D9D9"/>
        <bgColor rgb="FF000000"/>
      </patternFill>
    </fill>
    <fill>
      <patternFill patternType="solid">
        <fgColor rgb="FFA8A800"/>
        <bgColor rgb="FF000000"/>
      </patternFill>
    </fill>
    <fill>
      <patternFill patternType="solid">
        <fgColor rgb="FFE6E600"/>
        <bgColor rgb="FF000000"/>
      </patternFill>
    </fill>
    <fill>
      <patternFill patternType="solid">
        <fgColor rgb="FFFFFFBE"/>
        <bgColor rgb="FF000000"/>
      </patternFill>
    </fill>
    <fill>
      <patternFill patternType="solid">
        <fgColor rgb="FF000000"/>
        <bgColor rgb="FF000000"/>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auto="1"/>
      </left>
      <right/>
      <top style="thin">
        <color auto="1"/>
      </top>
      <bottom/>
      <diagonal/>
    </border>
    <border>
      <left style="thin">
        <color indexed="64"/>
      </left>
      <right style="medium">
        <color indexed="64"/>
      </right>
      <top style="thin">
        <color auto="1"/>
      </top>
      <bottom/>
      <diagonal/>
    </border>
    <border>
      <left style="thin">
        <color auto="1"/>
      </left>
      <right style="thick">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ck">
        <color auto="1"/>
      </left>
      <right/>
      <top/>
      <bottom/>
      <diagonal/>
    </border>
    <border>
      <left style="thick">
        <color auto="1"/>
      </left>
      <right/>
      <top style="thick">
        <color auto="1"/>
      </top>
      <bottom style="thick">
        <color auto="1"/>
      </bottom>
      <diagonal/>
    </border>
    <border>
      <left style="thick">
        <color auto="1"/>
      </left>
      <right style="thick">
        <color auto="1"/>
      </right>
      <top style="thick">
        <color auto="1"/>
      </top>
      <bottom style="thick">
        <color auto="1"/>
      </bottom>
      <diagonal/>
    </border>
    <border>
      <left/>
      <right/>
      <top style="thick">
        <color auto="1"/>
      </top>
      <bottom style="thick">
        <color auto="1"/>
      </bottom>
      <diagonal/>
    </border>
    <border>
      <left style="thin">
        <color auto="1"/>
      </left>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style="thick">
        <color auto="1"/>
      </right>
      <top style="thick">
        <color auto="1"/>
      </top>
      <bottom style="thick">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thin">
        <color indexed="64"/>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auto="1"/>
      </left>
      <right style="medium">
        <color indexed="64"/>
      </right>
      <top style="thin">
        <color auto="1"/>
      </top>
      <bottom style="medium">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30" fillId="0" borderId="0" applyNumberFormat="0" applyFill="0" applyBorder="0" applyAlignment="0" applyProtection="0"/>
  </cellStyleXfs>
  <cellXfs count="303">
    <xf numFmtId="0" fontId="0" fillId="0" borderId="0" xfId="0"/>
    <xf numFmtId="0" fontId="16" fillId="0" borderId="0" xfId="0" applyFont="1"/>
    <xf numFmtId="0" fontId="0" fillId="0" borderId="0" xfId="0" applyFill="1"/>
    <xf numFmtId="0" fontId="16" fillId="0" borderId="0" xfId="0" applyFont="1" applyFill="1" applyBorder="1" applyAlignment="1">
      <alignment horizontal="center"/>
    </xf>
    <xf numFmtId="3" fontId="20" fillId="0" borderId="15" xfId="7" applyNumberFormat="1" applyFont="1" applyFill="1" applyBorder="1" applyAlignment="1">
      <alignment horizontal="center"/>
    </xf>
    <xf numFmtId="3" fontId="20" fillId="0" borderId="0" xfId="7" applyNumberFormat="1" applyFont="1" applyFill="1" applyBorder="1" applyAlignment="1">
      <alignment horizontal="center"/>
    </xf>
    <xf numFmtId="2" fontId="20" fillId="0" borderId="11" xfId="1" applyNumberFormat="1" applyFont="1" applyFill="1" applyBorder="1" applyAlignment="1">
      <alignment horizontal="center"/>
    </xf>
    <xf numFmtId="2" fontId="20" fillId="0" borderId="11" xfId="7" applyNumberFormat="1" applyFont="1" applyFill="1" applyBorder="1" applyAlignment="1">
      <alignment horizontal="center"/>
    </xf>
    <xf numFmtId="0" fontId="0" fillId="0" borderId="0" xfId="0" applyFill="1" applyBorder="1"/>
    <xf numFmtId="164" fontId="20" fillId="0" borderId="23" xfId="7" applyNumberFormat="1" applyFont="1" applyFill="1" applyBorder="1" applyAlignment="1">
      <alignment horizontal="center"/>
    </xf>
    <xf numFmtId="0" fontId="0" fillId="0" borderId="0" xfId="0" applyFill="1" applyBorder="1" applyAlignment="1">
      <alignment horizontal="center"/>
    </xf>
    <xf numFmtId="2" fontId="20" fillId="0" borderId="0" xfId="7" applyNumberFormat="1" applyFont="1" applyFill="1" applyBorder="1" applyAlignment="1">
      <alignment horizontal="center"/>
    </xf>
    <xf numFmtId="0" fontId="0" fillId="36" borderId="16" xfId="0" applyFill="1" applyBorder="1"/>
    <xf numFmtId="0" fontId="18" fillId="0" borderId="46" xfId="0" applyFont="1" applyBorder="1" applyAlignment="1">
      <alignment horizontal="center" vertical="center"/>
    </xf>
    <xf numFmtId="0" fontId="0" fillId="36" borderId="13" xfId="0" applyFill="1" applyBorder="1"/>
    <xf numFmtId="0" fontId="16" fillId="0" borderId="4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51" xfId="0" applyFont="1" applyFill="1" applyBorder="1" applyAlignment="1">
      <alignment horizontal="center" vertical="center" wrapText="1"/>
    </xf>
    <xf numFmtId="0" fontId="16" fillId="0" borderId="16" xfId="0" applyFont="1" applyBorder="1"/>
    <xf numFmtId="0" fontId="0" fillId="36" borderId="46" xfId="0" applyFill="1" applyBorder="1" applyAlignment="1">
      <alignment horizontal="center"/>
    </xf>
    <xf numFmtId="10" fontId="0" fillId="0" borderId="18" xfId="0" applyNumberFormat="1" applyFill="1" applyBorder="1" applyAlignment="1">
      <alignment horizontal="center"/>
    </xf>
    <xf numFmtId="10" fontId="0" fillId="0" borderId="17" xfId="1" applyNumberFormat="1" applyFont="1" applyFill="1" applyBorder="1" applyAlignment="1">
      <alignment horizontal="center"/>
    </xf>
    <xf numFmtId="10" fontId="0" fillId="0" borderId="47" xfId="0" applyNumberFormat="1" applyFill="1" applyBorder="1" applyAlignment="1">
      <alignment horizontal="center"/>
    </xf>
    <xf numFmtId="10" fontId="0" fillId="0" borderId="48" xfId="1" applyNumberFormat="1" applyFont="1" applyFill="1" applyBorder="1" applyAlignment="1">
      <alignment horizontal="center"/>
    </xf>
    <xf numFmtId="0" fontId="16" fillId="0" borderId="12" xfId="0" applyFont="1" applyBorder="1"/>
    <xf numFmtId="0" fontId="0" fillId="0" borderId="52" xfId="0" applyFill="1" applyBorder="1" applyAlignment="1">
      <alignment horizontal="center"/>
    </xf>
    <xf numFmtId="10" fontId="0" fillId="36" borderId="10" xfId="0" applyNumberFormat="1" applyFill="1" applyBorder="1" applyAlignment="1">
      <alignment horizontal="center"/>
    </xf>
    <xf numFmtId="10" fontId="0" fillId="36" borderId="11" xfId="1" applyNumberFormat="1" applyFont="1" applyFill="1" applyBorder="1" applyAlignment="1">
      <alignment horizontal="center"/>
    </xf>
    <xf numFmtId="10" fontId="0" fillId="36" borderId="0" xfId="0" applyNumberFormat="1" applyFill="1" applyBorder="1" applyAlignment="1">
      <alignment horizontal="center"/>
    </xf>
    <xf numFmtId="10" fontId="0" fillId="36" borderId="53" xfId="1" applyNumberFormat="1" applyFont="1" applyFill="1" applyBorder="1" applyAlignment="1">
      <alignment horizontal="center"/>
    </xf>
    <xf numFmtId="0" fontId="0" fillId="36" borderId="52"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6" borderId="0" xfId="0" applyFill="1" applyBorder="1" applyAlignment="1">
      <alignment horizontal="center"/>
    </xf>
    <xf numFmtId="0" fontId="0" fillId="36" borderId="53" xfId="0" applyFill="1" applyBorder="1" applyAlignment="1">
      <alignment horizontal="center"/>
    </xf>
    <xf numFmtId="0" fontId="16" fillId="0" borderId="13" xfId="0" applyFont="1" applyBorder="1"/>
    <xf numFmtId="0" fontId="0" fillId="36" borderId="49" xfId="0" applyFill="1" applyBorder="1" applyAlignment="1">
      <alignment horizontal="center"/>
    </xf>
    <xf numFmtId="0" fontId="0" fillId="36" borderId="20" xfId="0" applyFill="1" applyBorder="1" applyAlignment="1">
      <alignment horizontal="center"/>
    </xf>
    <xf numFmtId="0" fontId="0" fillId="36" borderId="19" xfId="0" applyFill="1" applyBorder="1" applyAlignment="1">
      <alignment horizontal="center"/>
    </xf>
    <xf numFmtId="10" fontId="18" fillId="0" borderId="50" xfId="1" applyNumberFormat="1" applyFont="1" applyFill="1" applyBorder="1" applyAlignment="1">
      <alignment horizontal="center"/>
    </xf>
    <xf numFmtId="10" fontId="18" fillId="0" borderId="51" xfId="1" applyNumberFormat="1" applyFont="1" applyFill="1" applyBorder="1" applyAlignment="1">
      <alignment horizontal="center"/>
    </xf>
    <xf numFmtId="10" fontId="0" fillId="0" borderId="0" xfId="0" applyNumberFormat="1" applyFill="1" applyBorder="1" applyAlignment="1">
      <alignment horizontal="center"/>
    </xf>
    <xf numFmtId="10" fontId="0" fillId="0" borderId="0" xfId="1" applyNumberFormat="1" applyFont="1" applyFill="1" applyBorder="1" applyAlignment="1">
      <alignment horizontal="center"/>
    </xf>
    <xf numFmtId="3" fontId="21" fillId="0" borderId="43" xfId="0" applyNumberFormat="1" applyFont="1" applyFill="1" applyBorder="1" applyAlignment="1">
      <alignment horizontal="center" vertical="center" wrapText="1"/>
    </xf>
    <xf numFmtId="0" fontId="16" fillId="0" borderId="50" xfId="0" applyFont="1" applyFill="1" applyBorder="1" applyAlignment="1">
      <alignment horizontal="center" vertical="center" wrapText="1"/>
    </xf>
    <xf numFmtId="2" fontId="0" fillId="0" borderId="0" xfId="0" applyNumberFormat="1"/>
    <xf numFmtId="0" fontId="0" fillId="0" borderId="0" xfId="0" applyAlignment="1">
      <alignment horizontal="center"/>
    </xf>
    <xf numFmtId="1" fontId="20" fillId="0" borderId="15" xfId="0" applyNumberFormat="1" applyFont="1" applyFill="1" applyBorder="1" applyAlignment="1">
      <alignment horizontal="center"/>
    </xf>
    <xf numFmtId="3" fontId="23" fillId="0" borderId="0" xfId="0" quotePrefix="1" applyNumberFormat="1" applyFont="1" applyFill="1" applyBorder="1" applyAlignment="1">
      <alignment horizontal="center"/>
    </xf>
    <xf numFmtId="165" fontId="20" fillId="0" borderId="0" xfId="1" applyNumberFormat="1" applyFont="1" applyFill="1" applyBorder="1" applyAlignment="1">
      <alignment horizontal="center"/>
    </xf>
    <xf numFmtId="165" fontId="20" fillId="0" borderId="0" xfId="7" applyNumberFormat="1" applyFont="1" applyFill="1" applyBorder="1" applyAlignment="1">
      <alignment horizontal="center"/>
    </xf>
    <xf numFmtId="2" fontId="19" fillId="0" borderId="0" xfId="0" applyNumberFormat="1" applyFont="1" applyAlignment="1">
      <alignment horizontal="center"/>
    </xf>
    <xf numFmtId="3" fontId="19" fillId="0" borderId="0" xfId="0" applyNumberFormat="1" applyFont="1" applyAlignment="1">
      <alignment horizontal="center"/>
    </xf>
    <xf numFmtId="3" fontId="0" fillId="0" borderId="0" xfId="0" applyNumberFormat="1"/>
    <xf numFmtId="167" fontId="19" fillId="0" borderId="0" xfId="0" applyNumberFormat="1" applyFont="1" applyAlignment="1">
      <alignment horizontal="center"/>
    </xf>
    <xf numFmtId="167" fontId="0" fillId="0" borderId="0" xfId="0" applyNumberFormat="1"/>
    <xf numFmtId="4" fontId="19" fillId="0" borderId="0" xfId="0" applyNumberFormat="1" applyFont="1" applyAlignment="1">
      <alignment horizontal="center"/>
    </xf>
    <xf numFmtId="4" fontId="0" fillId="0" borderId="0" xfId="0" applyNumberFormat="1"/>
    <xf numFmtId="3" fontId="23" fillId="33" borderId="0" xfId="0" quotePrefix="1" applyNumberFormat="1" applyFont="1" applyFill="1" applyAlignment="1">
      <alignment horizontal="center"/>
    </xf>
    <xf numFmtId="3" fontId="23" fillId="33" borderId="0" xfId="0" quotePrefix="1" applyNumberFormat="1" applyFont="1" applyFill="1" applyBorder="1" applyAlignment="1">
      <alignment horizontal="center"/>
    </xf>
    <xf numFmtId="3" fontId="23" fillId="34" borderId="0" xfId="0" quotePrefix="1" applyNumberFormat="1" applyFont="1" applyFill="1" applyAlignment="1">
      <alignment horizontal="center"/>
    </xf>
    <xf numFmtId="3" fontId="23" fillId="34" borderId="0" xfId="0" quotePrefix="1" applyNumberFormat="1" applyFont="1" applyFill="1" applyBorder="1" applyAlignment="1">
      <alignment horizontal="center"/>
    </xf>
    <xf numFmtId="3" fontId="23" fillId="35" borderId="0" xfId="0" quotePrefix="1" applyNumberFormat="1" applyFont="1" applyFill="1" applyAlignment="1">
      <alignment horizontal="center"/>
    </xf>
    <xf numFmtId="0" fontId="20" fillId="34" borderId="0" xfId="0" applyFont="1" applyFill="1" applyAlignment="1">
      <alignment horizontal="center"/>
    </xf>
    <xf numFmtId="3" fontId="23" fillId="38" borderId="0" xfId="0" quotePrefix="1" applyNumberFormat="1" applyFont="1" applyFill="1" applyAlignment="1">
      <alignment horizontal="center"/>
    </xf>
    <xf numFmtId="49" fontId="20" fillId="0" borderId="36" xfId="0" applyNumberFormat="1" applyFont="1" applyFill="1" applyBorder="1" applyAlignment="1">
      <alignment horizontal="center"/>
    </xf>
    <xf numFmtId="0" fontId="20" fillId="33" borderId="14" xfId="0" applyFont="1" applyFill="1" applyBorder="1" applyAlignment="1">
      <alignment horizontal="left"/>
    </xf>
    <xf numFmtId="2" fontId="20" fillId="33" borderId="0" xfId="0" applyNumberFormat="1" applyFont="1" applyFill="1" applyBorder="1" applyAlignment="1">
      <alignment horizontal="center"/>
    </xf>
    <xf numFmtId="3" fontId="20" fillId="33" borderId="0" xfId="0" applyNumberFormat="1" applyFont="1" applyFill="1" applyBorder="1" applyAlignment="1">
      <alignment horizontal="center"/>
    </xf>
    <xf numFmtId="4" fontId="20" fillId="33" borderId="0" xfId="0" applyNumberFormat="1" applyFont="1" applyFill="1" applyAlignment="1">
      <alignment horizontal="center"/>
    </xf>
    <xf numFmtId="3" fontId="20" fillId="33" borderId="15" xfId="7" applyNumberFormat="1" applyFont="1" applyFill="1" applyBorder="1" applyAlignment="1">
      <alignment horizontal="center"/>
    </xf>
    <xf numFmtId="3" fontId="20" fillId="33" borderId="0" xfId="0" applyNumberFormat="1" applyFont="1" applyFill="1" applyAlignment="1">
      <alignment horizontal="center"/>
    </xf>
    <xf numFmtId="3" fontId="20" fillId="33" borderId="0" xfId="7" applyNumberFormat="1" applyFont="1" applyFill="1" applyBorder="1" applyAlignment="1">
      <alignment horizontal="center"/>
    </xf>
    <xf numFmtId="165" fontId="20" fillId="33" borderId="0" xfId="7" applyNumberFormat="1" applyFont="1" applyFill="1" applyBorder="1" applyAlignment="1">
      <alignment horizontal="center"/>
    </xf>
    <xf numFmtId="167" fontId="20" fillId="33" borderId="0" xfId="0" applyNumberFormat="1" applyFont="1" applyFill="1" applyAlignment="1">
      <alignment horizontal="center"/>
    </xf>
    <xf numFmtId="165" fontId="20" fillId="33" borderId="15" xfId="7" applyNumberFormat="1" applyFont="1" applyFill="1" applyBorder="1" applyAlignment="1">
      <alignment horizontal="center"/>
    </xf>
    <xf numFmtId="165" fontId="20" fillId="33" borderId="11" xfId="7" applyNumberFormat="1" applyFont="1" applyFill="1" applyBorder="1" applyAlignment="1">
      <alignment horizontal="center"/>
    </xf>
    <xf numFmtId="2" fontId="20" fillId="33" borderId="11" xfId="7" applyNumberFormat="1" applyFont="1" applyFill="1" applyBorder="1" applyAlignment="1">
      <alignment horizontal="center"/>
    </xf>
    <xf numFmtId="0" fontId="20" fillId="0" borderId="36" xfId="0" applyFont="1" applyFill="1" applyBorder="1" applyAlignment="1">
      <alignment horizontal="center"/>
    </xf>
    <xf numFmtId="0" fontId="20" fillId="33" borderId="0" xfId="0" applyFont="1" applyFill="1" applyBorder="1" applyAlignment="1">
      <alignment horizontal="center"/>
    </xf>
    <xf numFmtId="0" fontId="20" fillId="0" borderId="0" xfId="0" applyFont="1" applyFill="1" applyAlignment="1">
      <alignment horizontal="center"/>
    </xf>
    <xf numFmtId="0" fontId="20" fillId="33" borderId="36" xfId="0" applyFont="1" applyFill="1" applyBorder="1" applyAlignment="1">
      <alignment horizontal="center"/>
    </xf>
    <xf numFmtId="0" fontId="20" fillId="34" borderId="14" xfId="0" applyFont="1" applyFill="1" applyBorder="1" applyAlignment="1">
      <alignment horizontal="left"/>
    </xf>
    <xf numFmtId="2" fontId="20" fillId="34" borderId="0" xfId="0" applyNumberFormat="1" applyFont="1" applyFill="1" applyBorder="1" applyAlignment="1">
      <alignment horizontal="center"/>
    </xf>
    <xf numFmtId="3" fontId="20" fillId="34" borderId="0" xfId="0" applyNumberFormat="1" applyFont="1" applyFill="1" applyBorder="1" applyAlignment="1">
      <alignment horizontal="center"/>
    </xf>
    <xf numFmtId="4" fontId="20" fillId="34" borderId="0" xfId="0" applyNumberFormat="1" applyFont="1" applyFill="1" applyAlignment="1">
      <alignment horizontal="center"/>
    </xf>
    <xf numFmtId="3" fontId="20" fillId="34" borderId="15" xfId="7" applyNumberFormat="1" applyFont="1" applyFill="1" applyBorder="1" applyAlignment="1">
      <alignment horizontal="center"/>
    </xf>
    <xf numFmtId="3" fontId="20" fillId="34" borderId="0" xfId="0" applyNumberFormat="1" applyFont="1" applyFill="1" applyAlignment="1">
      <alignment horizontal="center"/>
    </xf>
    <xf numFmtId="3" fontId="20" fillId="34" borderId="0" xfId="7" applyNumberFormat="1" applyFont="1" applyFill="1" applyBorder="1" applyAlignment="1">
      <alignment horizontal="center"/>
    </xf>
    <xf numFmtId="165" fontId="20" fillId="34" borderId="0" xfId="7" applyNumberFormat="1" applyFont="1" applyFill="1" applyBorder="1" applyAlignment="1">
      <alignment horizontal="center"/>
    </xf>
    <xf numFmtId="167" fontId="20" fillId="34" borderId="0" xfId="0" applyNumberFormat="1" applyFont="1" applyFill="1" applyAlignment="1">
      <alignment horizontal="center"/>
    </xf>
    <xf numFmtId="165" fontId="20" fillId="34" borderId="15" xfId="7" applyNumberFormat="1" applyFont="1" applyFill="1" applyBorder="1" applyAlignment="1">
      <alignment horizontal="center"/>
    </xf>
    <xf numFmtId="165" fontId="20" fillId="34" borderId="11" xfId="7" applyNumberFormat="1" applyFont="1" applyFill="1" applyBorder="1" applyAlignment="1">
      <alignment horizontal="center"/>
    </xf>
    <xf numFmtId="2" fontId="20" fillId="34" borderId="11" xfId="7" applyNumberFormat="1" applyFont="1" applyFill="1" applyBorder="1" applyAlignment="1">
      <alignment horizontal="center"/>
    </xf>
    <xf numFmtId="0" fontId="20" fillId="34" borderId="0" xfId="0" applyFont="1" applyFill="1" applyBorder="1" applyAlignment="1">
      <alignment horizontal="center"/>
    </xf>
    <xf numFmtId="0" fontId="20" fillId="0" borderId="0" xfId="7" applyFont="1" applyFill="1" applyAlignment="1">
      <alignment horizontal="center"/>
    </xf>
    <xf numFmtId="0" fontId="20" fillId="0" borderId="14" xfId="0" applyFont="1" applyFill="1" applyBorder="1" applyAlignment="1">
      <alignment horizontal="center"/>
    </xf>
    <xf numFmtId="0" fontId="20" fillId="0" borderId="14" xfId="0" applyFont="1" applyFill="1" applyBorder="1" applyAlignment="1">
      <alignment horizontal="left"/>
    </xf>
    <xf numFmtId="2" fontId="20" fillId="0" borderId="0" xfId="0" applyNumberFormat="1" applyFont="1" applyFill="1" applyBorder="1" applyAlignment="1">
      <alignment horizontal="center"/>
    </xf>
    <xf numFmtId="3" fontId="20" fillId="0" borderId="0" xfId="0" applyNumberFormat="1" applyFont="1" applyFill="1" applyBorder="1" applyAlignment="1">
      <alignment horizontal="center"/>
    </xf>
    <xf numFmtId="165" fontId="20" fillId="0" borderId="15" xfId="7" applyNumberFormat="1" applyFont="1" applyFill="1" applyBorder="1" applyAlignment="1">
      <alignment horizontal="center"/>
    </xf>
    <xf numFmtId="165" fontId="20" fillId="0" borderId="11" xfId="7" applyNumberFormat="1" applyFont="1" applyFill="1" applyBorder="1" applyAlignment="1">
      <alignment horizontal="center"/>
    </xf>
    <xf numFmtId="0" fontId="20" fillId="0" borderId="0" xfId="0" applyFont="1" applyFill="1" applyBorder="1" applyAlignment="1">
      <alignment horizontal="center"/>
    </xf>
    <xf numFmtId="0" fontId="20" fillId="35" borderId="14" xfId="0" applyFont="1" applyFill="1" applyBorder="1" applyAlignment="1">
      <alignment horizontal="left"/>
    </xf>
    <xf numFmtId="2" fontId="20" fillId="35" borderId="0" xfId="0" applyNumberFormat="1" applyFont="1" applyFill="1" applyBorder="1" applyAlignment="1">
      <alignment horizontal="center"/>
    </xf>
    <xf numFmtId="3" fontId="20" fillId="35" borderId="0" xfId="0" applyNumberFormat="1" applyFont="1" applyFill="1" applyBorder="1" applyAlignment="1">
      <alignment horizontal="center"/>
    </xf>
    <xf numFmtId="4" fontId="20" fillId="35" borderId="0" xfId="0" applyNumberFormat="1" applyFont="1" applyFill="1" applyAlignment="1">
      <alignment horizontal="center"/>
    </xf>
    <xf numFmtId="3" fontId="20" fillId="35" borderId="15" xfId="7" applyNumberFormat="1" applyFont="1" applyFill="1" applyBorder="1" applyAlignment="1">
      <alignment horizontal="center"/>
    </xf>
    <xf numFmtId="3" fontId="20" fillId="35" borderId="0" xfId="0" applyNumberFormat="1" applyFont="1" applyFill="1" applyAlignment="1">
      <alignment horizontal="center"/>
    </xf>
    <xf numFmtId="3" fontId="20" fillId="35" borderId="0" xfId="7" applyNumberFormat="1" applyFont="1" applyFill="1" applyBorder="1" applyAlignment="1">
      <alignment horizontal="center"/>
    </xf>
    <xf numFmtId="165" fontId="20" fillId="35" borderId="0" xfId="7" applyNumberFormat="1" applyFont="1" applyFill="1" applyBorder="1" applyAlignment="1">
      <alignment horizontal="center"/>
    </xf>
    <xf numFmtId="167" fontId="20" fillId="35" borderId="0" xfId="0" applyNumberFormat="1" applyFont="1" applyFill="1" applyAlignment="1">
      <alignment horizontal="center"/>
    </xf>
    <xf numFmtId="165" fontId="20" fillId="35" borderId="15" xfId="7" applyNumberFormat="1" applyFont="1" applyFill="1" applyBorder="1" applyAlignment="1">
      <alignment horizontal="center"/>
    </xf>
    <xf numFmtId="165" fontId="20" fillId="35" borderId="11" xfId="7" applyNumberFormat="1" applyFont="1" applyFill="1" applyBorder="1" applyAlignment="1">
      <alignment horizontal="center"/>
    </xf>
    <xf numFmtId="2" fontId="20" fillId="35" borderId="11" xfId="7" applyNumberFormat="1" applyFont="1" applyFill="1" applyBorder="1" applyAlignment="1">
      <alignment horizontal="center"/>
    </xf>
    <xf numFmtId="0" fontId="20" fillId="35" borderId="0" xfId="0" applyFont="1" applyFill="1" applyBorder="1" applyAlignment="1">
      <alignment horizontal="center"/>
    </xf>
    <xf numFmtId="0" fontId="20" fillId="38" borderId="14" xfId="0" applyFont="1" applyFill="1" applyBorder="1" applyAlignment="1">
      <alignment horizontal="left"/>
    </xf>
    <xf numFmtId="2" fontId="20" fillId="38" borderId="0" xfId="0" applyNumberFormat="1" applyFont="1" applyFill="1" applyBorder="1" applyAlignment="1">
      <alignment horizontal="center"/>
    </xf>
    <xf numFmtId="3" fontId="20" fillId="38" borderId="0" xfId="0" applyNumberFormat="1" applyFont="1" applyFill="1" applyBorder="1" applyAlignment="1">
      <alignment horizontal="center"/>
    </xf>
    <xf numFmtId="4" fontId="20" fillId="38" borderId="0" xfId="0" applyNumberFormat="1" applyFont="1" applyFill="1" applyAlignment="1">
      <alignment horizontal="center"/>
    </xf>
    <xf numFmtId="3" fontId="20" fillId="38" borderId="15" xfId="7" applyNumberFormat="1" applyFont="1" applyFill="1" applyBorder="1" applyAlignment="1">
      <alignment horizontal="center"/>
    </xf>
    <xf numFmtId="3" fontId="20" fillId="38" borderId="0" xfId="0" applyNumberFormat="1" applyFont="1" applyFill="1" applyAlignment="1">
      <alignment horizontal="center"/>
    </xf>
    <xf numFmtId="3" fontId="20" fillId="38" borderId="0" xfId="7" applyNumberFormat="1" applyFont="1" applyFill="1" applyBorder="1" applyAlignment="1">
      <alignment horizontal="center"/>
    </xf>
    <xf numFmtId="165" fontId="20" fillId="38" borderId="0" xfId="7" applyNumberFormat="1" applyFont="1" applyFill="1" applyBorder="1" applyAlignment="1">
      <alignment horizontal="center"/>
    </xf>
    <xf numFmtId="167" fontId="20" fillId="38" borderId="0" xfId="0" applyNumberFormat="1" applyFont="1" applyFill="1" applyAlignment="1">
      <alignment horizontal="center"/>
    </xf>
    <xf numFmtId="165" fontId="20" fillId="38" borderId="15" xfId="7" applyNumberFormat="1" applyFont="1" applyFill="1" applyBorder="1" applyAlignment="1">
      <alignment horizontal="center"/>
    </xf>
    <xf numFmtId="165" fontId="20" fillId="38" borderId="11" xfId="7" applyNumberFormat="1" applyFont="1" applyFill="1" applyBorder="1" applyAlignment="1">
      <alignment horizontal="center"/>
    </xf>
    <xf numFmtId="2" fontId="20" fillId="38" borderId="11" xfId="7" applyNumberFormat="1" applyFont="1" applyFill="1" applyBorder="1" applyAlignment="1">
      <alignment horizontal="center"/>
    </xf>
    <xf numFmtId="165" fontId="20" fillId="0" borderId="15" xfId="1" applyNumberFormat="1" applyFont="1" applyFill="1" applyBorder="1" applyAlignment="1">
      <alignment horizontal="center"/>
    </xf>
    <xf numFmtId="1" fontId="20" fillId="0" borderId="0" xfId="0" applyNumberFormat="1" applyFont="1" applyFill="1" applyBorder="1" applyAlignment="1">
      <alignment horizontal="center"/>
    </xf>
    <xf numFmtId="0" fontId="20" fillId="0" borderId="23" xfId="0" applyFont="1" applyFill="1" applyBorder="1" applyAlignment="1">
      <alignment horizontal="center"/>
    </xf>
    <xf numFmtId="0" fontId="20" fillId="0" borderId="11" xfId="0" applyFont="1" applyFill="1" applyBorder="1" applyAlignment="1">
      <alignment horizontal="center"/>
    </xf>
    <xf numFmtId="165" fontId="20" fillId="0" borderId="0" xfId="0" applyNumberFormat="1" applyFont="1" applyFill="1" applyBorder="1" applyAlignment="1">
      <alignment horizontal="center"/>
    </xf>
    <xf numFmtId="4" fontId="20" fillId="0" borderId="0" xfId="0" applyNumberFormat="1" applyFont="1" applyFill="1" applyAlignment="1">
      <alignment horizontal="center"/>
    </xf>
    <xf numFmtId="3" fontId="20" fillId="0" borderId="0" xfId="0" applyNumberFormat="1" applyFont="1" applyFill="1" applyAlignment="1">
      <alignment horizontal="center"/>
    </xf>
    <xf numFmtId="3" fontId="23" fillId="0" borderId="0" xfId="0" quotePrefix="1" applyNumberFormat="1" applyFont="1" applyFill="1" applyAlignment="1">
      <alignment horizontal="center"/>
    </xf>
    <xf numFmtId="167" fontId="20" fillId="0" borderId="0" xfId="0" applyNumberFormat="1" applyFont="1" applyFill="1" applyAlignment="1">
      <alignment horizontal="center"/>
    </xf>
    <xf numFmtId="0" fontId="20" fillId="0" borderId="15" xfId="0" applyFont="1" applyFill="1" applyBorder="1" applyAlignment="1">
      <alignment horizontal="left"/>
    </xf>
    <xf numFmtId="0" fontId="20" fillId="0" borderId="36" xfId="7" applyFont="1" applyFill="1" applyBorder="1" applyAlignment="1">
      <alignment horizontal="center"/>
    </xf>
    <xf numFmtId="165" fontId="20" fillId="0" borderId="15" xfId="7" applyNumberFormat="1" applyFont="1" applyFill="1" applyBorder="1" applyAlignment="1">
      <alignment horizontal="left"/>
    </xf>
    <xf numFmtId="3" fontId="20" fillId="0" borderId="11" xfId="0" applyNumberFormat="1" applyFont="1" applyFill="1" applyBorder="1" applyAlignment="1">
      <alignment horizontal="center"/>
    </xf>
    <xf numFmtId="3" fontId="20" fillId="0" borderId="36" xfId="0" applyNumberFormat="1" applyFont="1" applyFill="1" applyBorder="1" applyAlignment="1">
      <alignment horizontal="center"/>
    </xf>
    <xf numFmtId="2" fontId="23" fillId="0" borderId="14" xfId="0" quotePrefix="1" applyNumberFormat="1" applyFont="1" applyFill="1" applyBorder="1" applyAlignment="1">
      <alignment horizontal="center"/>
    </xf>
    <xf numFmtId="2" fontId="20" fillId="0" borderId="14" xfId="0" applyNumberFormat="1" applyFont="1" applyFill="1" applyBorder="1" applyAlignment="1">
      <alignment horizontal="center"/>
    </xf>
    <xf numFmtId="2" fontId="20" fillId="33" borderId="14" xfId="0" applyNumberFormat="1" applyFont="1" applyFill="1" applyBorder="1" applyAlignment="1">
      <alignment horizontal="center"/>
    </xf>
    <xf numFmtId="2" fontId="23" fillId="33" borderId="14" xfId="0" quotePrefix="1" applyNumberFormat="1" applyFont="1" applyFill="1" applyBorder="1" applyAlignment="1">
      <alignment horizontal="center"/>
    </xf>
    <xf numFmtId="3" fontId="20" fillId="33" borderId="36" xfId="0" applyNumberFormat="1" applyFont="1" applyFill="1" applyBorder="1" applyAlignment="1">
      <alignment horizontal="center"/>
    </xf>
    <xf numFmtId="164" fontId="20" fillId="33" borderId="23" xfId="7" applyNumberFormat="1" applyFont="1" applyFill="1" applyBorder="1" applyAlignment="1">
      <alignment horizontal="center"/>
    </xf>
    <xf numFmtId="3" fontId="20" fillId="33" borderId="11" xfId="0" applyNumberFormat="1" applyFont="1" applyFill="1" applyBorder="1" applyAlignment="1">
      <alignment horizontal="center"/>
    </xf>
    <xf numFmtId="2" fontId="20" fillId="34" borderId="14" xfId="0" applyNumberFormat="1" applyFont="1" applyFill="1" applyBorder="1" applyAlignment="1">
      <alignment horizontal="center"/>
    </xf>
    <xf numFmtId="2" fontId="23" fillId="34" borderId="14" xfId="0" quotePrefix="1" applyNumberFormat="1" applyFont="1" applyFill="1" applyBorder="1" applyAlignment="1">
      <alignment horizontal="center"/>
    </xf>
    <xf numFmtId="3" fontId="20" fillId="34" borderId="36" xfId="0" applyNumberFormat="1" applyFont="1" applyFill="1" applyBorder="1" applyAlignment="1">
      <alignment horizontal="center"/>
    </xf>
    <xf numFmtId="164" fontId="20" fillId="34" borderId="23" xfId="7" applyNumberFormat="1" applyFont="1" applyFill="1" applyBorder="1" applyAlignment="1">
      <alignment horizontal="center"/>
    </xf>
    <xf numFmtId="3" fontId="20" fillId="34" borderId="11" xfId="0" applyNumberFormat="1" applyFont="1" applyFill="1" applyBorder="1" applyAlignment="1">
      <alignment horizontal="center"/>
    </xf>
    <xf numFmtId="0" fontId="20" fillId="34" borderId="36" xfId="0" applyFont="1" applyFill="1" applyBorder="1" applyAlignment="1">
      <alignment horizontal="center"/>
    </xf>
    <xf numFmtId="164" fontId="20" fillId="35" borderId="23" xfId="7" applyNumberFormat="1" applyFont="1" applyFill="1" applyBorder="1" applyAlignment="1">
      <alignment horizontal="center"/>
    </xf>
    <xf numFmtId="0" fontId="20" fillId="39" borderId="14" xfId="7" applyFont="1" applyFill="1" applyBorder="1" applyAlignment="1">
      <alignment horizontal="left"/>
    </xf>
    <xf numFmtId="2" fontId="20" fillId="39" borderId="14" xfId="7" applyNumberFormat="1" applyFont="1" applyFill="1" applyBorder="1" applyAlignment="1">
      <alignment horizontal="center"/>
    </xf>
    <xf numFmtId="2" fontId="20" fillId="39" borderId="0" xfId="7" applyNumberFormat="1" applyFont="1" applyFill="1" applyBorder="1" applyAlignment="1">
      <alignment horizontal="center"/>
    </xf>
    <xf numFmtId="3" fontId="20" fillId="39" borderId="0" xfId="7" applyNumberFormat="1" applyFont="1" applyFill="1" applyBorder="1" applyAlignment="1">
      <alignment horizontal="center"/>
    </xf>
    <xf numFmtId="2" fontId="20" fillId="39" borderId="14" xfId="7" quotePrefix="1" applyNumberFormat="1" applyFont="1" applyFill="1" applyBorder="1" applyAlignment="1">
      <alignment horizontal="center" wrapText="1"/>
    </xf>
    <xf numFmtId="4" fontId="20" fillId="39" borderId="0" xfId="7" applyNumberFormat="1" applyFont="1" applyFill="1" applyAlignment="1">
      <alignment horizontal="center"/>
    </xf>
    <xf numFmtId="3" fontId="20" fillId="39" borderId="15" xfId="7" applyNumberFormat="1" applyFont="1" applyFill="1" applyBorder="1" applyAlignment="1">
      <alignment horizontal="center"/>
    </xf>
    <xf numFmtId="3" fontId="20" fillId="39" borderId="0" xfId="7" applyNumberFormat="1" applyFont="1" applyFill="1" applyAlignment="1">
      <alignment horizontal="center"/>
    </xf>
    <xf numFmtId="3" fontId="20" fillId="39" borderId="0" xfId="7" applyNumberFormat="1" applyFont="1" applyFill="1" applyAlignment="1">
      <alignment horizontal="center" wrapText="1"/>
    </xf>
    <xf numFmtId="165" fontId="20" fillId="39" borderId="0" xfId="7" applyNumberFormat="1" applyFont="1" applyFill="1" applyBorder="1" applyAlignment="1">
      <alignment horizontal="center"/>
    </xf>
    <xf numFmtId="167" fontId="20" fillId="39" borderId="0" xfId="7" applyNumberFormat="1" applyFont="1" applyFill="1" applyAlignment="1">
      <alignment horizontal="center"/>
    </xf>
    <xf numFmtId="3" fontId="20" fillId="39" borderId="36" xfId="7" applyNumberFormat="1" applyFont="1" applyFill="1" applyBorder="1" applyAlignment="1">
      <alignment horizontal="center"/>
    </xf>
    <xf numFmtId="3" fontId="20" fillId="39" borderId="0" xfId="7" applyNumberFormat="1" applyFont="1" applyFill="1" applyBorder="1" applyAlignment="1">
      <alignment horizontal="center" wrapText="1"/>
    </xf>
    <xf numFmtId="165" fontId="20" fillId="39" borderId="15" xfId="7" applyNumberFormat="1" applyFont="1" applyFill="1" applyBorder="1" applyAlignment="1">
      <alignment horizontal="center"/>
    </xf>
    <xf numFmtId="165" fontId="20" fillId="39" borderId="11" xfId="7" applyNumberFormat="1" applyFont="1" applyFill="1" applyBorder="1" applyAlignment="1">
      <alignment horizontal="center"/>
    </xf>
    <xf numFmtId="164" fontId="20" fillId="39" borderId="23" xfId="7" applyNumberFormat="1" applyFont="1" applyFill="1" applyBorder="1" applyAlignment="1">
      <alignment horizontal="center"/>
    </xf>
    <xf numFmtId="3" fontId="20" fillId="39" borderId="11" xfId="7" applyNumberFormat="1" applyFont="1" applyFill="1" applyBorder="1" applyAlignment="1">
      <alignment horizontal="center"/>
    </xf>
    <xf numFmtId="2" fontId="20" fillId="39" borderId="11" xfId="7" applyNumberFormat="1" applyFont="1" applyFill="1" applyBorder="1" applyAlignment="1">
      <alignment horizontal="center"/>
    </xf>
    <xf numFmtId="0" fontId="20" fillId="39" borderId="36" xfId="7" applyFont="1" applyFill="1" applyBorder="1" applyAlignment="1">
      <alignment horizontal="center"/>
    </xf>
    <xf numFmtId="0" fontId="20" fillId="39" borderId="14" xfId="7" applyFont="1" applyFill="1" applyBorder="1" applyAlignment="1">
      <alignment horizontal="center"/>
    </xf>
    <xf numFmtId="2" fontId="20" fillId="35" borderId="14" xfId="0" applyNumberFormat="1" applyFont="1" applyFill="1" applyBorder="1" applyAlignment="1">
      <alignment horizontal="center"/>
    </xf>
    <xf numFmtId="2" fontId="23" fillId="35" borderId="14" xfId="0" quotePrefix="1" applyNumberFormat="1" applyFont="1" applyFill="1" applyBorder="1" applyAlignment="1">
      <alignment horizontal="center"/>
    </xf>
    <xf numFmtId="3" fontId="20" fillId="35" borderId="36" xfId="0" applyNumberFormat="1" applyFont="1" applyFill="1" applyBorder="1" applyAlignment="1">
      <alignment horizontal="center"/>
    </xf>
    <xf numFmtId="3" fontId="23" fillId="35" borderId="0" xfId="0" quotePrefix="1" applyNumberFormat="1" applyFont="1" applyFill="1" applyBorder="1" applyAlignment="1">
      <alignment horizontal="center"/>
    </xf>
    <xf numFmtId="3" fontId="20" fillId="35" borderId="11" xfId="0" applyNumberFormat="1" applyFont="1" applyFill="1" applyBorder="1" applyAlignment="1">
      <alignment horizontal="center"/>
    </xf>
    <xf numFmtId="0" fontId="20" fillId="35" borderId="36" xfId="0" applyFont="1" applyFill="1" applyBorder="1" applyAlignment="1">
      <alignment horizontal="center"/>
    </xf>
    <xf numFmtId="2" fontId="20" fillId="38" borderId="14" xfId="0" applyNumberFormat="1" applyFont="1" applyFill="1" applyBorder="1" applyAlignment="1">
      <alignment horizontal="center"/>
    </xf>
    <xf numFmtId="2" fontId="23" fillId="38" borderId="14" xfId="0" quotePrefix="1" applyNumberFormat="1" applyFont="1" applyFill="1" applyBorder="1" applyAlignment="1">
      <alignment horizontal="center"/>
    </xf>
    <xf numFmtId="3" fontId="20" fillId="38" borderId="36" xfId="0" applyNumberFormat="1" applyFont="1" applyFill="1" applyBorder="1" applyAlignment="1">
      <alignment horizontal="center"/>
    </xf>
    <xf numFmtId="3" fontId="23" fillId="38" borderId="0" xfId="0" quotePrefix="1" applyNumberFormat="1" applyFont="1" applyFill="1" applyBorder="1" applyAlignment="1">
      <alignment horizontal="center"/>
    </xf>
    <xf numFmtId="164" fontId="20" fillId="38" borderId="23" xfId="7" applyNumberFormat="1" applyFont="1" applyFill="1" applyBorder="1" applyAlignment="1">
      <alignment horizontal="center"/>
    </xf>
    <xf numFmtId="3" fontId="20" fillId="38" borderId="11" xfId="0" applyNumberFormat="1" applyFont="1" applyFill="1" applyBorder="1" applyAlignment="1">
      <alignment horizontal="center"/>
    </xf>
    <xf numFmtId="0" fontId="20" fillId="38" borderId="36" xfId="0" applyFont="1" applyFill="1" applyBorder="1" applyAlignment="1">
      <alignment horizontal="center"/>
    </xf>
    <xf numFmtId="0" fontId="24" fillId="37" borderId="14" xfId="14" applyFont="1" applyFill="1" applyBorder="1" applyAlignment="1">
      <alignment horizontal="center"/>
    </xf>
    <xf numFmtId="0" fontId="25" fillId="0" borderId="0" xfId="0" applyFont="1" applyFill="1" applyBorder="1"/>
    <xf numFmtId="0" fontId="27" fillId="0" borderId="31" xfId="0" applyFont="1" applyFill="1" applyBorder="1" applyAlignment="1">
      <alignment vertical="center" wrapText="1"/>
    </xf>
    <xf numFmtId="0" fontId="26" fillId="0" borderId="32" xfId="0" applyFont="1" applyFill="1" applyBorder="1" applyAlignment="1">
      <alignment horizontal="center" vertical="center" wrapText="1"/>
    </xf>
    <xf numFmtId="0" fontId="26" fillId="0" borderId="3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8" fillId="42" borderId="44" xfId="0" applyFont="1" applyFill="1" applyBorder="1"/>
    <xf numFmtId="166" fontId="28" fillId="42" borderId="28" xfId="44" applyNumberFormat="1" applyFont="1" applyFill="1" applyBorder="1" applyAlignment="1">
      <alignment horizontal="center"/>
    </xf>
    <xf numFmtId="165" fontId="28" fillId="42" borderId="29" xfId="0" applyNumberFormat="1" applyFont="1" applyFill="1" applyBorder="1" applyAlignment="1">
      <alignment horizontal="center"/>
    </xf>
    <xf numFmtId="165" fontId="28" fillId="42" borderId="29" xfId="1" applyNumberFormat="1" applyFont="1" applyFill="1" applyBorder="1" applyAlignment="1">
      <alignment horizontal="center"/>
    </xf>
    <xf numFmtId="166" fontId="28" fillId="42" borderId="28" xfId="0" applyNumberFormat="1" applyFont="1" applyFill="1" applyBorder="1" applyAlignment="1">
      <alignment horizontal="center"/>
    </xf>
    <xf numFmtId="165" fontId="28" fillId="42" borderId="30" xfId="1" applyNumberFormat="1" applyFont="1" applyFill="1" applyBorder="1" applyAlignment="1">
      <alignment horizontal="center"/>
    </xf>
    <xf numFmtId="0" fontId="28" fillId="43" borderId="45" xfId="0" applyFont="1" applyFill="1" applyBorder="1"/>
    <xf numFmtId="166" fontId="28" fillId="43" borderId="25" xfId="44" applyNumberFormat="1" applyFont="1" applyFill="1" applyBorder="1" applyAlignment="1">
      <alignment horizontal="center"/>
    </xf>
    <xf numFmtId="165" fontId="28" fillId="43" borderId="26" xfId="0" applyNumberFormat="1" applyFont="1" applyFill="1" applyBorder="1" applyAlignment="1">
      <alignment horizontal="center"/>
    </xf>
    <xf numFmtId="165" fontId="28" fillId="43" borderId="26" xfId="1" applyNumberFormat="1" applyFont="1" applyFill="1" applyBorder="1" applyAlignment="1">
      <alignment horizontal="center"/>
    </xf>
    <xf numFmtId="166" fontId="28" fillId="43" borderId="25" xfId="0" applyNumberFormat="1" applyFont="1" applyFill="1" applyBorder="1" applyAlignment="1">
      <alignment horizontal="center"/>
    </xf>
    <xf numFmtId="165" fontId="28" fillId="43" borderId="27" xfId="1" applyNumberFormat="1" applyFont="1" applyFill="1" applyBorder="1" applyAlignment="1">
      <alignment horizontal="center"/>
    </xf>
    <xf numFmtId="0" fontId="28" fillId="44" borderId="45" xfId="0" applyFont="1" applyFill="1" applyBorder="1"/>
    <xf numFmtId="166" fontId="28" fillId="44" borderId="25" xfId="44" applyNumberFormat="1" applyFont="1" applyFill="1" applyBorder="1" applyAlignment="1">
      <alignment horizontal="center"/>
    </xf>
    <xf numFmtId="165" fontId="28" fillId="44" borderId="26" xfId="0" applyNumberFormat="1" applyFont="1" applyFill="1" applyBorder="1" applyAlignment="1">
      <alignment horizontal="center"/>
    </xf>
    <xf numFmtId="165" fontId="28" fillId="44" borderId="26" xfId="1" applyNumberFormat="1" applyFont="1" applyFill="1" applyBorder="1" applyAlignment="1">
      <alignment horizontal="center"/>
    </xf>
    <xf numFmtId="166" fontId="28" fillId="44" borderId="25" xfId="0" applyNumberFormat="1" applyFont="1" applyFill="1" applyBorder="1" applyAlignment="1">
      <alignment horizontal="center"/>
    </xf>
    <xf numFmtId="165" fontId="28" fillId="44" borderId="27" xfId="1" applyNumberFormat="1" applyFont="1" applyFill="1" applyBorder="1" applyAlignment="1">
      <alignment horizontal="center"/>
    </xf>
    <xf numFmtId="3" fontId="25" fillId="0" borderId="0" xfId="0" applyNumberFormat="1" applyFont="1" applyFill="1" applyBorder="1"/>
    <xf numFmtId="0" fontId="28" fillId="0" borderId="21" xfId="0" applyFont="1" applyFill="1" applyBorder="1"/>
    <xf numFmtId="166" fontId="28" fillId="0" borderId="34" xfId="44" applyNumberFormat="1" applyFont="1" applyFill="1" applyBorder="1" applyAlignment="1">
      <alignment horizontal="center"/>
    </xf>
    <xf numFmtId="165" fontId="28" fillId="0" borderId="22" xfId="0" applyNumberFormat="1" applyFont="1" applyFill="1" applyBorder="1" applyAlignment="1">
      <alignment horizontal="center"/>
    </xf>
    <xf numFmtId="165" fontId="28" fillId="0" borderId="22" xfId="1" applyNumberFormat="1" applyFont="1" applyFill="1" applyBorder="1" applyAlignment="1">
      <alignment horizontal="center"/>
    </xf>
    <xf numFmtId="166" fontId="28" fillId="0" borderId="34" xfId="0" applyNumberFormat="1" applyFont="1" applyFill="1" applyBorder="1" applyAlignment="1">
      <alignment horizontal="center"/>
    </xf>
    <xf numFmtId="165" fontId="28" fillId="0" borderId="35" xfId="1" applyNumberFormat="1" applyFont="1" applyFill="1" applyBorder="1" applyAlignment="1">
      <alignment horizontal="center"/>
    </xf>
    <xf numFmtId="0" fontId="28" fillId="41" borderId="62" xfId="0" applyFont="1" applyFill="1" applyBorder="1"/>
    <xf numFmtId="166" fontId="28" fillId="41" borderId="63" xfId="44" applyNumberFormat="1" applyFont="1" applyFill="1" applyBorder="1" applyAlignment="1">
      <alignment horizontal="center"/>
    </xf>
    <xf numFmtId="165" fontId="28" fillId="41" borderId="64" xfId="0" applyNumberFormat="1" applyFont="1" applyFill="1" applyBorder="1" applyAlignment="1">
      <alignment horizontal="center"/>
    </xf>
    <xf numFmtId="165" fontId="28" fillId="41" borderId="64" xfId="1" applyNumberFormat="1" applyFont="1" applyFill="1" applyBorder="1" applyAlignment="1">
      <alignment horizontal="center"/>
    </xf>
    <xf numFmtId="166" fontId="28" fillId="41" borderId="63" xfId="0" applyNumberFormat="1" applyFont="1" applyFill="1" applyBorder="1" applyAlignment="1">
      <alignment horizontal="center"/>
    </xf>
    <xf numFmtId="165" fontId="28" fillId="41" borderId="65" xfId="1" applyNumberFormat="1" applyFont="1" applyFill="1" applyBorder="1" applyAlignment="1">
      <alignment horizontal="center"/>
    </xf>
    <xf numFmtId="0" fontId="26" fillId="0" borderId="31" xfId="0" applyFont="1" applyFill="1" applyBorder="1"/>
    <xf numFmtId="166" fontId="26" fillId="0" borderId="32" xfId="44" applyNumberFormat="1" applyFont="1" applyFill="1" applyBorder="1" applyAlignment="1">
      <alignment horizontal="center"/>
    </xf>
    <xf numFmtId="10" fontId="28" fillId="0" borderId="33" xfId="0" applyNumberFormat="1" applyFont="1" applyFill="1" applyBorder="1" applyAlignment="1">
      <alignment horizontal="center"/>
    </xf>
    <xf numFmtId="0" fontId="26" fillId="0" borderId="33" xfId="0" applyFont="1" applyFill="1" applyBorder="1" applyAlignment="1">
      <alignment horizontal="center"/>
    </xf>
    <xf numFmtId="166" fontId="26" fillId="0" borderId="32" xfId="0" applyNumberFormat="1" applyFont="1" applyFill="1" applyBorder="1" applyAlignment="1">
      <alignment horizontal="center"/>
    </xf>
    <xf numFmtId="165" fontId="26" fillId="0" borderId="33" xfId="1" applyNumberFormat="1" applyFont="1" applyFill="1" applyBorder="1" applyAlignment="1">
      <alignment horizontal="center"/>
    </xf>
    <xf numFmtId="165" fontId="26" fillId="0" borderId="24" xfId="0" applyNumberFormat="1" applyFont="1" applyFill="1" applyBorder="1" applyAlignment="1">
      <alignment horizontal="center"/>
    </xf>
    <xf numFmtId="0" fontId="28" fillId="0" borderId="0" xfId="0" applyFont="1" applyFill="1" applyBorder="1" applyAlignment="1">
      <alignment horizontal="center"/>
    </xf>
    <xf numFmtId="0" fontId="28" fillId="0" borderId="0" xfId="0" applyFont="1" applyFill="1" applyBorder="1"/>
    <xf numFmtId="0" fontId="26" fillId="45" borderId="31" xfId="0" applyFont="1" applyFill="1" applyBorder="1"/>
    <xf numFmtId="166" fontId="26" fillId="45" borderId="55" xfId="44" applyNumberFormat="1" applyFont="1" applyFill="1" applyBorder="1" applyAlignment="1">
      <alignment horizontal="center"/>
    </xf>
    <xf numFmtId="10" fontId="28" fillId="45" borderId="55" xfId="0" applyNumberFormat="1" applyFont="1" applyFill="1" applyBorder="1" applyAlignment="1">
      <alignment horizontal="center"/>
    </xf>
    <xf numFmtId="0" fontId="26" fillId="45" borderId="55" xfId="0" applyFont="1" applyFill="1" applyBorder="1" applyAlignment="1">
      <alignment horizontal="center"/>
    </xf>
    <xf numFmtId="166" fontId="26" fillId="45" borderId="55" xfId="0" applyNumberFormat="1" applyFont="1" applyFill="1" applyBorder="1" applyAlignment="1">
      <alignment horizontal="center"/>
    </xf>
    <xf numFmtId="165" fontId="26" fillId="45" borderId="55" xfId="1" applyNumberFormat="1" applyFont="1" applyFill="1" applyBorder="1" applyAlignment="1">
      <alignment horizontal="center"/>
    </xf>
    <xf numFmtId="165" fontId="26" fillId="45" borderId="54" xfId="0" applyNumberFormat="1" applyFont="1" applyFill="1" applyBorder="1" applyAlignment="1">
      <alignment horizontal="center"/>
    </xf>
    <xf numFmtId="3" fontId="21" fillId="0" borderId="0" xfId="0" applyNumberFormat="1" applyFont="1" applyFill="1" applyBorder="1" applyAlignment="1">
      <alignment horizontal="center" vertical="center" wrapText="1"/>
    </xf>
    <xf numFmtId="1" fontId="21" fillId="0" borderId="0" xfId="0" applyNumberFormat="1" applyFont="1" applyFill="1" applyBorder="1" applyAlignment="1">
      <alignment horizontal="center" vertical="center" wrapText="1"/>
    </xf>
    <xf numFmtId="0" fontId="29" fillId="0" borderId="38" xfId="0" applyFont="1" applyFill="1" applyBorder="1" applyAlignment="1">
      <alignment horizontal="center" vertical="center" wrapText="1"/>
    </xf>
    <xf numFmtId="0" fontId="29" fillId="0" borderId="37" xfId="0" applyFont="1" applyFill="1" applyBorder="1" applyAlignment="1">
      <alignment horizontal="center" vertical="center" wrapText="1"/>
    </xf>
    <xf numFmtId="2" fontId="29" fillId="0" borderId="37" xfId="0" applyNumberFormat="1" applyFont="1" applyFill="1" applyBorder="1" applyAlignment="1">
      <alignment horizontal="center" vertical="center" wrapText="1"/>
    </xf>
    <xf numFmtId="3" fontId="29" fillId="0" borderId="39" xfId="0" applyNumberFormat="1" applyFont="1" applyFill="1" applyBorder="1" applyAlignment="1">
      <alignment horizontal="center" vertical="center" wrapText="1"/>
    </xf>
    <xf numFmtId="4" fontId="29" fillId="0" borderId="37" xfId="0" applyNumberFormat="1" applyFont="1" applyFill="1" applyBorder="1" applyAlignment="1">
      <alignment horizontal="center" vertical="center" wrapText="1"/>
    </xf>
    <xf numFmtId="0" fontId="29" fillId="0" borderId="42" xfId="0" applyFont="1" applyFill="1" applyBorder="1" applyAlignment="1">
      <alignment horizontal="center" vertical="center" wrapText="1"/>
    </xf>
    <xf numFmtId="0" fontId="29" fillId="0" borderId="39" xfId="0" applyFont="1" applyFill="1" applyBorder="1" applyAlignment="1">
      <alignment horizontal="center" vertical="center" wrapText="1"/>
    </xf>
    <xf numFmtId="3" fontId="29" fillId="0" borderId="40" xfId="0" applyNumberFormat="1" applyFont="1" applyFill="1" applyBorder="1" applyAlignment="1">
      <alignment horizontal="center" vertical="center" wrapText="1"/>
    </xf>
    <xf numFmtId="0" fontId="29" fillId="0" borderId="41" xfId="0" applyFont="1" applyFill="1" applyBorder="1" applyAlignment="1">
      <alignment horizontal="center" vertical="center" wrapText="1"/>
    </xf>
    <xf numFmtId="3" fontId="29" fillId="0" borderId="42" xfId="0" applyNumberFormat="1" applyFont="1" applyFill="1" applyBorder="1" applyAlignment="1">
      <alignment horizontal="center" vertical="center" wrapText="1"/>
    </xf>
    <xf numFmtId="10" fontId="0" fillId="0" borderId="0" xfId="0" applyNumberFormat="1" applyAlignment="1">
      <alignment horizontal="center"/>
    </xf>
    <xf numFmtId="0" fontId="29" fillId="0" borderId="66" xfId="0" quotePrefix="1" applyNumberFormat="1" applyFont="1" applyFill="1" applyBorder="1" applyAlignment="1">
      <alignment wrapText="1"/>
    </xf>
    <xf numFmtId="0" fontId="29" fillId="0" borderId="66" xfId="0" quotePrefix="1" applyNumberFormat="1" applyFont="1" applyFill="1" applyBorder="1" applyAlignment="1">
      <alignment horizontal="center" wrapText="1"/>
    </xf>
    <xf numFmtId="0" fontId="29" fillId="0" borderId="67" xfId="0" quotePrefix="1" applyNumberFormat="1" applyFont="1" applyFill="1" applyBorder="1" applyAlignment="1">
      <alignment wrapText="1"/>
    </xf>
    <xf numFmtId="0" fontId="29" fillId="0" borderId="68" xfId="0" quotePrefix="1" applyNumberFormat="1" applyFont="1" applyFill="1" applyBorder="1" applyAlignment="1">
      <alignment wrapText="1"/>
    </xf>
    <xf numFmtId="10" fontId="29" fillId="0" borderId="66" xfId="1" quotePrefix="1" applyNumberFormat="1" applyFont="1" applyFill="1" applyBorder="1" applyAlignment="1">
      <alignment wrapText="1"/>
    </xf>
    <xf numFmtId="0" fontId="29" fillId="0" borderId="66" xfId="0" applyNumberFormat="1" applyFont="1" applyFill="1" applyBorder="1" applyAlignment="1">
      <alignment horizontal="center" wrapText="1"/>
    </xf>
    <xf numFmtId="0" fontId="0" fillId="0" borderId="66" xfId="0" applyFill="1" applyBorder="1"/>
    <xf numFmtId="0" fontId="0" fillId="33" borderId="0" xfId="0" applyFill="1" applyAlignment="1">
      <alignment horizontal="center"/>
    </xf>
    <xf numFmtId="10" fontId="0" fillId="33" borderId="0" xfId="0" applyNumberFormat="1" applyFill="1" applyAlignment="1">
      <alignment horizontal="center"/>
    </xf>
    <xf numFmtId="0" fontId="0" fillId="34" borderId="0" xfId="0" applyFill="1" applyAlignment="1">
      <alignment horizontal="center"/>
    </xf>
    <xf numFmtId="10" fontId="0" fillId="34" borderId="0" xfId="0" applyNumberFormat="1" applyFill="1" applyAlignment="1">
      <alignment horizontal="center"/>
    </xf>
    <xf numFmtId="0" fontId="0" fillId="35" borderId="0" xfId="0" applyFill="1" applyAlignment="1">
      <alignment horizontal="center"/>
    </xf>
    <xf numFmtId="10" fontId="0" fillId="35" borderId="0" xfId="0" applyNumberFormat="1" applyFill="1" applyAlignment="1">
      <alignment horizontal="center"/>
    </xf>
    <xf numFmtId="0" fontId="0" fillId="38" borderId="0" xfId="0" applyFill="1" applyAlignment="1">
      <alignment horizontal="center"/>
    </xf>
    <xf numFmtId="10" fontId="0" fillId="38" borderId="0" xfId="0" applyNumberFormat="1" applyFill="1" applyAlignment="1">
      <alignment horizont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47" xfId="0" applyFont="1" applyBorder="1" applyAlignment="1">
      <alignment horizontal="center" vertical="center"/>
    </xf>
    <xf numFmtId="0" fontId="18" fillId="0" borderId="48" xfId="0" applyFont="1" applyBorder="1" applyAlignment="1">
      <alignment horizontal="center" vertical="center"/>
    </xf>
    <xf numFmtId="0" fontId="26" fillId="40" borderId="31" xfId="0" applyFont="1" applyFill="1" applyBorder="1" applyAlignment="1">
      <alignment horizontal="center" vertical="center" wrapText="1"/>
    </xf>
    <xf numFmtId="0" fontId="26" fillId="40" borderId="55" xfId="0" applyFont="1" applyFill="1" applyBorder="1" applyAlignment="1">
      <alignment horizontal="center" vertical="center" wrapText="1"/>
    </xf>
    <xf numFmtId="0" fontId="26" fillId="40" borderId="55" xfId="0" applyFont="1" applyFill="1" applyBorder="1" applyAlignment="1">
      <alignment horizontal="center" vertical="center"/>
    </xf>
    <xf numFmtId="0" fontId="26" fillId="40" borderId="54" xfId="0" applyFont="1" applyFill="1" applyBorder="1" applyAlignment="1">
      <alignment horizontal="center" vertical="center"/>
    </xf>
    <xf numFmtId="0" fontId="31" fillId="37" borderId="0" xfId="0" applyFont="1" applyFill="1"/>
    <xf numFmtId="0" fontId="19" fillId="37" borderId="0" xfId="0" applyFont="1" applyFill="1"/>
    <xf numFmtId="0" fontId="19" fillId="0" borderId="0" xfId="0" applyFont="1"/>
    <xf numFmtId="0" fontId="20" fillId="0" borderId="0" xfId="45" applyFont="1"/>
    <xf numFmtId="0" fontId="19" fillId="0" borderId="0" xfId="0" applyFont="1" applyAlignment="1">
      <alignment vertical="center"/>
    </xf>
    <xf numFmtId="0" fontId="33" fillId="0" borderId="0" xfId="0" applyFont="1" applyAlignment="1">
      <alignment vertical="center"/>
    </xf>
    <xf numFmtId="0" fontId="32" fillId="0" borderId="0" xfId="0" applyFont="1"/>
    <xf numFmtId="0" fontId="33" fillId="0" borderId="0" xfId="0" applyFont="1" applyAlignment="1">
      <alignment horizontal="center" vertical="center"/>
    </xf>
    <xf numFmtId="0" fontId="19" fillId="0" borderId="0" xfId="0" applyFont="1" applyAlignment="1">
      <alignment horizontal="right"/>
    </xf>
    <xf numFmtId="0" fontId="29" fillId="0" borderId="38" xfId="0" applyFont="1" applyFill="1" applyBorder="1" applyAlignment="1">
      <alignment vertical="center" wrapText="1"/>
    </xf>
    <xf numFmtId="2" fontId="29" fillId="0" borderId="38" xfId="0" applyNumberFormat="1" applyFont="1" applyFill="1" applyBorder="1" applyAlignment="1">
      <alignment horizontal="center" vertical="center" wrapText="1"/>
    </xf>
    <xf numFmtId="1" fontId="29" fillId="0" borderId="39" xfId="0" applyNumberFormat="1" applyFont="1" applyFill="1" applyBorder="1" applyAlignment="1">
      <alignment horizontal="center" vertical="center" wrapText="1"/>
    </xf>
    <xf numFmtId="1" fontId="29" fillId="0" borderId="37" xfId="0" applyNumberFormat="1" applyFont="1" applyFill="1" applyBorder="1" applyAlignment="1">
      <alignment horizontal="center" vertical="center" wrapText="1"/>
    </xf>
    <xf numFmtId="0" fontId="29" fillId="0" borderId="39" xfId="0" applyFont="1" applyFill="1" applyBorder="1" applyAlignment="1">
      <alignment vertical="center" wrapText="1"/>
    </xf>
    <xf numFmtId="49" fontId="19" fillId="0" borderId="0" xfId="0" applyNumberFormat="1" applyFont="1" applyAlignment="1">
      <alignment vertical="center"/>
    </xf>
    <xf numFmtId="49" fontId="20" fillId="0" borderId="0" xfId="45" applyNumberFormat="1" applyFont="1"/>
    <xf numFmtId="0" fontId="35" fillId="38" borderId="56" xfId="0" applyFont="1" applyFill="1" applyBorder="1" applyAlignment="1">
      <alignment horizontal="left" vertical="center" wrapText="1"/>
    </xf>
    <xf numFmtId="0" fontId="35" fillId="38" borderId="57" xfId="0" applyFont="1" applyFill="1" applyBorder="1" applyAlignment="1">
      <alignment horizontal="left" vertical="center" wrapText="1"/>
    </xf>
    <xf numFmtId="0" fontId="35" fillId="38" borderId="58" xfId="0" applyFont="1" applyFill="1" applyBorder="1" applyAlignment="1">
      <alignment horizontal="left" vertical="center" wrapText="1"/>
    </xf>
    <xf numFmtId="0" fontId="35" fillId="38" borderId="10" xfId="0" applyFont="1" applyFill="1" applyBorder="1" applyAlignment="1">
      <alignment horizontal="left" vertical="center" wrapText="1"/>
    </xf>
    <xf numFmtId="0" fontId="35" fillId="38" borderId="0" xfId="0" applyFont="1" applyFill="1" applyBorder="1" applyAlignment="1">
      <alignment horizontal="left" vertical="center" wrapText="1"/>
    </xf>
    <xf numFmtId="0" fontId="35" fillId="38" borderId="11" xfId="0" applyFont="1" applyFill="1" applyBorder="1" applyAlignment="1">
      <alignment horizontal="left" vertical="center" wrapText="1"/>
    </xf>
    <xf numFmtId="0" fontId="35" fillId="38" borderId="59" xfId="0" applyFont="1" applyFill="1" applyBorder="1" applyAlignment="1">
      <alignment horizontal="left" vertical="center" wrapText="1"/>
    </xf>
    <xf numFmtId="0" fontId="35" fillId="38" borderId="60" xfId="0" applyFont="1" applyFill="1" applyBorder="1" applyAlignment="1">
      <alignment horizontal="left" vertical="center" wrapText="1"/>
    </xf>
    <xf numFmtId="0" fontId="35" fillId="38" borderId="61" xfId="0" applyFont="1" applyFill="1" applyBorder="1" applyAlignment="1">
      <alignment horizontal="left" vertical="center" wrapText="1"/>
    </xf>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00000000-0005-0000-0000-00001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0A7BF-1AF3-4732-BD2B-46CBD4E3E04D}">
  <dimension ref="A1:R46"/>
  <sheetViews>
    <sheetView workbookViewId="0">
      <selection activeCell="B20" sqref="B20"/>
    </sheetView>
  </sheetViews>
  <sheetFormatPr defaultColWidth="12.5703125" defaultRowHeight="12.75" x14ac:dyDescent="0.2"/>
  <cols>
    <col min="1" max="1" width="15.5703125" style="280" customWidth="1"/>
    <col min="2" max="2" width="20.28515625" style="280" customWidth="1"/>
    <col min="3" max="16384" width="12.5703125" style="280"/>
  </cols>
  <sheetData>
    <row r="1" spans="1:18" x14ac:dyDescent="0.2">
      <c r="A1" s="278" t="s">
        <v>144</v>
      </c>
      <c r="B1" s="279"/>
    </row>
    <row r="2" spans="1:18" x14ac:dyDescent="0.2">
      <c r="A2" s="281" t="s">
        <v>145</v>
      </c>
    </row>
    <row r="3" spans="1:18" x14ac:dyDescent="0.2">
      <c r="A3" s="280" t="s">
        <v>146</v>
      </c>
    </row>
    <row r="4" spans="1:18" x14ac:dyDescent="0.2">
      <c r="A4" s="280" t="s">
        <v>147</v>
      </c>
    </row>
    <row r="5" spans="1:18" x14ac:dyDescent="0.2">
      <c r="A5" s="280" t="s">
        <v>148</v>
      </c>
    </row>
    <row r="8" spans="1:18" x14ac:dyDescent="0.2">
      <c r="A8" s="278" t="s">
        <v>149</v>
      </c>
      <c r="B8" s="279"/>
    </row>
    <row r="9" spans="1:18" x14ac:dyDescent="0.2">
      <c r="A9" s="282" t="s">
        <v>150</v>
      </c>
      <c r="B9" s="283"/>
      <c r="C9" s="283"/>
      <c r="D9" s="283"/>
      <c r="E9" s="283"/>
      <c r="F9" s="283"/>
      <c r="G9" s="283"/>
      <c r="H9" s="283"/>
      <c r="I9" s="283"/>
      <c r="J9" s="283"/>
    </row>
    <row r="10" spans="1:18" x14ac:dyDescent="0.2">
      <c r="A10" s="282" t="s">
        <v>151</v>
      </c>
      <c r="B10" s="283"/>
      <c r="C10" s="283"/>
      <c r="D10" s="283"/>
      <c r="E10" s="283"/>
      <c r="F10" s="283"/>
      <c r="G10" s="283"/>
      <c r="H10" s="283"/>
      <c r="I10" s="283"/>
      <c r="J10" s="283"/>
      <c r="K10" s="283"/>
      <c r="L10" s="283"/>
      <c r="M10" s="283"/>
    </row>
    <row r="11" spans="1:18" x14ac:dyDescent="0.2">
      <c r="A11" s="282" t="s">
        <v>152</v>
      </c>
      <c r="B11" s="283"/>
      <c r="C11" s="283"/>
      <c r="D11" s="283"/>
      <c r="E11" s="283"/>
      <c r="F11" s="283"/>
      <c r="G11" s="283"/>
      <c r="H11" s="283"/>
      <c r="I11" s="283"/>
      <c r="J11" s="283"/>
      <c r="K11" s="283"/>
      <c r="L11" s="283"/>
      <c r="M11" s="283"/>
      <c r="N11" s="283"/>
      <c r="O11" s="283"/>
      <c r="P11" s="283"/>
      <c r="Q11" s="283"/>
      <c r="R11" s="283"/>
    </row>
    <row r="12" spans="1:18" x14ac:dyDescent="0.2">
      <c r="A12" s="282" t="s">
        <v>153</v>
      </c>
      <c r="B12" s="283"/>
      <c r="C12" s="283"/>
      <c r="D12" s="283"/>
      <c r="E12" s="283"/>
      <c r="F12" s="283"/>
      <c r="G12" s="283"/>
      <c r="H12" s="283"/>
      <c r="I12" s="283"/>
      <c r="J12" s="283"/>
      <c r="K12" s="283"/>
      <c r="L12" s="283"/>
      <c r="M12" s="283"/>
      <c r="N12" s="283"/>
      <c r="O12" s="283"/>
      <c r="P12" s="283"/>
      <c r="Q12" s="283"/>
    </row>
    <row r="13" spans="1:18" x14ac:dyDescent="0.2">
      <c r="A13" s="284" t="s">
        <v>154</v>
      </c>
      <c r="B13" s="285"/>
      <c r="C13" s="285"/>
      <c r="D13" s="285"/>
      <c r="E13" s="285"/>
      <c r="F13" s="285"/>
      <c r="G13" s="285"/>
      <c r="H13" s="285"/>
      <c r="I13" s="285"/>
      <c r="J13" s="285"/>
      <c r="K13" s="285"/>
      <c r="L13" s="285"/>
      <c r="M13" s="285"/>
      <c r="N13" s="285"/>
      <c r="O13" s="285"/>
      <c r="P13" s="285"/>
      <c r="Q13" s="285"/>
      <c r="R13" s="285"/>
    </row>
    <row r="15" spans="1:18" x14ac:dyDescent="0.2">
      <c r="E15" s="280" t="s">
        <v>155</v>
      </c>
    </row>
    <row r="16" spans="1:18" x14ac:dyDescent="0.2">
      <c r="A16" s="278" t="s">
        <v>156</v>
      </c>
      <c r="B16" s="279"/>
    </row>
    <row r="17" spans="1:2" x14ac:dyDescent="0.2">
      <c r="A17" s="280" t="s">
        <v>157</v>
      </c>
      <c r="B17" s="280" t="s">
        <v>158</v>
      </c>
    </row>
    <row r="19" spans="1:2" x14ac:dyDescent="0.2">
      <c r="A19" s="280" t="s">
        <v>159</v>
      </c>
      <c r="B19" s="281" t="s">
        <v>160</v>
      </c>
    </row>
    <row r="21" spans="1:2" x14ac:dyDescent="0.2">
      <c r="A21" s="280" t="s">
        <v>161</v>
      </c>
      <c r="B21" s="280" t="s">
        <v>162</v>
      </c>
    </row>
    <row r="22" spans="1:2" x14ac:dyDescent="0.2">
      <c r="B22" s="280" t="s">
        <v>163</v>
      </c>
    </row>
    <row r="23" spans="1:2" x14ac:dyDescent="0.2">
      <c r="B23" s="280" t="s">
        <v>164</v>
      </c>
    </row>
    <row r="25" spans="1:2" x14ac:dyDescent="0.2">
      <c r="A25" s="280" t="s">
        <v>165</v>
      </c>
      <c r="B25" s="280" t="s">
        <v>166</v>
      </c>
    </row>
    <row r="27" spans="1:2" x14ac:dyDescent="0.2">
      <c r="A27" s="280" t="s">
        <v>167</v>
      </c>
      <c r="B27" s="280" t="s">
        <v>168</v>
      </c>
    </row>
    <row r="30" spans="1:2" x14ac:dyDescent="0.2">
      <c r="A30" s="278" t="s">
        <v>169</v>
      </c>
      <c r="B30" s="279"/>
    </row>
    <row r="31" spans="1:2" x14ac:dyDescent="0.2">
      <c r="A31" s="280" t="s">
        <v>170</v>
      </c>
    </row>
    <row r="32" spans="1:2" x14ac:dyDescent="0.2">
      <c r="A32" s="281" t="s">
        <v>171</v>
      </c>
    </row>
    <row r="46" spans="1:1" x14ac:dyDescent="0.2">
      <c r="A46" s="286"/>
    </row>
  </sheetData>
  <hyperlinks>
    <hyperlink ref="B19" r:id="rId1" xr:uid="{F4945875-2F4B-48FB-9790-C93E60CD9F8B}"/>
    <hyperlink ref="A2" r:id="rId2" xr:uid="{F7B7DC68-EBE0-40D0-B432-5DFDA0C6A6FA}"/>
    <hyperlink ref="A32" r:id="rId3" xr:uid="{A006AAF7-08B0-47BB-A36B-DED4CD6032A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topLeftCell="A16" workbookViewId="0">
      <selection activeCell="V2" sqref="V2:V43"/>
    </sheetView>
  </sheetViews>
  <sheetFormatPr defaultRowHeight="15" x14ac:dyDescent="0.25"/>
  <cols>
    <col min="1" max="1" width="12.5703125" style="46" bestFit="1" customWidth="1"/>
    <col min="2" max="2" width="9.140625" style="46"/>
    <col min="3" max="3" width="15.5703125" style="46" bestFit="1" customWidth="1"/>
    <col min="4" max="21" width="9.140625" style="46"/>
    <col min="22" max="22" width="13.85546875" style="46" bestFit="1" customWidth="1"/>
    <col min="23" max="234" width="9.140625" style="46"/>
    <col min="235" max="235" width="12.42578125" style="46" bestFit="1" customWidth="1"/>
    <col min="236" max="238" width="9.140625" style="46" bestFit="1" customWidth="1"/>
    <col min="239" max="239" width="12.5703125" style="46" bestFit="1" customWidth="1"/>
    <col min="240" max="240" width="8.42578125" style="46" bestFit="1" customWidth="1"/>
    <col min="241" max="241" width="8.85546875" style="46" bestFit="1" customWidth="1"/>
    <col min="242" max="244" width="12" style="46" bestFit="1" customWidth="1"/>
    <col min="245" max="245" width="13.5703125" style="46" bestFit="1" customWidth="1"/>
    <col min="246" max="490" width="9.140625" style="46"/>
    <col min="491" max="491" width="12.42578125" style="46" bestFit="1" customWidth="1"/>
    <col min="492" max="494" width="9.140625" style="46" bestFit="1" customWidth="1"/>
    <col min="495" max="495" width="12.5703125" style="46" bestFit="1" customWidth="1"/>
    <col min="496" max="496" width="8.42578125" style="46" bestFit="1" customWidth="1"/>
    <col min="497" max="497" width="8.85546875" style="46" bestFit="1" customWidth="1"/>
    <col min="498" max="500" width="12" style="46" bestFit="1" customWidth="1"/>
    <col min="501" max="501" width="13.5703125" style="46" bestFit="1" customWidth="1"/>
    <col min="502" max="746" width="9.140625" style="46"/>
    <col min="747" max="747" width="12.42578125" style="46" bestFit="1" customWidth="1"/>
    <col min="748" max="750" width="9.140625" style="46" bestFit="1" customWidth="1"/>
    <col min="751" max="751" width="12.5703125" style="46" bestFit="1" customWidth="1"/>
    <col min="752" max="752" width="8.42578125" style="46" bestFit="1" customWidth="1"/>
    <col min="753" max="753" width="8.85546875" style="46" bestFit="1" customWidth="1"/>
    <col min="754" max="756" width="12" style="46" bestFit="1" customWidth="1"/>
    <col min="757" max="757" width="13.5703125" style="46" bestFit="1" customWidth="1"/>
    <col min="758" max="1002" width="9.140625" style="46"/>
    <col min="1003" max="1003" width="12.42578125" style="46" bestFit="1" customWidth="1"/>
    <col min="1004" max="1006" width="9.140625" style="46" bestFit="1" customWidth="1"/>
    <col min="1007" max="1007" width="12.5703125" style="46" bestFit="1" customWidth="1"/>
    <col min="1008" max="1008" width="8.42578125" style="46" bestFit="1" customWidth="1"/>
    <col min="1009" max="1009" width="8.85546875" style="46" bestFit="1" customWidth="1"/>
    <col min="1010" max="1012" width="12" style="46" bestFit="1" customWidth="1"/>
    <col min="1013" max="1013" width="13.5703125" style="46" bestFit="1" customWidth="1"/>
    <col min="1014" max="1258" width="9.140625" style="46"/>
    <col min="1259" max="1259" width="12.42578125" style="46" bestFit="1" customWidth="1"/>
    <col min="1260" max="1262" width="9.140625" style="46" bestFit="1" customWidth="1"/>
    <col min="1263" max="1263" width="12.5703125" style="46" bestFit="1" customWidth="1"/>
    <col min="1264" max="1264" width="8.42578125" style="46" bestFit="1" customWidth="1"/>
    <col min="1265" max="1265" width="8.85546875" style="46" bestFit="1" customWidth="1"/>
    <col min="1266" max="1268" width="12" style="46" bestFit="1" customWidth="1"/>
    <col min="1269" max="1269" width="13.5703125" style="46" bestFit="1" customWidth="1"/>
    <col min="1270" max="1514" width="9.140625" style="46"/>
    <col min="1515" max="1515" width="12.42578125" style="46" bestFit="1" customWidth="1"/>
    <col min="1516" max="1518" width="9.140625" style="46" bestFit="1" customWidth="1"/>
    <col min="1519" max="1519" width="12.5703125" style="46" bestFit="1" customWidth="1"/>
    <col min="1520" max="1520" width="8.42578125" style="46" bestFit="1" customWidth="1"/>
    <col min="1521" max="1521" width="8.85546875" style="46" bestFit="1" customWidth="1"/>
    <col min="1522" max="1524" width="12" style="46" bestFit="1" customWidth="1"/>
    <col min="1525" max="1525" width="13.5703125" style="46" bestFit="1" customWidth="1"/>
    <col min="1526" max="1770" width="9.140625" style="46"/>
    <col min="1771" max="1771" width="12.42578125" style="46" bestFit="1" customWidth="1"/>
    <col min="1772" max="1774" width="9.140625" style="46" bestFit="1" customWidth="1"/>
    <col min="1775" max="1775" width="12.5703125" style="46" bestFit="1" customWidth="1"/>
    <col min="1776" max="1776" width="8.42578125" style="46" bestFit="1" customWidth="1"/>
    <col min="1777" max="1777" width="8.85546875" style="46" bestFit="1" customWidth="1"/>
    <col min="1778" max="1780" width="12" style="46" bestFit="1" customWidth="1"/>
    <col min="1781" max="1781" width="13.5703125" style="46" bestFit="1" customWidth="1"/>
    <col min="1782" max="2026" width="9.140625" style="46"/>
    <col min="2027" max="2027" width="12.42578125" style="46" bestFit="1" customWidth="1"/>
    <col min="2028" max="2030" width="9.140625" style="46" bestFit="1" customWidth="1"/>
    <col min="2031" max="2031" width="12.5703125" style="46" bestFit="1" customWidth="1"/>
    <col min="2032" max="2032" width="8.42578125" style="46" bestFit="1" customWidth="1"/>
    <col min="2033" max="2033" width="8.85546875" style="46" bestFit="1" customWidth="1"/>
    <col min="2034" max="2036" width="12" style="46" bestFit="1" customWidth="1"/>
    <col min="2037" max="2037" width="13.5703125" style="46" bestFit="1" customWidth="1"/>
    <col min="2038" max="2282" width="9.140625" style="46"/>
    <col min="2283" max="2283" width="12.42578125" style="46" bestFit="1" customWidth="1"/>
    <col min="2284" max="2286" width="9.140625" style="46" bestFit="1" customWidth="1"/>
    <col min="2287" max="2287" width="12.5703125" style="46" bestFit="1" customWidth="1"/>
    <col min="2288" max="2288" width="8.42578125" style="46" bestFit="1" customWidth="1"/>
    <col min="2289" max="2289" width="8.85546875" style="46" bestFit="1" customWidth="1"/>
    <col min="2290" max="2292" width="12" style="46" bestFit="1" customWidth="1"/>
    <col min="2293" max="2293" width="13.5703125" style="46" bestFit="1" customWidth="1"/>
    <col min="2294" max="2538" width="9.140625" style="46"/>
    <col min="2539" max="2539" width="12.42578125" style="46" bestFit="1" customWidth="1"/>
    <col min="2540" max="2542" width="9.140625" style="46" bestFit="1" customWidth="1"/>
    <col min="2543" max="2543" width="12.5703125" style="46" bestFit="1" customWidth="1"/>
    <col min="2544" max="2544" width="8.42578125" style="46" bestFit="1" customWidth="1"/>
    <col min="2545" max="2545" width="8.85546875" style="46" bestFit="1" customWidth="1"/>
    <col min="2546" max="2548" width="12" style="46" bestFit="1" customWidth="1"/>
    <col min="2549" max="2549" width="13.5703125" style="46" bestFit="1" customWidth="1"/>
    <col min="2550" max="2794" width="9.140625" style="46"/>
    <col min="2795" max="2795" width="12.42578125" style="46" bestFit="1" customWidth="1"/>
    <col min="2796" max="2798" width="9.140625" style="46" bestFit="1" customWidth="1"/>
    <col min="2799" max="2799" width="12.5703125" style="46" bestFit="1" customWidth="1"/>
    <col min="2800" max="2800" width="8.42578125" style="46" bestFit="1" customWidth="1"/>
    <col min="2801" max="2801" width="8.85546875" style="46" bestFit="1" customWidth="1"/>
    <col min="2802" max="2804" width="12" style="46" bestFit="1" customWidth="1"/>
    <col min="2805" max="2805" width="13.5703125" style="46" bestFit="1" customWidth="1"/>
    <col min="2806" max="3050" width="9.140625" style="46"/>
    <col min="3051" max="3051" width="12.42578125" style="46" bestFit="1" customWidth="1"/>
    <col min="3052" max="3054" width="9.140625" style="46" bestFit="1" customWidth="1"/>
    <col min="3055" max="3055" width="12.5703125" style="46" bestFit="1" customWidth="1"/>
    <col min="3056" max="3056" width="8.42578125" style="46" bestFit="1" customWidth="1"/>
    <col min="3057" max="3057" width="8.85546875" style="46" bestFit="1" customWidth="1"/>
    <col min="3058" max="3060" width="12" style="46" bestFit="1" customWidth="1"/>
    <col min="3061" max="3061" width="13.5703125" style="46" bestFit="1" customWidth="1"/>
    <col min="3062" max="3306" width="9.140625" style="46"/>
    <col min="3307" max="3307" width="12.42578125" style="46" bestFit="1" customWidth="1"/>
    <col min="3308" max="3310" width="9.140625" style="46" bestFit="1" customWidth="1"/>
    <col min="3311" max="3311" width="12.5703125" style="46" bestFit="1" customWidth="1"/>
    <col min="3312" max="3312" width="8.42578125" style="46" bestFit="1" customWidth="1"/>
    <col min="3313" max="3313" width="8.85546875" style="46" bestFit="1" customWidth="1"/>
    <col min="3314" max="3316" width="12" style="46" bestFit="1" customWidth="1"/>
    <col min="3317" max="3317" width="13.5703125" style="46" bestFit="1" customWidth="1"/>
    <col min="3318" max="3562" width="9.140625" style="46"/>
    <col min="3563" max="3563" width="12.42578125" style="46" bestFit="1" customWidth="1"/>
    <col min="3564" max="3566" width="9.140625" style="46" bestFit="1" customWidth="1"/>
    <col min="3567" max="3567" width="12.5703125" style="46" bestFit="1" customWidth="1"/>
    <col min="3568" max="3568" width="8.42578125" style="46" bestFit="1" customWidth="1"/>
    <col min="3569" max="3569" width="8.85546875" style="46" bestFit="1" customWidth="1"/>
    <col min="3570" max="3572" width="12" style="46" bestFit="1" customWidth="1"/>
    <col min="3573" max="3573" width="13.5703125" style="46" bestFit="1" customWidth="1"/>
    <col min="3574" max="3818" width="9.140625" style="46"/>
    <col min="3819" max="3819" width="12.42578125" style="46" bestFit="1" customWidth="1"/>
    <col min="3820" max="3822" width="9.140625" style="46" bestFit="1" customWidth="1"/>
    <col min="3823" max="3823" width="12.5703125" style="46" bestFit="1" customWidth="1"/>
    <col min="3824" max="3824" width="8.42578125" style="46" bestFit="1" customWidth="1"/>
    <col min="3825" max="3825" width="8.85546875" style="46" bestFit="1" customWidth="1"/>
    <col min="3826" max="3828" width="12" style="46" bestFit="1" customWidth="1"/>
    <col min="3829" max="3829" width="13.5703125" style="46" bestFit="1" customWidth="1"/>
    <col min="3830" max="4074" width="9.140625" style="46"/>
    <col min="4075" max="4075" width="12.42578125" style="46" bestFit="1" customWidth="1"/>
    <col min="4076" max="4078" width="9.140625" style="46" bestFit="1" customWidth="1"/>
    <col min="4079" max="4079" width="12.5703125" style="46" bestFit="1" customWidth="1"/>
    <col min="4080" max="4080" width="8.42578125" style="46" bestFit="1" customWidth="1"/>
    <col min="4081" max="4081" width="8.85546875" style="46" bestFit="1" customWidth="1"/>
    <col min="4082" max="4084" width="12" style="46" bestFit="1" customWidth="1"/>
    <col min="4085" max="4085" width="13.5703125" style="46" bestFit="1" customWidth="1"/>
    <col min="4086" max="4330" width="9.140625" style="46"/>
    <col min="4331" max="4331" width="12.42578125" style="46" bestFit="1" customWidth="1"/>
    <col min="4332" max="4334" width="9.140625" style="46" bestFit="1" customWidth="1"/>
    <col min="4335" max="4335" width="12.5703125" style="46" bestFit="1" customWidth="1"/>
    <col min="4336" max="4336" width="8.42578125" style="46" bestFit="1" customWidth="1"/>
    <col min="4337" max="4337" width="8.85546875" style="46" bestFit="1" customWidth="1"/>
    <col min="4338" max="4340" width="12" style="46" bestFit="1" customWidth="1"/>
    <col min="4341" max="4341" width="13.5703125" style="46" bestFit="1" customWidth="1"/>
    <col min="4342" max="4586" width="9.140625" style="46"/>
    <col min="4587" max="4587" width="12.42578125" style="46" bestFit="1" customWidth="1"/>
    <col min="4588" max="4590" width="9.140625" style="46" bestFit="1" customWidth="1"/>
    <col min="4591" max="4591" width="12.5703125" style="46" bestFit="1" customWidth="1"/>
    <col min="4592" max="4592" width="8.42578125" style="46" bestFit="1" customWidth="1"/>
    <col min="4593" max="4593" width="8.85546875" style="46" bestFit="1" customWidth="1"/>
    <col min="4594" max="4596" width="12" style="46" bestFit="1" customWidth="1"/>
    <col min="4597" max="4597" width="13.5703125" style="46" bestFit="1" customWidth="1"/>
    <col min="4598" max="4842" width="9.140625" style="46"/>
    <col min="4843" max="4843" width="12.42578125" style="46" bestFit="1" customWidth="1"/>
    <col min="4844" max="4846" width="9.140625" style="46" bestFit="1" customWidth="1"/>
    <col min="4847" max="4847" width="12.5703125" style="46" bestFit="1" customWidth="1"/>
    <col min="4848" max="4848" width="8.42578125" style="46" bestFit="1" customWidth="1"/>
    <col min="4849" max="4849" width="8.85546875" style="46" bestFit="1" customWidth="1"/>
    <col min="4850" max="4852" width="12" style="46" bestFit="1" customWidth="1"/>
    <col min="4853" max="4853" width="13.5703125" style="46" bestFit="1" customWidth="1"/>
    <col min="4854" max="5098" width="9.140625" style="46"/>
    <col min="5099" max="5099" width="12.42578125" style="46" bestFit="1" customWidth="1"/>
    <col min="5100" max="5102" width="9.140625" style="46" bestFit="1" customWidth="1"/>
    <col min="5103" max="5103" width="12.5703125" style="46" bestFit="1" customWidth="1"/>
    <col min="5104" max="5104" width="8.42578125" style="46" bestFit="1" customWidth="1"/>
    <col min="5105" max="5105" width="8.85546875" style="46" bestFit="1" customWidth="1"/>
    <col min="5106" max="5108" width="12" style="46" bestFit="1" customWidth="1"/>
    <col min="5109" max="5109" width="13.5703125" style="46" bestFit="1" customWidth="1"/>
    <col min="5110" max="5354" width="9.140625" style="46"/>
    <col min="5355" max="5355" width="12.42578125" style="46" bestFit="1" customWidth="1"/>
    <col min="5356" max="5358" width="9.140625" style="46" bestFit="1" customWidth="1"/>
    <col min="5359" max="5359" width="12.5703125" style="46" bestFit="1" customWidth="1"/>
    <col min="5360" max="5360" width="8.42578125" style="46" bestFit="1" customWidth="1"/>
    <col min="5361" max="5361" width="8.85546875" style="46" bestFit="1" customWidth="1"/>
    <col min="5362" max="5364" width="12" style="46" bestFit="1" customWidth="1"/>
    <col min="5365" max="5365" width="13.5703125" style="46" bestFit="1" customWidth="1"/>
    <col min="5366" max="5610" width="9.140625" style="46"/>
    <col min="5611" max="5611" width="12.42578125" style="46" bestFit="1" customWidth="1"/>
    <col min="5612" max="5614" width="9.140625" style="46" bestFit="1" customWidth="1"/>
    <col min="5615" max="5615" width="12.5703125" style="46" bestFit="1" customWidth="1"/>
    <col min="5616" max="5616" width="8.42578125" style="46" bestFit="1" customWidth="1"/>
    <col min="5617" max="5617" width="8.85546875" style="46" bestFit="1" customWidth="1"/>
    <col min="5618" max="5620" width="12" style="46" bestFit="1" customWidth="1"/>
    <col min="5621" max="5621" width="13.5703125" style="46" bestFit="1" customWidth="1"/>
    <col min="5622" max="5866" width="9.140625" style="46"/>
    <col min="5867" max="5867" width="12.42578125" style="46" bestFit="1" customWidth="1"/>
    <col min="5868" max="5870" width="9.140625" style="46" bestFit="1" customWidth="1"/>
    <col min="5871" max="5871" width="12.5703125" style="46" bestFit="1" customWidth="1"/>
    <col min="5872" max="5872" width="8.42578125" style="46" bestFit="1" customWidth="1"/>
    <col min="5873" max="5873" width="8.85546875" style="46" bestFit="1" customWidth="1"/>
    <col min="5874" max="5876" width="12" style="46" bestFit="1" customWidth="1"/>
    <col min="5877" max="5877" width="13.5703125" style="46" bestFit="1" customWidth="1"/>
    <col min="5878" max="6122" width="9.140625" style="46"/>
    <col min="6123" max="6123" width="12.42578125" style="46" bestFit="1" customWidth="1"/>
    <col min="6124" max="6126" width="9.140625" style="46" bestFit="1" customWidth="1"/>
    <col min="6127" max="6127" width="12.5703125" style="46" bestFit="1" customWidth="1"/>
    <col min="6128" max="6128" width="8.42578125" style="46" bestFit="1" customWidth="1"/>
    <col min="6129" max="6129" width="8.85546875" style="46" bestFit="1" customWidth="1"/>
    <col min="6130" max="6132" width="12" style="46" bestFit="1" customWidth="1"/>
    <col min="6133" max="6133" width="13.5703125" style="46" bestFit="1" customWidth="1"/>
    <col min="6134" max="6378" width="9.140625" style="46"/>
    <col min="6379" max="6379" width="12.42578125" style="46" bestFit="1" customWidth="1"/>
    <col min="6380" max="6382" width="9.140625" style="46" bestFit="1" customWidth="1"/>
    <col min="6383" max="6383" width="12.5703125" style="46" bestFit="1" customWidth="1"/>
    <col min="6384" max="6384" width="8.42578125" style="46" bestFit="1" customWidth="1"/>
    <col min="6385" max="6385" width="8.85546875" style="46" bestFit="1" customWidth="1"/>
    <col min="6386" max="6388" width="12" style="46" bestFit="1" customWidth="1"/>
    <col min="6389" max="6389" width="13.5703125" style="46" bestFit="1" customWidth="1"/>
    <col min="6390" max="6634" width="9.140625" style="46"/>
    <col min="6635" max="6635" width="12.42578125" style="46" bestFit="1" customWidth="1"/>
    <col min="6636" max="6638" width="9.140625" style="46" bestFit="1" customWidth="1"/>
    <col min="6639" max="6639" width="12.5703125" style="46" bestFit="1" customWidth="1"/>
    <col min="6640" max="6640" width="8.42578125" style="46" bestFit="1" customWidth="1"/>
    <col min="6641" max="6641" width="8.85546875" style="46" bestFit="1" customWidth="1"/>
    <col min="6642" max="6644" width="12" style="46" bestFit="1" customWidth="1"/>
    <col min="6645" max="6645" width="13.5703125" style="46" bestFit="1" customWidth="1"/>
    <col min="6646" max="6890" width="9.140625" style="46"/>
    <col min="6891" max="6891" width="12.42578125" style="46" bestFit="1" customWidth="1"/>
    <col min="6892" max="6894" width="9.140625" style="46" bestFit="1" customWidth="1"/>
    <col min="6895" max="6895" width="12.5703125" style="46" bestFit="1" customWidth="1"/>
    <col min="6896" max="6896" width="8.42578125" style="46" bestFit="1" customWidth="1"/>
    <col min="6897" max="6897" width="8.85546875" style="46" bestFit="1" customWidth="1"/>
    <col min="6898" max="6900" width="12" style="46" bestFit="1" customWidth="1"/>
    <col min="6901" max="6901" width="13.5703125" style="46" bestFit="1" customWidth="1"/>
    <col min="6902" max="7146" width="9.140625" style="46"/>
    <col min="7147" max="7147" width="12.42578125" style="46" bestFit="1" customWidth="1"/>
    <col min="7148" max="7150" width="9.140625" style="46" bestFit="1" customWidth="1"/>
    <col min="7151" max="7151" width="12.5703125" style="46" bestFit="1" customWidth="1"/>
    <col min="7152" max="7152" width="8.42578125" style="46" bestFit="1" customWidth="1"/>
    <col min="7153" max="7153" width="8.85546875" style="46" bestFit="1" customWidth="1"/>
    <col min="7154" max="7156" width="12" style="46" bestFit="1" customWidth="1"/>
    <col min="7157" max="7157" width="13.5703125" style="46" bestFit="1" customWidth="1"/>
    <col min="7158" max="7402" width="9.140625" style="46"/>
    <col min="7403" max="7403" width="12.42578125" style="46" bestFit="1" customWidth="1"/>
    <col min="7404" max="7406" width="9.140625" style="46" bestFit="1" customWidth="1"/>
    <col min="7407" max="7407" width="12.5703125" style="46" bestFit="1" customWidth="1"/>
    <col min="7408" max="7408" width="8.42578125" style="46" bestFit="1" customWidth="1"/>
    <col min="7409" max="7409" width="8.85546875" style="46" bestFit="1" customWidth="1"/>
    <col min="7410" max="7412" width="12" style="46" bestFit="1" customWidth="1"/>
    <col min="7413" max="7413" width="13.5703125" style="46" bestFit="1" customWidth="1"/>
    <col min="7414" max="7658" width="9.140625" style="46"/>
    <col min="7659" max="7659" width="12.42578125" style="46" bestFit="1" customWidth="1"/>
    <col min="7660" max="7662" width="9.140625" style="46" bestFit="1" customWidth="1"/>
    <col min="7663" max="7663" width="12.5703125" style="46" bestFit="1" customWidth="1"/>
    <col min="7664" max="7664" width="8.42578125" style="46" bestFit="1" customWidth="1"/>
    <col min="7665" max="7665" width="8.85546875" style="46" bestFit="1" customWidth="1"/>
    <col min="7666" max="7668" width="12" style="46" bestFit="1" customWidth="1"/>
    <col min="7669" max="7669" width="13.5703125" style="46" bestFit="1" customWidth="1"/>
    <col min="7670" max="7914" width="9.140625" style="46"/>
    <col min="7915" max="7915" width="12.42578125" style="46" bestFit="1" customWidth="1"/>
    <col min="7916" max="7918" width="9.140625" style="46" bestFit="1" customWidth="1"/>
    <col min="7919" max="7919" width="12.5703125" style="46" bestFit="1" customWidth="1"/>
    <col min="7920" max="7920" width="8.42578125" style="46" bestFit="1" customWidth="1"/>
    <col min="7921" max="7921" width="8.85546875" style="46" bestFit="1" customWidth="1"/>
    <col min="7922" max="7924" width="12" style="46" bestFit="1" customWidth="1"/>
    <col min="7925" max="7925" width="13.5703125" style="46" bestFit="1" customWidth="1"/>
    <col min="7926" max="8170" width="9.140625" style="46"/>
    <col min="8171" max="8171" width="12.42578125" style="46" bestFit="1" customWidth="1"/>
    <col min="8172" max="8174" width="9.140625" style="46" bestFit="1" customWidth="1"/>
    <col min="8175" max="8175" width="12.5703125" style="46" bestFit="1" customWidth="1"/>
    <col min="8176" max="8176" width="8.42578125" style="46" bestFit="1" customWidth="1"/>
    <col min="8177" max="8177" width="8.85546875" style="46" bestFit="1" customWidth="1"/>
    <col min="8178" max="8180" width="12" style="46" bestFit="1" customWidth="1"/>
    <col min="8181" max="8181" width="13.5703125" style="46" bestFit="1" customWidth="1"/>
    <col min="8182" max="8426" width="9.140625" style="46"/>
    <col min="8427" max="8427" width="12.42578125" style="46" bestFit="1" customWidth="1"/>
    <col min="8428" max="8430" width="9.140625" style="46" bestFit="1" customWidth="1"/>
    <col min="8431" max="8431" width="12.5703125" style="46" bestFit="1" customWidth="1"/>
    <col min="8432" max="8432" width="8.42578125" style="46" bestFit="1" customWidth="1"/>
    <col min="8433" max="8433" width="8.85546875" style="46" bestFit="1" customWidth="1"/>
    <col min="8434" max="8436" width="12" style="46" bestFit="1" customWidth="1"/>
    <col min="8437" max="8437" width="13.5703125" style="46" bestFit="1" customWidth="1"/>
    <col min="8438" max="8682" width="9.140625" style="46"/>
    <col min="8683" max="8683" width="12.42578125" style="46" bestFit="1" customWidth="1"/>
    <col min="8684" max="8686" width="9.140625" style="46" bestFit="1" customWidth="1"/>
    <col min="8687" max="8687" width="12.5703125" style="46" bestFit="1" customWidth="1"/>
    <col min="8688" max="8688" width="8.42578125" style="46" bestFit="1" customWidth="1"/>
    <col min="8689" max="8689" width="8.85546875" style="46" bestFit="1" customWidth="1"/>
    <col min="8690" max="8692" width="12" style="46" bestFit="1" customWidth="1"/>
    <col min="8693" max="8693" width="13.5703125" style="46" bestFit="1" customWidth="1"/>
    <col min="8694" max="8938" width="9.140625" style="46"/>
    <col min="8939" max="8939" width="12.42578125" style="46" bestFit="1" customWidth="1"/>
    <col min="8940" max="8942" width="9.140625" style="46" bestFit="1" customWidth="1"/>
    <col min="8943" max="8943" width="12.5703125" style="46" bestFit="1" customWidth="1"/>
    <col min="8944" max="8944" width="8.42578125" style="46" bestFit="1" customWidth="1"/>
    <col min="8945" max="8945" width="8.85546875" style="46" bestFit="1" customWidth="1"/>
    <col min="8946" max="8948" width="12" style="46" bestFit="1" customWidth="1"/>
    <col min="8949" max="8949" width="13.5703125" style="46" bestFit="1" customWidth="1"/>
    <col min="8950" max="9194" width="9.140625" style="46"/>
    <col min="9195" max="9195" width="12.42578125" style="46" bestFit="1" customWidth="1"/>
    <col min="9196" max="9198" width="9.140625" style="46" bestFit="1" customWidth="1"/>
    <col min="9199" max="9199" width="12.5703125" style="46" bestFit="1" customWidth="1"/>
    <col min="9200" max="9200" width="8.42578125" style="46" bestFit="1" customWidth="1"/>
    <col min="9201" max="9201" width="8.85546875" style="46" bestFit="1" customWidth="1"/>
    <col min="9202" max="9204" width="12" style="46" bestFit="1" customWidth="1"/>
    <col min="9205" max="9205" width="13.5703125" style="46" bestFit="1" customWidth="1"/>
    <col min="9206" max="9450" width="9.140625" style="46"/>
    <col min="9451" max="9451" width="12.42578125" style="46" bestFit="1" customWidth="1"/>
    <col min="9452" max="9454" width="9.140625" style="46" bestFit="1" customWidth="1"/>
    <col min="9455" max="9455" width="12.5703125" style="46" bestFit="1" customWidth="1"/>
    <col min="9456" max="9456" width="8.42578125" style="46" bestFit="1" customWidth="1"/>
    <col min="9457" max="9457" width="8.85546875" style="46" bestFit="1" customWidth="1"/>
    <col min="9458" max="9460" width="12" style="46" bestFit="1" customWidth="1"/>
    <col min="9461" max="9461" width="13.5703125" style="46" bestFit="1" customWidth="1"/>
    <col min="9462" max="9706" width="9.140625" style="46"/>
    <col min="9707" max="9707" width="12.42578125" style="46" bestFit="1" customWidth="1"/>
    <col min="9708" max="9710" width="9.140625" style="46" bestFit="1" customWidth="1"/>
    <col min="9711" max="9711" width="12.5703125" style="46" bestFit="1" customWidth="1"/>
    <col min="9712" max="9712" width="8.42578125" style="46" bestFit="1" customWidth="1"/>
    <col min="9713" max="9713" width="8.85546875" style="46" bestFit="1" customWidth="1"/>
    <col min="9714" max="9716" width="12" style="46" bestFit="1" customWidth="1"/>
    <col min="9717" max="9717" width="13.5703125" style="46" bestFit="1" customWidth="1"/>
    <col min="9718" max="9962" width="9.140625" style="46"/>
    <col min="9963" max="9963" width="12.42578125" style="46" bestFit="1" customWidth="1"/>
    <col min="9964" max="9966" width="9.140625" style="46" bestFit="1" customWidth="1"/>
    <col min="9967" max="9967" width="12.5703125" style="46" bestFit="1" customWidth="1"/>
    <col min="9968" max="9968" width="8.42578125" style="46" bestFit="1" customWidth="1"/>
    <col min="9969" max="9969" width="8.85546875" style="46" bestFit="1" customWidth="1"/>
    <col min="9970" max="9972" width="12" style="46" bestFit="1" customWidth="1"/>
    <col min="9973" max="9973" width="13.5703125" style="46" bestFit="1" customWidth="1"/>
    <col min="9974" max="10218" width="9.140625" style="46"/>
    <col min="10219" max="10219" width="12.42578125" style="46" bestFit="1" customWidth="1"/>
    <col min="10220" max="10222" width="9.140625" style="46" bestFit="1" customWidth="1"/>
    <col min="10223" max="10223" width="12.5703125" style="46" bestFit="1" customWidth="1"/>
    <col min="10224" max="10224" width="8.42578125" style="46" bestFit="1" customWidth="1"/>
    <col min="10225" max="10225" width="8.85546875" style="46" bestFit="1" customWidth="1"/>
    <col min="10226" max="10228" width="12" style="46" bestFit="1" customWidth="1"/>
    <col min="10229" max="10229" width="13.5703125" style="46" bestFit="1" customWidth="1"/>
    <col min="10230" max="10474" width="9.140625" style="46"/>
    <col min="10475" max="10475" width="12.42578125" style="46" bestFit="1" customWidth="1"/>
    <col min="10476" max="10478" width="9.140625" style="46" bestFit="1" customWidth="1"/>
    <col min="10479" max="10479" width="12.5703125" style="46" bestFit="1" customWidth="1"/>
    <col min="10480" max="10480" width="8.42578125" style="46" bestFit="1" customWidth="1"/>
    <col min="10481" max="10481" width="8.85546875" style="46" bestFit="1" customWidth="1"/>
    <col min="10482" max="10484" width="12" style="46" bestFit="1" customWidth="1"/>
    <col min="10485" max="10485" width="13.5703125" style="46" bestFit="1" customWidth="1"/>
    <col min="10486" max="10730" width="9.140625" style="46"/>
    <col min="10731" max="10731" width="12.42578125" style="46" bestFit="1" customWidth="1"/>
    <col min="10732" max="10734" width="9.140625" style="46" bestFit="1" customWidth="1"/>
    <col min="10735" max="10735" width="12.5703125" style="46" bestFit="1" customWidth="1"/>
    <col min="10736" max="10736" width="8.42578125" style="46" bestFit="1" customWidth="1"/>
    <col min="10737" max="10737" width="8.85546875" style="46" bestFit="1" customWidth="1"/>
    <col min="10738" max="10740" width="12" style="46" bestFit="1" customWidth="1"/>
    <col min="10741" max="10741" width="13.5703125" style="46" bestFit="1" customWidth="1"/>
    <col min="10742" max="10986" width="9.140625" style="46"/>
    <col min="10987" max="10987" width="12.42578125" style="46" bestFit="1" customWidth="1"/>
    <col min="10988" max="10990" width="9.140625" style="46" bestFit="1" customWidth="1"/>
    <col min="10991" max="10991" width="12.5703125" style="46" bestFit="1" customWidth="1"/>
    <col min="10992" max="10992" width="8.42578125" style="46" bestFit="1" customWidth="1"/>
    <col min="10993" max="10993" width="8.85546875" style="46" bestFit="1" customWidth="1"/>
    <col min="10994" max="10996" width="12" style="46" bestFit="1" customWidth="1"/>
    <col min="10997" max="10997" width="13.5703125" style="46" bestFit="1" customWidth="1"/>
    <col min="10998" max="11242" width="9.140625" style="46"/>
    <col min="11243" max="11243" width="12.42578125" style="46" bestFit="1" customWidth="1"/>
    <col min="11244" max="11246" width="9.140625" style="46" bestFit="1" customWidth="1"/>
    <col min="11247" max="11247" width="12.5703125" style="46" bestFit="1" customWidth="1"/>
    <col min="11248" max="11248" width="8.42578125" style="46" bestFit="1" customWidth="1"/>
    <col min="11249" max="11249" width="8.85546875" style="46" bestFit="1" customWidth="1"/>
    <col min="11250" max="11252" width="12" style="46" bestFit="1" customWidth="1"/>
    <col min="11253" max="11253" width="13.5703125" style="46" bestFit="1" customWidth="1"/>
    <col min="11254" max="11498" width="9.140625" style="46"/>
    <col min="11499" max="11499" width="12.42578125" style="46" bestFit="1" customWidth="1"/>
    <col min="11500" max="11502" width="9.140625" style="46" bestFit="1" customWidth="1"/>
    <col min="11503" max="11503" width="12.5703125" style="46" bestFit="1" customWidth="1"/>
    <col min="11504" max="11504" width="8.42578125" style="46" bestFit="1" customWidth="1"/>
    <col min="11505" max="11505" width="8.85546875" style="46" bestFit="1" customWidth="1"/>
    <col min="11506" max="11508" width="12" style="46" bestFit="1" customWidth="1"/>
    <col min="11509" max="11509" width="13.5703125" style="46" bestFit="1" customWidth="1"/>
    <col min="11510" max="11754" width="9.140625" style="46"/>
    <col min="11755" max="11755" width="12.42578125" style="46" bestFit="1" customWidth="1"/>
    <col min="11756" max="11758" width="9.140625" style="46" bestFit="1" customWidth="1"/>
    <col min="11759" max="11759" width="12.5703125" style="46" bestFit="1" customWidth="1"/>
    <col min="11760" max="11760" width="8.42578125" style="46" bestFit="1" customWidth="1"/>
    <col min="11761" max="11761" width="8.85546875" style="46" bestFit="1" customWidth="1"/>
    <col min="11762" max="11764" width="12" style="46" bestFit="1" customWidth="1"/>
    <col min="11765" max="11765" width="13.5703125" style="46" bestFit="1" customWidth="1"/>
    <col min="11766" max="12010" width="9.140625" style="46"/>
    <col min="12011" max="12011" width="12.42578125" style="46" bestFit="1" customWidth="1"/>
    <col min="12012" max="12014" width="9.140625" style="46" bestFit="1" customWidth="1"/>
    <col min="12015" max="12015" width="12.5703125" style="46" bestFit="1" customWidth="1"/>
    <col min="12016" max="12016" width="8.42578125" style="46" bestFit="1" customWidth="1"/>
    <col min="12017" max="12017" width="8.85546875" style="46" bestFit="1" customWidth="1"/>
    <col min="12018" max="12020" width="12" style="46" bestFit="1" customWidth="1"/>
    <col min="12021" max="12021" width="13.5703125" style="46" bestFit="1" customWidth="1"/>
    <col min="12022" max="12266" width="9.140625" style="46"/>
    <col min="12267" max="12267" width="12.42578125" style="46" bestFit="1" customWidth="1"/>
    <col min="12268" max="12270" width="9.140625" style="46" bestFit="1" customWidth="1"/>
    <col min="12271" max="12271" width="12.5703125" style="46" bestFit="1" customWidth="1"/>
    <col min="12272" max="12272" width="8.42578125" style="46" bestFit="1" customWidth="1"/>
    <col min="12273" max="12273" width="8.85546875" style="46" bestFit="1" customWidth="1"/>
    <col min="12274" max="12276" width="12" style="46" bestFit="1" customWidth="1"/>
    <col min="12277" max="12277" width="13.5703125" style="46" bestFit="1" customWidth="1"/>
    <col min="12278" max="12522" width="9.140625" style="46"/>
    <col min="12523" max="12523" width="12.42578125" style="46" bestFit="1" customWidth="1"/>
    <col min="12524" max="12526" width="9.140625" style="46" bestFit="1" customWidth="1"/>
    <col min="12527" max="12527" width="12.5703125" style="46" bestFit="1" customWidth="1"/>
    <col min="12528" max="12528" width="8.42578125" style="46" bestFit="1" customWidth="1"/>
    <col min="12529" max="12529" width="8.85546875" style="46" bestFit="1" customWidth="1"/>
    <col min="12530" max="12532" width="12" style="46" bestFit="1" customWidth="1"/>
    <col min="12533" max="12533" width="13.5703125" style="46" bestFit="1" customWidth="1"/>
    <col min="12534" max="12778" width="9.140625" style="46"/>
    <col min="12779" max="12779" width="12.42578125" style="46" bestFit="1" customWidth="1"/>
    <col min="12780" max="12782" width="9.140625" style="46" bestFit="1" customWidth="1"/>
    <col min="12783" max="12783" width="12.5703125" style="46" bestFit="1" customWidth="1"/>
    <col min="12784" max="12784" width="8.42578125" style="46" bestFit="1" customWidth="1"/>
    <col min="12785" max="12785" width="8.85546875" style="46" bestFit="1" customWidth="1"/>
    <col min="12786" max="12788" width="12" style="46" bestFit="1" customWidth="1"/>
    <col min="12789" max="12789" width="13.5703125" style="46" bestFit="1" customWidth="1"/>
    <col min="12790" max="13034" width="9.140625" style="46"/>
    <col min="13035" max="13035" width="12.42578125" style="46" bestFit="1" customWidth="1"/>
    <col min="13036" max="13038" width="9.140625" style="46" bestFit="1" customWidth="1"/>
    <col min="13039" max="13039" width="12.5703125" style="46" bestFit="1" customWidth="1"/>
    <col min="13040" max="13040" width="8.42578125" style="46" bestFit="1" customWidth="1"/>
    <col min="13041" max="13041" width="8.85546875" style="46" bestFit="1" customWidth="1"/>
    <col min="13042" max="13044" width="12" style="46" bestFit="1" customWidth="1"/>
    <col min="13045" max="13045" width="13.5703125" style="46" bestFit="1" customWidth="1"/>
    <col min="13046" max="13290" width="9.140625" style="46"/>
    <col min="13291" max="13291" width="12.42578125" style="46" bestFit="1" customWidth="1"/>
    <col min="13292" max="13294" width="9.140625" style="46" bestFit="1" customWidth="1"/>
    <col min="13295" max="13295" width="12.5703125" style="46" bestFit="1" customWidth="1"/>
    <col min="13296" max="13296" width="8.42578125" style="46" bestFit="1" customWidth="1"/>
    <col min="13297" max="13297" width="8.85546875" style="46" bestFit="1" customWidth="1"/>
    <col min="13298" max="13300" width="12" style="46" bestFit="1" customWidth="1"/>
    <col min="13301" max="13301" width="13.5703125" style="46" bestFit="1" customWidth="1"/>
    <col min="13302" max="13546" width="9.140625" style="46"/>
    <col min="13547" max="13547" width="12.42578125" style="46" bestFit="1" customWidth="1"/>
    <col min="13548" max="13550" width="9.140625" style="46" bestFit="1" customWidth="1"/>
    <col min="13551" max="13551" width="12.5703125" style="46" bestFit="1" customWidth="1"/>
    <col min="13552" max="13552" width="8.42578125" style="46" bestFit="1" customWidth="1"/>
    <col min="13553" max="13553" width="8.85546875" style="46" bestFit="1" customWidth="1"/>
    <col min="13554" max="13556" width="12" style="46" bestFit="1" customWidth="1"/>
    <col min="13557" max="13557" width="13.5703125" style="46" bestFit="1" customWidth="1"/>
    <col min="13558" max="13802" width="9.140625" style="46"/>
    <col min="13803" max="13803" width="12.42578125" style="46" bestFit="1" customWidth="1"/>
    <col min="13804" max="13806" width="9.140625" style="46" bestFit="1" customWidth="1"/>
    <col min="13807" max="13807" width="12.5703125" style="46" bestFit="1" customWidth="1"/>
    <col min="13808" max="13808" width="8.42578125" style="46" bestFit="1" customWidth="1"/>
    <col min="13809" max="13809" width="8.85546875" style="46" bestFit="1" customWidth="1"/>
    <col min="13810" max="13812" width="12" style="46" bestFit="1" customWidth="1"/>
    <col min="13813" max="13813" width="13.5703125" style="46" bestFit="1" customWidth="1"/>
    <col min="13814" max="14058" width="9.140625" style="46"/>
    <col min="14059" max="14059" width="12.42578125" style="46" bestFit="1" customWidth="1"/>
    <col min="14060" max="14062" width="9.140625" style="46" bestFit="1" customWidth="1"/>
    <col min="14063" max="14063" width="12.5703125" style="46" bestFit="1" customWidth="1"/>
    <col min="14064" max="14064" width="8.42578125" style="46" bestFit="1" customWidth="1"/>
    <col min="14065" max="14065" width="8.85546875" style="46" bestFit="1" customWidth="1"/>
    <col min="14066" max="14068" width="12" style="46" bestFit="1" customWidth="1"/>
    <col min="14069" max="14069" width="13.5703125" style="46" bestFit="1" customWidth="1"/>
    <col min="14070" max="14314" width="9.140625" style="46"/>
    <col min="14315" max="14315" width="12.42578125" style="46" bestFit="1" customWidth="1"/>
    <col min="14316" max="14318" width="9.140625" style="46" bestFit="1" customWidth="1"/>
    <col min="14319" max="14319" width="12.5703125" style="46" bestFit="1" customWidth="1"/>
    <col min="14320" max="14320" width="8.42578125" style="46" bestFit="1" customWidth="1"/>
    <col min="14321" max="14321" width="8.85546875" style="46" bestFit="1" customWidth="1"/>
    <col min="14322" max="14324" width="12" style="46" bestFit="1" customWidth="1"/>
    <col min="14325" max="14325" width="13.5703125" style="46" bestFit="1" customWidth="1"/>
    <col min="14326" max="14570" width="9.140625" style="46"/>
    <col min="14571" max="14571" width="12.42578125" style="46" bestFit="1" customWidth="1"/>
    <col min="14572" max="14574" width="9.140625" style="46" bestFit="1" customWidth="1"/>
    <col min="14575" max="14575" width="12.5703125" style="46" bestFit="1" customWidth="1"/>
    <col min="14576" max="14576" width="8.42578125" style="46" bestFit="1" customWidth="1"/>
    <col min="14577" max="14577" width="8.85546875" style="46" bestFit="1" customWidth="1"/>
    <col min="14578" max="14580" width="12" style="46" bestFit="1" customWidth="1"/>
    <col min="14581" max="14581" width="13.5703125" style="46" bestFit="1" customWidth="1"/>
    <col min="14582" max="14826" width="9.140625" style="46"/>
    <col min="14827" max="14827" width="12.42578125" style="46" bestFit="1" customWidth="1"/>
    <col min="14828" max="14830" width="9.140625" style="46" bestFit="1" customWidth="1"/>
    <col min="14831" max="14831" width="12.5703125" style="46" bestFit="1" customWidth="1"/>
    <col min="14832" max="14832" width="8.42578125" style="46" bestFit="1" customWidth="1"/>
    <col min="14833" max="14833" width="8.85546875" style="46" bestFit="1" customWidth="1"/>
    <col min="14834" max="14836" width="12" style="46" bestFit="1" customWidth="1"/>
    <col min="14837" max="14837" width="13.5703125" style="46" bestFit="1" customWidth="1"/>
    <col min="14838" max="15082" width="9.140625" style="46"/>
    <col min="15083" max="15083" width="12.42578125" style="46" bestFit="1" customWidth="1"/>
    <col min="15084" max="15086" width="9.140625" style="46" bestFit="1" customWidth="1"/>
    <col min="15087" max="15087" width="12.5703125" style="46" bestFit="1" customWidth="1"/>
    <col min="15088" max="15088" width="8.42578125" style="46" bestFit="1" customWidth="1"/>
    <col min="15089" max="15089" width="8.85546875" style="46" bestFit="1" customWidth="1"/>
    <col min="15090" max="15092" width="12" style="46" bestFit="1" customWidth="1"/>
    <col min="15093" max="15093" width="13.5703125" style="46" bestFit="1" customWidth="1"/>
    <col min="15094" max="15338" width="9.140625" style="46"/>
    <col min="15339" max="15339" width="12.42578125" style="46" bestFit="1" customWidth="1"/>
    <col min="15340" max="15342" width="9.140625" style="46" bestFit="1" customWidth="1"/>
    <col min="15343" max="15343" width="12.5703125" style="46" bestFit="1" customWidth="1"/>
    <col min="15344" max="15344" width="8.42578125" style="46" bestFit="1" customWidth="1"/>
    <col min="15345" max="15345" width="8.85546875" style="46" bestFit="1" customWidth="1"/>
    <col min="15346" max="15348" width="12" style="46" bestFit="1" customWidth="1"/>
    <col min="15349" max="15349" width="13.5703125" style="46" bestFit="1" customWidth="1"/>
    <col min="15350" max="15594" width="9.140625" style="46"/>
    <col min="15595" max="15595" width="12.42578125" style="46" bestFit="1" customWidth="1"/>
    <col min="15596" max="15598" width="9.140625" style="46" bestFit="1" customWidth="1"/>
    <col min="15599" max="15599" width="12.5703125" style="46" bestFit="1" customWidth="1"/>
    <col min="15600" max="15600" width="8.42578125" style="46" bestFit="1" customWidth="1"/>
    <col min="15601" max="15601" width="8.85546875" style="46" bestFit="1" customWidth="1"/>
    <col min="15602" max="15604" width="12" style="46" bestFit="1" customWidth="1"/>
    <col min="15605" max="15605" width="13.5703125" style="46" bestFit="1" customWidth="1"/>
    <col min="15606" max="15850" width="9.140625" style="46"/>
    <col min="15851" max="15851" width="12.42578125" style="46" bestFit="1" customWidth="1"/>
    <col min="15852" max="15854" width="9.140625" style="46" bestFit="1" customWidth="1"/>
    <col min="15855" max="15855" width="12.5703125" style="46" bestFit="1" customWidth="1"/>
    <col min="15856" max="15856" width="8.42578125" style="46" bestFit="1" customWidth="1"/>
    <col min="15857" max="15857" width="8.85546875" style="46" bestFit="1" customWidth="1"/>
    <col min="15858" max="15860" width="12" style="46" bestFit="1" customWidth="1"/>
    <col min="15861" max="15861" width="13.5703125" style="46" bestFit="1" customWidth="1"/>
    <col min="15862" max="16106" width="9.140625" style="46"/>
    <col min="16107" max="16107" width="12.42578125" style="46" bestFit="1" customWidth="1"/>
    <col min="16108" max="16110" width="9.140625" style="46" bestFit="1" customWidth="1"/>
    <col min="16111" max="16111" width="12.5703125" style="46" bestFit="1" customWidth="1"/>
    <col min="16112" max="16112" width="8.42578125" style="46" bestFit="1" customWidth="1"/>
    <col min="16113" max="16113" width="8.85546875" style="46" bestFit="1" customWidth="1"/>
    <col min="16114" max="16116" width="12" style="46" bestFit="1" customWidth="1"/>
    <col min="16117" max="16117" width="13.5703125" style="46" bestFit="1" customWidth="1"/>
    <col min="16118" max="16384" width="9.140625" style="46"/>
  </cols>
  <sheetData>
    <row r="1" spans="1:22" s="261" customFormat="1" ht="116.25" thickBot="1" x14ac:dyDescent="0.3">
      <c r="A1" s="255" t="s">
        <v>10</v>
      </c>
      <c r="B1" s="256" t="s">
        <v>130</v>
      </c>
      <c r="C1" s="256" t="s">
        <v>131</v>
      </c>
      <c r="D1" s="257" t="s">
        <v>13</v>
      </c>
      <c r="E1" s="255" t="s">
        <v>3</v>
      </c>
      <c r="F1" s="255" t="s">
        <v>11</v>
      </c>
      <c r="G1" s="255" t="s">
        <v>12</v>
      </c>
      <c r="H1" s="255" t="s">
        <v>14</v>
      </c>
      <c r="I1" s="258" t="s">
        <v>15</v>
      </c>
      <c r="J1" s="257" t="s">
        <v>132</v>
      </c>
      <c r="K1" s="255" t="s">
        <v>133</v>
      </c>
      <c r="L1" s="255" t="s">
        <v>134</v>
      </c>
      <c r="M1" s="255" t="s">
        <v>135</v>
      </c>
      <c r="N1" s="259" t="s">
        <v>136</v>
      </c>
      <c r="O1" s="255" t="s">
        <v>137</v>
      </c>
      <c r="P1" s="255" t="s">
        <v>138</v>
      </c>
      <c r="Q1" s="255" t="s">
        <v>139</v>
      </c>
      <c r="R1" s="259" t="s">
        <v>140</v>
      </c>
      <c r="S1" s="255" t="s">
        <v>141</v>
      </c>
      <c r="T1" s="255" t="s">
        <v>142</v>
      </c>
      <c r="U1" s="258" t="s">
        <v>143</v>
      </c>
      <c r="V1" s="260" t="s">
        <v>128</v>
      </c>
    </row>
    <row r="2" spans="1:22" ht="15.75" thickTop="1" x14ac:dyDescent="0.25">
      <c r="A2" s="264" t="s">
        <v>61</v>
      </c>
      <c r="B2" s="264" t="s">
        <v>129</v>
      </c>
      <c r="C2" s="264" t="s">
        <v>60</v>
      </c>
      <c r="D2" s="264">
        <v>28.758100585937498</v>
      </c>
      <c r="E2" s="264">
        <v>6637</v>
      </c>
      <c r="F2" s="264">
        <v>2990</v>
      </c>
      <c r="G2" s="264">
        <v>2727</v>
      </c>
      <c r="H2" s="264">
        <v>230.78714743926602</v>
      </c>
      <c r="I2" s="264">
        <v>103.9707052649398</v>
      </c>
      <c r="J2" s="264">
        <v>2820</v>
      </c>
      <c r="K2" s="264">
        <v>2240</v>
      </c>
      <c r="L2" s="264">
        <v>245</v>
      </c>
      <c r="M2" s="264">
        <v>95</v>
      </c>
      <c r="N2" s="265">
        <v>3.3687943262411348E-2</v>
      </c>
      <c r="O2" s="264">
        <v>205</v>
      </c>
      <c r="P2" s="264">
        <v>15</v>
      </c>
      <c r="Q2" s="264">
        <v>220</v>
      </c>
      <c r="R2" s="265">
        <v>7.8014184397163122E-2</v>
      </c>
      <c r="S2" s="264">
        <v>0</v>
      </c>
      <c r="T2" s="264">
        <v>10</v>
      </c>
      <c r="U2" s="264">
        <v>10</v>
      </c>
      <c r="V2" s="264" t="s">
        <v>6</v>
      </c>
    </row>
    <row r="3" spans="1:22" x14ac:dyDescent="0.25">
      <c r="A3" s="262" t="s">
        <v>62</v>
      </c>
      <c r="B3" s="262" t="s">
        <v>129</v>
      </c>
      <c r="C3" s="262" t="s">
        <v>60</v>
      </c>
      <c r="D3" s="262">
        <v>1.240800018310547</v>
      </c>
      <c r="E3" s="262">
        <v>2886</v>
      </c>
      <c r="F3" s="262">
        <v>1868</v>
      </c>
      <c r="G3" s="262">
        <v>1744</v>
      </c>
      <c r="H3" s="262">
        <v>2325.9187277652773</v>
      </c>
      <c r="I3" s="262">
        <v>1505.4803130511218</v>
      </c>
      <c r="J3" s="262">
        <v>1040</v>
      </c>
      <c r="K3" s="262">
        <v>605</v>
      </c>
      <c r="L3" s="262">
        <v>85</v>
      </c>
      <c r="M3" s="262">
        <v>170</v>
      </c>
      <c r="N3" s="263">
        <v>0.16346153846153846</v>
      </c>
      <c r="O3" s="262">
        <v>165</v>
      </c>
      <c r="P3" s="262">
        <v>0</v>
      </c>
      <c r="Q3" s="262">
        <v>165</v>
      </c>
      <c r="R3" s="263">
        <v>0.15865384615384615</v>
      </c>
      <c r="S3" s="262">
        <v>0</v>
      </c>
      <c r="T3" s="262">
        <v>10</v>
      </c>
      <c r="U3" s="262">
        <v>0</v>
      </c>
      <c r="V3" s="262" t="s">
        <v>4</v>
      </c>
    </row>
    <row r="4" spans="1:22" x14ac:dyDescent="0.25">
      <c r="A4" s="46" t="s">
        <v>63</v>
      </c>
      <c r="B4" s="46" t="s">
        <v>129</v>
      </c>
      <c r="C4" s="46" t="s">
        <v>60</v>
      </c>
      <c r="D4" s="46">
        <v>201.6754</v>
      </c>
      <c r="E4" s="46">
        <v>4639</v>
      </c>
      <c r="F4" s="46">
        <v>1785</v>
      </c>
      <c r="G4" s="46">
        <v>1693</v>
      </c>
      <c r="H4" s="46">
        <v>23.002309652044822</v>
      </c>
      <c r="I4" s="46">
        <v>8.8508563761371004</v>
      </c>
      <c r="J4" s="46">
        <v>2200</v>
      </c>
      <c r="K4" s="46">
        <v>1850</v>
      </c>
      <c r="L4" s="46">
        <v>255</v>
      </c>
      <c r="M4" s="46">
        <v>25</v>
      </c>
      <c r="N4" s="254">
        <v>1.1363636363636364E-2</v>
      </c>
      <c r="O4" s="46">
        <v>45</v>
      </c>
      <c r="P4" s="46">
        <v>0</v>
      </c>
      <c r="Q4" s="46">
        <v>45</v>
      </c>
      <c r="R4" s="254">
        <v>2.0454545454545454E-2</v>
      </c>
      <c r="S4" s="46">
        <v>0</v>
      </c>
      <c r="T4" s="46">
        <v>0</v>
      </c>
      <c r="U4" s="46">
        <v>15</v>
      </c>
      <c r="V4" s="46" t="s">
        <v>2</v>
      </c>
    </row>
    <row r="5" spans="1:22" x14ac:dyDescent="0.25">
      <c r="A5" s="46" t="s">
        <v>64</v>
      </c>
      <c r="B5" s="46" t="s">
        <v>129</v>
      </c>
      <c r="C5" s="46" t="s">
        <v>60</v>
      </c>
      <c r="D5" s="46">
        <v>54.227001953124997</v>
      </c>
      <c r="E5" s="46">
        <v>2104</v>
      </c>
      <c r="F5" s="46">
        <v>897</v>
      </c>
      <c r="G5" s="46">
        <v>779</v>
      </c>
      <c r="H5" s="46">
        <v>38.799858450938217</v>
      </c>
      <c r="I5" s="46">
        <v>16.541574634264059</v>
      </c>
      <c r="J5" s="46">
        <v>1120</v>
      </c>
      <c r="K5" s="46">
        <v>1025</v>
      </c>
      <c r="L5" s="46">
        <v>25</v>
      </c>
      <c r="M5" s="46">
        <v>15</v>
      </c>
      <c r="N5" s="254">
        <v>1.3392857142857142E-2</v>
      </c>
      <c r="O5" s="46">
        <v>15</v>
      </c>
      <c r="P5" s="46">
        <v>0</v>
      </c>
      <c r="Q5" s="46">
        <v>15</v>
      </c>
      <c r="R5" s="254">
        <v>1.3392857142857142E-2</v>
      </c>
      <c r="S5" s="46">
        <v>0</v>
      </c>
      <c r="T5" s="46">
        <v>0</v>
      </c>
      <c r="U5" s="46">
        <v>30</v>
      </c>
      <c r="V5" s="46" t="s">
        <v>2</v>
      </c>
    </row>
    <row r="6" spans="1:22" x14ac:dyDescent="0.25">
      <c r="A6" s="264" t="s">
        <v>65</v>
      </c>
      <c r="B6" s="264" t="s">
        <v>129</v>
      </c>
      <c r="C6" s="264" t="s">
        <v>60</v>
      </c>
      <c r="D6" s="264">
        <v>13.902900390625</v>
      </c>
      <c r="E6" s="264">
        <v>5907</v>
      </c>
      <c r="F6" s="264">
        <v>2396</v>
      </c>
      <c r="G6" s="264">
        <v>2334</v>
      </c>
      <c r="H6" s="264">
        <v>424.87537377331762</v>
      </c>
      <c r="I6" s="264">
        <v>172.33814043691703</v>
      </c>
      <c r="J6" s="264">
        <v>2970</v>
      </c>
      <c r="K6" s="264">
        <v>2375</v>
      </c>
      <c r="L6" s="264">
        <v>300</v>
      </c>
      <c r="M6" s="264">
        <v>125</v>
      </c>
      <c r="N6" s="265">
        <v>4.208754208754209E-2</v>
      </c>
      <c r="O6" s="264">
        <v>125</v>
      </c>
      <c r="P6" s="264">
        <v>15</v>
      </c>
      <c r="Q6" s="264">
        <v>140</v>
      </c>
      <c r="R6" s="265">
        <v>4.7138047138047139E-2</v>
      </c>
      <c r="S6" s="264">
        <v>10</v>
      </c>
      <c r="T6" s="264">
        <v>10</v>
      </c>
      <c r="U6" s="264">
        <v>15</v>
      </c>
      <c r="V6" s="264" t="s">
        <v>6</v>
      </c>
    </row>
    <row r="7" spans="1:22" x14ac:dyDescent="0.25">
      <c r="A7" s="266" t="s">
        <v>66</v>
      </c>
      <c r="B7" s="266" t="s">
        <v>129</v>
      </c>
      <c r="C7" s="266" t="s">
        <v>60</v>
      </c>
      <c r="D7" s="266">
        <v>2.9786999511718748</v>
      </c>
      <c r="E7" s="266">
        <v>4636</v>
      </c>
      <c r="F7" s="266">
        <v>2198</v>
      </c>
      <c r="G7" s="266">
        <v>2049</v>
      </c>
      <c r="H7" s="266">
        <v>1556.383682813072</v>
      </c>
      <c r="I7" s="266">
        <v>737.90580992733646</v>
      </c>
      <c r="J7" s="266">
        <v>1980</v>
      </c>
      <c r="K7" s="266">
        <v>1460</v>
      </c>
      <c r="L7" s="266">
        <v>165</v>
      </c>
      <c r="M7" s="266">
        <v>185</v>
      </c>
      <c r="N7" s="267">
        <v>9.3434343434343439E-2</v>
      </c>
      <c r="O7" s="266">
        <v>140</v>
      </c>
      <c r="P7" s="266">
        <v>10</v>
      </c>
      <c r="Q7" s="266">
        <v>150</v>
      </c>
      <c r="R7" s="267">
        <v>7.575757575757576E-2</v>
      </c>
      <c r="S7" s="266">
        <v>0</v>
      </c>
      <c r="T7" s="266">
        <v>15</v>
      </c>
      <c r="U7" s="266">
        <v>0</v>
      </c>
      <c r="V7" s="266" t="s">
        <v>5</v>
      </c>
    </row>
    <row r="8" spans="1:22" x14ac:dyDescent="0.25">
      <c r="A8" s="262" t="s">
        <v>67</v>
      </c>
      <c r="B8" s="262" t="s">
        <v>129</v>
      </c>
      <c r="C8" s="262" t="s">
        <v>60</v>
      </c>
      <c r="D8" s="262">
        <v>2.051199951171875</v>
      </c>
      <c r="E8" s="262">
        <v>3885</v>
      </c>
      <c r="F8" s="262">
        <v>2223</v>
      </c>
      <c r="G8" s="262">
        <v>1989</v>
      </c>
      <c r="H8" s="262">
        <v>1894.0133056167699</v>
      </c>
      <c r="I8" s="262">
        <v>1083.755876032453</v>
      </c>
      <c r="J8" s="262">
        <v>1755</v>
      </c>
      <c r="K8" s="262">
        <v>1140</v>
      </c>
      <c r="L8" s="262">
        <v>135</v>
      </c>
      <c r="M8" s="262">
        <v>185</v>
      </c>
      <c r="N8" s="263">
        <v>0.10541310541310542</v>
      </c>
      <c r="O8" s="262">
        <v>210</v>
      </c>
      <c r="P8" s="262">
        <v>30</v>
      </c>
      <c r="Q8" s="262">
        <v>240</v>
      </c>
      <c r="R8" s="263">
        <v>0.13675213675213677</v>
      </c>
      <c r="S8" s="262">
        <v>15</v>
      </c>
      <c r="T8" s="262">
        <v>15</v>
      </c>
      <c r="U8" s="262">
        <v>20</v>
      </c>
      <c r="V8" s="262" t="s">
        <v>4</v>
      </c>
    </row>
    <row r="9" spans="1:22" x14ac:dyDescent="0.25">
      <c r="A9" s="262" t="s">
        <v>68</v>
      </c>
      <c r="B9" s="262" t="s">
        <v>129</v>
      </c>
      <c r="C9" s="262" t="s">
        <v>60</v>
      </c>
      <c r="D9" s="262">
        <v>2.5497000122070315</v>
      </c>
      <c r="E9" s="262">
        <v>4985</v>
      </c>
      <c r="F9" s="262">
        <v>2555</v>
      </c>
      <c r="G9" s="262">
        <v>2376</v>
      </c>
      <c r="H9" s="262">
        <v>1955.1319669504815</v>
      </c>
      <c r="I9" s="262">
        <v>1002.0786711250712</v>
      </c>
      <c r="J9" s="262">
        <v>2710</v>
      </c>
      <c r="K9" s="262">
        <v>1865</v>
      </c>
      <c r="L9" s="262">
        <v>270</v>
      </c>
      <c r="M9" s="262">
        <v>215</v>
      </c>
      <c r="N9" s="263">
        <v>7.9335793357933573E-2</v>
      </c>
      <c r="O9" s="262">
        <v>245</v>
      </c>
      <c r="P9" s="262">
        <v>45</v>
      </c>
      <c r="Q9" s="262">
        <v>290</v>
      </c>
      <c r="R9" s="263">
        <v>0.1070110701107011</v>
      </c>
      <c r="S9" s="262">
        <v>20</v>
      </c>
      <c r="T9" s="262">
        <v>20</v>
      </c>
      <c r="U9" s="262">
        <v>20</v>
      </c>
      <c r="V9" s="262" t="s">
        <v>4</v>
      </c>
    </row>
    <row r="10" spans="1:22" x14ac:dyDescent="0.25">
      <c r="A10" s="262" t="s">
        <v>69</v>
      </c>
      <c r="B10" s="262" t="s">
        <v>129</v>
      </c>
      <c r="C10" s="262" t="s">
        <v>60</v>
      </c>
      <c r="D10" s="262">
        <v>1.4716000366210937</v>
      </c>
      <c r="E10" s="262">
        <v>2417</v>
      </c>
      <c r="F10" s="262">
        <v>1630</v>
      </c>
      <c r="G10" s="262">
        <v>1411</v>
      </c>
      <c r="H10" s="262">
        <v>1642.4299672821542</v>
      </c>
      <c r="I10" s="262">
        <v>1107.6379175299592</v>
      </c>
      <c r="J10" s="262">
        <v>1055</v>
      </c>
      <c r="K10" s="262">
        <v>585</v>
      </c>
      <c r="L10" s="262">
        <v>80</v>
      </c>
      <c r="M10" s="262">
        <v>135</v>
      </c>
      <c r="N10" s="263">
        <v>0.12796208530805686</v>
      </c>
      <c r="O10" s="262">
        <v>220</v>
      </c>
      <c r="P10" s="262">
        <v>10</v>
      </c>
      <c r="Q10" s="262">
        <v>230</v>
      </c>
      <c r="R10" s="263">
        <v>0.21800947867298578</v>
      </c>
      <c r="S10" s="262">
        <v>0</v>
      </c>
      <c r="T10" s="262">
        <v>10</v>
      </c>
      <c r="U10" s="262">
        <v>20</v>
      </c>
      <c r="V10" s="262" t="s">
        <v>4</v>
      </c>
    </row>
    <row r="11" spans="1:22" x14ac:dyDescent="0.25">
      <c r="A11" s="266" t="s">
        <v>70</v>
      </c>
      <c r="B11" s="266" t="s">
        <v>129</v>
      </c>
      <c r="C11" s="266" t="s">
        <v>60</v>
      </c>
      <c r="D11" s="266">
        <v>4.8935998535156253</v>
      </c>
      <c r="E11" s="266">
        <v>4099</v>
      </c>
      <c r="F11" s="266">
        <v>2026</v>
      </c>
      <c r="G11" s="266">
        <v>1905</v>
      </c>
      <c r="H11" s="266">
        <v>837.62467768083354</v>
      </c>
      <c r="I11" s="266">
        <v>414.01014808035347</v>
      </c>
      <c r="J11" s="266">
        <v>1865</v>
      </c>
      <c r="K11" s="266">
        <v>1350</v>
      </c>
      <c r="L11" s="266">
        <v>185</v>
      </c>
      <c r="M11" s="266">
        <v>205</v>
      </c>
      <c r="N11" s="267">
        <v>0.10991957104557641</v>
      </c>
      <c r="O11" s="266">
        <v>80</v>
      </c>
      <c r="P11" s="266">
        <v>30</v>
      </c>
      <c r="Q11" s="266">
        <v>110</v>
      </c>
      <c r="R11" s="267">
        <v>5.8981233243967826E-2</v>
      </c>
      <c r="S11" s="266">
        <v>0</v>
      </c>
      <c r="T11" s="266">
        <v>10</v>
      </c>
      <c r="U11" s="266">
        <v>0</v>
      </c>
      <c r="V11" s="266" t="s">
        <v>5</v>
      </c>
    </row>
    <row r="12" spans="1:22" x14ac:dyDescent="0.25">
      <c r="A12" s="264" t="s">
        <v>71</v>
      </c>
      <c r="B12" s="264" t="s">
        <v>129</v>
      </c>
      <c r="C12" s="264" t="s">
        <v>60</v>
      </c>
      <c r="D12" s="264">
        <v>13.3131005859375</v>
      </c>
      <c r="E12" s="264">
        <v>5957</v>
      </c>
      <c r="F12" s="264">
        <v>2325</v>
      </c>
      <c r="G12" s="264">
        <v>2273</v>
      </c>
      <c r="H12" s="264">
        <v>447.45399176900395</v>
      </c>
      <c r="I12" s="264">
        <v>174.64000853834719</v>
      </c>
      <c r="J12" s="264">
        <v>2830</v>
      </c>
      <c r="K12" s="264">
        <v>2260</v>
      </c>
      <c r="L12" s="264">
        <v>295</v>
      </c>
      <c r="M12" s="264">
        <v>140</v>
      </c>
      <c r="N12" s="265">
        <v>4.9469964664310952E-2</v>
      </c>
      <c r="O12" s="264">
        <v>80</v>
      </c>
      <c r="P12" s="264">
        <v>25</v>
      </c>
      <c r="Q12" s="264">
        <v>105</v>
      </c>
      <c r="R12" s="265">
        <v>3.7102473498233215E-2</v>
      </c>
      <c r="S12" s="264">
        <v>0</v>
      </c>
      <c r="T12" s="264">
        <v>0</v>
      </c>
      <c r="U12" s="264">
        <v>30</v>
      </c>
      <c r="V12" s="264" t="s">
        <v>6</v>
      </c>
    </row>
    <row r="13" spans="1:22" x14ac:dyDescent="0.25">
      <c r="A13" s="264" t="s">
        <v>72</v>
      </c>
      <c r="B13" s="264" t="s">
        <v>129</v>
      </c>
      <c r="C13" s="264" t="s">
        <v>60</v>
      </c>
      <c r="D13" s="264">
        <v>12.828599853515625</v>
      </c>
      <c r="E13" s="264">
        <v>4185</v>
      </c>
      <c r="F13" s="264">
        <v>1626</v>
      </c>
      <c r="G13" s="264">
        <v>1589</v>
      </c>
      <c r="H13" s="264">
        <v>326.22422148845169</v>
      </c>
      <c r="I13" s="264">
        <v>126.74804877902567</v>
      </c>
      <c r="J13" s="264">
        <v>1800</v>
      </c>
      <c r="K13" s="264">
        <v>1335</v>
      </c>
      <c r="L13" s="264">
        <v>180</v>
      </c>
      <c r="M13" s="264">
        <v>80</v>
      </c>
      <c r="N13" s="265">
        <v>4.4444444444444446E-2</v>
      </c>
      <c r="O13" s="264">
        <v>160</v>
      </c>
      <c r="P13" s="264">
        <v>25</v>
      </c>
      <c r="Q13" s="264">
        <v>185</v>
      </c>
      <c r="R13" s="265">
        <v>0.10277777777777777</v>
      </c>
      <c r="S13" s="264">
        <v>0</v>
      </c>
      <c r="T13" s="264">
        <v>10</v>
      </c>
      <c r="U13" s="264">
        <v>10</v>
      </c>
      <c r="V13" s="264" t="s">
        <v>6</v>
      </c>
    </row>
    <row r="14" spans="1:22" x14ac:dyDescent="0.25">
      <c r="A14" s="266" t="s">
        <v>73</v>
      </c>
      <c r="B14" s="266" t="s">
        <v>129</v>
      </c>
      <c r="C14" s="266" t="s">
        <v>60</v>
      </c>
      <c r="D14" s="266">
        <v>6.551199951171875</v>
      </c>
      <c r="E14" s="266">
        <v>6126</v>
      </c>
      <c r="F14" s="266">
        <v>2821</v>
      </c>
      <c r="G14" s="266">
        <v>2690</v>
      </c>
      <c r="H14" s="266">
        <v>935.09586726996247</v>
      </c>
      <c r="I14" s="266">
        <v>430.60813607061118</v>
      </c>
      <c r="J14" s="266">
        <v>2425</v>
      </c>
      <c r="K14" s="266">
        <v>1730</v>
      </c>
      <c r="L14" s="266">
        <v>230</v>
      </c>
      <c r="M14" s="266">
        <v>205</v>
      </c>
      <c r="N14" s="267">
        <v>8.4536082474226809E-2</v>
      </c>
      <c r="O14" s="266">
        <v>230</v>
      </c>
      <c r="P14" s="266">
        <v>20</v>
      </c>
      <c r="Q14" s="266">
        <v>250</v>
      </c>
      <c r="R14" s="267">
        <v>0.10309278350515463</v>
      </c>
      <c r="S14" s="266">
        <v>0</v>
      </c>
      <c r="T14" s="266">
        <v>0</v>
      </c>
      <c r="U14" s="266">
        <v>15</v>
      </c>
      <c r="V14" s="266" t="s">
        <v>5</v>
      </c>
    </row>
    <row r="15" spans="1:22" x14ac:dyDescent="0.25">
      <c r="A15" s="262" t="s">
        <v>74</v>
      </c>
      <c r="B15" s="262" t="s">
        <v>129</v>
      </c>
      <c r="C15" s="262" t="s">
        <v>60</v>
      </c>
      <c r="D15" s="262">
        <v>1.7644999694824219</v>
      </c>
      <c r="E15" s="262">
        <v>2916</v>
      </c>
      <c r="F15" s="262">
        <v>1763</v>
      </c>
      <c r="G15" s="262">
        <v>1546</v>
      </c>
      <c r="H15" s="262">
        <v>1652.5928310757329</v>
      </c>
      <c r="I15" s="262">
        <v>999.14991810237211</v>
      </c>
      <c r="J15" s="262">
        <v>1170</v>
      </c>
      <c r="K15" s="262">
        <v>535</v>
      </c>
      <c r="L15" s="262">
        <v>105</v>
      </c>
      <c r="M15" s="262">
        <v>235</v>
      </c>
      <c r="N15" s="263">
        <v>0.20085470085470086</v>
      </c>
      <c r="O15" s="262">
        <v>245</v>
      </c>
      <c r="P15" s="262">
        <v>20</v>
      </c>
      <c r="Q15" s="262">
        <v>265</v>
      </c>
      <c r="R15" s="263">
        <v>0.2264957264957265</v>
      </c>
      <c r="S15" s="262">
        <v>10</v>
      </c>
      <c r="T15" s="262">
        <v>20</v>
      </c>
      <c r="U15" s="262">
        <v>10</v>
      </c>
      <c r="V15" s="262" t="s">
        <v>4</v>
      </c>
    </row>
    <row r="16" spans="1:22" x14ac:dyDescent="0.25">
      <c r="A16" s="262" t="s">
        <v>75</v>
      </c>
      <c r="B16" s="262" t="s">
        <v>129</v>
      </c>
      <c r="C16" s="262" t="s">
        <v>60</v>
      </c>
      <c r="D16" s="262">
        <v>0.84260002136230472</v>
      </c>
      <c r="E16" s="262">
        <v>2268</v>
      </c>
      <c r="F16" s="262">
        <v>1492</v>
      </c>
      <c r="G16" s="262">
        <v>1349</v>
      </c>
      <c r="H16" s="262">
        <v>2691.6685764298072</v>
      </c>
      <c r="I16" s="262">
        <v>1770.7096631540003</v>
      </c>
      <c r="J16" s="262">
        <v>785</v>
      </c>
      <c r="K16" s="262">
        <v>395</v>
      </c>
      <c r="L16" s="262">
        <v>130</v>
      </c>
      <c r="M16" s="262">
        <v>70</v>
      </c>
      <c r="N16" s="263">
        <v>8.9171974522292988E-2</v>
      </c>
      <c r="O16" s="262">
        <v>175</v>
      </c>
      <c r="P16" s="262">
        <v>10</v>
      </c>
      <c r="Q16" s="262">
        <v>185</v>
      </c>
      <c r="R16" s="263">
        <v>0.2356687898089172</v>
      </c>
      <c r="S16" s="262">
        <v>0</v>
      </c>
      <c r="T16" s="262">
        <v>0</v>
      </c>
      <c r="U16" s="262">
        <v>0</v>
      </c>
      <c r="V16" s="262" t="s">
        <v>4</v>
      </c>
    </row>
    <row r="17" spans="1:22" x14ac:dyDescent="0.25">
      <c r="A17" s="262" t="s">
        <v>76</v>
      </c>
      <c r="B17" s="262" t="s">
        <v>129</v>
      </c>
      <c r="C17" s="262" t="s">
        <v>60</v>
      </c>
      <c r="D17" s="262">
        <v>2.113300018310547</v>
      </c>
      <c r="E17" s="262">
        <v>2301</v>
      </c>
      <c r="F17" s="262">
        <v>1271</v>
      </c>
      <c r="G17" s="262">
        <v>1151</v>
      </c>
      <c r="H17" s="262">
        <v>1088.8184261880183</v>
      </c>
      <c r="I17" s="262">
        <v>601.42903941111308</v>
      </c>
      <c r="J17" s="262">
        <v>1050</v>
      </c>
      <c r="K17" s="262">
        <v>700</v>
      </c>
      <c r="L17" s="262">
        <v>115</v>
      </c>
      <c r="M17" s="262">
        <v>85</v>
      </c>
      <c r="N17" s="263">
        <v>8.0952380952380956E-2</v>
      </c>
      <c r="O17" s="262">
        <v>145</v>
      </c>
      <c r="P17" s="262">
        <v>0</v>
      </c>
      <c r="Q17" s="262">
        <v>145</v>
      </c>
      <c r="R17" s="263">
        <v>0.1380952380952381</v>
      </c>
      <c r="S17" s="262">
        <v>0</v>
      </c>
      <c r="T17" s="262">
        <v>0</v>
      </c>
      <c r="U17" s="262">
        <v>10</v>
      </c>
      <c r="V17" s="262" t="s">
        <v>4</v>
      </c>
    </row>
    <row r="18" spans="1:22" x14ac:dyDescent="0.25">
      <c r="A18" s="268" t="s">
        <v>77</v>
      </c>
      <c r="B18" s="268" t="s">
        <v>129</v>
      </c>
      <c r="C18" s="268" t="s">
        <v>60</v>
      </c>
      <c r="D18" s="268">
        <v>25.515000000000001</v>
      </c>
      <c r="E18" s="268">
        <v>0</v>
      </c>
      <c r="F18" s="268">
        <v>0</v>
      </c>
      <c r="G18" s="268">
        <v>0</v>
      </c>
      <c r="H18" s="268">
        <v>0</v>
      </c>
      <c r="I18" s="268">
        <v>0</v>
      </c>
      <c r="J18" s="268">
        <v>0</v>
      </c>
      <c r="K18" s="268">
        <v>0</v>
      </c>
      <c r="L18" s="268">
        <v>0</v>
      </c>
      <c r="M18" s="268">
        <v>0</v>
      </c>
      <c r="N18" s="269" t="e">
        <v>#DIV/0!</v>
      </c>
      <c r="O18" s="268">
        <v>0</v>
      </c>
      <c r="P18" s="268">
        <v>0</v>
      </c>
      <c r="Q18" s="268">
        <v>0</v>
      </c>
      <c r="R18" s="269" t="e">
        <v>#DIV/0!</v>
      </c>
      <c r="S18" s="268">
        <v>0</v>
      </c>
      <c r="T18" s="268">
        <v>0</v>
      </c>
      <c r="U18" s="268">
        <v>0</v>
      </c>
      <c r="V18" s="268" t="s">
        <v>121</v>
      </c>
    </row>
    <row r="19" spans="1:22" x14ac:dyDescent="0.25">
      <c r="A19" s="262" t="s">
        <v>78</v>
      </c>
      <c r="B19" s="262" t="s">
        <v>129</v>
      </c>
      <c r="C19" s="262" t="s">
        <v>60</v>
      </c>
      <c r="D19" s="262">
        <v>3.1961999511718751</v>
      </c>
      <c r="E19" s="262">
        <v>3299</v>
      </c>
      <c r="F19" s="262">
        <v>1791</v>
      </c>
      <c r="G19" s="262">
        <v>1555</v>
      </c>
      <c r="H19" s="262">
        <v>1032.1632095609143</v>
      </c>
      <c r="I19" s="262">
        <v>560.35292765189376</v>
      </c>
      <c r="J19" s="262">
        <v>1270</v>
      </c>
      <c r="K19" s="262">
        <v>685</v>
      </c>
      <c r="L19" s="262">
        <v>165</v>
      </c>
      <c r="M19" s="262">
        <v>155</v>
      </c>
      <c r="N19" s="263">
        <v>0.12204724409448819</v>
      </c>
      <c r="O19" s="262">
        <v>220</v>
      </c>
      <c r="P19" s="262">
        <v>20</v>
      </c>
      <c r="Q19" s="262">
        <v>240</v>
      </c>
      <c r="R19" s="263">
        <v>0.1889763779527559</v>
      </c>
      <c r="S19" s="262">
        <v>0</v>
      </c>
      <c r="T19" s="262">
        <v>15</v>
      </c>
      <c r="U19" s="262">
        <v>10</v>
      </c>
      <c r="V19" s="262" t="s">
        <v>4</v>
      </c>
    </row>
    <row r="20" spans="1:22" x14ac:dyDescent="0.25">
      <c r="A20" s="262" t="s">
        <v>79</v>
      </c>
      <c r="B20" s="262" t="s">
        <v>129</v>
      </c>
      <c r="C20" s="262" t="s">
        <v>60</v>
      </c>
      <c r="D20" s="262">
        <v>1.9719000244140625</v>
      </c>
      <c r="E20" s="262">
        <v>3744</v>
      </c>
      <c r="F20" s="262">
        <v>2106</v>
      </c>
      <c r="G20" s="262">
        <v>1864</v>
      </c>
      <c r="H20" s="262">
        <v>1898.6763799612536</v>
      </c>
      <c r="I20" s="262">
        <v>1068.0054637282051</v>
      </c>
      <c r="J20" s="262">
        <v>1425</v>
      </c>
      <c r="K20" s="262">
        <v>850</v>
      </c>
      <c r="L20" s="262">
        <v>125</v>
      </c>
      <c r="M20" s="262">
        <v>200</v>
      </c>
      <c r="N20" s="263">
        <v>0.14035087719298245</v>
      </c>
      <c r="O20" s="262">
        <v>215</v>
      </c>
      <c r="P20" s="262">
        <v>15</v>
      </c>
      <c r="Q20" s="262">
        <v>230</v>
      </c>
      <c r="R20" s="263">
        <v>0.16140350877192983</v>
      </c>
      <c r="S20" s="262">
        <v>0</v>
      </c>
      <c r="T20" s="262">
        <v>0</v>
      </c>
      <c r="U20" s="262">
        <v>15</v>
      </c>
      <c r="V20" s="262" t="s">
        <v>4</v>
      </c>
    </row>
    <row r="21" spans="1:22" x14ac:dyDescent="0.25">
      <c r="A21" s="266" t="s">
        <v>80</v>
      </c>
      <c r="B21" s="266" t="s">
        <v>129</v>
      </c>
      <c r="C21" s="266" t="s">
        <v>60</v>
      </c>
      <c r="D21" s="266">
        <v>5.52719970703125</v>
      </c>
      <c r="E21" s="266">
        <v>2019</v>
      </c>
      <c r="F21" s="266">
        <v>988</v>
      </c>
      <c r="G21" s="266">
        <v>873</v>
      </c>
      <c r="H21" s="266">
        <v>365.28443099886437</v>
      </c>
      <c r="I21" s="266">
        <v>178.75236147938483</v>
      </c>
      <c r="J21" s="266">
        <v>975</v>
      </c>
      <c r="K21" s="266">
        <v>775</v>
      </c>
      <c r="L21" s="266">
        <v>70</v>
      </c>
      <c r="M21" s="266">
        <v>80</v>
      </c>
      <c r="N21" s="267">
        <v>8.2051282051282051E-2</v>
      </c>
      <c r="O21" s="266">
        <v>55</v>
      </c>
      <c r="P21" s="266">
        <v>0</v>
      </c>
      <c r="Q21" s="266">
        <v>55</v>
      </c>
      <c r="R21" s="267">
        <v>5.6410256410256411E-2</v>
      </c>
      <c r="S21" s="266">
        <v>0</v>
      </c>
      <c r="T21" s="266">
        <v>0</v>
      </c>
      <c r="U21" s="266">
        <v>0</v>
      </c>
      <c r="V21" s="266" t="s">
        <v>5</v>
      </c>
    </row>
    <row r="22" spans="1:22" x14ac:dyDescent="0.25">
      <c r="A22" s="264" t="s">
        <v>81</v>
      </c>
      <c r="B22" s="264" t="s">
        <v>129</v>
      </c>
      <c r="C22" s="264" t="s">
        <v>60</v>
      </c>
      <c r="D22" s="264">
        <v>2.1400999450683593</v>
      </c>
      <c r="E22" s="264">
        <v>4432</v>
      </c>
      <c r="F22" s="264">
        <v>1820</v>
      </c>
      <c r="G22" s="264">
        <v>1734</v>
      </c>
      <c r="H22" s="264">
        <v>2070.9313180503973</v>
      </c>
      <c r="I22" s="264">
        <v>850.42757194307831</v>
      </c>
      <c r="J22" s="264">
        <v>2025</v>
      </c>
      <c r="K22" s="264">
        <v>1530</v>
      </c>
      <c r="L22" s="264">
        <v>195</v>
      </c>
      <c r="M22" s="264">
        <v>125</v>
      </c>
      <c r="N22" s="265">
        <v>6.1728395061728392E-2</v>
      </c>
      <c r="O22" s="264">
        <v>145</v>
      </c>
      <c r="P22" s="264">
        <v>10</v>
      </c>
      <c r="Q22" s="264">
        <v>155</v>
      </c>
      <c r="R22" s="265">
        <v>7.6543209876543214E-2</v>
      </c>
      <c r="S22" s="264">
        <v>0</v>
      </c>
      <c r="T22" s="264">
        <v>0</v>
      </c>
      <c r="U22" s="264">
        <v>20</v>
      </c>
      <c r="V22" s="264" t="s">
        <v>6</v>
      </c>
    </row>
    <row r="23" spans="1:22" x14ac:dyDescent="0.25">
      <c r="A23" s="264" t="s">
        <v>82</v>
      </c>
      <c r="B23" s="264" t="s">
        <v>129</v>
      </c>
      <c r="C23" s="264" t="s">
        <v>60</v>
      </c>
      <c r="D23" s="264">
        <v>3.1304998779296875</v>
      </c>
      <c r="E23" s="264">
        <v>4620</v>
      </c>
      <c r="F23" s="264">
        <v>1841</v>
      </c>
      <c r="G23" s="264">
        <v>1607</v>
      </c>
      <c r="H23" s="264">
        <v>1475.8026449933525</v>
      </c>
      <c r="I23" s="264">
        <v>588.08499338371473</v>
      </c>
      <c r="J23" s="264">
        <v>2340</v>
      </c>
      <c r="K23" s="264">
        <v>1735</v>
      </c>
      <c r="L23" s="264">
        <v>350</v>
      </c>
      <c r="M23" s="264">
        <v>135</v>
      </c>
      <c r="N23" s="265">
        <v>5.7692307692307696E-2</v>
      </c>
      <c r="O23" s="264">
        <v>95</v>
      </c>
      <c r="P23" s="264">
        <v>10</v>
      </c>
      <c r="Q23" s="264">
        <v>105</v>
      </c>
      <c r="R23" s="265">
        <v>4.4871794871794872E-2</v>
      </c>
      <c r="S23" s="264">
        <v>0</v>
      </c>
      <c r="T23" s="264">
        <v>0</v>
      </c>
      <c r="U23" s="264">
        <v>10</v>
      </c>
      <c r="V23" s="264" t="s">
        <v>6</v>
      </c>
    </row>
    <row r="24" spans="1:22" x14ac:dyDescent="0.25">
      <c r="A24" s="264" t="s">
        <v>83</v>
      </c>
      <c r="B24" s="264" t="s">
        <v>129</v>
      </c>
      <c r="C24" s="264" t="s">
        <v>60</v>
      </c>
      <c r="D24" s="264">
        <v>5.5488000488281246</v>
      </c>
      <c r="E24" s="264">
        <v>3283</v>
      </c>
      <c r="F24" s="264">
        <v>1359</v>
      </c>
      <c r="G24" s="264">
        <v>1307</v>
      </c>
      <c r="H24" s="264">
        <v>591.65945269434451</v>
      </c>
      <c r="I24" s="264">
        <v>244.9178179139854</v>
      </c>
      <c r="J24" s="264">
        <v>1390</v>
      </c>
      <c r="K24" s="264">
        <v>1035</v>
      </c>
      <c r="L24" s="264">
        <v>140</v>
      </c>
      <c r="M24" s="264">
        <v>85</v>
      </c>
      <c r="N24" s="265">
        <v>6.1151079136690649E-2</v>
      </c>
      <c r="O24" s="264">
        <v>95</v>
      </c>
      <c r="P24" s="264">
        <v>30</v>
      </c>
      <c r="Q24" s="264">
        <v>125</v>
      </c>
      <c r="R24" s="265">
        <v>8.9928057553956831E-2</v>
      </c>
      <c r="S24" s="264">
        <v>10</v>
      </c>
      <c r="T24" s="264">
        <v>0</v>
      </c>
      <c r="U24" s="264">
        <v>0</v>
      </c>
      <c r="V24" s="264" t="s">
        <v>6</v>
      </c>
    </row>
    <row r="25" spans="1:22" x14ac:dyDescent="0.25">
      <c r="A25" s="264" t="s">
        <v>84</v>
      </c>
      <c r="B25" s="264" t="s">
        <v>129</v>
      </c>
      <c r="C25" s="264" t="s">
        <v>60</v>
      </c>
      <c r="D25" s="264">
        <v>12.61010009765625</v>
      </c>
      <c r="E25" s="264">
        <v>2120</v>
      </c>
      <c r="F25" s="264">
        <v>894</v>
      </c>
      <c r="G25" s="264">
        <v>861</v>
      </c>
      <c r="H25" s="264">
        <v>168.11920473129547</v>
      </c>
      <c r="I25" s="264">
        <v>70.895551429140639</v>
      </c>
      <c r="J25" s="264">
        <v>1045</v>
      </c>
      <c r="K25" s="264">
        <v>850</v>
      </c>
      <c r="L25" s="264">
        <v>90</v>
      </c>
      <c r="M25" s="264">
        <v>30</v>
      </c>
      <c r="N25" s="265">
        <v>2.8708133971291867E-2</v>
      </c>
      <c r="O25" s="264">
        <v>55</v>
      </c>
      <c r="P25" s="264">
        <v>10</v>
      </c>
      <c r="Q25" s="264">
        <v>65</v>
      </c>
      <c r="R25" s="265">
        <v>6.2200956937799042E-2</v>
      </c>
      <c r="S25" s="264">
        <v>0</v>
      </c>
      <c r="T25" s="264">
        <v>0</v>
      </c>
      <c r="U25" s="264">
        <v>0</v>
      </c>
      <c r="V25" s="264" t="s">
        <v>6</v>
      </c>
    </row>
    <row r="26" spans="1:22" x14ac:dyDescent="0.25">
      <c r="A26" s="264" t="s">
        <v>85</v>
      </c>
      <c r="B26" s="264" t="s">
        <v>129</v>
      </c>
      <c r="C26" s="264" t="s">
        <v>60</v>
      </c>
      <c r="D26" s="264">
        <v>9.0591998291015621</v>
      </c>
      <c r="E26" s="264">
        <v>6107</v>
      </c>
      <c r="F26" s="264">
        <v>2278</v>
      </c>
      <c r="G26" s="264">
        <v>2225</v>
      </c>
      <c r="H26" s="264">
        <v>674.12134793428618</v>
      </c>
      <c r="I26" s="264">
        <v>251.45708704671753</v>
      </c>
      <c r="J26" s="264">
        <v>3065</v>
      </c>
      <c r="K26" s="264">
        <v>2550</v>
      </c>
      <c r="L26" s="264">
        <v>265</v>
      </c>
      <c r="M26" s="264">
        <v>100</v>
      </c>
      <c r="N26" s="265">
        <v>3.2626427406199018E-2</v>
      </c>
      <c r="O26" s="264">
        <v>90</v>
      </c>
      <c r="P26" s="264">
        <v>30</v>
      </c>
      <c r="Q26" s="264">
        <v>120</v>
      </c>
      <c r="R26" s="265">
        <v>3.9151712887438822E-2</v>
      </c>
      <c r="S26" s="264">
        <v>0</v>
      </c>
      <c r="T26" s="264">
        <v>10</v>
      </c>
      <c r="U26" s="264">
        <v>20</v>
      </c>
      <c r="V26" s="264" t="s">
        <v>6</v>
      </c>
    </row>
    <row r="27" spans="1:22" x14ac:dyDescent="0.25">
      <c r="A27" s="46" t="s">
        <v>86</v>
      </c>
      <c r="B27" s="46" t="s">
        <v>129</v>
      </c>
      <c r="C27" s="46" t="s">
        <v>60</v>
      </c>
      <c r="D27" s="46">
        <v>353.61930000000001</v>
      </c>
      <c r="E27" s="46">
        <v>4402</v>
      </c>
      <c r="F27" s="46">
        <v>1730</v>
      </c>
      <c r="G27" s="46">
        <v>1652</v>
      </c>
      <c r="H27" s="46">
        <v>12.448415570077763</v>
      </c>
      <c r="I27" s="46">
        <v>4.8922669096398304</v>
      </c>
      <c r="J27" s="46">
        <v>2160</v>
      </c>
      <c r="K27" s="46">
        <v>1895</v>
      </c>
      <c r="L27" s="46">
        <v>155</v>
      </c>
      <c r="M27" s="46">
        <v>25</v>
      </c>
      <c r="N27" s="254">
        <v>1.1574074074074073E-2</v>
      </c>
      <c r="O27" s="46">
        <v>50</v>
      </c>
      <c r="P27" s="46">
        <v>20</v>
      </c>
      <c r="Q27" s="46">
        <v>70</v>
      </c>
      <c r="R27" s="254">
        <v>3.2407407407407406E-2</v>
      </c>
      <c r="S27" s="46">
        <v>0</v>
      </c>
      <c r="T27" s="46">
        <v>0</v>
      </c>
      <c r="U27" s="46">
        <v>15</v>
      </c>
      <c r="V27" s="46" t="s">
        <v>2</v>
      </c>
    </row>
    <row r="28" spans="1:22" x14ac:dyDescent="0.25">
      <c r="A28" s="266" t="s">
        <v>87</v>
      </c>
      <c r="B28" s="266" t="s">
        <v>129</v>
      </c>
      <c r="C28" s="266" t="s">
        <v>60</v>
      </c>
      <c r="D28" s="266">
        <v>7.2198999023437498</v>
      </c>
      <c r="E28" s="266">
        <v>2468</v>
      </c>
      <c r="F28" s="266">
        <v>1101</v>
      </c>
      <c r="G28" s="266">
        <v>1056</v>
      </c>
      <c r="H28" s="266">
        <v>341.83299400021167</v>
      </c>
      <c r="I28" s="266">
        <v>152.49518897659362</v>
      </c>
      <c r="J28" s="266">
        <v>1065</v>
      </c>
      <c r="K28" s="266">
        <v>800</v>
      </c>
      <c r="L28" s="266">
        <v>85</v>
      </c>
      <c r="M28" s="266">
        <v>100</v>
      </c>
      <c r="N28" s="267">
        <v>9.3896713615023469E-2</v>
      </c>
      <c r="O28" s="266">
        <v>60</v>
      </c>
      <c r="P28" s="266">
        <v>10</v>
      </c>
      <c r="Q28" s="266">
        <v>70</v>
      </c>
      <c r="R28" s="267">
        <v>6.5727699530516437E-2</v>
      </c>
      <c r="S28" s="266">
        <v>0</v>
      </c>
      <c r="T28" s="266">
        <v>0</v>
      </c>
      <c r="U28" s="266">
        <v>10</v>
      </c>
      <c r="V28" s="266" t="s">
        <v>5</v>
      </c>
    </row>
    <row r="29" spans="1:22" x14ac:dyDescent="0.25">
      <c r="A29" s="264" t="s">
        <v>88</v>
      </c>
      <c r="B29" s="264" t="s">
        <v>129</v>
      </c>
      <c r="C29" s="264" t="s">
        <v>60</v>
      </c>
      <c r="D29" s="264">
        <v>4.8495001220703129</v>
      </c>
      <c r="E29" s="264">
        <v>2840</v>
      </c>
      <c r="F29" s="264">
        <v>1219</v>
      </c>
      <c r="G29" s="264">
        <v>1200</v>
      </c>
      <c r="H29" s="264">
        <v>585.62736952516423</v>
      </c>
      <c r="I29" s="264">
        <v>251.36611389125886</v>
      </c>
      <c r="J29" s="264">
        <v>1315</v>
      </c>
      <c r="K29" s="264">
        <v>1100</v>
      </c>
      <c r="L29" s="264">
        <v>115</v>
      </c>
      <c r="M29" s="264">
        <v>20</v>
      </c>
      <c r="N29" s="265">
        <v>1.5209125475285171E-2</v>
      </c>
      <c r="O29" s="264">
        <v>60</v>
      </c>
      <c r="P29" s="264">
        <v>0</v>
      </c>
      <c r="Q29" s="264">
        <v>60</v>
      </c>
      <c r="R29" s="265">
        <v>4.5627376425855515E-2</v>
      </c>
      <c r="S29" s="264">
        <v>10</v>
      </c>
      <c r="T29" s="264">
        <v>0</v>
      </c>
      <c r="U29" s="264">
        <v>10</v>
      </c>
      <c r="V29" s="264" t="s">
        <v>6</v>
      </c>
    </row>
    <row r="30" spans="1:22" x14ac:dyDescent="0.25">
      <c r="A30" s="46" t="s">
        <v>89</v>
      </c>
      <c r="B30" s="46" t="s">
        <v>129</v>
      </c>
      <c r="C30" s="46" t="s">
        <v>60</v>
      </c>
      <c r="D30" s="46">
        <v>109.3633984375</v>
      </c>
      <c r="E30" s="46">
        <v>4119</v>
      </c>
      <c r="F30" s="46">
        <v>1494</v>
      </c>
      <c r="G30" s="46">
        <v>1431</v>
      </c>
      <c r="H30" s="46">
        <v>37.663423584573081</v>
      </c>
      <c r="I30" s="46">
        <v>13.660877600231167</v>
      </c>
      <c r="J30" s="46">
        <v>1970</v>
      </c>
      <c r="K30" s="46">
        <v>1720</v>
      </c>
      <c r="L30" s="46">
        <v>190</v>
      </c>
      <c r="M30" s="46">
        <v>10</v>
      </c>
      <c r="N30" s="254">
        <v>5.076142131979695E-3</v>
      </c>
      <c r="O30" s="46">
        <v>35</v>
      </c>
      <c r="P30" s="46">
        <v>10</v>
      </c>
      <c r="Q30" s="46">
        <v>45</v>
      </c>
      <c r="R30" s="254">
        <v>2.2842639593908629E-2</v>
      </c>
      <c r="S30" s="46">
        <v>10</v>
      </c>
      <c r="T30" s="46">
        <v>0</v>
      </c>
      <c r="U30" s="46">
        <v>0</v>
      </c>
      <c r="V30" s="46" t="s">
        <v>2</v>
      </c>
    </row>
    <row r="31" spans="1:22" x14ac:dyDescent="0.25">
      <c r="A31" s="46" t="s">
        <v>90</v>
      </c>
      <c r="B31" s="46" t="s">
        <v>129</v>
      </c>
      <c r="C31" s="46" t="s">
        <v>60</v>
      </c>
      <c r="D31" s="46">
        <v>755.82680000000005</v>
      </c>
      <c r="E31" s="46">
        <v>3548</v>
      </c>
      <c r="F31" s="46">
        <v>1892</v>
      </c>
      <c r="G31" s="46">
        <v>1370</v>
      </c>
      <c r="H31" s="46">
        <v>4.6941971361692918</v>
      </c>
      <c r="I31" s="46">
        <v>2.503218991440896</v>
      </c>
      <c r="J31" s="46">
        <v>1550</v>
      </c>
      <c r="K31" s="46">
        <v>1415</v>
      </c>
      <c r="L31" s="46">
        <v>85</v>
      </c>
      <c r="M31" s="46">
        <v>10</v>
      </c>
      <c r="N31" s="254">
        <v>6.4516129032258064E-3</v>
      </c>
      <c r="O31" s="46">
        <v>40</v>
      </c>
      <c r="P31" s="46">
        <v>0</v>
      </c>
      <c r="Q31" s="46">
        <v>40</v>
      </c>
      <c r="R31" s="254">
        <v>2.5806451612903226E-2</v>
      </c>
      <c r="S31" s="46">
        <v>0</v>
      </c>
      <c r="T31" s="46">
        <v>0</v>
      </c>
      <c r="U31" s="46">
        <v>0</v>
      </c>
      <c r="V31" s="46" t="s">
        <v>2</v>
      </c>
    </row>
    <row r="32" spans="1:22" x14ac:dyDescent="0.25">
      <c r="A32" s="46" t="s">
        <v>91</v>
      </c>
      <c r="B32" s="46" t="s">
        <v>129</v>
      </c>
      <c r="C32" s="46" t="s">
        <v>60</v>
      </c>
      <c r="D32" s="46">
        <v>237.9059</v>
      </c>
      <c r="E32" s="46">
        <v>4742</v>
      </c>
      <c r="F32" s="46">
        <v>1967</v>
      </c>
      <c r="G32" s="46">
        <v>1868</v>
      </c>
      <c r="H32" s="46">
        <v>19.932250524261903</v>
      </c>
      <c r="I32" s="46">
        <v>8.2679748589673476</v>
      </c>
      <c r="J32" s="46">
        <v>1850</v>
      </c>
      <c r="K32" s="46">
        <v>1620</v>
      </c>
      <c r="L32" s="46">
        <v>110</v>
      </c>
      <c r="M32" s="46">
        <v>25</v>
      </c>
      <c r="N32" s="254">
        <v>1.3513513513513514E-2</v>
      </c>
      <c r="O32" s="46">
        <v>60</v>
      </c>
      <c r="P32" s="46">
        <v>0</v>
      </c>
      <c r="Q32" s="46">
        <v>60</v>
      </c>
      <c r="R32" s="254">
        <v>3.2432432432432434E-2</v>
      </c>
      <c r="S32" s="46">
        <v>0</v>
      </c>
      <c r="T32" s="46">
        <v>0</v>
      </c>
      <c r="U32" s="46">
        <v>40</v>
      </c>
      <c r="V32" s="46" t="s">
        <v>2</v>
      </c>
    </row>
    <row r="33" spans="1:22" x14ac:dyDescent="0.25">
      <c r="A33" s="264" t="s">
        <v>92</v>
      </c>
      <c r="B33" s="264" t="s">
        <v>129</v>
      </c>
      <c r="C33" s="264" t="s">
        <v>60</v>
      </c>
      <c r="D33" s="264">
        <v>24.095200195312501</v>
      </c>
      <c r="E33" s="264">
        <v>3729</v>
      </c>
      <c r="F33" s="264">
        <v>1490</v>
      </c>
      <c r="G33" s="264">
        <v>1448</v>
      </c>
      <c r="H33" s="264">
        <v>154.76111299234785</v>
      </c>
      <c r="I33" s="264">
        <v>61.83804193043666</v>
      </c>
      <c r="J33" s="264">
        <v>1655</v>
      </c>
      <c r="K33" s="264">
        <v>1350</v>
      </c>
      <c r="L33" s="264">
        <v>185</v>
      </c>
      <c r="M33" s="264">
        <v>70</v>
      </c>
      <c r="N33" s="265">
        <v>4.2296072507552872E-2</v>
      </c>
      <c r="O33" s="264">
        <v>25</v>
      </c>
      <c r="P33" s="264">
        <v>10</v>
      </c>
      <c r="Q33" s="264">
        <v>35</v>
      </c>
      <c r="R33" s="265">
        <v>2.1148036253776436E-2</v>
      </c>
      <c r="S33" s="264">
        <v>0</v>
      </c>
      <c r="T33" s="264">
        <v>0</v>
      </c>
      <c r="U33" s="264">
        <v>15</v>
      </c>
      <c r="V33" s="264" t="s">
        <v>6</v>
      </c>
    </row>
    <row r="34" spans="1:22" x14ac:dyDescent="0.25">
      <c r="A34" s="264" t="s">
        <v>93</v>
      </c>
      <c r="B34" s="264" t="s">
        <v>129</v>
      </c>
      <c r="C34" s="264" t="s">
        <v>60</v>
      </c>
      <c r="D34" s="264">
        <v>3.9608999633789064</v>
      </c>
      <c r="E34" s="264">
        <v>3694</v>
      </c>
      <c r="F34" s="264">
        <v>1574</v>
      </c>
      <c r="G34" s="264">
        <v>1534</v>
      </c>
      <c r="H34" s="264">
        <v>932.61633319534201</v>
      </c>
      <c r="I34" s="264">
        <v>397.38443650499954</v>
      </c>
      <c r="J34" s="264">
        <v>1570</v>
      </c>
      <c r="K34" s="264">
        <v>1225</v>
      </c>
      <c r="L34" s="264">
        <v>160</v>
      </c>
      <c r="M34" s="264">
        <v>40</v>
      </c>
      <c r="N34" s="265">
        <v>2.5477707006369428E-2</v>
      </c>
      <c r="O34" s="264">
        <v>125</v>
      </c>
      <c r="P34" s="264">
        <v>0</v>
      </c>
      <c r="Q34" s="264">
        <v>125</v>
      </c>
      <c r="R34" s="265">
        <v>7.9617834394904455E-2</v>
      </c>
      <c r="S34" s="264">
        <v>0</v>
      </c>
      <c r="T34" s="264">
        <v>10</v>
      </c>
      <c r="U34" s="264">
        <v>15</v>
      </c>
      <c r="V34" s="264" t="s">
        <v>6</v>
      </c>
    </row>
    <row r="35" spans="1:22" x14ac:dyDescent="0.25">
      <c r="A35" s="264" t="s">
        <v>94</v>
      </c>
      <c r="B35" s="264" t="s">
        <v>129</v>
      </c>
      <c r="C35" s="264" t="s">
        <v>60</v>
      </c>
      <c r="D35" s="264">
        <v>9.2380999755859374</v>
      </c>
      <c r="E35" s="264">
        <v>3071</v>
      </c>
      <c r="F35" s="264">
        <v>1182</v>
      </c>
      <c r="G35" s="264">
        <v>1148</v>
      </c>
      <c r="H35" s="264">
        <v>332.42766457560646</v>
      </c>
      <c r="I35" s="264">
        <v>127.9483879936069</v>
      </c>
      <c r="J35" s="264">
        <v>1335</v>
      </c>
      <c r="K35" s="264">
        <v>1065</v>
      </c>
      <c r="L35" s="264">
        <v>145</v>
      </c>
      <c r="M35" s="264">
        <v>25</v>
      </c>
      <c r="N35" s="265">
        <v>1.8726591760299626E-2</v>
      </c>
      <c r="O35" s="264">
        <v>90</v>
      </c>
      <c r="P35" s="264">
        <v>0</v>
      </c>
      <c r="Q35" s="264">
        <v>90</v>
      </c>
      <c r="R35" s="265">
        <v>6.741573033707865E-2</v>
      </c>
      <c r="S35" s="264">
        <v>10</v>
      </c>
      <c r="T35" s="264">
        <v>0</v>
      </c>
      <c r="U35" s="264">
        <v>0</v>
      </c>
      <c r="V35" s="264" t="s">
        <v>6</v>
      </c>
    </row>
    <row r="36" spans="1:22" x14ac:dyDescent="0.25">
      <c r="A36" s="46" t="s">
        <v>95</v>
      </c>
      <c r="B36" s="46" t="s">
        <v>129</v>
      </c>
      <c r="C36" s="46" t="s">
        <v>60</v>
      </c>
      <c r="D36" s="46">
        <v>279.04730000000001</v>
      </c>
      <c r="E36" s="46">
        <v>3865</v>
      </c>
      <c r="F36" s="46">
        <v>1412</v>
      </c>
      <c r="G36" s="46">
        <v>1377</v>
      </c>
      <c r="H36" s="46">
        <v>13.850698429979433</v>
      </c>
      <c r="I36" s="46">
        <v>5.0600740447945558</v>
      </c>
      <c r="J36" s="46">
        <v>1905</v>
      </c>
      <c r="K36" s="46">
        <v>1565</v>
      </c>
      <c r="L36" s="46">
        <v>220</v>
      </c>
      <c r="M36" s="46">
        <v>25</v>
      </c>
      <c r="N36" s="254">
        <v>1.3123359580052493E-2</v>
      </c>
      <c r="O36" s="46">
        <v>70</v>
      </c>
      <c r="P36" s="46">
        <v>10</v>
      </c>
      <c r="Q36" s="46">
        <v>80</v>
      </c>
      <c r="R36" s="254">
        <v>4.1994750656167978E-2</v>
      </c>
      <c r="S36" s="46">
        <v>0</v>
      </c>
      <c r="T36" s="46">
        <v>0</v>
      </c>
      <c r="U36" s="46">
        <v>15</v>
      </c>
      <c r="V36" s="46" t="s">
        <v>2</v>
      </c>
    </row>
    <row r="37" spans="1:22" x14ac:dyDescent="0.25">
      <c r="A37" s="46" t="s">
        <v>96</v>
      </c>
      <c r="B37" s="46" t="s">
        <v>129</v>
      </c>
      <c r="C37" s="46" t="s">
        <v>60</v>
      </c>
      <c r="D37" s="46">
        <v>539.4579</v>
      </c>
      <c r="E37" s="46">
        <v>3541</v>
      </c>
      <c r="F37" s="46">
        <v>1324</v>
      </c>
      <c r="G37" s="46">
        <v>1276</v>
      </c>
      <c r="H37" s="46">
        <v>6.5639969309931319</v>
      </c>
      <c r="I37" s="46">
        <v>2.4543157121250796</v>
      </c>
      <c r="J37" s="46">
        <v>1770</v>
      </c>
      <c r="K37" s="46">
        <v>1520</v>
      </c>
      <c r="L37" s="46">
        <v>190</v>
      </c>
      <c r="M37" s="46">
        <v>10</v>
      </c>
      <c r="N37" s="254">
        <v>5.6497175141242938E-3</v>
      </c>
      <c r="O37" s="46">
        <v>40</v>
      </c>
      <c r="P37" s="46">
        <v>0</v>
      </c>
      <c r="Q37" s="46">
        <v>40</v>
      </c>
      <c r="R37" s="254">
        <v>2.2598870056497175E-2</v>
      </c>
      <c r="S37" s="46">
        <v>10</v>
      </c>
      <c r="T37" s="46">
        <v>0</v>
      </c>
      <c r="U37" s="46">
        <v>0</v>
      </c>
      <c r="V37" s="46" t="s">
        <v>2</v>
      </c>
    </row>
    <row r="38" spans="1:22" x14ac:dyDescent="0.25">
      <c r="A38" s="264" t="s">
        <v>97</v>
      </c>
      <c r="B38" s="264" t="s">
        <v>129</v>
      </c>
      <c r="C38" s="264" t="s">
        <v>60</v>
      </c>
      <c r="D38" s="264">
        <v>29.255700683593751</v>
      </c>
      <c r="E38" s="264">
        <v>5743</v>
      </c>
      <c r="F38" s="264">
        <v>2122</v>
      </c>
      <c r="G38" s="264">
        <v>2087</v>
      </c>
      <c r="H38" s="264">
        <v>196.30362171501864</v>
      </c>
      <c r="I38" s="264">
        <v>72.532872240861835</v>
      </c>
      <c r="J38" s="264">
        <v>2780</v>
      </c>
      <c r="K38" s="264">
        <v>2365</v>
      </c>
      <c r="L38" s="264">
        <v>240</v>
      </c>
      <c r="M38" s="264">
        <v>50</v>
      </c>
      <c r="N38" s="265">
        <v>1.7985611510791366E-2</v>
      </c>
      <c r="O38" s="264">
        <v>95</v>
      </c>
      <c r="P38" s="264">
        <v>0</v>
      </c>
      <c r="Q38" s="264">
        <v>95</v>
      </c>
      <c r="R38" s="265">
        <v>3.41726618705036E-2</v>
      </c>
      <c r="S38" s="264">
        <v>0</v>
      </c>
      <c r="T38" s="264">
        <v>0</v>
      </c>
      <c r="U38" s="264">
        <v>20</v>
      </c>
      <c r="V38" s="264" t="s">
        <v>6</v>
      </c>
    </row>
    <row r="39" spans="1:22" x14ac:dyDescent="0.25">
      <c r="A39" s="264" t="s">
        <v>98</v>
      </c>
      <c r="B39" s="264" t="s">
        <v>129</v>
      </c>
      <c r="C39" s="264" t="s">
        <v>60</v>
      </c>
      <c r="D39" s="264">
        <v>10.824300537109375</v>
      </c>
      <c r="E39" s="264">
        <v>6132</v>
      </c>
      <c r="F39" s="264">
        <v>2097</v>
      </c>
      <c r="G39" s="264">
        <v>2036</v>
      </c>
      <c r="H39" s="264">
        <v>566.50311758966996</v>
      </c>
      <c r="I39" s="264">
        <v>193.73076281564545</v>
      </c>
      <c r="J39" s="264">
        <v>2990</v>
      </c>
      <c r="K39" s="264">
        <v>2525</v>
      </c>
      <c r="L39" s="264">
        <v>310</v>
      </c>
      <c r="M39" s="264">
        <v>80</v>
      </c>
      <c r="N39" s="265">
        <v>2.6755852842809364E-2</v>
      </c>
      <c r="O39" s="264">
        <v>30</v>
      </c>
      <c r="P39" s="264">
        <v>15</v>
      </c>
      <c r="Q39" s="264">
        <v>45</v>
      </c>
      <c r="R39" s="265">
        <v>1.5050167224080268E-2</v>
      </c>
      <c r="S39" s="264">
        <v>0</v>
      </c>
      <c r="T39" s="264">
        <v>0</v>
      </c>
      <c r="U39" s="264">
        <v>25</v>
      </c>
      <c r="V39" s="264" t="s">
        <v>6</v>
      </c>
    </row>
    <row r="40" spans="1:22" x14ac:dyDescent="0.25">
      <c r="A40" s="264" t="s">
        <v>99</v>
      </c>
      <c r="B40" s="264" t="s">
        <v>129</v>
      </c>
      <c r="C40" s="264" t="s">
        <v>60</v>
      </c>
      <c r="D40" s="264">
        <v>4.949599914550781</v>
      </c>
      <c r="E40" s="264">
        <v>2498</v>
      </c>
      <c r="F40" s="264">
        <v>915</v>
      </c>
      <c r="G40" s="264">
        <v>897</v>
      </c>
      <c r="H40" s="264">
        <v>504.68725616719166</v>
      </c>
      <c r="I40" s="264">
        <v>184.86342649839085</v>
      </c>
      <c r="J40" s="264">
        <v>1070</v>
      </c>
      <c r="K40" s="264">
        <v>895</v>
      </c>
      <c r="L40" s="264">
        <v>85</v>
      </c>
      <c r="M40" s="264">
        <v>45</v>
      </c>
      <c r="N40" s="265">
        <v>4.2056074766355138E-2</v>
      </c>
      <c r="O40" s="264">
        <v>30</v>
      </c>
      <c r="P40" s="264">
        <v>0</v>
      </c>
      <c r="Q40" s="264">
        <v>30</v>
      </c>
      <c r="R40" s="265">
        <v>2.8037383177570093E-2</v>
      </c>
      <c r="S40" s="264">
        <v>0</v>
      </c>
      <c r="T40" s="264">
        <v>0</v>
      </c>
      <c r="U40" s="264">
        <v>20</v>
      </c>
      <c r="V40" s="264" t="s">
        <v>6</v>
      </c>
    </row>
    <row r="41" spans="1:22" x14ac:dyDescent="0.25">
      <c r="A41" s="264" t="s">
        <v>100</v>
      </c>
      <c r="B41" s="264" t="s">
        <v>129</v>
      </c>
      <c r="C41" s="264" t="s">
        <v>60</v>
      </c>
      <c r="D41" s="264">
        <v>5.2111999511718752</v>
      </c>
      <c r="E41" s="264">
        <v>2509</v>
      </c>
      <c r="F41" s="264">
        <v>879</v>
      </c>
      <c r="G41" s="264">
        <v>870</v>
      </c>
      <c r="H41" s="264">
        <v>481.46300727451177</v>
      </c>
      <c r="I41" s="264">
        <v>168.67516277174008</v>
      </c>
      <c r="J41" s="264">
        <v>1155</v>
      </c>
      <c r="K41" s="264">
        <v>945</v>
      </c>
      <c r="L41" s="264">
        <v>130</v>
      </c>
      <c r="M41" s="264">
        <v>45</v>
      </c>
      <c r="N41" s="265">
        <v>3.896103896103896E-2</v>
      </c>
      <c r="O41" s="264">
        <v>25</v>
      </c>
      <c r="P41" s="264">
        <v>0</v>
      </c>
      <c r="Q41" s="264">
        <v>25</v>
      </c>
      <c r="R41" s="265">
        <v>2.1645021645021644E-2</v>
      </c>
      <c r="S41" s="264">
        <v>0</v>
      </c>
      <c r="T41" s="264">
        <v>0</v>
      </c>
      <c r="U41" s="264">
        <v>10</v>
      </c>
      <c r="V41" s="264" t="s">
        <v>6</v>
      </c>
    </row>
    <row r="42" spans="1:22" x14ac:dyDescent="0.25">
      <c r="A42" s="264" t="s">
        <v>101</v>
      </c>
      <c r="B42" s="264" t="s">
        <v>129</v>
      </c>
      <c r="C42" s="264" t="s">
        <v>60</v>
      </c>
      <c r="D42" s="264">
        <v>5.2155999755859375</v>
      </c>
      <c r="E42" s="264">
        <v>2241</v>
      </c>
      <c r="F42" s="264">
        <v>792</v>
      </c>
      <c r="G42" s="264">
        <v>790</v>
      </c>
      <c r="H42" s="264">
        <v>429.67252291012574</v>
      </c>
      <c r="I42" s="264">
        <v>151.85213661080749</v>
      </c>
      <c r="J42" s="264">
        <v>1100</v>
      </c>
      <c r="K42" s="264">
        <v>910</v>
      </c>
      <c r="L42" s="264">
        <v>115</v>
      </c>
      <c r="M42" s="264">
        <v>15</v>
      </c>
      <c r="N42" s="265">
        <v>1.3636363636363636E-2</v>
      </c>
      <c r="O42" s="264">
        <v>40</v>
      </c>
      <c r="P42" s="264">
        <v>0</v>
      </c>
      <c r="Q42" s="264">
        <v>40</v>
      </c>
      <c r="R42" s="265">
        <v>3.6363636363636362E-2</v>
      </c>
      <c r="S42" s="264">
        <v>0</v>
      </c>
      <c r="T42" s="264">
        <v>0</v>
      </c>
      <c r="U42" s="264">
        <v>15</v>
      </c>
      <c r="V42" s="264" t="s">
        <v>6</v>
      </c>
    </row>
    <row r="43" spans="1:22" x14ac:dyDescent="0.25">
      <c r="A43" s="46" t="s">
        <v>102</v>
      </c>
      <c r="B43" s="46" t="s">
        <v>129</v>
      </c>
      <c r="C43" s="46" t="s">
        <v>60</v>
      </c>
      <c r="D43" s="46">
        <v>582.41809999999998</v>
      </c>
      <c r="E43" s="46">
        <v>3544</v>
      </c>
      <c r="F43" s="46">
        <v>1536</v>
      </c>
      <c r="G43" s="46">
        <v>1446</v>
      </c>
      <c r="H43" s="46">
        <v>6.0849757244838374</v>
      </c>
      <c r="I43" s="46">
        <v>2.6372806751713247</v>
      </c>
      <c r="J43" s="46">
        <v>1510</v>
      </c>
      <c r="K43" s="46">
        <v>1235</v>
      </c>
      <c r="L43" s="46">
        <v>80</v>
      </c>
      <c r="M43" s="46">
        <v>60</v>
      </c>
      <c r="N43" s="254">
        <v>3.9735099337748346E-2</v>
      </c>
      <c r="O43" s="46">
        <v>85</v>
      </c>
      <c r="P43" s="46">
        <v>10</v>
      </c>
      <c r="Q43" s="46">
        <v>95</v>
      </c>
      <c r="R43" s="254">
        <v>6.2913907284768214E-2</v>
      </c>
      <c r="S43" s="46">
        <v>0</v>
      </c>
      <c r="T43" s="46">
        <v>0</v>
      </c>
      <c r="U43" s="46">
        <v>45</v>
      </c>
      <c r="V43" s="46" t="s">
        <v>2</v>
      </c>
    </row>
  </sheetData>
  <sortState ref="A2:WVM61">
    <sortCondition ref="A2:A61"/>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4"/>
  <sheetViews>
    <sheetView workbookViewId="0">
      <selection activeCell="N1" sqref="N1:N1048576"/>
    </sheetView>
  </sheetViews>
  <sheetFormatPr defaultRowHeight="15" x14ac:dyDescent="0.25"/>
  <cols>
    <col min="1" max="1" width="10.42578125" style="45" bestFit="1" customWidth="1"/>
    <col min="2" max="5" width="9.140625" style="53"/>
    <col min="6" max="6" width="9.140625" style="55"/>
    <col min="7" max="7" width="9.140625" style="57"/>
    <col min="8" max="14" width="9.140625" style="53"/>
  </cols>
  <sheetData>
    <row r="1" spans="1:14" x14ac:dyDescent="0.25">
      <c r="A1" s="51" t="s">
        <v>43</v>
      </c>
      <c r="B1" s="52" t="s">
        <v>44</v>
      </c>
      <c r="C1" s="52" t="s">
        <v>45</v>
      </c>
      <c r="D1" s="52" t="s">
        <v>46</v>
      </c>
      <c r="E1" s="52" t="s">
        <v>47</v>
      </c>
      <c r="F1" s="54" t="s">
        <v>48</v>
      </c>
      <c r="G1" s="56" t="s">
        <v>49</v>
      </c>
      <c r="H1" s="52" t="s">
        <v>50</v>
      </c>
      <c r="I1" s="52" t="s">
        <v>51</v>
      </c>
      <c r="J1" s="52" t="s">
        <v>52</v>
      </c>
      <c r="K1" s="52" t="s">
        <v>53</v>
      </c>
      <c r="L1" s="52" t="s">
        <v>54</v>
      </c>
      <c r="M1" s="52" t="s">
        <v>55</v>
      </c>
      <c r="N1" s="52" t="s">
        <v>56</v>
      </c>
    </row>
    <row r="2" spans="1:14" x14ac:dyDescent="0.25">
      <c r="A2" s="51">
        <v>5800000</v>
      </c>
      <c r="B2" s="52">
        <v>164689</v>
      </c>
      <c r="C2" s="52">
        <v>163067</v>
      </c>
      <c r="D2" s="52">
        <v>76619</v>
      </c>
      <c r="E2" s="52">
        <v>70445</v>
      </c>
      <c r="F2" s="54">
        <v>42</v>
      </c>
      <c r="G2" s="56">
        <v>3924.48</v>
      </c>
      <c r="H2" s="52">
        <v>74740</v>
      </c>
      <c r="I2" s="52">
        <v>61830</v>
      </c>
      <c r="J2" s="52">
        <v>4625</v>
      </c>
      <c r="K2" s="52">
        <v>3635</v>
      </c>
      <c r="L2" s="52">
        <v>3355</v>
      </c>
      <c r="M2" s="52">
        <v>320</v>
      </c>
      <c r="N2" s="52">
        <v>980</v>
      </c>
    </row>
    <row r="3" spans="1:14" x14ac:dyDescent="0.25">
      <c r="A3" s="51">
        <v>5800001.0099999998</v>
      </c>
      <c r="B3" s="52">
        <v>6720</v>
      </c>
      <c r="C3" s="52">
        <v>6686</v>
      </c>
      <c r="D3" s="52">
        <v>2992</v>
      </c>
      <c r="E3" s="52">
        <v>2849</v>
      </c>
      <c r="F3" s="54">
        <v>230.7</v>
      </c>
      <c r="G3" s="56">
        <v>29.13</v>
      </c>
      <c r="H3" s="52">
        <v>2735</v>
      </c>
      <c r="I3" s="52">
        <v>2205</v>
      </c>
      <c r="J3" s="52">
        <v>135</v>
      </c>
      <c r="K3" s="52">
        <v>125</v>
      </c>
      <c r="L3" s="52">
        <v>210</v>
      </c>
      <c r="M3" s="52">
        <v>35</v>
      </c>
      <c r="N3" s="52">
        <v>25</v>
      </c>
    </row>
    <row r="4" spans="1:14" x14ac:dyDescent="0.25">
      <c r="A4" s="51">
        <v>5800001.0199999996</v>
      </c>
      <c r="B4" s="52">
        <v>2923</v>
      </c>
      <c r="C4" s="52">
        <v>2923</v>
      </c>
      <c r="D4" s="52">
        <v>1942</v>
      </c>
      <c r="E4" s="52">
        <v>1750</v>
      </c>
      <c r="F4" s="54">
        <v>2425.9</v>
      </c>
      <c r="G4" s="56">
        <v>1.2</v>
      </c>
      <c r="H4" s="52">
        <v>1090</v>
      </c>
      <c r="I4" s="52">
        <v>750</v>
      </c>
      <c r="J4" s="52">
        <v>75</v>
      </c>
      <c r="K4" s="52">
        <v>85</v>
      </c>
      <c r="L4" s="52">
        <v>145</v>
      </c>
      <c r="M4" s="52">
        <v>10</v>
      </c>
      <c r="N4" s="52">
        <v>25</v>
      </c>
    </row>
    <row r="5" spans="1:14" x14ac:dyDescent="0.25">
      <c r="A5" s="51">
        <v>5800001.0300000003</v>
      </c>
      <c r="B5" s="52">
        <v>5242</v>
      </c>
      <c r="C5" s="52">
        <v>5056</v>
      </c>
      <c r="D5" s="52">
        <v>2097</v>
      </c>
      <c r="E5" s="52">
        <v>2012</v>
      </c>
      <c r="F5" s="54">
        <v>25.4</v>
      </c>
      <c r="G5" s="56">
        <v>206.46</v>
      </c>
      <c r="H5" s="52">
        <v>2645</v>
      </c>
      <c r="I5" s="52">
        <v>2350</v>
      </c>
      <c r="J5" s="52">
        <v>180</v>
      </c>
      <c r="K5" s="52">
        <v>50</v>
      </c>
      <c r="L5" s="52">
        <v>45</v>
      </c>
      <c r="M5" s="52">
        <v>15</v>
      </c>
      <c r="N5" s="52">
        <v>10</v>
      </c>
    </row>
    <row r="6" spans="1:14" x14ac:dyDescent="0.25">
      <c r="A6" s="51">
        <v>5800001.0499999998</v>
      </c>
      <c r="B6" s="52">
        <v>2167</v>
      </c>
      <c r="C6" s="52">
        <v>2096</v>
      </c>
      <c r="D6" s="52">
        <v>915</v>
      </c>
      <c r="E6" s="52">
        <v>812</v>
      </c>
      <c r="F6" s="54">
        <v>39.9</v>
      </c>
      <c r="G6" s="56">
        <v>54.25</v>
      </c>
      <c r="H6" s="52">
        <v>1115</v>
      </c>
      <c r="I6" s="52">
        <v>1050</v>
      </c>
      <c r="J6" s="52">
        <v>40</v>
      </c>
      <c r="K6" s="52">
        <v>10</v>
      </c>
      <c r="L6" s="52">
        <v>15</v>
      </c>
      <c r="M6" s="52">
        <v>0</v>
      </c>
      <c r="N6" s="52">
        <v>0</v>
      </c>
    </row>
    <row r="7" spans="1:14" x14ac:dyDescent="0.25">
      <c r="A7" s="51">
        <v>5800001.0599999996</v>
      </c>
      <c r="B7" s="52">
        <v>6098</v>
      </c>
      <c r="C7" s="52">
        <v>6005</v>
      </c>
      <c r="D7" s="52">
        <v>2752</v>
      </c>
      <c r="E7" s="52">
        <v>2507</v>
      </c>
      <c r="F7" s="54">
        <v>440.5</v>
      </c>
      <c r="G7" s="56">
        <v>13.84</v>
      </c>
      <c r="H7" s="52">
        <v>2840</v>
      </c>
      <c r="I7" s="52">
        <v>2450</v>
      </c>
      <c r="J7" s="52">
        <v>170</v>
      </c>
      <c r="K7" s="52">
        <v>60</v>
      </c>
      <c r="L7" s="52">
        <v>105</v>
      </c>
      <c r="M7" s="52">
        <v>10</v>
      </c>
      <c r="N7" s="52">
        <v>40</v>
      </c>
    </row>
    <row r="8" spans="1:14" x14ac:dyDescent="0.25">
      <c r="A8" s="51">
        <v>5800002</v>
      </c>
      <c r="B8" s="52">
        <v>4729</v>
      </c>
      <c r="C8" s="52">
        <v>4559</v>
      </c>
      <c r="D8" s="52">
        <v>2415</v>
      </c>
      <c r="E8" s="52">
        <v>2159</v>
      </c>
      <c r="F8" s="54">
        <v>1553</v>
      </c>
      <c r="G8" s="56">
        <v>3.05</v>
      </c>
      <c r="H8" s="52">
        <v>2180</v>
      </c>
      <c r="I8" s="52">
        <v>1605</v>
      </c>
      <c r="J8" s="52">
        <v>220</v>
      </c>
      <c r="K8" s="52">
        <v>175</v>
      </c>
      <c r="L8" s="52">
        <v>120</v>
      </c>
      <c r="M8" s="52">
        <v>30</v>
      </c>
      <c r="N8" s="52">
        <v>30</v>
      </c>
    </row>
    <row r="9" spans="1:14" x14ac:dyDescent="0.25">
      <c r="A9" s="51">
        <v>5800003</v>
      </c>
      <c r="B9" s="52">
        <v>3694</v>
      </c>
      <c r="C9" s="52">
        <v>3856</v>
      </c>
      <c r="D9" s="52">
        <v>2321</v>
      </c>
      <c r="E9" s="52">
        <v>1946</v>
      </c>
      <c r="F9" s="54">
        <v>1737.1</v>
      </c>
      <c r="G9" s="56">
        <v>2.13</v>
      </c>
      <c r="H9" s="52">
        <v>1885</v>
      </c>
      <c r="I9" s="52">
        <v>1370</v>
      </c>
      <c r="J9" s="52">
        <v>145</v>
      </c>
      <c r="K9" s="52">
        <v>160</v>
      </c>
      <c r="L9" s="52">
        <v>155</v>
      </c>
      <c r="M9" s="52">
        <v>20</v>
      </c>
      <c r="N9" s="52">
        <v>30</v>
      </c>
    </row>
    <row r="10" spans="1:14" x14ac:dyDescent="0.25">
      <c r="A10" s="51">
        <v>5800004</v>
      </c>
      <c r="B10" s="52">
        <v>4512</v>
      </c>
      <c r="C10" s="52">
        <v>4688</v>
      </c>
      <c r="D10" s="52">
        <v>2644</v>
      </c>
      <c r="E10" s="52">
        <v>2278</v>
      </c>
      <c r="F10" s="54">
        <v>1709.9</v>
      </c>
      <c r="G10" s="56">
        <v>2.64</v>
      </c>
      <c r="H10" s="52">
        <v>2270</v>
      </c>
      <c r="I10" s="52">
        <v>1705</v>
      </c>
      <c r="J10" s="52">
        <v>155</v>
      </c>
      <c r="K10" s="52">
        <v>175</v>
      </c>
      <c r="L10" s="52">
        <v>200</v>
      </c>
      <c r="M10" s="52">
        <v>20</v>
      </c>
      <c r="N10" s="52">
        <v>15</v>
      </c>
    </row>
    <row r="11" spans="1:14" x14ac:dyDescent="0.25">
      <c r="A11" s="51">
        <v>5800005</v>
      </c>
      <c r="B11" s="52">
        <v>2135</v>
      </c>
      <c r="C11" s="52">
        <v>2132</v>
      </c>
      <c r="D11" s="52">
        <v>1723</v>
      </c>
      <c r="E11" s="52">
        <v>1337</v>
      </c>
      <c r="F11" s="54">
        <v>1443</v>
      </c>
      <c r="G11" s="56">
        <v>1.48</v>
      </c>
      <c r="H11" s="52">
        <v>830</v>
      </c>
      <c r="I11" s="52">
        <v>495</v>
      </c>
      <c r="J11" s="52">
        <v>45</v>
      </c>
      <c r="K11" s="52">
        <v>150</v>
      </c>
      <c r="L11" s="52">
        <v>130</v>
      </c>
      <c r="M11" s="52">
        <v>0</v>
      </c>
      <c r="N11" s="52">
        <v>10</v>
      </c>
    </row>
    <row r="12" spans="1:14" x14ac:dyDescent="0.25">
      <c r="A12" s="51">
        <v>5800006</v>
      </c>
      <c r="B12" s="52">
        <v>4094</v>
      </c>
      <c r="C12" s="52">
        <v>4066</v>
      </c>
      <c r="D12" s="52">
        <v>2160</v>
      </c>
      <c r="E12" s="52">
        <v>1931</v>
      </c>
      <c r="F12" s="54">
        <v>824</v>
      </c>
      <c r="G12" s="56">
        <v>4.97</v>
      </c>
      <c r="H12" s="52">
        <v>1840</v>
      </c>
      <c r="I12" s="52">
        <v>1405</v>
      </c>
      <c r="J12" s="52">
        <v>135</v>
      </c>
      <c r="K12" s="52">
        <v>180</v>
      </c>
      <c r="L12" s="52">
        <v>70</v>
      </c>
      <c r="M12" s="52">
        <v>15</v>
      </c>
      <c r="N12" s="52">
        <v>35</v>
      </c>
    </row>
    <row r="13" spans="1:14" x14ac:dyDescent="0.25">
      <c r="A13" s="51">
        <v>5800007</v>
      </c>
      <c r="B13" s="52">
        <v>6606</v>
      </c>
      <c r="C13" s="52">
        <v>6058</v>
      </c>
      <c r="D13" s="52">
        <v>2765</v>
      </c>
      <c r="E13" s="52">
        <v>2693</v>
      </c>
      <c r="F13" s="54">
        <v>495.3</v>
      </c>
      <c r="G13" s="56">
        <v>13.34</v>
      </c>
      <c r="H13" s="52">
        <v>3040</v>
      </c>
      <c r="I13" s="52">
        <v>2685</v>
      </c>
      <c r="J13" s="52">
        <v>140</v>
      </c>
      <c r="K13" s="52">
        <v>125</v>
      </c>
      <c r="L13" s="52">
        <v>65</v>
      </c>
      <c r="M13" s="52">
        <v>10</v>
      </c>
      <c r="N13" s="52">
        <v>25</v>
      </c>
    </row>
    <row r="14" spans="1:14" x14ac:dyDescent="0.25">
      <c r="A14" s="51">
        <v>5800008</v>
      </c>
      <c r="B14" s="52">
        <v>3869</v>
      </c>
      <c r="C14" s="52">
        <v>3985</v>
      </c>
      <c r="D14" s="52">
        <v>1643</v>
      </c>
      <c r="E14" s="52">
        <v>1573</v>
      </c>
      <c r="F14" s="54">
        <v>303.5</v>
      </c>
      <c r="G14" s="56">
        <v>12.75</v>
      </c>
      <c r="H14" s="52">
        <v>1780</v>
      </c>
      <c r="I14" s="52">
        <v>1415</v>
      </c>
      <c r="J14" s="52">
        <v>100</v>
      </c>
      <c r="K14" s="52">
        <v>130</v>
      </c>
      <c r="L14" s="52">
        <v>120</v>
      </c>
      <c r="M14" s="52">
        <v>0</v>
      </c>
      <c r="N14" s="52">
        <v>10</v>
      </c>
    </row>
    <row r="15" spans="1:14" x14ac:dyDescent="0.25">
      <c r="A15" s="51">
        <v>5800009</v>
      </c>
      <c r="B15" s="52">
        <v>6021</v>
      </c>
      <c r="C15" s="52">
        <v>6198</v>
      </c>
      <c r="D15" s="52">
        <v>2854</v>
      </c>
      <c r="E15" s="52">
        <v>2730</v>
      </c>
      <c r="F15" s="54">
        <v>924.9</v>
      </c>
      <c r="G15" s="56">
        <v>6.51</v>
      </c>
      <c r="H15" s="52">
        <v>2290</v>
      </c>
      <c r="I15" s="52">
        <v>1730</v>
      </c>
      <c r="J15" s="52">
        <v>190</v>
      </c>
      <c r="K15" s="52">
        <v>140</v>
      </c>
      <c r="L15" s="52">
        <v>180</v>
      </c>
      <c r="M15" s="52">
        <v>10</v>
      </c>
      <c r="N15" s="52">
        <v>35</v>
      </c>
    </row>
    <row r="16" spans="1:14" x14ac:dyDescent="0.25">
      <c r="A16" s="51">
        <v>5800010</v>
      </c>
      <c r="B16" s="52">
        <v>3068</v>
      </c>
      <c r="C16" s="52">
        <v>3005</v>
      </c>
      <c r="D16" s="52">
        <v>1894</v>
      </c>
      <c r="E16" s="52">
        <v>1611</v>
      </c>
      <c r="F16" s="54">
        <v>1734.1</v>
      </c>
      <c r="G16" s="56">
        <v>1.77</v>
      </c>
      <c r="H16" s="52">
        <v>1240</v>
      </c>
      <c r="I16" s="52">
        <v>780</v>
      </c>
      <c r="J16" s="52">
        <v>95</v>
      </c>
      <c r="K16" s="52">
        <v>205</v>
      </c>
      <c r="L16" s="52">
        <v>155</v>
      </c>
      <c r="M16" s="52">
        <v>0</v>
      </c>
      <c r="N16" s="52">
        <v>0</v>
      </c>
    </row>
    <row r="17" spans="1:14" x14ac:dyDescent="0.25">
      <c r="A17" s="51">
        <v>5800011</v>
      </c>
      <c r="B17" s="52">
        <v>2205</v>
      </c>
      <c r="C17" s="52">
        <v>2269</v>
      </c>
      <c r="D17" s="52">
        <v>1528</v>
      </c>
      <c r="E17" s="52">
        <v>1251</v>
      </c>
      <c r="F17" s="54">
        <v>2575.6</v>
      </c>
      <c r="G17" s="56">
        <v>0.86</v>
      </c>
      <c r="H17" s="52">
        <v>775</v>
      </c>
      <c r="I17" s="52">
        <v>470</v>
      </c>
      <c r="J17" s="52">
        <v>45</v>
      </c>
      <c r="K17" s="52">
        <v>110</v>
      </c>
      <c r="L17" s="52">
        <v>140</v>
      </c>
      <c r="M17" s="52">
        <v>0</v>
      </c>
      <c r="N17" s="52">
        <v>10</v>
      </c>
    </row>
    <row r="18" spans="1:14" x14ac:dyDescent="0.25">
      <c r="A18" s="51">
        <v>5800012</v>
      </c>
      <c r="B18" s="52">
        <v>2167</v>
      </c>
      <c r="C18" s="52">
        <v>2251</v>
      </c>
      <c r="D18" s="52">
        <v>1329</v>
      </c>
      <c r="E18" s="52">
        <v>1132</v>
      </c>
      <c r="F18" s="54">
        <v>1040.5</v>
      </c>
      <c r="G18" s="56">
        <v>2.08</v>
      </c>
      <c r="H18" s="52">
        <v>1055</v>
      </c>
      <c r="I18" s="52">
        <v>710</v>
      </c>
      <c r="J18" s="52">
        <v>105</v>
      </c>
      <c r="K18" s="52">
        <v>155</v>
      </c>
      <c r="L18" s="52">
        <v>60</v>
      </c>
      <c r="M18" s="52">
        <v>10</v>
      </c>
      <c r="N18" s="52">
        <v>25</v>
      </c>
    </row>
    <row r="19" spans="1:14" x14ac:dyDescent="0.25">
      <c r="A19" s="51">
        <v>5800013</v>
      </c>
      <c r="B19" s="52">
        <v>5</v>
      </c>
      <c r="C19" s="52">
        <v>312</v>
      </c>
      <c r="D19" s="52">
        <v>3</v>
      </c>
      <c r="E19" s="52">
        <v>2</v>
      </c>
      <c r="F19" s="54">
        <v>0.2</v>
      </c>
      <c r="G19" s="56">
        <v>25.66</v>
      </c>
      <c r="H19" s="52"/>
      <c r="I19" s="52"/>
      <c r="J19" s="52"/>
      <c r="K19" s="52"/>
      <c r="L19" s="52"/>
      <c r="M19" s="52"/>
      <c r="N19" s="52"/>
    </row>
    <row r="20" spans="1:14" x14ac:dyDescent="0.25">
      <c r="A20" s="51">
        <v>5800014</v>
      </c>
      <c r="B20" s="52">
        <v>3110</v>
      </c>
      <c r="C20" s="52">
        <v>3135</v>
      </c>
      <c r="D20" s="52">
        <v>1840</v>
      </c>
      <c r="E20" s="52">
        <v>1527</v>
      </c>
      <c r="F20" s="54">
        <v>965.2</v>
      </c>
      <c r="G20" s="56">
        <v>3.22</v>
      </c>
      <c r="H20" s="52">
        <v>1145</v>
      </c>
      <c r="I20" s="52">
        <v>750</v>
      </c>
      <c r="J20" s="52">
        <v>145</v>
      </c>
      <c r="K20" s="52">
        <v>170</v>
      </c>
      <c r="L20" s="52">
        <v>75</v>
      </c>
      <c r="M20" s="52">
        <v>0</v>
      </c>
      <c r="N20" s="52">
        <v>0</v>
      </c>
    </row>
    <row r="21" spans="1:14" x14ac:dyDescent="0.25">
      <c r="A21" s="51">
        <v>5800015</v>
      </c>
      <c r="B21" s="52">
        <v>3656</v>
      </c>
      <c r="C21" s="52">
        <v>3710</v>
      </c>
      <c r="D21" s="52">
        <v>2127</v>
      </c>
      <c r="E21" s="52">
        <v>1890</v>
      </c>
      <c r="F21" s="54">
        <v>1889.8</v>
      </c>
      <c r="G21" s="56">
        <v>1.93</v>
      </c>
      <c r="H21" s="52">
        <v>1295</v>
      </c>
      <c r="I21" s="52">
        <v>765</v>
      </c>
      <c r="J21" s="52">
        <v>100</v>
      </c>
      <c r="K21" s="52">
        <v>255</v>
      </c>
      <c r="L21" s="52">
        <v>120</v>
      </c>
      <c r="M21" s="52">
        <v>10</v>
      </c>
      <c r="N21" s="52">
        <v>45</v>
      </c>
    </row>
    <row r="22" spans="1:14" x14ac:dyDescent="0.25">
      <c r="A22" s="51">
        <v>5800016.0099999998</v>
      </c>
      <c r="B22" s="52">
        <v>2002</v>
      </c>
      <c r="C22" s="52">
        <v>2031</v>
      </c>
      <c r="D22" s="52">
        <v>1011</v>
      </c>
      <c r="E22" s="52">
        <v>910</v>
      </c>
      <c r="F22" s="54">
        <v>363.9</v>
      </c>
      <c r="G22" s="56">
        <v>5.5</v>
      </c>
      <c r="H22" s="52">
        <v>955</v>
      </c>
      <c r="I22" s="52">
        <v>690</v>
      </c>
      <c r="J22" s="52">
        <v>80</v>
      </c>
      <c r="K22" s="52">
        <v>70</v>
      </c>
      <c r="L22" s="52">
        <v>90</v>
      </c>
      <c r="M22" s="52">
        <v>10</v>
      </c>
      <c r="N22" s="52">
        <v>20</v>
      </c>
    </row>
    <row r="23" spans="1:14" x14ac:dyDescent="0.25">
      <c r="A23" s="51">
        <v>5800016.0199999996</v>
      </c>
      <c r="B23" s="52">
        <v>4228</v>
      </c>
      <c r="C23" s="52">
        <v>4292</v>
      </c>
      <c r="D23" s="52">
        <v>1879</v>
      </c>
      <c r="E23" s="52">
        <v>1796</v>
      </c>
      <c r="F23" s="54">
        <v>1985.9</v>
      </c>
      <c r="G23" s="56">
        <v>2.13</v>
      </c>
      <c r="H23" s="52">
        <v>1800</v>
      </c>
      <c r="I23" s="52">
        <v>1430</v>
      </c>
      <c r="J23" s="52">
        <v>155</v>
      </c>
      <c r="K23" s="52">
        <v>60</v>
      </c>
      <c r="L23" s="52">
        <v>135</v>
      </c>
      <c r="M23" s="52">
        <v>10</v>
      </c>
      <c r="N23" s="52">
        <v>15</v>
      </c>
    </row>
    <row r="24" spans="1:14" x14ac:dyDescent="0.25">
      <c r="A24" s="51">
        <v>5800017.0099999998</v>
      </c>
      <c r="B24" s="52">
        <v>4337</v>
      </c>
      <c r="C24" s="52">
        <v>4578</v>
      </c>
      <c r="D24" s="52">
        <v>1677</v>
      </c>
      <c r="E24" s="52">
        <v>1629</v>
      </c>
      <c r="F24" s="54">
        <v>1384.1</v>
      </c>
      <c r="G24" s="56">
        <v>3.13</v>
      </c>
      <c r="H24" s="52">
        <v>1905</v>
      </c>
      <c r="I24" s="52">
        <v>1585</v>
      </c>
      <c r="J24" s="52">
        <v>110</v>
      </c>
      <c r="K24" s="52">
        <v>120</v>
      </c>
      <c r="L24" s="52">
        <v>50</v>
      </c>
      <c r="M24" s="52">
        <v>10</v>
      </c>
      <c r="N24" s="52">
        <v>35</v>
      </c>
    </row>
    <row r="25" spans="1:14" x14ac:dyDescent="0.25">
      <c r="A25" s="51">
        <v>5800017.0199999996</v>
      </c>
      <c r="B25" s="52">
        <v>3304</v>
      </c>
      <c r="C25" s="52">
        <v>3245</v>
      </c>
      <c r="D25" s="52">
        <v>1419</v>
      </c>
      <c r="E25" s="52">
        <v>1344</v>
      </c>
      <c r="F25" s="54">
        <v>583.70000000000005</v>
      </c>
      <c r="G25" s="56">
        <v>5.66</v>
      </c>
      <c r="H25" s="52">
        <v>1525</v>
      </c>
      <c r="I25" s="52">
        <v>1205</v>
      </c>
      <c r="J25" s="52">
        <v>120</v>
      </c>
      <c r="K25" s="52">
        <v>95</v>
      </c>
      <c r="L25" s="52">
        <v>70</v>
      </c>
      <c r="M25" s="52">
        <v>10</v>
      </c>
      <c r="N25" s="52">
        <v>25</v>
      </c>
    </row>
    <row r="26" spans="1:14" x14ac:dyDescent="0.25">
      <c r="A26" s="51">
        <v>5800100</v>
      </c>
      <c r="B26" s="52">
        <v>2108</v>
      </c>
      <c r="C26" s="52">
        <v>2149</v>
      </c>
      <c r="D26" s="52">
        <v>907</v>
      </c>
      <c r="E26" s="52">
        <v>871</v>
      </c>
      <c r="F26" s="54">
        <v>164.5</v>
      </c>
      <c r="G26" s="56">
        <v>12.82</v>
      </c>
      <c r="H26" s="52">
        <v>1005</v>
      </c>
      <c r="I26" s="52">
        <v>865</v>
      </c>
      <c r="J26" s="52">
        <v>55</v>
      </c>
      <c r="K26" s="52">
        <v>30</v>
      </c>
      <c r="L26" s="52">
        <v>45</v>
      </c>
      <c r="M26" s="52">
        <v>10</v>
      </c>
      <c r="N26" s="52">
        <v>0</v>
      </c>
    </row>
    <row r="27" spans="1:14" x14ac:dyDescent="0.25">
      <c r="A27" s="51">
        <v>5800101</v>
      </c>
      <c r="B27" s="52">
        <v>6625</v>
      </c>
      <c r="C27" s="52">
        <v>6492</v>
      </c>
      <c r="D27" s="52">
        <v>2633</v>
      </c>
      <c r="E27" s="52">
        <v>2541</v>
      </c>
      <c r="F27" s="54">
        <v>725.4</v>
      </c>
      <c r="G27" s="56">
        <v>9.1300000000000008</v>
      </c>
      <c r="H27" s="52">
        <v>3230</v>
      </c>
      <c r="I27" s="52">
        <v>2820</v>
      </c>
      <c r="J27" s="52">
        <v>210</v>
      </c>
      <c r="K27" s="52">
        <v>105</v>
      </c>
      <c r="L27" s="52">
        <v>65</v>
      </c>
      <c r="M27" s="52">
        <v>10</v>
      </c>
      <c r="N27" s="52">
        <v>20</v>
      </c>
    </row>
    <row r="28" spans="1:14" x14ac:dyDescent="0.25">
      <c r="A28" s="51">
        <v>5800102</v>
      </c>
      <c r="B28" s="52">
        <v>4444</v>
      </c>
      <c r="C28" s="52">
        <v>4591</v>
      </c>
      <c r="D28" s="52">
        <v>1907</v>
      </c>
      <c r="E28" s="52">
        <v>1788</v>
      </c>
      <c r="F28" s="54">
        <v>12.5</v>
      </c>
      <c r="G28" s="56">
        <v>356.44</v>
      </c>
      <c r="H28" s="52">
        <v>2310</v>
      </c>
      <c r="I28" s="52">
        <v>2075</v>
      </c>
      <c r="J28" s="52">
        <v>145</v>
      </c>
      <c r="K28" s="52">
        <v>45</v>
      </c>
      <c r="L28" s="52">
        <v>20</v>
      </c>
      <c r="M28" s="52">
        <v>0</v>
      </c>
      <c r="N28" s="52">
        <v>25</v>
      </c>
    </row>
    <row r="29" spans="1:14" x14ac:dyDescent="0.25">
      <c r="A29" s="51">
        <v>5800110</v>
      </c>
      <c r="B29" s="52">
        <v>2467</v>
      </c>
      <c r="C29" s="52">
        <v>2604</v>
      </c>
      <c r="D29" s="52">
        <v>1099</v>
      </c>
      <c r="E29" s="52">
        <v>1060</v>
      </c>
      <c r="F29" s="54">
        <v>366.1</v>
      </c>
      <c r="G29" s="56">
        <v>6.74</v>
      </c>
      <c r="H29" s="52">
        <v>1115</v>
      </c>
      <c r="I29" s="52">
        <v>955</v>
      </c>
      <c r="J29" s="52">
        <v>55</v>
      </c>
      <c r="K29" s="52">
        <v>50</v>
      </c>
      <c r="L29" s="52">
        <v>35</v>
      </c>
      <c r="M29" s="52">
        <v>0</v>
      </c>
      <c r="N29" s="52">
        <v>0</v>
      </c>
    </row>
    <row r="30" spans="1:14" x14ac:dyDescent="0.25">
      <c r="A30" s="51">
        <v>5800130</v>
      </c>
      <c r="B30" s="52">
        <v>3010</v>
      </c>
      <c r="C30" s="52">
        <v>2972</v>
      </c>
      <c r="D30" s="52">
        <v>1317</v>
      </c>
      <c r="E30" s="52">
        <v>1286</v>
      </c>
      <c r="F30" s="54">
        <v>617.29999999999995</v>
      </c>
      <c r="G30" s="56">
        <v>4.88</v>
      </c>
      <c r="H30" s="52">
        <v>1535</v>
      </c>
      <c r="I30" s="52">
        <v>1380</v>
      </c>
      <c r="J30" s="52">
        <v>50</v>
      </c>
      <c r="K30" s="52">
        <v>25</v>
      </c>
      <c r="L30" s="52">
        <v>65</v>
      </c>
      <c r="M30" s="52">
        <v>10</v>
      </c>
      <c r="N30" s="52">
        <v>0</v>
      </c>
    </row>
    <row r="31" spans="1:14" x14ac:dyDescent="0.25">
      <c r="A31" s="51">
        <v>5800131</v>
      </c>
      <c r="B31" s="52">
        <v>4548</v>
      </c>
      <c r="C31" s="52">
        <v>4725</v>
      </c>
      <c r="D31" s="52">
        <v>1751</v>
      </c>
      <c r="E31" s="52">
        <v>1675</v>
      </c>
      <c r="F31" s="54">
        <v>41.4</v>
      </c>
      <c r="G31" s="56">
        <v>109.9</v>
      </c>
      <c r="H31" s="52">
        <v>2130</v>
      </c>
      <c r="I31" s="52">
        <v>1945</v>
      </c>
      <c r="J31" s="52">
        <v>100</v>
      </c>
      <c r="K31" s="52">
        <v>25</v>
      </c>
      <c r="L31" s="52">
        <v>35</v>
      </c>
      <c r="M31" s="52">
        <v>0</v>
      </c>
      <c r="N31" s="52">
        <v>20</v>
      </c>
    </row>
    <row r="32" spans="1:14" x14ac:dyDescent="0.25">
      <c r="A32" s="51">
        <v>5800132.0099999998</v>
      </c>
      <c r="B32" s="52">
        <v>3140</v>
      </c>
      <c r="C32" s="52">
        <v>2867</v>
      </c>
      <c r="D32" s="52">
        <v>1744</v>
      </c>
      <c r="E32" s="52">
        <v>1304</v>
      </c>
      <c r="F32" s="54">
        <v>5.3</v>
      </c>
      <c r="G32" s="56">
        <v>594.66999999999996</v>
      </c>
      <c r="H32" s="52">
        <v>1630</v>
      </c>
      <c r="I32" s="52">
        <v>1525</v>
      </c>
      <c r="J32" s="52">
        <v>80</v>
      </c>
      <c r="K32" s="52">
        <v>15</v>
      </c>
      <c r="L32" s="52">
        <v>10</v>
      </c>
      <c r="M32" s="52">
        <v>0</v>
      </c>
      <c r="N32" s="52">
        <v>0</v>
      </c>
    </row>
    <row r="33" spans="1:14" x14ac:dyDescent="0.25">
      <c r="A33" s="51">
        <v>5800132.0199999996</v>
      </c>
      <c r="B33" s="52">
        <v>386</v>
      </c>
      <c r="C33" s="52">
        <v>394</v>
      </c>
      <c r="D33" s="52">
        <v>240</v>
      </c>
      <c r="E33" s="52">
        <v>134</v>
      </c>
      <c r="F33" s="54">
        <v>2.2000000000000002</v>
      </c>
      <c r="G33" s="56">
        <v>172.68</v>
      </c>
      <c r="H33" s="52">
        <v>130</v>
      </c>
      <c r="I33" s="52">
        <v>100</v>
      </c>
      <c r="J33" s="52">
        <v>0</v>
      </c>
      <c r="K33" s="52">
        <v>0</v>
      </c>
      <c r="L33" s="52">
        <v>25</v>
      </c>
      <c r="M33" s="52">
        <v>0</v>
      </c>
      <c r="N33" s="52">
        <v>0</v>
      </c>
    </row>
    <row r="34" spans="1:14" x14ac:dyDescent="0.25">
      <c r="A34" s="51">
        <v>5800140</v>
      </c>
      <c r="B34" s="52">
        <v>4751</v>
      </c>
      <c r="C34" s="52">
        <v>4874</v>
      </c>
      <c r="D34" s="52">
        <v>2080</v>
      </c>
      <c r="E34" s="52">
        <v>1977</v>
      </c>
      <c r="F34" s="54">
        <v>19.8</v>
      </c>
      <c r="G34" s="56">
        <v>239.56</v>
      </c>
      <c r="H34" s="52">
        <v>1970</v>
      </c>
      <c r="I34" s="52">
        <v>1745</v>
      </c>
      <c r="J34" s="52">
        <v>95</v>
      </c>
      <c r="K34" s="52">
        <v>45</v>
      </c>
      <c r="L34" s="52">
        <v>50</v>
      </c>
      <c r="M34" s="52">
        <v>0</v>
      </c>
      <c r="N34" s="52">
        <v>45</v>
      </c>
    </row>
    <row r="35" spans="1:14" x14ac:dyDescent="0.25">
      <c r="A35" s="51">
        <v>5800160</v>
      </c>
      <c r="B35" s="52">
        <v>4590</v>
      </c>
      <c r="C35" s="52">
        <v>3837</v>
      </c>
      <c r="D35" s="52">
        <v>1986</v>
      </c>
      <c r="E35" s="52">
        <v>1932</v>
      </c>
      <c r="F35" s="54">
        <v>188.1</v>
      </c>
      <c r="G35" s="56">
        <v>24.41</v>
      </c>
      <c r="H35" s="52">
        <v>2285</v>
      </c>
      <c r="I35" s="52">
        <v>2005</v>
      </c>
      <c r="J35" s="52">
        <v>95</v>
      </c>
      <c r="K35" s="52">
        <v>65</v>
      </c>
      <c r="L35" s="52">
        <v>85</v>
      </c>
      <c r="M35" s="52">
        <v>0</v>
      </c>
      <c r="N35" s="52">
        <v>35</v>
      </c>
    </row>
    <row r="36" spans="1:14" x14ac:dyDescent="0.25">
      <c r="A36" s="51">
        <v>5800161.0099999998</v>
      </c>
      <c r="B36" s="52">
        <v>4019</v>
      </c>
      <c r="C36" s="52">
        <v>3699</v>
      </c>
      <c r="D36" s="52">
        <v>1833</v>
      </c>
      <c r="E36" s="52">
        <v>1733</v>
      </c>
      <c r="F36" s="54">
        <v>1014.5</v>
      </c>
      <c r="G36" s="56">
        <v>3.96</v>
      </c>
      <c r="H36" s="52">
        <v>1770</v>
      </c>
      <c r="I36" s="52">
        <v>1435</v>
      </c>
      <c r="J36" s="52">
        <v>115</v>
      </c>
      <c r="K36" s="52">
        <v>40</v>
      </c>
      <c r="L36" s="52">
        <v>125</v>
      </c>
      <c r="M36" s="52">
        <v>20</v>
      </c>
      <c r="N36" s="52">
        <v>35</v>
      </c>
    </row>
    <row r="37" spans="1:14" x14ac:dyDescent="0.25">
      <c r="A37" s="51">
        <v>5800161.0199999996</v>
      </c>
      <c r="B37" s="52">
        <v>2894</v>
      </c>
      <c r="C37" s="52">
        <v>2871</v>
      </c>
      <c r="D37" s="52">
        <v>1292</v>
      </c>
      <c r="E37" s="52">
        <v>1220</v>
      </c>
      <c r="F37" s="54">
        <v>312.39999999999998</v>
      </c>
      <c r="G37" s="56">
        <v>9.26</v>
      </c>
      <c r="H37" s="52">
        <v>1165</v>
      </c>
      <c r="I37" s="52">
        <v>1005</v>
      </c>
      <c r="J37" s="52">
        <v>90</v>
      </c>
      <c r="K37" s="52">
        <v>20</v>
      </c>
      <c r="L37" s="52">
        <v>25</v>
      </c>
      <c r="M37" s="52">
        <v>0</v>
      </c>
      <c r="N37" s="52">
        <v>20</v>
      </c>
    </row>
    <row r="38" spans="1:14" x14ac:dyDescent="0.25">
      <c r="A38" s="51">
        <v>5800162</v>
      </c>
      <c r="B38" s="52">
        <v>4200</v>
      </c>
      <c r="C38" s="52">
        <v>4150</v>
      </c>
      <c r="D38" s="52">
        <v>1663</v>
      </c>
      <c r="E38" s="52">
        <v>1612</v>
      </c>
      <c r="F38" s="54">
        <v>14.9</v>
      </c>
      <c r="G38" s="56">
        <v>281.75</v>
      </c>
      <c r="H38" s="52">
        <v>2045</v>
      </c>
      <c r="I38" s="52">
        <v>1805</v>
      </c>
      <c r="J38" s="52">
        <v>125</v>
      </c>
      <c r="K38" s="52">
        <v>25</v>
      </c>
      <c r="L38" s="52">
        <v>40</v>
      </c>
      <c r="M38" s="52">
        <v>10</v>
      </c>
      <c r="N38" s="52">
        <v>50</v>
      </c>
    </row>
    <row r="39" spans="1:14" x14ac:dyDescent="0.25">
      <c r="A39" s="51">
        <v>5800190</v>
      </c>
      <c r="B39" s="52">
        <v>3980</v>
      </c>
      <c r="C39" s="52">
        <v>3852</v>
      </c>
      <c r="D39" s="52">
        <v>1582</v>
      </c>
      <c r="E39" s="52">
        <v>1488</v>
      </c>
      <c r="F39" s="54">
        <v>7.3</v>
      </c>
      <c r="G39" s="56">
        <v>542.87</v>
      </c>
      <c r="H39" s="52">
        <v>1740</v>
      </c>
      <c r="I39" s="52">
        <v>1595</v>
      </c>
      <c r="J39" s="52">
        <v>80</v>
      </c>
      <c r="K39" s="52">
        <v>20</v>
      </c>
      <c r="L39" s="52">
        <v>10</v>
      </c>
      <c r="M39" s="52">
        <v>0</v>
      </c>
      <c r="N39" s="52">
        <v>30</v>
      </c>
    </row>
    <row r="40" spans="1:14" x14ac:dyDescent="0.25">
      <c r="A40" s="51">
        <v>5800191</v>
      </c>
      <c r="B40" s="52">
        <v>6437</v>
      </c>
      <c r="C40" s="52">
        <v>6335</v>
      </c>
      <c r="D40" s="52">
        <v>2582</v>
      </c>
      <c r="E40" s="52">
        <v>2485</v>
      </c>
      <c r="F40" s="54">
        <v>220.7</v>
      </c>
      <c r="G40" s="56">
        <v>29.16</v>
      </c>
      <c r="H40" s="52">
        <v>3055</v>
      </c>
      <c r="I40" s="52">
        <v>2685</v>
      </c>
      <c r="J40" s="52">
        <v>110</v>
      </c>
      <c r="K40" s="52">
        <v>105</v>
      </c>
      <c r="L40" s="52">
        <v>90</v>
      </c>
      <c r="M40" s="52">
        <v>15</v>
      </c>
      <c r="N40" s="52">
        <v>45</v>
      </c>
    </row>
    <row r="41" spans="1:14" x14ac:dyDescent="0.25">
      <c r="A41" s="51">
        <v>5800192</v>
      </c>
      <c r="B41" s="52">
        <v>6672</v>
      </c>
      <c r="C41" s="52">
        <v>6572</v>
      </c>
      <c r="D41" s="52">
        <v>2315</v>
      </c>
      <c r="E41" s="52">
        <v>2290</v>
      </c>
      <c r="F41" s="54">
        <v>609.29999999999995</v>
      </c>
      <c r="G41" s="56">
        <v>10.95</v>
      </c>
      <c r="H41" s="52">
        <v>3310</v>
      </c>
      <c r="I41" s="52">
        <v>2945</v>
      </c>
      <c r="J41" s="52">
        <v>185</v>
      </c>
      <c r="K41" s="52">
        <v>60</v>
      </c>
      <c r="L41" s="52">
        <v>50</v>
      </c>
      <c r="M41" s="52">
        <v>15</v>
      </c>
      <c r="N41" s="52">
        <v>50</v>
      </c>
    </row>
    <row r="42" spans="1:14" x14ac:dyDescent="0.25">
      <c r="A42" s="51">
        <v>5800193.0099999998</v>
      </c>
      <c r="B42" s="52">
        <v>2604</v>
      </c>
      <c r="C42" s="52">
        <v>2474</v>
      </c>
      <c r="D42" s="52">
        <v>1019</v>
      </c>
      <c r="E42" s="52">
        <v>983</v>
      </c>
      <c r="F42" s="54">
        <v>534.20000000000005</v>
      </c>
      <c r="G42" s="56">
        <v>4.87</v>
      </c>
      <c r="H42" s="52">
        <v>1165</v>
      </c>
      <c r="I42" s="52">
        <v>995</v>
      </c>
      <c r="J42" s="52">
        <v>70</v>
      </c>
      <c r="K42" s="52">
        <v>55</v>
      </c>
      <c r="L42" s="52">
        <v>15</v>
      </c>
      <c r="M42" s="52">
        <v>0</v>
      </c>
      <c r="N42" s="52">
        <v>35</v>
      </c>
    </row>
    <row r="43" spans="1:14" x14ac:dyDescent="0.25">
      <c r="A43" s="51">
        <v>5800193.0199999996</v>
      </c>
      <c r="B43" s="52">
        <v>2571</v>
      </c>
      <c r="C43" s="52">
        <v>2576</v>
      </c>
      <c r="D43" s="52">
        <v>975</v>
      </c>
      <c r="E43" s="52">
        <v>950</v>
      </c>
      <c r="F43" s="54">
        <v>487</v>
      </c>
      <c r="G43" s="56">
        <v>5.28</v>
      </c>
      <c r="H43" s="52">
        <v>1240</v>
      </c>
      <c r="I43" s="52">
        <v>1125</v>
      </c>
      <c r="J43" s="52">
        <v>70</v>
      </c>
      <c r="K43" s="52">
        <v>15</v>
      </c>
      <c r="L43" s="52">
        <v>0</v>
      </c>
      <c r="M43" s="52">
        <v>0</v>
      </c>
      <c r="N43" s="52">
        <v>15</v>
      </c>
    </row>
    <row r="44" spans="1:14" x14ac:dyDescent="0.25">
      <c r="A44" s="51">
        <v>5800193.0300000003</v>
      </c>
      <c r="B44" s="52">
        <v>2183</v>
      </c>
      <c r="C44" s="52">
        <v>2174</v>
      </c>
      <c r="D44" s="52">
        <v>853</v>
      </c>
      <c r="E44" s="52">
        <v>839</v>
      </c>
      <c r="F44" s="54">
        <v>420.3</v>
      </c>
      <c r="G44" s="56">
        <v>5.19</v>
      </c>
      <c r="H44" s="52">
        <v>1050</v>
      </c>
      <c r="I44" s="52">
        <v>925</v>
      </c>
      <c r="J44" s="52">
        <v>55</v>
      </c>
      <c r="K44" s="52">
        <v>25</v>
      </c>
      <c r="L44" s="52">
        <v>20</v>
      </c>
      <c r="M44" s="52">
        <v>0</v>
      </c>
      <c r="N44" s="52">
        <v>20</v>
      </c>
    </row>
    <row r="45" spans="1:14" x14ac:dyDescent="0.25">
      <c r="A45" s="51">
        <v>5800194.0099999998</v>
      </c>
      <c r="B45" s="52">
        <v>116</v>
      </c>
      <c r="C45" s="52">
        <v>102</v>
      </c>
      <c r="D45" s="52">
        <v>74</v>
      </c>
      <c r="E45" s="52">
        <v>48</v>
      </c>
      <c r="F45" s="54">
        <v>10.9</v>
      </c>
      <c r="G45" s="56">
        <v>10.67</v>
      </c>
      <c r="H45" s="52">
        <v>45</v>
      </c>
      <c r="I45" s="52">
        <v>35</v>
      </c>
      <c r="J45" s="52">
        <v>0</v>
      </c>
      <c r="K45" s="52">
        <v>0</v>
      </c>
      <c r="L45" s="52">
        <v>10</v>
      </c>
      <c r="M45" s="52">
        <v>0</v>
      </c>
      <c r="N45" s="52">
        <v>0</v>
      </c>
    </row>
    <row r="46" spans="1:14" x14ac:dyDescent="0.25">
      <c r="A46" s="51">
        <v>5800194.0199999996</v>
      </c>
      <c r="B46" s="52">
        <v>3396</v>
      </c>
      <c r="C46" s="52">
        <v>3324</v>
      </c>
      <c r="D46" s="52">
        <v>1561</v>
      </c>
      <c r="E46" s="52">
        <v>1449</v>
      </c>
      <c r="F46" s="54">
        <v>5.9</v>
      </c>
      <c r="G46" s="56">
        <v>572.80999999999995</v>
      </c>
      <c r="H46" s="52">
        <v>1440</v>
      </c>
      <c r="I46" s="52">
        <v>1225</v>
      </c>
      <c r="J46" s="52">
        <v>70</v>
      </c>
      <c r="K46" s="52">
        <v>50</v>
      </c>
      <c r="L46" s="52">
        <v>70</v>
      </c>
      <c r="M46" s="52">
        <v>10</v>
      </c>
      <c r="N46" s="52">
        <v>20</v>
      </c>
    </row>
    <row r="47" spans="1:14" x14ac:dyDescent="0.25">
      <c r="A47" s="51">
        <v>5800200</v>
      </c>
      <c r="B47" s="52">
        <v>2656</v>
      </c>
      <c r="C47" s="52">
        <v>2297</v>
      </c>
      <c r="D47" s="52">
        <v>1276</v>
      </c>
      <c r="E47" s="52">
        <v>1111</v>
      </c>
      <c r="F47" s="54">
        <v>5.2</v>
      </c>
      <c r="G47" s="56">
        <v>512.78</v>
      </c>
      <c r="H47" s="52">
        <v>1140</v>
      </c>
      <c r="I47" s="52">
        <v>1025</v>
      </c>
      <c r="J47" s="52">
        <v>75</v>
      </c>
      <c r="K47" s="52">
        <v>0</v>
      </c>
      <c r="L47" s="52">
        <v>10</v>
      </c>
      <c r="M47" s="52">
        <v>0</v>
      </c>
      <c r="N47" s="52">
        <v>30</v>
      </c>
    </row>
    <row r="48" spans="1:14" x14ac:dyDescent="0.25">
      <c r="A48" s="51"/>
      <c r="B48" s="52"/>
      <c r="C48" s="52"/>
      <c r="D48" s="52"/>
      <c r="E48" s="52"/>
      <c r="F48" s="54"/>
      <c r="G48" s="56"/>
      <c r="H48" s="52"/>
      <c r="I48" s="52"/>
      <c r="J48" s="52"/>
      <c r="K48" s="52"/>
      <c r="L48" s="52"/>
      <c r="M48" s="52"/>
      <c r="N48" s="52"/>
    </row>
    <row r="49" spans="1:14" x14ac:dyDescent="0.25">
      <c r="A49" s="51"/>
      <c r="B49" s="52"/>
      <c r="C49" s="52"/>
      <c r="D49" s="52"/>
      <c r="E49" s="52"/>
      <c r="F49" s="54"/>
      <c r="G49" s="56"/>
      <c r="H49" s="52"/>
      <c r="I49" s="52"/>
      <c r="J49" s="52"/>
      <c r="K49" s="52"/>
      <c r="L49" s="52"/>
      <c r="M49" s="52"/>
      <c r="N49" s="52"/>
    </row>
    <row r="50" spans="1:14" x14ac:dyDescent="0.25">
      <c r="A50" s="51"/>
      <c r="B50" s="52"/>
      <c r="C50" s="52"/>
      <c r="D50" s="52"/>
      <c r="E50" s="52"/>
      <c r="F50" s="54"/>
      <c r="G50" s="56"/>
      <c r="H50" s="52"/>
      <c r="I50" s="52"/>
      <c r="J50" s="52"/>
      <c r="K50" s="52"/>
      <c r="L50" s="52"/>
      <c r="M50" s="52"/>
      <c r="N50" s="52"/>
    </row>
    <row r="51" spans="1:14" x14ac:dyDescent="0.25">
      <c r="A51" s="51"/>
      <c r="B51" s="52"/>
      <c r="C51" s="52"/>
      <c r="D51" s="52"/>
      <c r="E51" s="52"/>
      <c r="F51" s="54"/>
      <c r="G51" s="56"/>
      <c r="H51" s="52"/>
      <c r="I51" s="52"/>
      <c r="J51" s="52"/>
      <c r="K51" s="52"/>
      <c r="L51" s="52"/>
      <c r="M51" s="52"/>
      <c r="N51" s="52"/>
    </row>
    <row r="52" spans="1:14" x14ac:dyDescent="0.25">
      <c r="A52" s="51"/>
      <c r="B52" s="52"/>
      <c r="C52" s="52"/>
      <c r="D52" s="52"/>
      <c r="E52" s="52"/>
      <c r="F52" s="54"/>
      <c r="G52" s="56"/>
      <c r="H52" s="52"/>
      <c r="I52" s="52"/>
      <c r="J52" s="52"/>
      <c r="K52" s="52"/>
      <c r="L52" s="52"/>
      <c r="M52" s="52"/>
      <c r="N52" s="52"/>
    </row>
    <row r="53" spans="1:14" x14ac:dyDescent="0.25">
      <c r="A53" s="51"/>
      <c r="B53" s="52"/>
      <c r="C53" s="52"/>
      <c r="D53" s="52"/>
      <c r="E53" s="52"/>
      <c r="F53" s="54"/>
      <c r="G53" s="56"/>
      <c r="H53" s="52"/>
      <c r="I53" s="52"/>
      <c r="J53" s="52"/>
      <c r="K53" s="52"/>
      <c r="L53" s="52"/>
      <c r="M53" s="52"/>
      <c r="N53" s="52"/>
    </row>
    <row r="54" spans="1:14" x14ac:dyDescent="0.25">
      <c r="A54" s="51"/>
      <c r="B54" s="52"/>
      <c r="C54" s="52"/>
      <c r="D54" s="52"/>
      <c r="E54" s="52"/>
      <c r="F54" s="54"/>
      <c r="G54" s="56"/>
      <c r="H54" s="52"/>
      <c r="I54" s="52"/>
      <c r="J54" s="52"/>
      <c r="K54" s="52"/>
      <c r="L54" s="52"/>
      <c r="M54" s="52"/>
      <c r="N54" s="52"/>
    </row>
    <row r="55" spans="1:14" x14ac:dyDescent="0.25">
      <c r="A55" s="51"/>
      <c r="B55" s="52"/>
      <c r="C55" s="52"/>
      <c r="D55" s="52"/>
      <c r="E55" s="52"/>
      <c r="F55" s="54"/>
      <c r="G55" s="56"/>
      <c r="H55" s="52"/>
      <c r="I55" s="52"/>
      <c r="J55" s="52"/>
      <c r="K55" s="52"/>
      <c r="L55" s="52"/>
      <c r="M55" s="52"/>
      <c r="N55" s="52"/>
    </row>
    <row r="56" spans="1:14" x14ac:dyDescent="0.25">
      <c r="A56" s="51"/>
      <c r="B56" s="52"/>
      <c r="C56" s="52"/>
      <c r="D56" s="52"/>
      <c r="E56" s="52"/>
      <c r="F56" s="54"/>
      <c r="G56" s="56"/>
      <c r="H56" s="52"/>
      <c r="I56" s="52"/>
      <c r="J56" s="52"/>
      <c r="K56" s="52"/>
      <c r="L56" s="52"/>
      <c r="M56" s="52"/>
      <c r="N56" s="52"/>
    </row>
    <row r="57" spans="1:14" x14ac:dyDescent="0.25">
      <c r="A57" s="51"/>
      <c r="B57" s="52"/>
      <c r="C57" s="52"/>
      <c r="D57" s="52"/>
      <c r="E57" s="52"/>
      <c r="F57" s="54"/>
      <c r="G57" s="56"/>
      <c r="H57" s="52"/>
      <c r="I57" s="52"/>
      <c r="J57" s="52"/>
      <c r="K57" s="52"/>
      <c r="L57" s="52"/>
      <c r="M57" s="52"/>
      <c r="N57" s="52"/>
    </row>
    <row r="58" spans="1:14" x14ac:dyDescent="0.25">
      <c r="A58" s="51"/>
      <c r="B58" s="52"/>
      <c r="C58" s="52"/>
      <c r="D58" s="52"/>
      <c r="E58" s="52"/>
      <c r="F58" s="54"/>
      <c r="G58" s="56"/>
      <c r="H58" s="52"/>
      <c r="I58" s="52"/>
      <c r="J58" s="52"/>
      <c r="K58" s="52"/>
      <c r="L58" s="52"/>
      <c r="M58" s="52"/>
      <c r="N58" s="52"/>
    </row>
    <row r="59" spans="1:14" x14ac:dyDescent="0.25">
      <c r="A59" s="51"/>
      <c r="B59" s="52"/>
      <c r="C59" s="52"/>
      <c r="D59" s="52"/>
      <c r="E59" s="52"/>
      <c r="F59" s="54"/>
      <c r="G59" s="56"/>
      <c r="H59" s="52"/>
      <c r="I59" s="52"/>
      <c r="J59" s="52"/>
      <c r="K59" s="52"/>
      <c r="L59" s="52"/>
      <c r="M59" s="52"/>
      <c r="N59" s="52"/>
    </row>
    <row r="60" spans="1:14" x14ac:dyDescent="0.25">
      <c r="A60" s="51"/>
      <c r="B60" s="52"/>
      <c r="C60" s="52"/>
      <c r="D60" s="52"/>
      <c r="E60" s="52"/>
      <c r="F60" s="54"/>
      <c r="G60" s="56"/>
      <c r="H60" s="52"/>
      <c r="I60" s="52"/>
      <c r="J60" s="52"/>
      <c r="K60" s="52"/>
      <c r="L60" s="52"/>
      <c r="M60" s="52"/>
      <c r="N60" s="52"/>
    </row>
    <row r="61" spans="1:14" x14ac:dyDescent="0.25">
      <c r="A61" s="51"/>
      <c r="B61" s="52"/>
      <c r="C61" s="52"/>
      <c r="D61" s="52"/>
      <c r="E61" s="52"/>
      <c r="F61" s="54"/>
      <c r="G61" s="56"/>
      <c r="H61" s="52"/>
      <c r="I61" s="52"/>
      <c r="J61" s="52"/>
      <c r="K61" s="52"/>
      <c r="L61" s="52"/>
      <c r="M61" s="52"/>
      <c r="N61" s="52"/>
    </row>
    <row r="62" spans="1:14" x14ac:dyDescent="0.25">
      <c r="A62" s="51"/>
      <c r="B62" s="52"/>
      <c r="C62" s="52"/>
      <c r="D62" s="52"/>
      <c r="E62" s="52"/>
      <c r="F62" s="54"/>
      <c r="G62" s="56"/>
      <c r="H62" s="52"/>
      <c r="I62" s="52"/>
      <c r="J62" s="52"/>
      <c r="K62" s="52"/>
      <c r="L62" s="52"/>
      <c r="M62" s="52"/>
      <c r="N62" s="52"/>
    </row>
    <row r="63" spans="1:14" x14ac:dyDescent="0.25">
      <c r="A63" s="51"/>
      <c r="B63" s="52"/>
      <c r="C63" s="52"/>
      <c r="D63" s="52"/>
      <c r="E63" s="52"/>
      <c r="F63" s="54"/>
      <c r="G63" s="56"/>
      <c r="H63" s="52"/>
      <c r="I63" s="52"/>
      <c r="J63" s="52"/>
      <c r="K63" s="52"/>
      <c r="L63" s="52"/>
      <c r="M63" s="52"/>
      <c r="N63" s="52"/>
    </row>
    <row r="64" spans="1:14" x14ac:dyDescent="0.25">
      <c r="A64" s="51"/>
      <c r="B64" s="52"/>
      <c r="C64" s="52"/>
      <c r="D64" s="52"/>
      <c r="E64" s="52"/>
      <c r="F64" s="54"/>
      <c r="G64" s="56"/>
      <c r="H64" s="52"/>
      <c r="I64" s="52"/>
      <c r="J64" s="52"/>
      <c r="K64" s="52"/>
      <c r="L64" s="52"/>
      <c r="M64" s="52"/>
      <c r="N64" s="52"/>
    </row>
    <row r="65" spans="1:14" x14ac:dyDescent="0.25">
      <c r="A65" s="51"/>
      <c r="B65" s="52"/>
      <c r="C65" s="52"/>
      <c r="D65" s="52"/>
      <c r="E65" s="52"/>
      <c r="F65" s="54"/>
      <c r="G65" s="56"/>
      <c r="H65" s="52"/>
      <c r="I65" s="52"/>
      <c r="J65" s="52"/>
      <c r="K65" s="52"/>
      <c r="L65" s="52"/>
      <c r="M65" s="52"/>
      <c r="N65" s="52"/>
    </row>
    <row r="66" spans="1:14" x14ac:dyDescent="0.25">
      <c r="A66" s="51"/>
      <c r="B66" s="52"/>
      <c r="C66" s="52"/>
      <c r="D66" s="52"/>
      <c r="E66" s="52"/>
      <c r="F66" s="54"/>
      <c r="G66" s="56"/>
      <c r="H66" s="52"/>
      <c r="I66" s="52"/>
      <c r="J66" s="52"/>
      <c r="K66" s="52"/>
      <c r="L66" s="52"/>
      <c r="M66" s="52"/>
      <c r="N66" s="52"/>
    </row>
    <row r="67" spans="1:14" x14ac:dyDescent="0.25">
      <c r="A67" s="51"/>
      <c r="B67" s="52"/>
      <c r="C67" s="52"/>
      <c r="D67" s="52"/>
      <c r="E67" s="52"/>
      <c r="F67" s="54"/>
      <c r="G67" s="56"/>
      <c r="H67" s="52"/>
      <c r="I67" s="52"/>
      <c r="J67" s="52"/>
      <c r="K67" s="52"/>
      <c r="L67" s="52"/>
      <c r="M67" s="52"/>
      <c r="N67" s="52"/>
    </row>
    <row r="68" spans="1:14" x14ac:dyDescent="0.25">
      <c r="A68" s="51"/>
      <c r="B68" s="52"/>
      <c r="C68" s="52"/>
      <c r="D68" s="52"/>
      <c r="E68" s="52"/>
      <c r="F68" s="54"/>
      <c r="G68" s="56"/>
      <c r="H68" s="52"/>
      <c r="I68" s="52"/>
      <c r="J68" s="52"/>
      <c r="K68" s="52"/>
      <c r="L68" s="52"/>
      <c r="M68" s="52"/>
      <c r="N68" s="52"/>
    </row>
    <row r="69" spans="1:14" x14ac:dyDescent="0.25">
      <c r="A69" s="51"/>
      <c r="B69" s="52"/>
      <c r="C69" s="52"/>
      <c r="D69" s="52"/>
      <c r="E69" s="52"/>
      <c r="F69" s="54"/>
      <c r="G69" s="56"/>
      <c r="H69" s="52"/>
      <c r="I69" s="52"/>
      <c r="J69" s="52"/>
      <c r="K69" s="52"/>
      <c r="L69" s="52"/>
      <c r="M69" s="52"/>
      <c r="N69" s="52"/>
    </row>
    <row r="70" spans="1:14" x14ac:dyDescent="0.25">
      <c r="A70" s="51"/>
      <c r="B70" s="52"/>
      <c r="C70" s="52"/>
      <c r="D70" s="52"/>
      <c r="E70" s="52"/>
      <c r="F70" s="54"/>
      <c r="G70" s="56"/>
      <c r="H70" s="52"/>
      <c r="I70" s="52"/>
      <c r="J70" s="52"/>
      <c r="K70" s="52"/>
      <c r="L70" s="52"/>
      <c r="M70" s="52"/>
      <c r="N70" s="52"/>
    </row>
    <row r="71" spans="1:14" x14ac:dyDescent="0.25">
      <c r="A71" s="51"/>
      <c r="B71" s="52"/>
      <c r="C71" s="52"/>
      <c r="D71" s="52"/>
      <c r="E71" s="52"/>
      <c r="F71" s="54"/>
      <c r="G71" s="56"/>
      <c r="H71" s="52"/>
      <c r="I71" s="52"/>
      <c r="J71" s="52"/>
      <c r="K71" s="52"/>
      <c r="L71" s="52"/>
      <c r="M71" s="52"/>
      <c r="N71" s="52"/>
    </row>
    <row r="72" spans="1:14" x14ac:dyDescent="0.25">
      <c r="A72" s="51"/>
      <c r="B72" s="52"/>
      <c r="C72" s="52"/>
      <c r="D72" s="52"/>
      <c r="E72" s="52"/>
      <c r="F72" s="54"/>
      <c r="G72" s="56"/>
      <c r="H72" s="52"/>
      <c r="I72" s="52"/>
      <c r="J72" s="52"/>
      <c r="K72" s="52"/>
      <c r="L72" s="52"/>
      <c r="M72" s="52"/>
      <c r="N72" s="52"/>
    </row>
    <row r="73" spans="1:14" x14ac:dyDescent="0.25">
      <c r="A73" s="51"/>
      <c r="B73" s="52"/>
      <c r="C73" s="52"/>
      <c r="D73" s="52"/>
      <c r="E73" s="52"/>
      <c r="F73" s="54"/>
      <c r="G73" s="56"/>
      <c r="H73" s="52"/>
      <c r="I73" s="52"/>
      <c r="J73" s="52"/>
      <c r="K73" s="52"/>
      <c r="L73" s="52"/>
      <c r="M73" s="52"/>
      <c r="N73" s="52"/>
    </row>
    <row r="74" spans="1:14" x14ac:dyDescent="0.25">
      <c r="A74" s="51"/>
      <c r="B74" s="52"/>
      <c r="C74" s="52"/>
      <c r="D74" s="52"/>
      <c r="E74" s="52"/>
      <c r="F74" s="54"/>
      <c r="G74" s="56"/>
      <c r="H74" s="52"/>
      <c r="I74" s="52"/>
      <c r="J74" s="52"/>
      <c r="K74" s="52"/>
      <c r="L74" s="52"/>
      <c r="M74" s="52"/>
      <c r="N74" s="52"/>
    </row>
    <row r="75" spans="1:14" x14ac:dyDescent="0.25">
      <c r="A75" s="51"/>
      <c r="B75" s="52"/>
      <c r="C75" s="52"/>
      <c r="D75" s="52"/>
      <c r="E75" s="52"/>
      <c r="F75" s="54"/>
      <c r="G75" s="56"/>
      <c r="H75" s="52"/>
      <c r="I75" s="52"/>
      <c r="J75" s="52"/>
      <c r="K75" s="52"/>
      <c r="L75" s="52"/>
      <c r="M75" s="52"/>
      <c r="N75" s="52"/>
    </row>
    <row r="76" spans="1:14" x14ac:dyDescent="0.25">
      <c r="A76" s="51"/>
      <c r="B76" s="52"/>
      <c r="C76" s="52"/>
      <c r="D76" s="52"/>
      <c r="E76" s="52"/>
      <c r="F76" s="54"/>
      <c r="G76" s="56"/>
      <c r="H76" s="52"/>
      <c r="I76" s="52"/>
      <c r="J76" s="52"/>
      <c r="K76" s="52"/>
      <c r="L76" s="52"/>
      <c r="M76" s="52"/>
      <c r="N76" s="52"/>
    </row>
    <row r="77" spans="1:14" x14ac:dyDescent="0.25">
      <c r="A77" s="51"/>
      <c r="B77" s="52"/>
      <c r="C77" s="52"/>
      <c r="D77" s="52"/>
      <c r="E77" s="52"/>
      <c r="F77" s="54"/>
      <c r="G77" s="56"/>
      <c r="H77" s="52"/>
      <c r="I77" s="52"/>
      <c r="J77" s="52"/>
      <c r="K77" s="52"/>
      <c r="L77" s="52"/>
      <c r="M77" s="52"/>
      <c r="N77" s="52"/>
    </row>
    <row r="78" spans="1:14" x14ac:dyDescent="0.25">
      <c r="A78" s="51"/>
      <c r="B78" s="52"/>
      <c r="C78" s="52"/>
      <c r="D78" s="52"/>
      <c r="E78" s="52"/>
      <c r="F78" s="54"/>
      <c r="G78" s="56"/>
      <c r="H78" s="52"/>
      <c r="I78" s="52"/>
      <c r="J78" s="52"/>
      <c r="K78" s="52"/>
      <c r="L78" s="52"/>
      <c r="M78" s="52"/>
      <c r="N78" s="52"/>
    </row>
    <row r="79" spans="1:14" x14ac:dyDescent="0.25">
      <c r="A79" s="51"/>
      <c r="B79" s="52"/>
      <c r="C79" s="52"/>
      <c r="D79" s="52"/>
      <c r="E79" s="52"/>
      <c r="F79" s="54"/>
      <c r="G79" s="56"/>
      <c r="H79" s="52"/>
      <c r="I79" s="52"/>
      <c r="J79" s="52"/>
      <c r="K79" s="52"/>
      <c r="L79" s="52"/>
      <c r="M79" s="52"/>
      <c r="N79" s="52"/>
    </row>
    <row r="80" spans="1:14" x14ac:dyDescent="0.25">
      <c r="A80" s="51"/>
      <c r="B80" s="52"/>
      <c r="C80" s="52"/>
      <c r="D80" s="52"/>
      <c r="E80" s="52"/>
      <c r="F80" s="54"/>
      <c r="G80" s="56"/>
      <c r="H80" s="52"/>
      <c r="I80" s="52"/>
      <c r="J80" s="52"/>
      <c r="K80" s="52"/>
      <c r="L80" s="52"/>
      <c r="M80" s="52"/>
      <c r="N80" s="52"/>
    </row>
    <row r="81" spans="1:14" x14ac:dyDescent="0.25">
      <c r="A81" s="51"/>
      <c r="B81" s="52"/>
      <c r="C81" s="52"/>
      <c r="D81" s="52"/>
      <c r="E81" s="52"/>
      <c r="F81" s="54"/>
      <c r="G81" s="56"/>
      <c r="H81" s="52"/>
      <c r="I81" s="52"/>
      <c r="J81" s="52"/>
      <c r="K81" s="52"/>
      <c r="L81" s="52"/>
      <c r="M81" s="52"/>
      <c r="N81" s="52"/>
    </row>
    <row r="82" spans="1:14" x14ac:dyDescent="0.25">
      <c r="A82" s="51"/>
      <c r="B82" s="52"/>
      <c r="C82" s="52"/>
      <c r="D82" s="52"/>
      <c r="E82" s="52"/>
      <c r="F82" s="54"/>
      <c r="G82" s="56"/>
      <c r="H82" s="52"/>
      <c r="I82" s="52"/>
      <c r="J82" s="52"/>
      <c r="K82" s="52"/>
      <c r="L82" s="52"/>
      <c r="M82" s="52"/>
      <c r="N82" s="52"/>
    </row>
    <row r="83" spans="1:14" x14ac:dyDescent="0.25">
      <c r="A83" s="51"/>
      <c r="B83" s="52"/>
      <c r="C83" s="52"/>
      <c r="D83" s="52"/>
      <c r="E83" s="52"/>
      <c r="F83" s="54"/>
      <c r="G83" s="56"/>
      <c r="H83" s="52"/>
      <c r="I83" s="52"/>
      <c r="J83" s="52"/>
      <c r="K83" s="52"/>
      <c r="L83" s="52"/>
      <c r="M83" s="52"/>
      <c r="N83" s="52"/>
    </row>
    <row r="84" spans="1:14" x14ac:dyDescent="0.25">
      <c r="A84" s="51"/>
      <c r="B84" s="52"/>
      <c r="C84" s="52"/>
      <c r="D84" s="52"/>
      <c r="E84" s="52"/>
      <c r="F84" s="54"/>
      <c r="G84" s="56"/>
      <c r="H84" s="52"/>
      <c r="I84" s="52"/>
      <c r="J84" s="52"/>
      <c r="K84" s="52"/>
      <c r="L84" s="52"/>
      <c r="M84" s="52"/>
      <c r="N84" s="52"/>
    </row>
    <row r="85" spans="1:14" x14ac:dyDescent="0.25">
      <c r="A85" s="51"/>
      <c r="B85" s="52"/>
      <c r="C85" s="52"/>
      <c r="D85" s="52"/>
      <c r="E85" s="52"/>
      <c r="F85" s="54"/>
      <c r="G85" s="56"/>
      <c r="H85" s="52"/>
      <c r="I85" s="52"/>
      <c r="J85" s="52"/>
      <c r="K85" s="52"/>
      <c r="L85" s="52"/>
      <c r="M85" s="52"/>
      <c r="N85" s="52"/>
    </row>
    <row r="86" spans="1:14" x14ac:dyDescent="0.25">
      <c r="A86" s="51"/>
      <c r="B86" s="52"/>
      <c r="C86" s="52"/>
      <c r="D86" s="52"/>
      <c r="E86" s="52"/>
      <c r="F86" s="54"/>
      <c r="G86" s="56"/>
      <c r="H86" s="52"/>
      <c r="I86" s="52"/>
      <c r="J86" s="52"/>
      <c r="K86" s="52"/>
      <c r="L86" s="52"/>
      <c r="M86" s="52"/>
      <c r="N86" s="52"/>
    </row>
    <row r="87" spans="1:14" x14ac:dyDescent="0.25">
      <c r="A87" s="51"/>
      <c r="B87" s="52"/>
      <c r="C87" s="52"/>
      <c r="D87" s="52"/>
      <c r="E87" s="52"/>
      <c r="F87" s="54"/>
      <c r="G87" s="56"/>
      <c r="H87" s="52"/>
      <c r="I87" s="52"/>
      <c r="J87" s="52"/>
      <c r="K87" s="52"/>
      <c r="L87" s="52"/>
      <c r="M87" s="52"/>
      <c r="N87" s="52"/>
    </row>
    <row r="88" spans="1:14" x14ac:dyDescent="0.25">
      <c r="A88" s="51"/>
      <c r="B88" s="52"/>
      <c r="C88" s="52"/>
      <c r="D88" s="52"/>
      <c r="E88" s="52"/>
      <c r="F88" s="54"/>
      <c r="G88" s="56"/>
      <c r="H88" s="52"/>
      <c r="I88" s="52"/>
      <c r="J88" s="52"/>
      <c r="K88" s="52"/>
      <c r="L88" s="52"/>
      <c r="M88" s="52"/>
      <c r="N88" s="52"/>
    </row>
    <row r="89" spans="1:14" x14ac:dyDescent="0.25">
      <c r="A89" s="51"/>
      <c r="B89" s="52"/>
      <c r="C89" s="52"/>
      <c r="D89" s="52"/>
      <c r="E89" s="52"/>
      <c r="F89" s="54"/>
      <c r="G89" s="56"/>
      <c r="H89" s="52"/>
      <c r="I89" s="52"/>
      <c r="J89" s="52"/>
      <c r="K89" s="52"/>
      <c r="L89" s="52"/>
      <c r="M89" s="52"/>
      <c r="N89" s="52"/>
    </row>
    <row r="90" spans="1:14" x14ac:dyDescent="0.25">
      <c r="A90" s="51"/>
      <c r="B90" s="52"/>
      <c r="C90" s="52"/>
      <c r="D90" s="52"/>
      <c r="E90" s="52"/>
      <c r="F90" s="54"/>
      <c r="G90" s="56"/>
      <c r="H90" s="52"/>
      <c r="I90" s="52"/>
      <c r="J90" s="52"/>
      <c r="K90" s="52"/>
      <c r="L90" s="52"/>
      <c r="M90" s="52"/>
      <c r="N90" s="52"/>
    </row>
    <row r="91" spans="1:14" x14ac:dyDescent="0.25">
      <c r="A91" s="51"/>
      <c r="B91" s="52"/>
      <c r="C91" s="52"/>
      <c r="D91" s="52"/>
      <c r="E91" s="52"/>
      <c r="F91" s="54"/>
      <c r="G91" s="56"/>
      <c r="H91" s="52"/>
      <c r="I91" s="52"/>
      <c r="J91" s="52"/>
      <c r="K91" s="52"/>
      <c r="L91" s="52"/>
      <c r="M91" s="52"/>
      <c r="N91" s="52"/>
    </row>
    <row r="92" spans="1:14" x14ac:dyDescent="0.25">
      <c r="A92" s="51"/>
      <c r="B92" s="52"/>
      <c r="C92" s="52"/>
      <c r="D92" s="52"/>
      <c r="E92" s="52"/>
      <c r="F92" s="54"/>
      <c r="G92" s="56"/>
      <c r="H92" s="52"/>
      <c r="I92" s="52"/>
      <c r="J92" s="52"/>
      <c r="K92" s="52"/>
      <c r="L92" s="52"/>
      <c r="M92" s="52"/>
      <c r="N92" s="52"/>
    </row>
    <row r="93" spans="1:14" x14ac:dyDescent="0.25">
      <c r="A93" s="51"/>
      <c r="B93" s="52"/>
      <c r="C93" s="52"/>
      <c r="D93" s="52"/>
      <c r="E93" s="52"/>
      <c r="F93" s="54"/>
      <c r="G93" s="56"/>
      <c r="H93" s="52"/>
      <c r="I93" s="52"/>
      <c r="J93" s="52"/>
      <c r="K93" s="52"/>
      <c r="L93" s="52"/>
      <c r="M93" s="52"/>
      <c r="N93" s="52"/>
    </row>
    <row r="94" spans="1:14" x14ac:dyDescent="0.25">
      <c r="A94" s="51"/>
      <c r="B94" s="52"/>
      <c r="C94" s="52"/>
      <c r="D94" s="52"/>
      <c r="E94" s="52"/>
      <c r="F94" s="54"/>
      <c r="G94" s="56"/>
      <c r="H94" s="52"/>
      <c r="I94" s="52"/>
      <c r="J94" s="52"/>
      <c r="K94" s="52"/>
      <c r="L94" s="52"/>
      <c r="M94" s="52"/>
      <c r="N94" s="52"/>
    </row>
    <row r="95" spans="1:14" x14ac:dyDescent="0.25">
      <c r="A95" s="51"/>
      <c r="B95" s="52"/>
      <c r="C95" s="52"/>
      <c r="D95" s="52"/>
      <c r="E95" s="52"/>
      <c r="F95" s="54"/>
      <c r="G95" s="56"/>
      <c r="H95" s="52"/>
      <c r="I95" s="52"/>
      <c r="J95" s="52"/>
      <c r="K95" s="52"/>
      <c r="L95" s="52"/>
      <c r="M95" s="52"/>
      <c r="N95" s="52"/>
    </row>
    <row r="96" spans="1:14" x14ac:dyDescent="0.25">
      <c r="A96" s="51"/>
      <c r="B96" s="52"/>
      <c r="C96" s="52"/>
      <c r="D96" s="52"/>
      <c r="E96" s="52"/>
      <c r="F96" s="54"/>
      <c r="G96" s="56"/>
      <c r="H96" s="52"/>
      <c r="I96" s="52"/>
      <c r="J96" s="52"/>
      <c r="K96" s="52"/>
      <c r="L96" s="52"/>
      <c r="M96" s="52"/>
      <c r="N96" s="52"/>
    </row>
    <row r="97" spans="1:14" x14ac:dyDescent="0.25">
      <c r="A97" s="51"/>
      <c r="B97" s="52"/>
      <c r="C97" s="52"/>
      <c r="D97" s="52"/>
      <c r="E97" s="52"/>
      <c r="F97" s="54"/>
      <c r="G97" s="56"/>
      <c r="H97" s="52"/>
      <c r="I97" s="52"/>
      <c r="J97" s="52"/>
      <c r="K97" s="52"/>
      <c r="L97" s="52"/>
      <c r="M97" s="52"/>
      <c r="N97" s="52"/>
    </row>
    <row r="98" spans="1:14" x14ac:dyDescent="0.25">
      <c r="A98" s="51"/>
      <c r="B98" s="52"/>
      <c r="C98" s="52"/>
      <c r="D98" s="52"/>
      <c r="E98" s="52"/>
      <c r="F98" s="54"/>
      <c r="G98" s="56"/>
      <c r="H98" s="52"/>
      <c r="I98" s="52"/>
      <c r="J98" s="52"/>
      <c r="K98" s="52"/>
      <c r="L98" s="52"/>
      <c r="M98" s="52"/>
      <c r="N98" s="52"/>
    </row>
    <row r="99" spans="1:14" x14ac:dyDescent="0.25">
      <c r="A99" s="51"/>
      <c r="B99" s="52"/>
      <c r="C99" s="52"/>
      <c r="D99" s="52"/>
      <c r="E99" s="52"/>
      <c r="F99" s="54"/>
      <c r="G99" s="56"/>
      <c r="H99" s="52"/>
      <c r="I99" s="52"/>
      <c r="J99" s="52"/>
      <c r="K99" s="52"/>
      <c r="L99" s="52"/>
      <c r="M99" s="52"/>
      <c r="N99" s="52"/>
    </row>
    <row r="100" spans="1:14" x14ac:dyDescent="0.25">
      <c r="A100" s="51"/>
      <c r="B100" s="52"/>
      <c r="C100" s="52"/>
      <c r="D100" s="52"/>
      <c r="E100" s="52"/>
      <c r="F100" s="54"/>
      <c r="G100" s="56"/>
      <c r="H100" s="52"/>
      <c r="I100" s="52"/>
      <c r="J100" s="52"/>
      <c r="K100" s="52"/>
      <c r="L100" s="52"/>
      <c r="M100" s="52"/>
      <c r="N100" s="52"/>
    </row>
    <row r="101" spans="1:14" x14ac:dyDescent="0.25">
      <c r="A101" s="51"/>
      <c r="B101" s="52"/>
      <c r="C101" s="52"/>
      <c r="D101" s="52"/>
      <c r="E101" s="52"/>
      <c r="F101" s="54"/>
      <c r="G101" s="56"/>
      <c r="H101" s="52"/>
      <c r="I101" s="52"/>
      <c r="J101" s="52"/>
      <c r="K101" s="52"/>
      <c r="L101" s="52"/>
      <c r="M101" s="52"/>
      <c r="N101" s="52"/>
    </row>
    <row r="102" spans="1:14" x14ac:dyDescent="0.25">
      <c r="A102" s="51"/>
      <c r="B102" s="52"/>
      <c r="C102" s="52"/>
      <c r="D102" s="52"/>
      <c r="E102" s="52"/>
      <c r="F102" s="54"/>
      <c r="G102" s="56"/>
      <c r="H102" s="52"/>
      <c r="I102" s="52"/>
      <c r="J102" s="52"/>
      <c r="K102" s="52"/>
      <c r="L102" s="52"/>
      <c r="M102" s="52"/>
      <c r="N102" s="52"/>
    </row>
    <row r="103" spans="1:14" x14ac:dyDescent="0.25">
      <c r="A103" s="51"/>
      <c r="B103" s="52"/>
      <c r="C103" s="52"/>
      <c r="D103" s="52"/>
      <c r="E103" s="52"/>
      <c r="F103" s="54"/>
      <c r="G103" s="56"/>
      <c r="H103" s="52"/>
      <c r="I103" s="52"/>
      <c r="J103" s="52"/>
      <c r="K103" s="52"/>
      <c r="L103" s="52"/>
      <c r="M103" s="52"/>
      <c r="N103" s="52"/>
    </row>
    <row r="104" spans="1:14" x14ac:dyDescent="0.25">
      <c r="A104" s="51"/>
      <c r="B104" s="52"/>
      <c r="C104" s="52"/>
      <c r="D104" s="52"/>
      <c r="E104" s="52"/>
      <c r="F104" s="54"/>
      <c r="G104" s="56"/>
      <c r="H104" s="52"/>
      <c r="I104" s="52"/>
      <c r="J104" s="52"/>
      <c r="K104" s="52"/>
      <c r="L104" s="52"/>
      <c r="M104" s="52"/>
      <c r="N104" s="52"/>
    </row>
    <row r="105" spans="1:14" x14ac:dyDescent="0.25">
      <c r="A105" s="51"/>
      <c r="B105" s="52"/>
      <c r="C105" s="52"/>
      <c r="D105" s="52"/>
      <c r="E105" s="52"/>
      <c r="F105" s="54"/>
      <c r="G105" s="56"/>
      <c r="H105" s="52"/>
      <c r="I105" s="52"/>
      <c r="J105" s="52"/>
      <c r="K105" s="52"/>
      <c r="L105" s="52"/>
      <c r="M105" s="52"/>
      <c r="N105" s="52"/>
    </row>
    <row r="106" spans="1:14" x14ac:dyDescent="0.25">
      <c r="A106" s="51"/>
      <c r="B106" s="52"/>
      <c r="C106" s="52"/>
      <c r="D106" s="52"/>
      <c r="E106" s="52"/>
      <c r="F106" s="54"/>
      <c r="G106" s="56"/>
      <c r="H106" s="52"/>
      <c r="I106" s="52"/>
      <c r="J106" s="52"/>
      <c r="K106" s="52"/>
      <c r="L106" s="52"/>
      <c r="M106" s="52"/>
      <c r="N106" s="52"/>
    </row>
    <row r="107" spans="1:14" x14ac:dyDescent="0.25">
      <c r="A107" s="51"/>
      <c r="B107" s="52"/>
      <c r="C107" s="52"/>
      <c r="D107" s="52"/>
      <c r="E107" s="52"/>
      <c r="F107" s="54"/>
      <c r="G107" s="56"/>
      <c r="H107" s="52"/>
      <c r="I107" s="52"/>
      <c r="J107" s="52"/>
      <c r="K107" s="52"/>
      <c r="L107" s="52"/>
      <c r="M107" s="52"/>
      <c r="N107" s="52"/>
    </row>
    <row r="108" spans="1:14" x14ac:dyDescent="0.25">
      <c r="A108" s="51"/>
      <c r="B108" s="52"/>
      <c r="C108" s="52"/>
      <c r="D108" s="52"/>
      <c r="E108" s="52"/>
      <c r="F108" s="54"/>
      <c r="G108" s="56"/>
      <c r="H108" s="52"/>
      <c r="I108" s="52"/>
      <c r="J108" s="52"/>
      <c r="K108" s="52"/>
      <c r="L108" s="52"/>
      <c r="M108" s="52"/>
      <c r="N108" s="52"/>
    </row>
    <row r="109" spans="1:14" x14ac:dyDescent="0.25">
      <c r="A109" s="51"/>
      <c r="B109" s="52"/>
      <c r="C109" s="52"/>
      <c r="D109" s="52"/>
      <c r="E109" s="52"/>
      <c r="F109" s="54"/>
      <c r="G109" s="56"/>
      <c r="H109" s="52"/>
      <c r="I109" s="52"/>
      <c r="J109" s="52"/>
      <c r="K109" s="52"/>
      <c r="L109" s="52"/>
      <c r="M109" s="52"/>
      <c r="N109" s="52"/>
    </row>
    <row r="110" spans="1:14" x14ac:dyDescent="0.25">
      <c r="A110" s="51"/>
      <c r="B110" s="52"/>
      <c r="C110" s="52"/>
      <c r="D110" s="52"/>
      <c r="E110" s="52"/>
      <c r="F110" s="54"/>
      <c r="G110" s="56"/>
      <c r="H110" s="52"/>
      <c r="I110" s="52"/>
      <c r="J110" s="52"/>
      <c r="K110" s="52"/>
      <c r="L110" s="52"/>
      <c r="M110" s="52"/>
      <c r="N110" s="52"/>
    </row>
    <row r="111" spans="1:14" x14ac:dyDescent="0.25">
      <c r="A111" s="51"/>
      <c r="B111" s="52"/>
      <c r="C111" s="52"/>
      <c r="D111" s="52"/>
      <c r="E111" s="52"/>
      <c r="F111" s="54"/>
      <c r="G111" s="56"/>
      <c r="H111" s="52"/>
      <c r="I111" s="52"/>
      <c r="J111" s="52"/>
      <c r="K111" s="52"/>
      <c r="L111" s="52"/>
      <c r="M111" s="52"/>
      <c r="N111" s="52"/>
    </row>
    <row r="112" spans="1:14" x14ac:dyDescent="0.25">
      <c r="A112" s="51"/>
      <c r="B112" s="52"/>
      <c r="C112" s="52"/>
      <c r="D112" s="52"/>
      <c r="E112" s="52"/>
      <c r="F112" s="54"/>
      <c r="G112" s="56"/>
      <c r="H112" s="52"/>
      <c r="I112" s="52"/>
      <c r="J112" s="52"/>
      <c r="K112" s="52"/>
      <c r="L112" s="52"/>
      <c r="M112" s="52"/>
      <c r="N112" s="52"/>
    </row>
    <row r="113" spans="1:14" x14ac:dyDescent="0.25">
      <c r="A113" s="51"/>
      <c r="B113" s="52"/>
      <c r="C113" s="52"/>
      <c r="D113" s="52"/>
      <c r="E113" s="52"/>
      <c r="F113" s="54"/>
      <c r="G113" s="56"/>
      <c r="H113" s="52"/>
      <c r="I113" s="52"/>
      <c r="J113" s="52"/>
      <c r="K113" s="52"/>
      <c r="L113" s="52"/>
      <c r="M113" s="52"/>
      <c r="N113" s="52"/>
    </row>
    <row r="114" spans="1:14" x14ac:dyDescent="0.25">
      <c r="A114" s="51"/>
      <c r="B114" s="52"/>
      <c r="C114" s="52"/>
      <c r="D114" s="52"/>
      <c r="E114" s="52"/>
      <c r="F114" s="54"/>
      <c r="G114" s="56"/>
      <c r="H114" s="52"/>
      <c r="I114" s="52"/>
      <c r="J114" s="52"/>
      <c r="K114" s="52"/>
      <c r="L114" s="52"/>
      <c r="M114" s="52"/>
      <c r="N114" s="52"/>
    </row>
    <row r="115" spans="1:14" x14ac:dyDescent="0.25">
      <c r="A115" s="51"/>
      <c r="B115" s="52"/>
      <c r="C115" s="52"/>
      <c r="D115" s="52"/>
      <c r="E115" s="52"/>
      <c r="F115" s="54"/>
      <c r="G115" s="56"/>
      <c r="H115" s="52"/>
      <c r="I115" s="52"/>
      <c r="J115" s="52"/>
      <c r="K115" s="52"/>
      <c r="L115" s="52"/>
      <c r="M115" s="52"/>
      <c r="N115" s="52"/>
    </row>
    <row r="116" spans="1:14" x14ac:dyDescent="0.25">
      <c r="A116" s="51"/>
      <c r="B116" s="52"/>
      <c r="C116" s="52"/>
      <c r="D116" s="52"/>
      <c r="E116" s="52"/>
      <c r="F116" s="54"/>
      <c r="G116" s="56"/>
      <c r="H116" s="52"/>
      <c r="I116" s="52"/>
      <c r="J116" s="52"/>
      <c r="K116" s="52"/>
      <c r="L116" s="52"/>
      <c r="M116" s="52"/>
      <c r="N116" s="52"/>
    </row>
    <row r="117" spans="1:14" x14ac:dyDescent="0.25">
      <c r="A117" s="51"/>
      <c r="B117" s="52"/>
      <c r="C117" s="52"/>
      <c r="D117" s="52"/>
      <c r="E117" s="52"/>
      <c r="F117" s="54"/>
      <c r="G117" s="56"/>
      <c r="H117" s="52"/>
      <c r="I117" s="52"/>
      <c r="J117" s="52"/>
      <c r="K117" s="52"/>
      <c r="L117" s="52"/>
      <c r="M117" s="52"/>
      <c r="N117" s="52"/>
    </row>
    <row r="118" spans="1:14" x14ac:dyDescent="0.25">
      <c r="A118" s="51"/>
      <c r="B118" s="52"/>
      <c r="C118" s="52"/>
      <c r="D118" s="52"/>
      <c r="E118" s="52"/>
      <c r="F118" s="54"/>
      <c r="G118" s="56"/>
      <c r="H118" s="52"/>
      <c r="I118" s="52"/>
      <c r="J118" s="52"/>
      <c r="K118" s="52"/>
      <c r="L118" s="52"/>
      <c r="M118" s="52"/>
      <c r="N118" s="52"/>
    </row>
    <row r="119" spans="1:14" x14ac:dyDescent="0.25">
      <c r="A119" s="51"/>
      <c r="B119" s="52"/>
      <c r="C119" s="52"/>
      <c r="D119" s="52"/>
      <c r="E119" s="52"/>
      <c r="F119" s="54"/>
      <c r="G119" s="56"/>
      <c r="H119" s="52"/>
      <c r="I119" s="52"/>
      <c r="J119" s="52"/>
      <c r="K119" s="52"/>
      <c r="L119" s="52"/>
      <c r="M119" s="52"/>
      <c r="N119" s="52"/>
    </row>
    <row r="120" spans="1:14" x14ac:dyDescent="0.25">
      <c r="A120" s="51"/>
      <c r="B120" s="52"/>
      <c r="C120" s="52"/>
      <c r="D120" s="52"/>
      <c r="E120" s="52"/>
      <c r="F120" s="54"/>
      <c r="G120" s="56"/>
      <c r="H120" s="52"/>
      <c r="I120" s="52"/>
      <c r="J120" s="52"/>
      <c r="K120" s="52"/>
      <c r="L120" s="52"/>
      <c r="M120" s="52"/>
      <c r="N120" s="52"/>
    </row>
    <row r="121" spans="1:14" x14ac:dyDescent="0.25">
      <c r="A121" s="51"/>
      <c r="B121" s="52"/>
      <c r="C121" s="52"/>
      <c r="D121" s="52"/>
      <c r="E121" s="52"/>
      <c r="F121" s="54"/>
      <c r="G121" s="56"/>
      <c r="H121" s="52"/>
      <c r="I121" s="52"/>
      <c r="J121" s="52"/>
      <c r="K121" s="52"/>
      <c r="L121" s="52"/>
      <c r="M121" s="52"/>
      <c r="N121" s="52"/>
    </row>
    <row r="122" spans="1:14" x14ac:dyDescent="0.25">
      <c r="A122" s="51"/>
      <c r="B122" s="52"/>
      <c r="C122" s="52"/>
      <c r="D122" s="52"/>
      <c r="E122" s="52"/>
      <c r="F122" s="54"/>
      <c r="G122" s="56"/>
      <c r="H122" s="52"/>
      <c r="I122" s="52"/>
      <c r="J122" s="52"/>
      <c r="K122" s="52"/>
      <c r="L122" s="52"/>
      <c r="M122" s="52"/>
      <c r="N122" s="52"/>
    </row>
    <row r="123" spans="1:14" x14ac:dyDescent="0.25">
      <c r="A123" s="51"/>
      <c r="B123" s="52"/>
      <c r="C123" s="52"/>
      <c r="D123" s="52"/>
      <c r="E123" s="52"/>
      <c r="F123" s="54"/>
      <c r="G123" s="56"/>
      <c r="H123" s="52"/>
      <c r="I123" s="52"/>
      <c r="J123" s="52"/>
      <c r="K123" s="52"/>
      <c r="L123" s="52"/>
      <c r="M123" s="52"/>
      <c r="N123" s="52"/>
    </row>
    <row r="124" spans="1:14" x14ac:dyDescent="0.25">
      <c r="A124" s="51"/>
      <c r="B124" s="52"/>
      <c r="C124" s="52"/>
      <c r="D124" s="52"/>
      <c r="E124" s="52"/>
      <c r="F124" s="54"/>
      <c r="G124" s="56"/>
      <c r="H124" s="52"/>
      <c r="I124" s="52"/>
      <c r="J124" s="52"/>
      <c r="K124" s="52"/>
      <c r="L124" s="52"/>
      <c r="M124" s="52"/>
      <c r="N124" s="52"/>
    </row>
    <row r="125" spans="1:14" x14ac:dyDescent="0.25">
      <c r="A125" s="51"/>
      <c r="B125" s="52"/>
      <c r="C125" s="52"/>
      <c r="D125" s="52"/>
      <c r="E125" s="52"/>
      <c r="F125" s="54"/>
      <c r="G125" s="56"/>
      <c r="H125" s="52"/>
      <c r="I125" s="52"/>
      <c r="J125" s="52"/>
      <c r="K125" s="52"/>
      <c r="L125" s="52"/>
      <c r="M125" s="52"/>
      <c r="N125" s="52"/>
    </row>
    <row r="126" spans="1:14" x14ac:dyDescent="0.25">
      <c r="A126" s="51"/>
      <c r="B126" s="52"/>
      <c r="C126" s="52"/>
      <c r="D126" s="52"/>
      <c r="E126" s="52"/>
      <c r="F126" s="54"/>
      <c r="G126" s="56"/>
      <c r="H126" s="52"/>
      <c r="I126" s="52"/>
      <c r="J126" s="52"/>
      <c r="K126" s="52"/>
      <c r="L126" s="52"/>
      <c r="M126" s="52"/>
      <c r="N126" s="52"/>
    </row>
    <row r="127" spans="1:14" x14ac:dyDescent="0.25">
      <c r="A127" s="51"/>
      <c r="B127" s="52"/>
      <c r="C127" s="52"/>
      <c r="D127" s="52"/>
      <c r="E127" s="52"/>
      <c r="F127" s="54"/>
      <c r="G127" s="56"/>
      <c r="H127" s="52"/>
      <c r="I127" s="52"/>
      <c r="J127" s="52"/>
      <c r="K127" s="52"/>
      <c r="L127" s="52"/>
      <c r="M127" s="52"/>
      <c r="N127" s="52"/>
    </row>
    <row r="128" spans="1:14" x14ac:dyDescent="0.25">
      <c r="A128" s="51"/>
      <c r="B128" s="52"/>
      <c r="C128" s="52"/>
      <c r="D128" s="52"/>
      <c r="E128" s="52"/>
      <c r="F128" s="54"/>
      <c r="G128" s="56"/>
      <c r="H128" s="52"/>
      <c r="I128" s="52"/>
      <c r="J128" s="52"/>
      <c r="K128" s="52"/>
      <c r="L128" s="52"/>
      <c r="M128" s="52"/>
      <c r="N128" s="52"/>
    </row>
    <row r="129" spans="1:14" x14ac:dyDescent="0.25">
      <c r="A129" s="51"/>
      <c r="B129" s="52"/>
      <c r="C129" s="52"/>
      <c r="D129" s="52"/>
      <c r="E129" s="52"/>
      <c r="F129" s="54"/>
      <c r="G129" s="56"/>
      <c r="H129" s="52"/>
      <c r="I129" s="52"/>
      <c r="J129" s="52"/>
      <c r="K129" s="52"/>
      <c r="L129" s="52"/>
      <c r="M129" s="52"/>
      <c r="N129" s="52"/>
    </row>
    <row r="130" spans="1:14" x14ac:dyDescent="0.25">
      <c r="A130" s="51"/>
      <c r="B130" s="52"/>
      <c r="C130" s="52"/>
      <c r="D130" s="52"/>
      <c r="E130" s="52"/>
      <c r="F130" s="54"/>
      <c r="G130" s="56"/>
      <c r="H130" s="52"/>
      <c r="I130" s="52"/>
      <c r="J130" s="52"/>
      <c r="K130" s="52"/>
      <c r="L130" s="52"/>
      <c r="M130" s="52"/>
      <c r="N130" s="52"/>
    </row>
    <row r="131" spans="1:14" x14ac:dyDescent="0.25">
      <c r="A131" s="51"/>
      <c r="B131" s="52"/>
      <c r="C131" s="52"/>
      <c r="D131" s="52"/>
      <c r="E131" s="52"/>
      <c r="F131" s="54"/>
      <c r="G131" s="56"/>
      <c r="H131" s="52"/>
      <c r="I131" s="52"/>
      <c r="J131" s="52"/>
      <c r="K131" s="52"/>
      <c r="L131" s="52"/>
      <c r="M131" s="52"/>
      <c r="N131" s="52"/>
    </row>
    <row r="132" spans="1:14" x14ac:dyDescent="0.25">
      <c r="A132" s="51"/>
      <c r="B132" s="52"/>
      <c r="C132" s="52"/>
      <c r="D132" s="52"/>
      <c r="E132" s="52"/>
      <c r="F132" s="54"/>
      <c r="G132" s="56"/>
      <c r="H132" s="52"/>
      <c r="I132" s="52"/>
      <c r="J132" s="52"/>
      <c r="K132" s="52"/>
      <c r="L132" s="52"/>
      <c r="M132" s="52"/>
      <c r="N132" s="52"/>
    </row>
    <row r="133" spans="1:14" x14ac:dyDescent="0.25">
      <c r="A133" s="51"/>
      <c r="B133" s="52"/>
      <c r="C133" s="52"/>
      <c r="D133" s="52"/>
      <c r="E133" s="52"/>
      <c r="F133" s="54"/>
      <c r="G133" s="56"/>
      <c r="H133" s="52"/>
      <c r="I133" s="52"/>
      <c r="J133" s="52"/>
      <c r="K133" s="52"/>
      <c r="L133" s="52"/>
      <c r="M133" s="52"/>
      <c r="N133" s="52"/>
    </row>
    <row r="134" spans="1:14" x14ac:dyDescent="0.25">
      <c r="A134" s="51"/>
      <c r="B134" s="52"/>
      <c r="C134" s="52"/>
      <c r="D134" s="52"/>
      <c r="E134" s="52"/>
      <c r="F134" s="54"/>
      <c r="G134" s="56"/>
      <c r="H134" s="52"/>
      <c r="I134" s="52"/>
      <c r="J134" s="52"/>
      <c r="K134" s="52"/>
      <c r="L134" s="52"/>
      <c r="M134" s="52"/>
      <c r="N134" s="52"/>
    </row>
    <row r="135" spans="1:14" x14ac:dyDescent="0.25">
      <c r="A135" s="51"/>
      <c r="B135" s="52"/>
      <c r="C135" s="52"/>
      <c r="D135" s="52"/>
      <c r="E135" s="52"/>
      <c r="F135" s="54"/>
      <c r="G135" s="56"/>
      <c r="H135" s="52"/>
      <c r="I135" s="52"/>
      <c r="J135" s="52"/>
      <c r="K135" s="52"/>
      <c r="L135" s="52"/>
      <c r="M135" s="52"/>
      <c r="N135" s="52"/>
    </row>
    <row r="136" spans="1:14" x14ac:dyDescent="0.25">
      <c r="A136" s="51"/>
      <c r="B136" s="52"/>
      <c r="C136" s="52"/>
      <c r="D136" s="52"/>
      <c r="E136" s="52"/>
      <c r="F136" s="54"/>
      <c r="G136" s="56"/>
      <c r="H136" s="52"/>
      <c r="I136" s="52"/>
      <c r="J136" s="52"/>
      <c r="K136" s="52"/>
      <c r="L136" s="52"/>
      <c r="M136" s="52"/>
      <c r="N136" s="52"/>
    </row>
    <row r="137" spans="1:14" x14ac:dyDescent="0.25">
      <c r="A137" s="51"/>
      <c r="B137" s="52"/>
      <c r="C137" s="52"/>
      <c r="D137" s="52"/>
      <c r="E137" s="52"/>
      <c r="F137" s="54"/>
      <c r="G137" s="56"/>
      <c r="H137" s="52"/>
      <c r="I137" s="52"/>
      <c r="J137" s="52"/>
      <c r="K137" s="52"/>
      <c r="L137" s="52"/>
      <c r="M137" s="52"/>
      <c r="N137" s="52"/>
    </row>
    <row r="138" spans="1:14" x14ac:dyDescent="0.25">
      <c r="A138" s="51"/>
      <c r="B138" s="52"/>
      <c r="C138" s="52"/>
      <c r="D138" s="52"/>
      <c r="E138" s="52"/>
      <c r="F138" s="54"/>
      <c r="G138" s="56"/>
      <c r="H138" s="52"/>
      <c r="I138" s="52"/>
      <c r="J138" s="52"/>
      <c r="K138" s="52"/>
      <c r="L138" s="52"/>
      <c r="M138" s="52"/>
      <c r="N138" s="52"/>
    </row>
    <row r="139" spans="1:14" x14ac:dyDescent="0.25">
      <c r="A139" s="51"/>
      <c r="B139" s="52"/>
      <c r="C139" s="52"/>
      <c r="D139" s="52"/>
      <c r="E139" s="52"/>
      <c r="F139" s="54"/>
      <c r="G139" s="56"/>
      <c r="H139" s="52"/>
      <c r="I139" s="52"/>
      <c r="J139" s="52"/>
      <c r="K139" s="52"/>
      <c r="L139" s="52"/>
      <c r="M139" s="52"/>
      <c r="N139" s="52"/>
    </row>
    <row r="140" spans="1:14" x14ac:dyDescent="0.25">
      <c r="A140" s="51"/>
      <c r="B140" s="52"/>
      <c r="C140" s="52"/>
      <c r="D140" s="52"/>
      <c r="E140" s="52"/>
      <c r="F140" s="54"/>
      <c r="G140" s="56"/>
      <c r="H140" s="52"/>
      <c r="I140" s="52"/>
      <c r="J140" s="52"/>
      <c r="K140" s="52"/>
      <c r="L140" s="52"/>
      <c r="M140" s="52"/>
      <c r="N140" s="52"/>
    </row>
    <row r="141" spans="1:14" x14ac:dyDescent="0.25">
      <c r="A141" s="51"/>
      <c r="B141" s="52"/>
      <c r="C141" s="52"/>
      <c r="D141" s="52"/>
      <c r="E141" s="52"/>
      <c r="F141" s="54"/>
      <c r="G141" s="56"/>
      <c r="H141" s="52"/>
      <c r="I141" s="52"/>
      <c r="J141" s="52"/>
      <c r="K141" s="52"/>
      <c r="L141" s="52"/>
      <c r="M141" s="52"/>
      <c r="N141" s="52"/>
    </row>
    <row r="142" spans="1:14" x14ac:dyDescent="0.25">
      <c r="A142" s="51"/>
      <c r="B142" s="52"/>
      <c r="C142" s="52"/>
      <c r="D142" s="52"/>
      <c r="E142" s="52"/>
      <c r="F142" s="54"/>
      <c r="G142" s="56"/>
      <c r="H142" s="52"/>
      <c r="I142" s="52"/>
      <c r="J142" s="52"/>
      <c r="K142" s="52"/>
      <c r="L142" s="52"/>
      <c r="M142" s="52"/>
      <c r="N142" s="52"/>
    </row>
    <row r="143" spans="1:14" x14ac:dyDescent="0.25">
      <c r="A143" s="51"/>
      <c r="B143" s="52"/>
      <c r="C143" s="52"/>
      <c r="D143" s="52"/>
      <c r="E143" s="52"/>
      <c r="F143" s="54"/>
      <c r="G143" s="56"/>
      <c r="H143" s="52"/>
      <c r="I143" s="52"/>
      <c r="J143" s="52"/>
      <c r="K143" s="52"/>
      <c r="L143" s="52"/>
      <c r="M143" s="52"/>
      <c r="N143" s="52"/>
    </row>
    <row r="144" spans="1:14" x14ac:dyDescent="0.25">
      <c r="A144" s="51"/>
      <c r="B144" s="52"/>
      <c r="C144" s="52"/>
      <c r="D144" s="52"/>
      <c r="E144" s="52"/>
      <c r="F144" s="54"/>
      <c r="G144" s="56"/>
      <c r="H144" s="52"/>
      <c r="I144" s="52"/>
      <c r="J144" s="52"/>
      <c r="K144" s="52"/>
      <c r="L144" s="52"/>
      <c r="M144" s="52"/>
      <c r="N144" s="52"/>
    </row>
    <row r="145" spans="1:14" x14ac:dyDescent="0.25">
      <c r="A145" s="51"/>
      <c r="B145" s="52"/>
      <c r="C145" s="52"/>
      <c r="D145" s="52"/>
      <c r="E145" s="52"/>
      <c r="F145" s="54"/>
      <c r="G145" s="56"/>
      <c r="H145" s="52"/>
      <c r="I145" s="52"/>
      <c r="J145" s="52"/>
      <c r="K145" s="52"/>
      <c r="L145" s="52"/>
      <c r="M145" s="52"/>
      <c r="N145" s="52"/>
    </row>
    <row r="146" spans="1:14" x14ac:dyDescent="0.25">
      <c r="A146" s="51"/>
      <c r="B146" s="52"/>
      <c r="C146" s="52"/>
      <c r="D146" s="52"/>
      <c r="E146" s="52"/>
      <c r="F146" s="54"/>
      <c r="G146" s="56"/>
      <c r="H146" s="52"/>
      <c r="I146" s="52"/>
      <c r="J146" s="52"/>
      <c r="K146" s="52"/>
      <c r="L146" s="52"/>
      <c r="M146" s="52"/>
      <c r="N146" s="52"/>
    </row>
    <row r="147" spans="1:14" x14ac:dyDescent="0.25">
      <c r="A147" s="51"/>
      <c r="B147" s="52"/>
      <c r="C147" s="52"/>
      <c r="D147" s="52"/>
      <c r="E147" s="52"/>
      <c r="F147" s="54"/>
      <c r="G147" s="56"/>
      <c r="H147" s="52"/>
      <c r="I147" s="52"/>
      <c r="J147" s="52"/>
      <c r="K147" s="52"/>
      <c r="L147" s="52"/>
      <c r="M147" s="52"/>
      <c r="N147" s="52"/>
    </row>
    <row r="148" spans="1:14" x14ac:dyDescent="0.25">
      <c r="A148" s="51"/>
      <c r="B148" s="52"/>
      <c r="C148" s="52"/>
      <c r="D148" s="52"/>
      <c r="E148" s="52"/>
      <c r="F148" s="54"/>
      <c r="G148" s="56"/>
      <c r="H148" s="52"/>
      <c r="I148" s="52"/>
      <c r="J148" s="52"/>
      <c r="K148" s="52"/>
      <c r="L148" s="52"/>
      <c r="M148" s="52"/>
      <c r="N148" s="52"/>
    </row>
    <row r="149" spans="1:14" x14ac:dyDescent="0.25">
      <c r="A149" s="51"/>
      <c r="B149" s="52"/>
      <c r="C149" s="52"/>
      <c r="D149" s="52"/>
      <c r="E149" s="52"/>
      <c r="F149" s="54"/>
      <c r="G149" s="56"/>
      <c r="H149" s="52"/>
      <c r="I149" s="52"/>
      <c r="J149" s="52"/>
      <c r="K149" s="52"/>
      <c r="L149" s="52"/>
      <c r="M149" s="52"/>
      <c r="N149" s="52"/>
    </row>
    <row r="150" spans="1:14" x14ac:dyDescent="0.25">
      <c r="A150" s="51"/>
      <c r="B150" s="52"/>
      <c r="C150" s="52"/>
      <c r="D150" s="52"/>
      <c r="E150" s="52"/>
      <c r="F150" s="54"/>
      <c r="G150" s="56"/>
      <c r="H150" s="52"/>
      <c r="I150" s="52"/>
      <c r="J150" s="52"/>
      <c r="K150" s="52"/>
      <c r="L150" s="52"/>
      <c r="M150" s="52"/>
      <c r="N150" s="52"/>
    </row>
    <row r="151" spans="1:14" x14ac:dyDescent="0.25">
      <c r="A151" s="51"/>
      <c r="B151" s="52"/>
      <c r="C151" s="52"/>
      <c r="D151" s="52"/>
      <c r="E151" s="52"/>
      <c r="F151" s="54"/>
      <c r="G151" s="56"/>
      <c r="H151" s="52"/>
      <c r="I151" s="52"/>
      <c r="J151" s="52"/>
      <c r="K151" s="52"/>
      <c r="L151" s="52"/>
      <c r="M151" s="52"/>
      <c r="N151" s="52"/>
    </row>
    <row r="152" spans="1:14" x14ac:dyDescent="0.25">
      <c r="A152" s="51"/>
      <c r="B152" s="52"/>
      <c r="C152" s="52"/>
      <c r="D152" s="52"/>
      <c r="E152" s="52"/>
      <c r="F152" s="54"/>
      <c r="G152" s="56"/>
      <c r="H152" s="52"/>
      <c r="I152" s="52"/>
      <c r="J152" s="52"/>
      <c r="K152" s="52"/>
      <c r="L152" s="52"/>
      <c r="M152" s="52"/>
      <c r="N152" s="52"/>
    </row>
    <row r="153" spans="1:14" x14ac:dyDescent="0.25">
      <c r="A153" s="51"/>
      <c r="B153" s="52"/>
      <c r="C153" s="52"/>
      <c r="D153" s="52"/>
      <c r="E153" s="52"/>
      <c r="F153" s="54"/>
      <c r="G153" s="56"/>
      <c r="H153" s="52"/>
      <c r="I153" s="52"/>
      <c r="J153" s="52"/>
      <c r="K153" s="52"/>
      <c r="L153" s="52"/>
      <c r="M153" s="52"/>
      <c r="N153" s="52"/>
    </row>
    <row r="154" spans="1:14" x14ac:dyDescent="0.25">
      <c r="A154" s="51"/>
      <c r="B154" s="52"/>
      <c r="C154" s="52"/>
      <c r="D154" s="52"/>
      <c r="E154" s="52"/>
      <c r="F154" s="54"/>
      <c r="G154" s="56"/>
      <c r="H154" s="52"/>
      <c r="I154" s="52"/>
      <c r="J154" s="52"/>
      <c r="K154" s="52"/>
      <c r="L154" s="52"/>
      <c r="M154" s="52"/>
      <c r="N154" s="52"/>
    </row>
    <row r="155" spans="1:14" x14ac:dyDescent="0.25">
      <c r="A155" s="51"/>
      <c r="B155" s="52"/>
      <c r="C155" s="52"/>
      <c r="D155" s="52"/>
      <c r="E155" s="52"/>
      <c r="F155" s="54"/>
      <c r="G155" s="56"/>
      <c r="H155" s="52"/>
      <c r="I155" s="52"/>
      <c r="J155" s="52"/>
      <c r="K155" s="52"/>
      <c r="L155" s="52"/>
      <c r="M155" s="52"/>
      <c r="N155" s="52"/>
    </row>
    <row r="156" spans="1:14" x14ac:dyDescent="0.25">
      <c r="A156" s="51"/>
      <c r="B156" s="52"/>
      <c r="C156" s="52"/>
      <c r="D156" s="52"/>
      <c r="E156" s="52"/>
      <c r="F156" s="54"/>
      <c r="G156" s="56"/>
      <c r="H156" s="52"/>
      <c r="I156" s="52"/>
      <c r="J156" s="52"/>
      <c r="K156" s="52"/>
      <c r="L156" s="52"/>
      <c r="M156" s="52"/>
      <c r="N156" s="52"/>
    </row>
    <row r="157" spans="1:14" x14ac:dyDescent="0.25">
      <c r="A157" s="51"/>
      <c r="B157" s="52"/>
      <c r="C157" s="52"/>
      <c r="D157" s="52"/>
      <c r="E157" s="52"/>
      <c r="F157" s="54"/>
      <c r="G157" s="56"/>
      <c r="H157" s="52"/>
      <c r="I157" s="52"/>
      <c r="J157" s="52"/>
      <c r="K157" s="52"/>
      <c r="L157" s="52"/>
      <c r="M157" s="52"/>
      <c r="N157" s="52"/>
    </row>
    <row r="158" spans="1:14" x14ac:dyDescent="0.25">
      <c r="A158" s="51"/>
      <c r="B158" s="52"/>
      <c r="C158" s="52"/>
      <c r="D158" s="52"/>
      <c r="E158" s="52"/>
      <c r="F158" s="54"/>
      <c r="G158" s="56"/>
      <c r="H158" s="52"/>
      <c r="I158" s="52"/>
      <c r="J158" s="52"/>
      <c r="K158" s="52"/>
      <c r="L158" s="52"/>
      <c r="M158" s="52"/>
      <c r="N158" s="52"/>
    </row>
    <row r="159" spans="1:14" x14ac:dyDescent="0.25">
      <c r="A159" s="51"/>
      <c r="B159" s="52"/>
      <c r="C159" s="52"/>
      <c r="D159" s="52"/>
      <c r="E159" s="52"/>
      <c r="F159" s="54"/>
      <c r="G159" s="56"/>
      <c r="H159" s="52"/>
      <c r="I159" s="52"/>
      <c r="J159" s="52"/>
      <c r="K159" s="52"/>
      <c r="L159" s="52"/>
      <c r="M159" s="52"/>
      <c r="N159" s="52"/>
    </row>
    <row r="160" spans="1:14" x14ac:dyDescent="0.25">
      <c r="A160" s="51"/>
      <c r="B160" s="52"/>
      <c r="C160" s="52"/>
      <c r="D160" s="52"/>
      <c r="E160" s="52"/>
      <c r="F160" s="54"/>
      <c r="G160" s="56"/>
      <c r="H160" s="52"/>
      <c r="I160" s="52"/>
      <c r="J160" s="52"/>
      <c r="K160" s="52"/>
      <c r="L160" s="52"/>
      <c r="M160" s="52"/>
      <c r="N160" s="52"/>
    </row>
    <row r="161" spans="1:14" x14ac:dyDescent="0.25">
      <c r="A161" s="51"/>
      <c r="B161" s="52"/>
      <c r="C161" s="52"/>
      <c r="D161" s="52"/>
      <c r="E161" s="52"/>
      <c r="F161" s="54"/>
      <c r="G161" s="56"/>
      <c r="H161" s="52"/>
      <c r="I161" s="52"/>
      <c r="J161" s="52"/>
      <c r="K161" s="52"/>
      <c r="L161" s="52"/>
      <c r="M161" s="52"/>
      <c r="N161" s="52"/>
    </row>
    <row r="162" spans="1:14" x14ac:dyDescent="0.25">
      <c r="A162" s="51"/>
      <c r="B162" s="52"/>
      <c r="C162" s="52"/>
      <c r="D162" s="52"/>
      <c r="E162" s="52"/>
      <c r="F162" s="54"/>
      <c r="G162" s="56"/>
      <c r="H162" s="52"/>
      <c r="I162" s="52"/>
      <c r="J162" s="52"/>
      <c r="K162" s="52"/>
      <c r="L162" s="52"/>
      <c r="M162" s="52"/>
      <c r="N162" s="52"/>
    </row>
    <row r="163" spans="1:14" x14ac:dyDescent="0.25">
      <c r="A163" s="51"/>
      <c r="B163" s="52"/>
      <c r="C163" s="52"/>
      <c r="D163" s="52"/>
      <c r="E163" s="52"/>
      <c r="F163" s="54"/>
      <c r="G163" s="56"/>
      <c r="H163" s="52"/>
      <c r="I163" s="52"/>
      <c r="J163" s="52"/>
      <c r="K163" s="52"/>
      <c r="L163" s="52"/>
      <c r="M163" s="52"/>
      <c r="N163" s="52"/>
    </row>
    <row r="164" spans="1:14" x14ac:dyDescent="0.25">
      <c r="A164" s="51"/>
      <c r="B164" s="52"/>
      <c r="C164" s="52"/>
      <c r="D164" s="52"/>
      <c r="E164" s="52"/>
      <c r="F164" s="54"/>
      <c r="G164" s="56"/>
      <c r="H164" s="52"/>
      <c r="I164" s="52"/>
      <c r="J164" s="52"/>
      <c r="K164" s="52"/>
      <c r="L164" s="52"/>
      <c r="M164" s="52"/>
      <c r="N164" s="52"/>
    </row>
    <row r="165" spans="1:14" x14ac:dyDescent="0.25">
      <c r="A165" s="51"/>
      <c r="B165" s="52"/>
      <c r="C165" s="52"/>
      <c r="D165" s="52"/>
      <c r="E165" s="52"/>
      <c r="F165" s="54"/>
      <c r="G165" s="56"/>
      <c r="H165" s="52"/>
      <c r="I165" s="52"/>
      <c r="J165" s="52"/>
      <c r="K165" s="52"/>
      <c r="L165" s="52"/>
      <c r="M165" s="52"/>
      <c r="N165" s="52"/>
    </row>
    <row r="166" spans="1:14" x14ac:dyDescent="0.25">
      <c r="A166" s="51"/>
      <c r="B166" s="52"/>
      <c r="C166" s="52"/>
      <c r="D166" s="52"/>
      <c r="E166" s="52"/>
      <c r="F166" s="54"/>
      <c r="G166" s="56"/>
      <c r="H166" s="52"/>
      <c r="I166" s="52"/>
      <c r="J166" s="52"/>
      <c r="K166" s="52"/>
      <c r="L166" s="52"/>
      <c r="M166" s="52"/>
      <c r="N166" s="52"/>
    </row>
    <row r="167" spans="1:14" x14ac:dyDescent="0.25">
      <c r="A167" s="51"/>
      <c r="B167" s="52"/>
      <c r="C167" s="52"/>
      <c r="D167" s="52"/>
      <c r="E167" s="52"/>
      <c r="F167" s="54"/>
      <c r="G167" s="56"/>
      <c r="H167" s="52"/>
      <c r="I167" s="52"/>
      <c r="J167" s="52"/>
      <c r="K167" s="52"/>
      <c r="L167" s="52"/>
      <c r="M167" s="52"/>
      <c r="N167" s="52"/>
    </row>
    <row r="168" spans="1:14" x14ac:dyDescent="0.25">
      <c r="A168" s="51"/>
      <c r="B168" s="52"/>
      <c r="C168" s="52"/>
      <c r="D168" s="52"/>
      <c r="E168" s="52"/>
      <c r="F168" s="54"/>
      <c r="G168" s="56"/>
      <c r="H168" s="52"/>
      <c r="I168" s="52"/>
      <c r="J168" s="52"/>
      <c r="K168" s="52"/>
      <c r="L168" s="52"/>
      <c r="M168" s="52"/>
      <c r="N168" s="52"/>
    </row>
    <row r="169" spans="1:14" x14ac:dyDescent="0.25">
      <c r="A169" s="51"/>
      <c r="B169" s="52"/>
      <c r="C169" s="52"/>
      <c r="D169" s="52"/>
      <c r="E169" s="52"/>
      <c r="F169" s="54"/>
      <c r="G169" s="56"/>
      <c r="H169" s="52"/>
      <c r="I169" s="52"/>
      <c r="J169" s="52"/>
      <c r="K169" s="52"/>
      <c r="L169" s="52"/>
      <c r="M169" s="52"/>
      <c r="N169" s="52"/>
    </row>
    <row r="170" spans="1:14" x14ac:dyDescent="0.25">
      <c r="A170" s="51"/>
      <c r="B170" s="52"/>
      <c r="C170" s="52"/>
      <c r="D170" s="52"/>
      <c r="E170" s="52"/>
      <c r="F170" s="54"/>
      <c r="G170" s="56"/>
      <c r="H170" s="52"/>
      <c r="I170" s="52"/>
      <c r="J170" s="52"/>
      <c r="K170" s="52"/>
      <c r="L170" s="52"/>
      <c r="M170" s="52"/>
      <c r="N170" s="52"/>
    </row>
    <row r="171" spans="1:14" x14ac:dyDescent="0.25">
      <c r="A171" s="51"/>
      <c r="B171" s="52"/>
      <c r="C171" s="52"/>
      <c r="D171" s="52"/>
      <c r="E171" s="52"/>
      <c r="F171" s="54"/>
      <c r="G171" s="56"/>
      <c r="H171" s="52"/>
      <c r="I171" s="52"/>
      <c r="J171" s="52"/>
      <c r="K171" s="52"/>
      <c r="L171" s="52"/>
      <c r="M171" s="52"/>
      <c r="N171" s="52"/>
    </row>
    <row r="172" spans="1:14" x14ac:dyDescent="0.25">
      <c r="A172" s="51"/>
      <c r="B172" s="52"/>
      <c r="C172" s="52"/>
      <c r="D172" s="52"/>
      <c r="E172" s="52"/>
      <c r="F172" s="54"/>
      <c r="G172" s="56"/>
      <c r="H172" s="52"/>
      <c r="I172" s="52"/>
      <c r="J172" s="52"/>
      <c r="K172" s="52"/>
      <c r="L172" s="52"/>
      <c r="M172" s="52"/>
      <c r="N172" s="52"/>
    </row>
    <row r="173" spans="1:14" x14ac:dyDescent="0.25">
      <c r="A173" s="51"/>
      <c r="B173" s="52"/>
      <c r="C173" s="52"/>
      <c r="D173" s="52"/>
      <c r="E173" s="52"/>
      <c r="F173" s="54"/>
      <c r="G173" s="56"/>
      <c r="H173" s="52"/>
      <c r="I173" s="52"/>
      <c r="J173" s="52"/>
      <c r="K173" s="52"/>
      <c r="L173" s="52"/>
      <c r="M173" s="52"/>
      <c r="N173" s="52"/>
    </row>
    <row r="174" spans="1:14" x14ac:dyDescent="0.25">
      <c r="A174" s="51"/>
      <c r="B174" s="52"/>
      <c r="C174" s="52"/>
      <c r="D174" s="52"/>
      <c r="E174" s="52"/>
      <c r="F174" s="54"/>
      <c r="G174" s="56"/>
      <c r="H174" s="52"/>
      <c r="I174" s="52"/>
      <c r="J174" s="52"/>
      <c r="K174" s="52"/>
      <c r="L174" s="52"/>
      <c r="M174" s="52"/>
      <c r="N174" s="52"/>
    </row>
    <row r="175" spans="1:14" x14ac:dyDescent="0.25">
      <c r="A175" s="51"/>
      <c r="B175" s="52"/>
      <c r="C175" s="52"/>
      <c r="D175" s="52"/>
      <c r="E175" s="52"/>
      <c r="F175" s="54"/>
      <c r="G175" s="56"/>
      <c r="H175" s="52"/>
      <c r="I175" s="52"/>
      <c r="J175" s="52"/>
      <c r="K175" s="52"/>
      <c r="L175" s="52"/>
      <c r="M175" s="52"/>
      <c r="N175" s="52"/>
    </row>
    <row r="176" spans="1:14" x14ac:dyDescent="0.25">
      <c r="A176" s="51"/>
      <c r="B176" s="52"/>
      <c r="C176" s="52"/>
      <c r="D176" s="52"/>
      <c r="E176" s="52"/>
      <c r="F176" s="54"/>
      <c r="G176" s="56"/>
      <c r="H176" s="52"/>
      <c r="I176" s="52"/>
      <c r="J176" s="52"/>
      <c r="K176" s="52"/>
      <c r="L176" s="52"/>
      <c r="M176" s="52"/>
      <c r="N176" s="52"/>
    </row>
    <row r="177" spans="1:14" x14ac:dyDescent="0.25">
      <c r="A177" s="51"/>
      <c r="B177" s="52"/>
      <c r="C177" s="52"/>
      <c r="D177" s="52"/>
      <c r="E177" s="52"/>
      <c r="F177" s="54"/>
      <c r="G177" s="56"/>
      <c r="H177" s="52"/>
      <c r="I177" s="52"/>
      <c r="J177" s="52"/>
      <c r="K177" s="52"/>
      <c r="L177" s="52"/>
      <c r="M177" s="52"/>
      <c r="N177" s="52"/>
    </row>
    <row r="178" spans="1:14" x14ac:dyDescent="0.25">
      <c r="A178" s="51"/>
      <c r="B178" s="52"/>
      <c r="C178" s="52"/>
      <c r="D178" s="52"/>
      <c r="E178" s="52"/>
      <c r="F178" s="54"/>
      <c r="G178" s="56"/>
      <c r="H178" s="52"/>
      <c r="I178" s="52"/>
      <c r="J178" s="52"/>
      <c r="K178" s="52"/>
      <c r="L178" s="52"/>
      <c r="M178" s="52"/>
      <c r="N178" s="52"/>
    </row>
    <row r="179" spans="1:14" x14ac:dyDescent="0.25">
      <c r="A179" s="51"/>
      <c r="B179" s="52"/>
      <c r="C179" s="52"/>
      <c r="D179" s="52"/>
      <c r="E179" s="52"/>
      <c r="F179" s="54"/>
      <c r="G179" s="56"/>
      <c r="H179" s="52"/>
      <c r="I179" s="52"/>
      <c r="J179" s="52"/>
      <c r="K179" s="52"/>
      <c r="L179" s="52"/>
      <c r="M179" s="52"/>
      <c r="N179" s="52"/>
    </row>
    <row r="180" spans="1:14" x14ac:dyDescent="0.25">
      <c r="A180" s="51"/>
      <c r="B180" s="52"/>
      <c r="C180" s="52"/>
      <c r="D180" s="52"/>
      <c r="E180" s="52"/>
      <c r="F180" s="54"/>
      <c r="G180" s="56"/>
      <c r="H180" s="52"/>
      <c r="I180" s="52"/>
      <c r="J180" s="52"/>
      <c r="K180" s="52"/>
      <c r="L180" s="52"/>
      <c r="M180" s="52"/>
      <c r="N180" s="52"/>
    </row>
    <row r="181" spans="1:14" x14ac:dyDescent="0.25">
      <c r="A181" s="51"/>
      <c r="B181" s="52"/>
      <c r="C181" s="52"/>
      <c r="D181" s="52"/>
      <c r="E181" s="52"/>
      <c r="F181" s="54"/>
      <c r="G181" s="56"/>
      <c r="H181" s="52"/>
      <c r="I181" s="52"/>
      <c r="J181" s="52"/>
      <c r="K181" s="52"/>
      <c r="L181" s="52"/>
      <c r="M181" s="52"/>
      <c r="N181" s="52"/>
    </row>
    <row r="182" spans="1:14" x14ac:dyDescent="0.25">
      <c r="A182" s="51"/>
      <c r="B182" s="52"/>
      <c r="C182" s="52"/>
      <c r="D182" s="52"/>
      <c r="E182" s="52"/>
      <c r="F182" s="54"/>
      <c r="G182" s="56"/>
      <c r="H182" s="52"/>
      <c r="I182" s="52"/>
      <c r="J182" s="52"/>
      <c r="K182" s="52"/>
      <c r="L182" s="52"/>
      <c r="M182" s="52"/>
      <c r="N182" s="52"/>
    </row>
    <row r="183" spans="1:14" x14ac:dyDescent="0.25">
      <c r="A183" s="51"/>
      <c r="B183" s="52"/>
      <c r="C183" s="52"/>
      <c r="D183" s="52"/>
      <c r="E183" s="52"/>
      <c r="F183" s="54"/>
      <c r="G183" s="56"/>
      <c r="H183" s="52"/>
      <c r="I183" s="52"/>
      <c r="J183" s="52"/>
      <c r="K183" s="52"/>
      <c r="L183" s="52"/>
      <c r="M183" s="52"/>
      <c r="N183" s="52"/>
    </row>
    <row r="184" spans="1:14" x14ac:dyDescent="0.25">
      <c r="A184" s="51"/>
      <c r="B184" s="52"/>
      <c r="C184" s="52"/>
      <c r="D184" s="52"/>
      <c r="E184" s="52"/>
      <c r="F184" s="54"/>
      <c r="G184" s="56"/>
      <c r="H184" s="52"/>
      <c r="I184" s="52"/>
      <c r="J184" s="52"/>
      <c r="K184" s="52"/>
      <c r="L184" s="52"/>
      <c r="M184" s="52"/>
      <c r="N184" s="52"/>
    </row>
    <row r="185" spans="1:14" x14ac:dyDescent="0.25">
      <c r="A185" s="51"/>
      <c r="B185" s="52"/>
      <c r="C185" s="52"/>
      <c r="D185" s="52"/>
      <c r="E185" s="52"/>
      <c r="F185" s="54"/>
      <c r="G185" s="56"/>
      <c r="H185" s="52"/>
      <c r="I185" s="52"/>
      <c r="J185" s="52"/>
      <c r="K185" s="52"/>
      <c r="L185" s="52"/>
      <c r="M185" s="52"/>
      <c r="N185" s="52"/>
    </row>
    <row r="186" spans="1:14" x14ac:dyDescent="0.25">
      <c r="A186" s="51"/>
      <c r="B186" s="52"/>
      <c r="C186" s="52"/>
      <c r="D186" s="52"/>
      <c r="E186" s="52"/>
      <c r="F186" s="54"/>
      <c r="G186" s="56"/>
      <c r="H186" s="52"/>
      <c r="I186" s="52"/>
      <c r="J186" s="52"/>
      <c r="K186" s="52"/>
      <c r="L186" s="52"/>
      <c r="M186" s="52"/>
      <c r="N186" s="52"/>
    </row>
    <row r="187" spans="1:14" x14ac:dyDescent="0.25">
      <c r="A187" s="51"/>
      <c r="B187" s="52"/>
      <c r="C187" s="52"/>
      <c r="D187" s="52"/>
      <c r="E187" s="52"/>
      <c r="F187" s="54"/>
      <c r="G187" s="56"/>
      <c r="H187" s="52"/>
      <c r="I187" s="52"/>
      <c r="J187" s="52"/>
      <c r="K187" s="52"/>
      <c r="L187" s="52"/>
      <c r="M187" s="52"/>
      <c r="N187" s="52"/>
    </row>
    <row r="188" spans="1:14" x14ac:dyDescent="0.25">
      <c r="A188" s="51"/>
      <c r="B188" s="52"/>
      <c r="C188" s="52"/>
      <c r="D188" s="52"/>
      <c r="E188" s="52"/>
      <c r="F188" s="54"/>
      <c r="G188" s="56"/>
      <c r="H188" s="52"/>
      <c r="I188" s="52"/>
      <c r="J188" s="52"/>
      <c r="K188" s="52"/>
      <c r="L188" s="52"/>
      <c r="M188" s="52"/>
      <c r="N188" s="52"/>
    </row>
    <row r="189" spans="1:14" x14ac:dyDescent="0.25">
      <c r="A189" s="51"/>
      <c r="B189" s="52"/>
      <c r="C189" s="52"/>
      <c r="D189" s="52"/>
      <c r="E189" s="52"/>
      <c r="F189" s="54"/>
      <c r="G189" s="56"/>
      <c r="H189" s="52"/>
      <c r="I189" s="52"/>
      <c r="J189" s="52"/>
      <c r="K189" s="52"/>
      <c r="L189" s="52"/>
      <c r="M189" s="52"/>
      <c r="N189" s="52"/>
    </row>
    <row r="190" spans="1:14" x14ac:dyDescent="0.25">
      <c r="A190" s="51"/>
      <c r="B190" s="52"/>
      <c r="C190" s="52"/>
      <c r="D190" s="52"/>
      <c r="E190" s="52"/>
      <c r="F190" s="54"/>
      <c r="G190" s="56"/>
      <c r="H190" s="52"/>
      <c r="I190" s="52"/>
      <c r="J190" s="52"/>
      <c r="K190" s="52"/>
      <c r="L190" s="52"/>
      <c r="M190" s="52"/>
      <c r="N190" s="52"/>
    </row>
    <row r="191" spans="1:14" x14ac:dyDescent="0.25">
      <c r="A191" s="51"/>
      <c r="B191" s="52"/>
      <c r="C191" s="52"/>
      <c r="D191" s="52"/>
      <c r="E191" s="52"/>
      <c r="F191" s="54"/>
      <c r="G191" s="56"/>
      <c r="H191" s="52"/>
      <c r="I191" s="52"/>
      <c r="J191" s="52"/>
      <c r="K191" s="52"/>
      <c r="L191" s="52"/>
      <c r="M191" s="52"/>
      <c r="N191" s="52"/>
    </row>
    <row r="192" spans="1:14" x14ac:dyDescent="0.25">
      <c r="A192" s="51"/>
      <c r="B192" s="52"/>
      <c r="C192" s="52"/>
      <c r="D192" s="52"/>
      <c r="E192" s="52"/>
      <c r="F192" s="54"/>
      <c r="G192" s="56"/>
      <c r="H192" s="52"/>
      <c r="I192" s="52"/>
      <c r="J192" s="52"/>
      <c r="K192" s="52"/>
      <c r="L192" s="52"/>
      <c r="M192" s="52"/>
      <c r="N192" s="52"/>
    </row>
    <row r="193" spans="1:14" x14ac:dyDescent="0.25">
      <c r="A193" s="51"/>
      <c r="B193" s="52"/>
      <c r="C193" s="52"/>
      <c r="D193" s="52"/>
      <c r="E193" s="52"/>
      <c r="F193" s="54"/>
      <c r="G193" s="56"/>
      <c r="H193" s="52"/>
      <c r="I193" s="52"/>
      <c r="J193" s="52"/>
      <c r="K193" s="52"/>
      <c r="L193" s="52"/>
      <c r="M193" s="52"/>
      <c r="N193" s="52"/>
    </row>
    <row r="194" spans="1:14" x14ac:dyDescent="0.25">
      <c r="A194" s="51"/>
      <c r="B194" s="52"/>
      <c r="C194" s="52"/>
      <c r="D194" s="52"/>
      <c r="E194" s="52"/>
      <c r="F194" s="54"/>
      <c r="G194" s="56"/>
      <c r="H194" s="52"/>
      <c r="I194" s="52"/>
      <c r="J194" s="52"/>
      <c r="K194" s="52"/>
      <c r="L194" s="52"/>
      <c r="M194" s="52"/>
      <c r="N194" s="52"/>
    </row>
    <row r="195" spans="1:14" x14ac:dyDescent="0.25">
      <c r="A195" s="51"/>
      <c r="B195" s="52"/>
      <c r="C195" s="52"/>
      <c r="D195" s="52"/>
      <c r="E195" s="52"/>
      <c r="F195" s="54"/>
      <c r="G195" s="56"/>
      <c r="H195" s="52"/>
      <c r="I195" s="52"/>
      <c r="J195" s="52"/>
      <c r="K195" s="52"/>
      <c r="L195" s="52"/>
      <c r="M195" s="52"/>
      <c r="N195" s="52"/>
    </row>
    <row r="196" spans="1:14" x14ac:dyDescent="0.25">
      <c r="A196" s="51"/>
      <c r="B196" s="52"/>
      <c r="C196" s="52"/>
      <c r="D196" s="52"/>
      <c r="E196" s="52"/>
      <c r="F196" s="54"/>
      <c r="G196" s="56"/>
      <c r="H196" s="52"/>
      <c r="I196" s="52"/>
      <c r="J196" s="52"/>
      <c r="K196" s="52"/>
      <c r="L196" s="52"/>
      <c r="M196" s="52"/>
      <c r="N196" s="52"/>
    </row>
    <row r="197" spans="1:14" x14ac:dyDescent="0.25">
      <c r="A197" s="51"/>
      <c r="B197" s="52"/>
      <c r="C197" s="52"/>
      <c r="D197" s="52"/>
      <c r="E197" s="52"/>
      <c r="F197" s="54"/>
      <c r="G197" s="56"/>
      <c r="H197" s="52"/>
      <c r="I197" s="52"/>
      <c r="J197" s="52"/>
      <c r="K197" s="52"/>
      <c r="L197" s="52"/>
      <c r="M197" s="52"/>
      <c r="N197" s="52"/>
    </row>
    <row r="198" spans="1:14" x14ac:dyDescent="0.25">
      <c r="A198" s="51"/>
      <c r="B198" s="52"/>
      <c r="C198" s="52"/>
      <c r="D198" s="52"/>
      <c r="E198" s="52"/>
      <c r="F198" s="54"/>
      <c r="G198" s="56"/>
      <c r="H198" s="52"/>
      <c r="I198" s="52"/>
      <c r="J198" s="52"/>
      <c r="K198" s="52"/>
      <c r="L198" s="52"/>
      <c r="M198" s="52"/>
      <c r="N198" s="52"/>
    </row>
    <row r="199" spans="1:14" x14ac:dyDescent="0.25">
      <c r="A199" s="51"/>
      <c r="B199" s="52"/>
      <c r="C199" s="52"/>
      <c r="D199" s="52"/>
      <c r="E199" s="52"/>
      <c r="F199" s="54"/>
      <c r="G199" s="56"/>
      <c r="H199" s="52"/>
      <c r="I199" s="52"/>
      <c r="J199" s="52"/>
      <c r="K199" s="52"/>
      <c r="L199" s="52"/>
      <c r="M199" s="52"/>
      <c r="N199" s="52"/>
    </row>
    <row r="200" spans="1:14" x14ac:dyDescent="0.25">
      <c r="A200" s="51"/>
      <c r="B200" s="52"/>
      <c r="C200" s="52"/>
      <c r="D200" s="52"/>
      <c r="E200" s="52"/>
      <c r="F200" s="54"/>
      <c r="G200" s="56"/>
      <c r="H200" s="52"/>
      <c r="I200" s="52"/>
      <c r="J200" s="52"/>
      <c r="K200" s="52"/>
      <c r="L200" s="52"/>
      <c r="M200" s="52"/>
      <c r="N200" s="52"/>
    </row>
    <row r="201" spans="1:14" x14ac:dyDescent="0.25">
      <c r="A201" s="51"/>
      <c r="B201" s="52"/>
      <c r="C201" s="52"/>
      <c r="D201" s="52"/>
      <c r="E201" s="52"/>
      <c r="F201" s="54"/>
      <c r="G201" s="56"/>
      <c r="H201" s="52"/>
      <c r="I201" s="52"/>
      <c r="J201" s="52"/>
      <c r="K201" s="52"/>
      <c r="L201" s="52"/>
      <c r="M201" s="52"/>
      <c r="N201" s="52"/>
    </row>
    <row r="202" spans="1:14" x14ac:dyDescent="0.25">
      <c r="A202" s="51"/>
      <c r="B202" s="52"/>
      <c r="C202" s="52"/>
      <c r="D202" s="52"/>
      <c r="E202" s="52"/>
      <c r="F202" s="54"/>
      <c r="G202" s="56"/>
      <c r="H202" s="52"/>
      <c r="I202" s="52"/>
      <c r="J202" s="52"/>
      <c r="K202" s="52"/>
      <c r="L202" s="52"/>
      <c r="M202" s="52"/>
      <c r="N202" s="52"/>
    </row>
    <row r="203" spans="1:14" x14ac:dyDescent="0.25">
      <c r="A203" s="51"/>
      <c r="B203" s="52"/>
      <c r="C203" s="52"/>
      <c r="D203" s="52"/>
      <c r="E203" s="52"/>
      <c r="F203" s="54"/>
      <c r="G203" s="56"/>
      <c r="H203" s="52"/>
      <c r="I203" s="52"/>
      <c r="J203" s="52"/>
      <c r="K203" s="52"/>
      <c r="L203" s="52"/>
      <c r="M203" s="52"/>
      <c r="N203" s="52"/>
    </row>
    <row r="204" spans="1:14" x14ac:dyDescent="0.25">
      <c r="A204" s="51"/>
      <c r="B204" s="52"/>
      <c r="C204" s="52"/>
      <c r="D204" s="52"/>
      <c r="E204" s="52"/>
      <c r="F204" s="54"/>
      <c r="G204" s="56"/>
      <c r="H204" s="52"/>
      <c r="I204" s="52"/>
      <c r="J204" s="52"/>
      <c r="K204" s="52"/>
      <c r="L204" s="52"/>
      <c r="M204" s="52"/>
      <c r="N204" s="52"/>
    </row>
    <row r="205" spans="1:14" x14ac:dyDescent="0.25">
      <c r="A205" s="51"/>
      <c r="B205" s="52"/>
      <c r="C205" s="52"/>
      <c r="D205" s="52"/>
      <c r="E205" s="52"/>
      <c r="F205" s="54"/>
      <c r="G205" s="56"/>
      <c r="H205" s="52"/>
      <c r="I205" s="52"/>
      <c r="J205" s="52"/>
      <c r="K205" s="52"/>
      <c r="L205" s="52"/>
      <c r="M205" s="52"/>
      <c r="N205" s="52"/>
    </row>
    <row r="206" spans="1:14" x14ac:dyDescent="0.25">
      <c r="A206" s="51"/>
      <c r="B206" s="52"/>
      <c r="C206" s="52"/>
      <c r="D206" s="52"/>
      <c r="E206" s="52"/>
      <c r="F206" s="54"/>
      <c r="G206" s="56"/>
      <c r="H206" s="52"/>
      <c r="I206" s="52"/>
      <c r="J206" s="52"/>
      <c r="K206" s="52"/>
      <c r="L206" s="52"/>
      <c r="M206" s="52"/>
      <c r="N206" s="52"/>
    </row>
    <row r="207" spans="1:14" x14ac:dyDescent="0.25">
      <c r="A207" s="51"/>
      <c r="B207" s="52"/>
      <c r="C207" s="52"/>
      <c r="D207" s="52"/>
      <c r="E207" s="52"/>
      <c r="F207" s="54"/>
      <c r="G207" s="56"/>
      <c r="H207" s="52"/>
      <c r="I207" s="52"/>
      <c r="J207" s="52"/>
      <c r="K207" s="52"/>
      <c r="L207" s="52"/>
      <c r="M207" s="52"/>
      <c r="N207" s="52"/>
    </row>
    <row r="208" spans="1:14" x14ac:dyDescent="0.25">
      <c r="A208" s="51"/>
      <c r="B208" s="52"/>
      <c r="C208" s="52"/>
      <c r="D208" s="52"/>
      <c r="E208" s="52"/>
      <c r="F208" s="54"/>
      <c r="G208" s="56"/>
      <c r="H208" s="52"/>
      <c r="I208" s="52"/>
      <c r="J208" s="52"/>
      <c r="K208" s="52"/>
      <c r="L208" s="52"/>
      <c r="M208" s="52"/>
      <c r="N208" s="52"/>
    </row>
    <row r="209" spans="1:14" x14ac:dyDescent="0.25">
      <c r="A209" s="51"/>
      <c r="B209" s="52"/>
      <c r="C209" s="52"/>
      <c r="D209" s="52"/>
      <c r="E209" s="52"/>
      <c r="F209" s="54"/>
      <c r="G209" s="56"/>
      <c r="H209" s="52"/>
      <c r="I209" s="52"/>
      <c r="J209" s="52"/>
      <c r="K209" s="52"/>
      <c r="L209" s="52"/>
      <c r="M209" s="52"/>
      <c r="N209" s="52"/>
    </row>
    <row r="210" spans="1:14" x14ac:dyDescent="0.25">
      <c r="A210" s="51"/>
      <c r="B210" s="52"/>
      <c r="C210" s="52"/>
      <c r="D210" s="52"/>
      <c r="E210" s="52"/>
      <c r="F210" s="54"/>
      <c r="G210" s="56"/>
      <c r="H210" s="52"/>
      <c r="I210" s="52"/>
      <c r="J210" s="52"/>
      <c r="K210" s="52"/>
      <c r="L210" s="52"/>
      <c r="M210" s="52"/>
      <c r="N210" s="52"/>
    </row>
    <row r="211" spans="1:14" x14ac:dyDescent="0.25">
      <c r="A211" s="51"/>
      <c r="B211" s="52"/>
      <c r="C211" s="52"/>
      <c r="D211" s="52"/>
      <c r="E211" s="52"/>
      <c r="F211" s="54"/>
      <c r="G211" s="56"/>
      <c r="H211" s="52"/>
      <c r="I211" s="52"/>
      <c r="J211" s="52"/>
      <c r="K211" s="52"/>
      <c r="L211" s="52"/>
      <c r="M211" s="52"/>
      <c r="N211" s="52"/>
    </row>
    <row r="212" spans="1:14" x14ac:dyDescent="0.25">
      <c r="A212" s="51"/>
      <c r="B212" s="52"/>
      <c r="C212" s="52"/>
      <c r="D212" s="52"/>
      <c r="E212" s="52"/>
      <c r="F212" s="54"/>
      <c r="G212" s="56"/>
      <c r="H212" s="52"/>
      <c r="I212" s="52"/>
      <c r="J212" s="52"/>
      <c r="K212" s="52"/>
      <c r="L212" s="52"/>
      <c r="M212" s="52"/>
      <c r="N212" s="52"/>
    </row>
    <row r="213" spans="1:14" x14ac:dyDescent="0.25">
      <c r="A213" s="51"/>
      <c r="B213" s="52"/>
      <c r="C213" s="52"/>
      <c r="D213" s="52"/>
      <c r="E213" s="52"/>
      <c r="F213" s="54"/>
      <c r="G213" s="56"/>
      <c r="H213" s="52"/>
      <c r="I213" s="52"/>
      <c r="J213" s="52"/>
      <c r="K213" s="52"/>
      <c r="L213" s="52"/>
      <c r="M213" s="52"/>
      <c r="N213" s="52"/>
    </row>
    <row r="214" spans="1:14" x14ac:dyDescent="0.25">
      <c r="A214" s="51"/>
      <c r="B214" s="52"/>
      <c r="C214" s="52"/>
      <c r="D214" s="52"/>
      <c r="E214" s="52"/>
      <c r="F214" s="54"/>
      <c r="G214" s="56"/>
      <c r="H214" s="52"/>
      <c r="I214" s="52"/>
      <c r="J214" s="52"/>
      <c r="K214" s="52"/>
      <c r="L214" s="52"/>
      <c r="M214" s="52"/>
      <c r="N214" s="52"/>
    </row>
    <row r="215" spans="1:14" x14ac:dyDescent="0.25">
      <c r="A215" s="51"/>
      <c r="B215" s="52"/>
      <c r="C215" s="52"/>
      <c r="D215" s="52"/>
      <c r="E215" s="52"/>
      <c r="F215" s="54"/>
      <c r="G215" s="56"/>
      <c r="H215" s="52"/>
      <c r="I215" s="52"/>
      <c r="J215" s="52"/>
      <c r="K215" s="52"/>
      <c r="L215" s="52"/>
      <c r="M215" s="52"/>
      <c r="N215" s="52"/>
    </row>
    <row r="216" spans="1:14" x14ac:dyDescent="0.25">
      <c r="A216" s="51"/>
      <c r="B216" s="52"/>
      <c r="C216" s="52"/>
      <c r="D216" s="52"/>
      <c r="E216" s="52"/>
      <c r="F216" s="54"/>
      <c r="G216" s="56"/>
      <c r="H216" s="52"/>
      <c r="I216" s="52"/>
      <c r="J216" s="52"/>
      <c r="K216" s="52"/>
      <c r="L216" s="52"/>
      <c r="M216" s="52"/>
      <c r="N216" s="52"/>
    </row>
    <row r="217" spans="1:14" x14ac:dyDescent="0.25">
      <c r="A217" s="51"/>
      <c r="B217" s="52"/>
      <c r="C217" s="52"/>
      <c r="D217" s="52"/>
      <c r="E217" s="52"/>
      <c r="F217" s="54"/>
      <c r="G217" s="56"/>
      <c r="H217" s="52"/>
      <c r="I217" s="52"/>
      <c r="J217" s="52"/>
      <c r="K217" s="52"/>
      <c r="L217" s="52"/>
      <c r="M217" s="52"/>
      <c r="N217" s="52"/>
    </row>
    <row r="218" spans="1:14" x14ac:dyDescent="0.25">
      <c r="A218" s="51"/>
      <c r="B218" s="52"/>
      <c r="C218" s="52"/>
      <c r="D218" s="52"/>
      <c r="E218" s="52"/>
      <c r="F218" s="54"/>
      <c r="G218" s="56"/>
      <c r="H218" s="52"/>
      <c r="I218" s="52"/>
      <c r="J218" s="52"/>
      <c r="K218" s="52"/>
      <c r="L218" s="52"/>
      <c r="M218" s="52"/>
      <c r="N218" s="52"/>
    </row>
    <row r="219" spans="1:14" x14ac:dyDescent="0.25">
      <c r="A219" s="51"/>
      <c r="B219" s="52"/>
      <c r="C219" s="52"/>
      <c r="D219" s="52"/>
      <c r="E219" s="52"/>
      <c r="F219" s="54"/>
      <c r="G219" s="56"/>
      <c r="H219" s="52"/>
      <c r="I219" s="52"/>
      <c r="J219" s="52"/>
      <c r="K219" s="52"/>
      <c r="L219" s="52"/>
      <c r="M219" s="52"/>
      <c r="N219" s="52"/>
    </row>
    <row r="220" spans="1:14" x14ac:dyDescent="0.25">
      <c r="A220" s="51"/>
      <c r="B220" s="52"/>
      <c r="C220" s="52"/>
      <c r="D220" s="52"/>
      <c r="E220" s="52"/>
      <c r="F220" s="54"/>
      <c r="G220" s="56"/>
      <c r="H220" s="52"/>
      <c r="I220" s="52"/>
      <c r="J220" s="52"/>
      <c r="K220" s="52"/>
      <c r="L220" s="52"/>
      <c r="M220" s="52"/>
      <c r="N220" s="52"/>
    </row>
    <row r="221" spans="1:14" x14ac:dyDescent="0.25">
      <c r="A221" s="51"/>
      <c r="B221" s="52"/>
      <c r="C221" s="52"/>
      <c r="D221" s="52"/>
      <c r="E221" s="52"/>
      <c r="F221" s="54"/>
      <c r="G221" s="56"/>
      <c r="H221" s="52"/>
      <c r="I221" s="52"/>
      <c r="J221" s="52"/>
      <c r="K221" s="52"/>
      <c r="L221" s="52"/>
      <c r="M221" s="52"/>
      <c r="N221" s="52"/>
    </row>
    <row r="222" spans="1:14" x14ac:dyDescent="0.25">
      <c r="A222" s="51"/>
      <c r="B222" s="52"/>
      <c r="C222" s="52"/>
      <c r="D222" s="52"/>
      <c r="E222" s="52"/>
      <c r="F222" s="54"/>
      <c r="G222" s="56"/>
      <c r="H222" s="52"/>
      <c r="I222" s="52"/>
      <c r="J222" s="52"/>
      <c r="K222" s="52"/>
      <c r="L222" s="52"/>
      <c r="M222" s="52"/>
      <c r="N222" s="52"/>
    </row>
    <row r="223" spans="1:14" x14ac:dyDescent="0.25">
      <c r="A223" s="51"/>
      <c r="B223" s="52"/>
      <c r="C223" s="52"/>
      <c r="D223" s="52"/>
      <c r="E223" s="52"/>
      <c r="F223" s="54"/>
      <c r="G223" s="56"/>
      <c r="H223" s="52"/>
      <c r="I223" s="52"/>
      <c r="J223" s="52"/>
      <c r="K223" s="52"/>
      <c r="L223" s="52"/>
      <c r="M223" s="52"/>
      <c r="N223" s="52"/>
    </row>
    <row r="224" spans="1:14" x14ac:dyDescent="0.25">
      <c r="A224" s="51"/>
      <c r="B224" s="52"/>
      <c r="C224" s="52"/>
      <c r="D224" s="52"/>
      <c r="E224" s="52"/>
      <c r="F224" s="54"/>
      <c r="G224" s="56"/>
      <c r="H224" s="52"/>
      <c r="I224" s="52"/>
      <c r="J224" s="52"/>
      <c r="K224" s="52"/>
      <c r="L224" s="52"/>
      <c r="M224" s="52"/>
      <c r="N224" s="52"/>
    </row>
    <row r="225" spans="1:14" x14ac:dyDescent="0.25">
      <c r="A225" s="51"/>
      <c r="B225" s="52"/>
      <c r="C225" s="52"/>
      <c r="D225" s="52"/>
      <c r="E225" s="52"/>
      <c r="F225" s="54"/>
      <c r="G225" s="56"/>
      <c r="H225" s="52"/>
      <c r="I225" s="52"/>
      <c r="J225" s="52"/>
      <c r="K225" s="52"/>
      <c r="L225" s="52"/>
      <c r="M225" s="52"/>
      <c r="N225" s="52"/>
    </row>
    <row r="226" spans="1:14" x14ac:dyDescent="0.25">
      <c r="A226" s="51"/>
      <c r="B226" s="52"/>
      <c r="C226" s="52"/>
      <c r="D226" s="52"/>
      <c r="E226" s="52"/>
      <c r="F226" s="54"/>
      <c r="G226" s="56"/>
      <c r="H226" s="52"/>
      <c r="I226" s="52"/>
      <c r="J226" s="52"/>
      <c r="K226" s="52"/>
      <c r="L226" s="52"/>
      <c r="M226" s="52"/>
      <c r="N226" s="52"/>
    </row>
    <row r="227" spans="1:14" x14ac:dyDescent="0.25">
      <c r="A227" s="51"/>
      <c r="B227" s="52"/>
      <c r="C227" s="52"/>
      <c r="D227" s="52"/>
      <c r="E227" s="52"/>
      <c r="F227" s="54"/>
      <c r="G227" s="56"/>
      <c r="H227" s="52"/>
      <c r="I227" s="52"/>
      <c r="J227" s="52"/>
      <c r="K227" s="52"/>
      <c r="L227" s="52"/>
      <c r="M227" s="52"/>
      <c r="N227" s="52"/>
    </row>
    <row r="228" spans="1:14" x14ac:dyDescent="0.25">
      <c r="A228" s="51"/>
      <c r="B228" s="52"/>
      <c r="C228" s="52"/>
      <c r="D228" s="52"/>
      <c r="E228" s="52"/>
      <c r="F228" s="54"/>
      <c r="G228" s="56"/>
      <c r="H228" s="52"/>
      <c r="I228" s="52"/>
      <c r="J228" s="52"/>
      <c r="K228" s="52"/>
      <c r="L228" s="52"/>
      <c r="M228" s="52"/>
      <c r="N228" s="52"/>
    </row>
    <row r="229" spans="1:14" x14ac:dyDescent="0.25">
      <c r="A229" s="51"/>
      <c r="B229" s="52"/>
      <c r="C229" s="52"/>
      <c r="D229" s="52"/>
      <c r="E229" s="52"/>
      <c r="F229" s="54"/>
      <c r="G229" s="56"/>
      <c r="H229" s="52"/>
      <c r="I229" s="52"/>
      <c r="J229" s="52"/>
      <c r="K229" s="52"/>
      <c r="L229" s="52"/>
      <c r="M229" s="52"/>
      <c r="N229" s="52"/>
    </row>
    <row r="230" spans="1:14" x14ac:dyDescent="0.25">
      <c r="A230" s="51"/>
      <c r="B230" s="52"/>
      <c r="C230" s="52"/>
      <c r="D230" s="52"/>
      <c r="E230" s="52"/>
      <c r="F230" s="54"/>
      <c r="G230" s="56"/>
      <c r="H230" s="52"/>
      <c r="I230" s="52"/>
      <c r="J230" s="52"/>
      <c r="K230" s="52"/>
      <c r="L230" s="52"/>
      <c r="M230" s="52"/>
      <c r="N230" s="52"/>
    </row>
    <row r="231" spans="1:14" x14ac:dyDescent="0.25">
      <c r="A231" s="51"/>
      <c r="B231" s="52"/>
      <c r="C231" s="52"/>
      <c r="D231" s="52"/>
      <c r="E231" s="52"/>
      <c r="F231" s="54"/>
      <c r="G231" s="56"/>
      <c r="H231" s="52"/>
      <c r="I231" s="52"/>
      <c r="J231" s="52"/>
      <c r="K231" s="52"/>
      <c r="L231" s="52"/>
      <c r="M231" s="52"/>
      <c r="N231" s="52"/>
    </row>
    <row r="232" spans="1:14" x14ac:dyDescent="0.25">
      <c r="A232" s="51"/>
      <c r="B232" s="52"/>
      <c r="C232" s="52"/>
      <c r="D232" s="52"/>
      <c r="E232" s="52"/>
      <c r="F232" s="54"/>
      <c r="G232" s="56"/>
      <c r="H232" s="52"/>
      <c r="I232" s="52"/>
      <c r="J232" s="52"/>
      <c r="K232" s="52"/>
      <c r="L232" s="52"/>
      <c r="M232" s="52"/>
      <c r="N232" s="52"/>
    </row>
    <row r="233" spans="1:14" x14ac:dyDescent="0.25">
      <c r="A233" s="51"/>
      <c r="B233" s="52"/>
      <c r="C233" s="52"/>
      <c r="D233" s="52"/>
      <c r="E233" s="52"/>
      <c r="F233" s="54"/>
      <c r="G233" s="56"/>
      <c r="H233" s="52"/>
      <c r="I233" s="52"/>
      <c r="J233" s="52"/>
      <c r="K233" s="52"/>
      <c r="L233" s="52"/>
      <c r="M233" s="52"/>
      <c r="N233" s="52"/>
    </row>
    <row r="234" spans="1:14" x14ac:dyDescent="0.25">
      <c r="A234" s="51"/>
      <c r="B234" s="52"/>
      <c r="C234" s="52"/>
      <c r="D234" s="52"/>
      <c r="E234" s="52"/>
      <c r="F234" s="54"/>
      <c r="G234" s="56"/>
      <c r="H234" s="52"/>
      <c r="I234" s="52"/>
      <c r="J234" s="52"/>
      <c r="K234" s="52"/>
      <c r="L234" s="52"/>
      <c r="M234" s="52"/>
      <c r="N234" s="52"/>
    </row>
    <row r="235" spans="1:14" x14ac:dyDescent="0.25">
      <c r="A235" s="51"/>
      <c r="B235" s="52"/>
      <c r="C235" s="52"/>
      <c r="D235" s="52"/>
      <c r="E235" s="52"/>
      <c r="F235" s="54"/>
      <c r="G235" s="56"/>
      <c r="H235" s="52"/>
      <c r="I235" s="52"/>
      <c r="J235" s="52"/>
      <c r="K235" s="52"/>
      <c r="L235" s="52"/>
      <c r="M235" s="52"/>
      <c r="N235" s="52"/>
    </row>
    <row r="236" spans="1:14" x14ac:dyDescent="0.25">
      <c r="A236" s="51"/>
      <c r="B236" s="52"/>
      <c r="C236" s="52"/>
      <c r="D236" s="52"/>
      <c r="E236" s="52"/>
      <c r="F236" s="54"/>
      <c r="G236" s="56"/>
      <c r="H236" s="52"/>
      <c r="I236" s="52"/>
      <c r="J236" s="52"/>
      <c r="K236" s="52"/>
      <c r="L236" s="52"/>
      <c r="M236" s="52"/>
      <c r="N236" s="52"/>
    </row>
    <row r="237" spans="1:14" x14ac:dyDescent="0.25">
      <c r="A237" s="51"/>
      <c r="B237" s="52"/>
      <c r="C237" s="52"/>
      <c r="D237" s="52"/>
      <c r="E237" s="52"/>
      <c r="F237" s="54"/>
      <c r="G237" s="56"/>
      <c r="H237" s="52"/>
      <c r="I237" s="52"/>
      <c r="J237" s="52"/>
      <c r="K237" s="52"/>
      <c r="L237" s="52"/>
      <c r="M237" s="52"/>
      <c r="N237" s="52"/>
    </row>
    <row r="238" spans="1:14" x14ac:dyDescent="0.25">
      <c r="A238" s="51"/>
      <c r="B238" s="52"/>
      <c r="C238" s="52"/>
      <c r="D238" s="52"/>
      <c r="E238" s="52"/>
      <c r="F238" s="54"/>
      <c r="G238" s="56"/>
      <c r="H238" s="52"/>
      <c r="I238" s="52"/>
      <c r="J238" s="52"/>
      <c r="K238" s="52"/>
      <c r="L238" s="52"/>
      <c r="M238" s="52"/>
      <c r="N238" s="52"/>
    </row>
    <row r="239" spans="1:14" x14ac:dyDescent="0.25">
      <c r="A239" s="51"/>
      <c r="B239" s="52"/>
      <c r="C239" s="52"/>
      <c r="D239" s="52"/>
      <c r="E239" s="52"/>
      <c r="F239" s="54"/>
      <c r="G239" s="56"/>
      <c r="H239" s="52"/>
      <c r="I239" s="52"/>
      <c r="J239" s="52"/>
      <c r="K239" s="52"/>
      <c r="L239" s="52"/>
      <c r="M239" s="52"/>
      <c r="N239" s="52"/>
    </row>
    <row r="240" spans="1:14" x14ac:dyDescent="0.25">
      <c r="A240" s="51"/>
      <c r="B240" s="52"/>
      <c r="C240" s="52"/>
      <c r="D240" s="52"/>
      <c r="E240" s="52"/>
      <c r="F240" s="54"/>
      <c r="G240" s="56"/>
      <c r="H240" s="52"/>
      <c r="I240" s="52"/>
      <c r="J240" s="52"/>
      <c r="K240" s="52"/>
      <c r="L240" s="52"/>
      <c r="M240" s="52"/>
      <c r="N240" s="52"/>
    </row>
    <row r="241" spans="1:14" x14ac:dyDescent="0.25">
      <c r="A241" s="51"/>
      <c r="B241" s="52"/>
      <c r="C241" s="52"/>
      <c r="D241" s="52"/>
      <c r="E241" s="52"/>
      <c r="F241" s="54"/>
      <c r="G241" s="56"/>
      <c r="H241" s="52"/>
      <c r="I241" s="52"/>
      <c r="J241" s="52"/>
      <c r="K241" s="52"/>
      <c r="L241" s="52"/>
      <c r="M241" s="52"/>
      <c r="N241" s="52"/>
    </row>
    <row r="242" spans="1:14" x14ac:dyDescent="0.25">
      <c r="A242" s="51"/>
      <c r="B242" s="52"/>
      <c r="C242" s="52"/>
      <c r="D242" s="52"/>
      <c r="E242" s="52"/>
      <c r="F242" s="54"/>
      <c r="G242" s="56"/>
      <c r="H242" s="52"/>
      <c r="I242" s="52"/>
      <c r="J242" s="52"/>
      <c r="K242" s="52"/>
      <c r="L242" s="52"/>
      <c r="M242" s="52"/>
      <c r="N242" s="52"/>
    </row>
    <row r="243" spans="1:14" x14ac:dyDescent="0.25">
      <c r="A243" s="51"/>
      <c r="B243" s="52"/>
      <c r="C243" s="52"/>
      <c r="D243" s="52"/>
      <c r="E243" s="52"/>
      <c r="F243" s="54"/>
      <c r="G243" s="56"/>
      <c r="H243" s="52"/>
      <c r="I243" s="52"/>
      <c r="J243" s="52"/>
      <c r="K243" s="52"/>
      <c r="L243" s="52"/>
      <c r="M243" s="52"/>
      <c r="N243" s="52"/>
    </row>
    <row r="244" spans="1:14" x14ac:dyDescent="0.25">
      <c r="A244" s="51"/>
      <c r="B244" s="52"/>
      <c r="C244" s="52"/>
      <c r="D244" s="52"/>
      <c r="E244" s="52"/>
      <c r="F244" s="54"/>
      <c r="G244" s="56"/>
      <c r="H244" s="52"/>
      <c r="I244" s="52"/>
      <c r="J244" s="52"/>
      <c r="K244" s="52"/>
      <c r="L244" s="52"/>
      <c r="M244" s="52"/>
      <c r="N244" s="52"/>
    </row>
    <row r="245" spans="1:14" x14ac:dyDescent="0.25">
      <c r="A245" s="51"/>
      <c r="B245" s="52"/>
      <c r="C245" s="52"/>
      <c r="D245" s="52"/>
      <c r="E245" s="52"/>
      <c r="F245" s="54"/>
      <c r="G245" s="56"/>
      <c r="H245" s="52"/>
      <c r="I245" s="52"/>
      <c r="J245" s="52"/>
      <c r="K245" s="52"/>
      <c r="L245" s="52"/>
      <c r="M245" s="52"/>
      <c r="N245" s="52"/>
    </row>
    <row r="246" spans="1:14" x14ac:dyDescent="0.25">
      <c r="A246" s="51"/>
      <c r="B246" s="52"/>
      <c r="C246" s="52"/>
      <c r="D246" s="52"/>
      <c r="E246" s="52"/>
      <c r="F246" s="54"/>
      <c r="G246" s="56"/>
      <c r="H246" s="52"/>
      <c r="I246" s="52"/>
      <c r="J246" s="52"/>
      <c r="K246" s="52"/>
      <c r="L246" s="52"/>
      <c r="M246" s="52"/>
      <c r="N246" s="52"/>
    </row>
    <row r="247" spans="1:14" x14ac:dyDescent="0.25">
      <c r="A247" s="51"/>
      <c r="B247" s="52"/>
      <c r="C247" s="52"/>
      <c r="D247" s="52"/>
      <c r="E247" s="52"/>
      <c r="F247" s="54"/>
      <c r="G247" s="56"/>
      <c r="H247" s="52"/>
      <c r="I247" s="52"/>
      <c r="J247" s="52"/>
      <c r="K247" s="52"/>
      <c r="L247" s="52"/>
      <c r="M247" s="52"/>
      <c r="N247" s="52"/>
    </row>
    <row r="248" spans="1:14" x14ac:dyDescent="0.25">
      <c r="A248" s="51"/>
      <c r="B248" s="52"/>
      <c r="C248" s="52"/>
      <c r="D248" s="52"/>
      <c r="E248" s="52"/>
      <c r="F248" s="54"/>
      <c r="G248" s="56"/>
      <c r="H248" s="52"/>
      <c r="I248" s="52"/>
      <c r="J248" s="52"/>
      <c r="K248" s="52"/>
      <c r="L248" s="52"/>
      <c r="M248" s="52"/>
      <c r="N248" s="52"/>
    </row>
    <row r="249" spans="1:14" x14ac:dyDescent="0.25">
      <c r="A249" s="51"/>
      <c r="B249" s="52"/>
      <c r="C249" s="52"/>
      <c r="D249" s="52"/>
      <c r="E249" s="52"/>
      <c r="F249" s="54"/>
      <c r="G249" s="56"/>
      <c r="H249" s="52"/>
      <c r="I249" s="52"/>
      <c r="J249" s="52"/>
      <c r="K249" s="52"/>
      <c r="L249" s="52"/>
      <c r="M249" s="52"/>
      <c r="N249" s="52"/>
    </row>
    <row r="250" spans="1:14" x14ac:dyDescent="0.25">
      <c r="A250" s="51"/>
      <c r="B250" s="52"/>
      <c r="C250" s="52"/>
      <c r="D250" s="52"/>
      <c r="E250" s="52"/>
      <c r="F250" s="54"/>
      <c r="G250" s="56"/>
      <c r="H250" s="52"/>
      <c r="I250" s="52"/>
      <c r="J250" s="52"/>
      <c r="K250" s="52"/>
      <c r="L250" s="52"/>
      <c r="M250" s="52"/>
      <c r="N250" s="52"/>
    </row>
    <row r="251" spans="1:14" x14ac:dyDescent="0.25">
      <c r="A251" s="51"/>
      <c r="B251" s="52"/>
      <c r="C251" s="52"/>
      <c r="D251" s="52"/>
      <c r="E251" s="52"/>
      <c r="F251" s="54"/>
      <c r="G251" s="56"/>
      <c r="H251" s="52"/>
      <c r="I251" s="52"/>
      <c r="J251" s="52"/>
      <c r="K251" s="52"/>
      <c r="L251" s="52"/>
      <c r="M251" s="52"/>
      <c r="N251" s="52"/>
    </row>
    <row r="252" spans="1:14" x14ac:dyDescent="0.25">
      <c r="A252" s="51"/>
      <c r="B252" s="52"/>
      <c r="C252" s="52"/>
      <c r="D252" s="52"/>
      <c r="E252" s="52"/>
      <c r="F252" s="54"/>
      <c r="G252" s="56"/>
      <c r="H252" s="52"/>
      <c r="I252" s="52"/>
      <c r="J252" s="52"/>
      <c r="K252" s="52"/>
      <c r="L252" s="52"/>
      <c r="M252" s="52"/>
      <c r="N252" s="52"/>
    </row>
    <row r="253" spans="1:14" x14ac:dyDescent="0.25">
      <c r="A253" s="51"/>
      <c r="B253" s="52"/>
      <c r="C253" s="52"/>
      <c r="D253" s="52"/>
      <c r="E253" s="52"/>
      <c r="F253" s="54"/>
      <c r="G253" s="56"/>
      <c r="H253" s="52"/>
      <c r="I253" s="52"/>
      <c r="J253" s="52"/>
      <c r="K253" s="52"/>
      <c r="L253" s="52"/>
      <c r="M253" s="52"/>
      <c r="N253" s="52"/>
    </row>
    <row r="254" spans="1:14" x14ac:dyDescent="0.25">
      <c r="A254" s="51"/>
      <c r="B254" s="52"/>
      <c r="C254" s="52"/>
      <c r="D254" s="52"/>
      <c r="E254" s="52"/>
      <c r="F254" s="54"/>
      <c r="G254" s="56"/>
      <c r="H254" s="52"/>
      <c r="I254" s="52"/>
      <c r="J254" s="52"/>
      <c r="K254" s="52"/>
      <c r="L254" s="52"/>
      <c r="M254" s="52"/>
      <c r="N254" s="52"/>
    </row>
    <row r="255" spans="1:14" x14ac:dyDescent="0.25">
      <c r="A255" s="51"/>
      <c r="B255" s="52"/>
      <c r="C255" s="52"/>
      <c r="D255" s="52"/>
      <c r="E255" s="52"/>
      <c r="F255" s="54"/>
      <c r="G255" s="56"/>
      <c r="H255" s="52"/>
      <c r="I255" s="52"/>
      <c r="J255" s="52"/>
      <c r="K255" s="52"/>
      <c r="L255" s="52"/>
      <c r="M255" s="52"/>
      <c r="N255" s="52"/>
    </row>
    <row r="256" spans="1:14" x14ac:dyDescent="0.25">
      <c r="A256" s="51"/>
      <c r="B256" s="52"/>
      <c r="C256" s="52"/>
      <c r="D256" s="52"/>
      <c r="E256" s="52"/>
      <c r="F256" s="54"/>
      <c r="G256" s="56"/>
      <c r="H256" s="52"/>
      <c r="I256" s="52"/>
      <c r="J256" s="52"/>
      <c r="K256" s="52"/>
      <c r="L256" s="52"/>
      <c r="M256" s="52"/>
      <c r="N256" s="52"/>
    </row>
    <row r="257" spans="1:14" x14ac:dyDescent="0.25">
      <c r="A257" s="51"/>
      <c r="B257" s="52"/>
      <c r="C257" s="52"/>
      <c r="D257" s="52"/>
      <c r="E257" s="52"/>
      <c r="F257" s="54"/>
      <c r="G257" s="56"/>
      <c r="H257" s="52"/>
      <c r="I257" s="52"/>
      <c r="J257" s="52"/>
      <c r="K257" s="52"/>
      <c r="L257" s="52"/>
      <c r="M257" s="52"/>
      <c r="N257" s="52"/>
    </row>
    <row r="258" spans="1:14" x14ac:dyDescent="0.25">
      <c r="A258" s="51"/>
      <c r="B258" s="52"/>
      <c r="C258" s="52"/>
      <c r="D258" s="52"/>
      <c r="E258" s="52"/>
      <c r="F258" s="54"/>
      <c r="G258" s="56"/>
      <c r="H258" s="52"/>
      <c r="I258" s="52"/>
      <c r="J258" s="52"/>
      <c r="K258" s="52"/>
      <c r="L258" s="52"/>
      <c r="M258" s="52"/>
      <c r="N258" s="52"/>
    </row>
    <row r="259" spans="1:14" x14ac:dyDescent="0.25">
      <c r="A259" s="51"/>
      <c r="B259" s="52"/>
      <c r="C259" s="52"/>
      <c r="D259" s="52"/>
      <c r="E259" s="52"/>
      <c r="F259" s="54"/>
      <c r="G259" s="56"/>
      <c r="H259" s="52"/>
      <c r="I259" s="52"/>
      <c r="J259" s="52"/>
      <c r="K259" s="52"/>
      <c r="L259" s="52"/>
      <c r="M259" s="52"/>
      <c r="N259" s="52"/>
    </row>
    <row r="260" spans="1:14" x14ac:dyDescent="0.25">
      <c r="A260" s="51"/>
      <c r="B260" s="52"/>
      <c r="C260" s="52"/>
      <c r="D260" s="52"/>
      <c r="E260" s="52"/>
      <c r="F260" s="54"/>
      <c r="G260" s="56"/>
      <c r="H260" s="52"/>
      <c r="I260" s="52"/>
      <c r="J260" s="52"/>
      <c r="K260" s="52"/>
      <c r="L260" s="52"/>
      <c r="M260" s="52"/>
      <c r="N260" s="52"/>
    </row>
    <row r="261" spans="1:14" x14ac:dyDescent="0.25">
      <c r="A261" s="51"/>
      <c r="B261" s="52"/>
      <c r="C261" s="52"/>
      <c r="D261" s="52"/>
      <c r="E261" s="52"/>
      <c r="F261" s="54"/>
      <c r="G261" s="56"/>
      <c r="H261" s="52"/>
      <c r="I261" s="52"/>
      <c r="J261" s="52"/>
      <c r="K261" s="52"/>
      <c r="L261" s="52"/>
      <c r="M261" s="52"/>
      <c r="N261" s="52"/>
    </row>
    <row r="262" spans="1:14" x14ac:dyDescent="0.25">
      <c r="A262" s="51"/>
      <c r="B262" s="52"/>
      <c r="C262" s="52"/>
      <c r="D262" s="52"/>
      <c r="E262" s="52"/>
      <c r="F262" s="54"/>
      <c r="G262" s="56"/>
      <c r="H262" s="52"/>
      <c r="I262" s="52"/>
      <c r="J262" s="52"/>
      <c r="K262" s="52"/>
      <c r="L262" s="52"/>
      <c r="M262" s="52"/>
      <c r="N262" s="52"/>
    </row>
    <row r="263" spans="1:14" x14ac:dyDescent="0.25">
      <c r="A263" s="51"/>
      <c r="B263" s="52"/>
      <c r="C263" s="52"/>
      <c r="D263" s="52"/>
      <c r="E263" s="52"/>
      <c r="F263" s="54"/>
      <c r="G263" s="56"/>
      <c r="H263" s="52"/>
      <c r="I263" s="52"/>
      <c r="J263" s="52"/>
      <c r="K263" s="52"/>
      <c r="L263" s="52"/>
      <c r="M263" s="52"/>
      <c r="N263" s="52"/>
    </row>
    <row r="264" spans="1:14" x14ac:dyDescent="0.25">
      <c r="A264" s="51"/>
      <c r="B264" s="52"/>
      <c r="C264" s="52"/>
      <c r="D264" s="52"/>
      <c r="E264" s="52"/>
      <c r="F264" s="54"/>
      <c r="G264" s="56"/>
      <c r="H264" s="52"/>
      <c r="I264" s="52"/>
      <c r="J264" s="52"/>
      <c r="K264" s="52"/>
      <c r="L264" s="52"/>
      <c r="M264" s="52"/>
      <c r="N264" s="52"/>
    </row>
    <row r="265" spans="1:14" x14ac:dyDescent="0.25">
      <c r="A265" s="51"/>
      <c r="B265" s="52"/>
      <c r="C265" s="52"/>
      <c r="D265" s="52"/>
      <c r="E265" s="52"/>
      <c r="F265" s="54"/>
      <c r="G265" s="56"/>
      <c r="H265" s="52"/>
      <c r="I265" s="52"/>
      <c r="J265" s="52"/>
      <c r="K265" s="52"/>
      <c r="L265" s="52"/>
      <c r="M265" s="52"/>
      <c r="N265" s="52"/>
    </row>
    <row r="266" spans="1:14" x14ac:dyDescent="0.25">
      <c r="A266" s="51"/>
      <c r="B266" s="52"/>
      <c r="C266" s="52"/>
      <c r="D266" s="52"/>
      <c r="E266" s="52"/>
      <c r="F266" s="54"/>
      <c r="G266" s="56"/>
      <c r="H266" s="52"/>
      <c r="I266" s="52"/>
      <c r="J266" s="52"/>
      <c r="K266" s="52"/>
      <c r="L266" s="52"/>
      <c r="M266" s="52"/>
      <c r="N266" s="52"/>
    </row>
    <row r="267" spans="1:14" x14ac:dyDescent="0.25">
      <c r="A267" s="51"/>
      <c r="B267" s="52"/>
      <c r="C267" s="52"/>
      <c r="D267" s="52"/>
      <c r="E267" s="52"/>
      <c r="F267" s="54"/>
      <c r="G267" s="56"/>
      <c r="H267" s="52"/>
      <c r="I267" s="52"/>
      <c r="J267" s="52"/>
      <c r="K267" s="52"/>
      <c r="L267" s="52"/>
      <c r="M267" s="52"/>
      <c r="N267" s="52"/>
    </row>
    <row r="268" spans="1:14" x14ac:dyDescent="0.25">
      <c r="A268" s="51"/>
      <c r="B268" s="52"/>
      <c r="C268" s="52"/>
      <c r="D268" s="52"/>
      <c r="E268" s="52"/>
      <c r="F268" s="54"/>
      <c r="G268" s="56"/>
      <c r="H268" s="52"/>
      <c r="I268" s="52"/>
      <c r="J268" s="52"/>
      <c r="K268" s="52"/>
      <c r="L268" s="52"/>
      <c r="M268" s="52"/>
      <c r="N268" s="52"/>
    </row>
    <row r="269" spans="1:14" x14ac:dyDescent="0.25">
      <c r="A269" s="51"/>
      <c r="B269" s="52"/>
      <c r="C269" s="52"/>
      <c r="D269" s="52"/>
      <c r="E269" s="52"/>
      <c r="F269" s="54"/>
      <c r="G269" s="56"/>
      <c r="H269" s="52"/>
      <c r="I269" s="52"/>
      <c r="J269" s="52"/>
      <c r="K269" s="52"/>
      <c r="L269" s="52"/>
      <c r="M269" s="52"/>
      <c r="N269" s="52"/>
    </row>
    <row r="270" spans="1:14" x14ac:dyDescent="0.25">
      <c r="A270" s="51"/>
      <c r="B270" s="52"/>
      <c r="C270" s="52"/>
      <c r="D270" s="52"/>
      <c r="E270" s="52"/>
      <c r="F270" s="54"/>
      <c r="G270" s="56"/>
      <c r="H270" s="52"/>
      <c r="I270" s="52"/>
      <c r="J270" s="52"/>
      <c r="K270" s="52"/>
      <c r="L270" s="52"/>
      <c r="M270" s="52"/>
      <c r="N270" s="52"/>
    </row>
    <row r="271" spans="1:14" x14ac:dyDescent="0.25">
      <c r="A271" s="51"/>
      <c r="B271" s="52"/>
      <c r="C271" s="52"/>
      <c r="D271" s="52"/>
      <c r="E271" s="52"/>
      <c r="F271" s="54"/>
      <c r="G271" s="56"/>
      <c r="H271" s="52"/>
      <c r="I271" s="52"/>
      <c r="J271" s="52"/>
      <c r="K271" s="52"/>
      <c r="L271" s="52"/>
      <c r="M271" s="52"/>
      <c r="N271" s="52"/>
    </row>
    <row r="272" spans="1:14" x14ac:dyDescent="0.25">
      <c r="A272" s="51"/>
      <c r="B272" s="52"/>
      <c r="C272" s="52"/>
      <c r="D272" s="52"/>
      <c r="E272" s="52"/>
      <c r="F272" s="54"/>
      <c r="G272" s="56"/>
      <c r="H272" s="52"/>
      <c r="I272" s="52"/>
      <c r="J272" s="52"/>
      <c r="K272" s="52"/>
      <c r="L272" s="52"/>
      <c r="M272" s="52"/>
      <c r="N272" s="52"/>
    </row>
    <row r="273" spans="1:14" x14ac:dyDescent="0.25">
      <c r="A273" s="51"/>
      <c r="B273" s="52"/>
      <c r="C273" s="52"/>
      <c r="D273" s="52"/>
      <c r="E273" s="52"/>
      <c r="F273" s="54"/>
      <c r="G273" s="56"/>
      <c r="H273" s="52"/>
      <c r="I273" s="52"/>
      <c r="J273" s="52"/>
      <c r="K273" s="52"/>
      <c r="L273" s="52"/>
      <c r="M273" s="52"/>
      <c r="N273" s="52"/>
    </row>
    <row r="274" spans="1:14" x14ac:dyDescent="0.25">
      <c r="A274" s="51"/>
      <c r="B274" s="52"/>
      <c r="C274" s="52"/>
      <c r="D274" s="52"/>
      <c r="E274" s="52"/>
      <c r="F274" s="54"/>
      <c r="G274" s="56"/>
      <c r="H274" s="52"/>
      <c r="I274" s="52"/>
      <c r="J274" s="52"/>
      <c r="K274" s="52"/>
      <c r="L274" s="52"/>
      <c r="M274" s="52"/>
      <c r="N274" s="52"/>
    </row>
    <row r="275" spans="1:14" x14ac:dyDescent="0.25">
      <c r="A275" s="51"/>
      <c r="B275" s="52"/>
      <c r="C275" s="52"/>
      <c r="D275" s="52"/>
      <c r="E275" s="52"/>
      <c r="F275" s="54"/>
      <c r="G275" s="56"/>
      <c r="H275" s="52"/>
      <c r="I275" s="52"/>
      <c r="J275" s="52"/>
      <c r="K275" s="52"/>
      <c r="L275" s="52"/>
      <c r="M275" s="52"/>
      <c r="N275" s="52"/>
    </row>
    <row r="276" spans="1:14" x14ac:dyDescent="0.25">
      <c r="A276" s="51"/>
      <c r="B276" s="52"/>
      <c r="C276" s="52"/>
      <c r="D276" s="52"/>
      <c r="E276" s="52"/>
      <c r="F276" s="54"/>
      <c r="G276" s="56"/>
      <c r="H276" s="52"/>
      <c r="I276" s="52"/>
      <c r="J276" s="52"/>
      <c r="K276" s="52"/>
      <c r="L276" s="52"/>
      <c r="M276" s="52"/>
      <c r="N276" s="52"/>
    </row>
    <row r="277" spans="1:14" x14ac:dyDescent="0.25">
      <c r="A277" s="51"/>
      <c r="B277" s="52"/>
      <c r="C277" s="52"/>
      <c r="D277" s="52"/>
      <c r="E277" s="52"/>
      <c r="F277" s="54"/>
      <c r="G277" s="56"/>
      <c r="H277" s="52"/>
      <c r="I277" s="52"/>
      <c r="J277" s="52"/>
      <c r="K277" s="52"/>
      <c r="L277" s="52"/>
      <c r="M277" s="52"/>
      <c r="N277" s="52"/>
    </row>
    <row r="278" spans="1:14" x14ac:dyDescent="0.25">
      <c r="A278" s="51"/>
      <c r="B278" s="52"/>
      <c r="C278" s="52"/>
      <c r="D278" s="52"/>
      <c r="E278" s="52"/>
      <c r="F278" s="54"/>
      <c r="G278" s="56"/>
      <c r="H278" s="52"/>
      <c r="I278" s="52"/>
      <c r="J278" s="52"/>
      <c r="K278" s="52"/>
      <c r="L278" s="52"/>
      <c r="M278" s="52"/>
      <c r="N278" s="52"/>
    </row>
    <row r="279" spans="1:14" x14ac:dyDescent="0.25">
      <c r="A279" s="51"/>
      <c r="B279" s="52"/>
      <c r="C279" s="52"/>
      <c r="D279" s="52"/>
      <c r="E279" s="52"/>
      <c r="F279" s="54"/>
      <c r="G279" s="56"/>
      <c r="H279" s="52"/>
      <c r="I279" s="52"/>
      <c r="J279" s="52"/>
      <c r="K279" s="52"/>
      <c r="L279" s="52"/>
      <c r="M279" s="52"/>
      <c r="N279" s="52"/>
    </row>
    <row r="280" spans="1:14" x14ac:dyDescent="0.25">
      <c r="A280" s="51"/>
      <c r="B280" s="52"/>
      <c r="C280" s="52"/>
      <c r="D280" s="52"/>
      <c r="E280" s="52"/>
      <c r="F280" s="54"/>
      <c r="G280" s="56"/>
      <c r="H280" s="52"/>
      <c r="I280" s="52"/>
      <c r="J280" s="52"/>
      <c r="K280" s="52"/>
      <c r="L280" s="52"/>
      <c r="M280" s="52"/>
      <c r="N280" s="52"/>
    </row>
    <row r="281" spans="1:14" x14ac:dyDescent="0.25">
      <c r="A281" s="51"/>
      <c r="B281" s="52"/>
      <c r="C281" s="52"/>
      <c r="D281" s="52"/>
      <c r="E281" s="52"/>
      <c r="F281" s="54"/>
      <c r="G281" s="56"/>
      <c r="H281" s="52"/>
      <c r="I281" s="52"/>
      <c r="J281" s="52"/>
      <c r="K281" s="52"/>
      <c r="L281" s="52"/>
      <c r="M281" s="52"/>
      <c r="N281" s="52"/>
    </row>
    <row r="282" spans="1:14" x14ac:dyDescent="0.25">
      <c r="A282" s="51"/>
      <c r="B282" s="52"/>
      <c r="C282" s="52"/>
      <c r="D282" s="52"/>
      <c r="E282" s="52"/>
      <c r="F282" s="54"/>
      <c r="G282" s="56"/>
      <c r="H282" s="52"/>
      <c r="I282" s="52"/>
      <c r="J282" s="52"/>
      <c r="K282" s="52"/>
      <c r="L282" s="52"/>
      <c r="M282" s="52"/>
      <c r="N282" s="52"/>
    </row>
    <row r="283" spans="1:14" x14ac:dyDescent="0.25">
      <c r="A283" s="51"/>
      <c r="B283" s="52"/>
      <c r="C283" s="52"/>
      <c r="D283" s="52"/>
      <c r="E283" s="52"/>
      <c r="F283" s="54"/>
      <c r="G283" s="56"/>
      <c r="H283" s="52"/>
      <c r="I283" s="52"/>
      <c r="J283" s="52"/>
      <c r="K283" s="52"/>
      <c r="L283" s="52"/>
      <c r="M283" s="52"/>
      <c r="N283" s="52"/>
    </row>
    <row r="284" spans="1:14" x14ac:dyDescent="0.25">
      <c r="A284" s="51"/>
      <c r="B284" s="52"/>
      <c r="C284" s="52"/>
      <c r="D284" s="52"/>
      <c r="E284" s="52"/>
      <c r="F284" s="54"/>
      <c r="G284" s="56"/>
      <c r="H284" s="52"/>
      <c r="I284" s="52"/>
      <c r="J284" s="52"/>
      <c r="K284" s="52"/>
      <c r="L284" s="52"/>
      <c r="M284" s="52"/>
      <c r="N284" s="52"/>
    </row>
    <row r="285" spans="1:14" x14ac:dyDescent="0.25">
      <c r="A285" s="51"/>
      <c r="B285" s="52"/>
      <c r="C285" s="52"/>
      <c r="D285" s="52"/>
      <c r="E285" s="52"/>
      <c r="F285" s="54"/>
      <c r="G285" s="56"/>
      <c r="H285" s="52"/>
      <c r="I285" s="52"/>
      <c r="J285" s="52"/>
      <c r="K285" s="52"/>
      <c r="L285" s="52"/>
      <c r="M285" s="52"/>
      <c r="N285" s="52"/>
    </row>
    <row r="286" spans="1:14" x14ac:dyDescent="0.25">
      <c r="A286" s="51"/>
      <c r="B286" s="52"/>
      <c r="C286" s="52"/>
      <c r="D286" s="52"/>
      <c r="E286" s="52"/>
      <c r="F286" s="54"/>
      <c r="G286" s="56"/>
      <c r="H286" s="52"/>
      <c r="I286" s="52"/>
      <c r="J286" s="52"/>
      <c r="K286" s="52"/>
      <c r="L286" s="52"/>
      <c r="M286" s="52"/>
      <c r="N286" s="52"/>
    </row>
    <row r="287" spans="1:14" x14ac:dyDescent="0.25">
      <c r="A287" s="51"/>
      <c r="B287" s="52"/>
      <c r="C287" s="52"/>
      <c r="D287" s="52"/>
      <c r="E287" s="52"/>
      <c r="F287" s="54"/>
      <c r="G287" s="56"/>
      <c r="H287" s="52"/>
      <c r="I287" s="52"/>
      <c r="J287" s="52"/>
      <c r="K287" s="52"/>
      <c r="L287" s="52"/>
      <c r="M287" s="52"/>
      <c r="N287" s="52"/>
    </row>
    <row r="288" spans="1:14" x14ac:dyDescent="0.25">
      <c r="A288" s="51"/>
      <c r="B288" s="52"/>
      <c r="C288" s="52"/>
      <c r="D288" s="52"/>
      <c r="E288" s="52"/>
      <c r="F288" s="54"/>
      <c r="G288" s="56"/>
      <c r="H288" s="52"/>
      <c r="I288" s="52"/>
      <c r="J288" s="52"/>
      <c r="K288" s="52"/>
      <c r="L288" s="52"/>
      <c r="M288" s="52"/>
      <c r="N288" s="52"/>
    </row>
    <row r="289" spans="1:14" x14ac:dyDescent="0.25">
      <c r="A289" s="51"/>
      <c r="B289" s="52"/>
      <c r="C289" s="52"/>
      <c r="D289" s="52"/>
      <c r="E289" s="52"/>
      <c r="F289" s="54"/>
      <c r="G289" s="56"/>
      <c r="H289" s="52"/>
      <c r="I289" s="52"/>
      <c r="J289" s="52"/>
      <c r="K289" s="52"/>
      <c r="L289" s="52"/>
      <c r="M289" s="52"/>
      <c r="N289" s="52"/>
    </row>
    <row r="290" spans="1:14" x14ac:dyDescent="0.25">
      <c r="A290" s="51"/>
      <c r="B290" s="52"/>
      <c r="C290" s="52"/>
      <c r="D290" s="52"/>
      <c r="E290" s="52"/>
      <c r="F290" s="54"/>
      <c r="G290" s="56"/>
      <c r="H290" s="52"/>
      <c r="I290" s="52"/>
      <c r="J290" s="52"/>
      <c r="K290" s="52"/>
      <c r="L290" s="52"/>
      <c r="M290" s="52"/>
      <c r="N290" s="52"/>
    </row>
    <row r="291" spans="1:14" x14ac:dyDescent="0.25">
      <c r="A291" s="51"/>
      <c r="B291" s="52"/>
      <c r="C291" s="52"/>
      <c r="D291" s="52"/>
      <c r="E291" s="52"/>
      <c r="F291" s="54"/>
      <c r="G291" s="56"/>
      <c r="H291" s="52"/>
      <c r="I291" s="52"/>
      <c r="J291" s="52"/>
      <c r="K291" s="52"/>
      <c r="L291" s="52"/>
      <c r="M291" s="52"/>
      <c r="N291" s="52"/>
    </row>
    <row r="292" spans="1:14" x14ac:dyDescent="0.25">
      <c r="A292" s="51"/>
      <c r="B292" s="52"/>
      <c r="C292" s="52"/>
      <c r="D292" s="52"/>
      <c r="E292" s="52"/>
      <c r="F292" s="54"/>
      <c r="G292" s="56"/>
      <c r="H292" s="52"/>
      <c r="I292" s="52"/>
      <c r="J292" s="52"/>
      <c r="K292" s="52"/>
      <c r="L292" s="52"/>
      <c r="M292" s="52"/>
      <c r="N292" s="52"/>
    </row>
    <row r="293" spans="1:14" x14ac:dyDescent="0.25">
      <c r="A293" s="51"/>
      <c r="B293" s="52"/>
      <c r="C293" s="52"/>
      <c r="D293" s="52"/>
      <c r="E293" s="52"/>
      <c r="F293" s="54"/>
      <c r="G293" s="56"/>
      <c r="H293" s="52"/>
      <c r="I293" s="52"/>
      <c r="J293" s="52"/>
      <c r="K293" s="52"/>
      <c r="L293" s="52"/>
      <c r="M293" s="52"/>
      <c r="N293" s="52"/>
    </row>
    <row r="294" spans="1:14" x14ac:dyDescent="0.25">
      <c r="A294" s="51"/>
      <c r="B294" s="52"/>
      <c r="C294" s="52"/>
      <c r="D294" s="52"/>
      <c r="E294" s="52"/>
      <c r="F294" s="54"/>
      <c r="G294" s="56"/>
      <c r="H294" s="52"/>
      <c r="I294" s="52"/>
      <c r="J294" s="52"/>
      <c r="K294" s="52"/>
      <c r="L294" s="52"/>
      <c r="M294" s="52"/>
      <c r="N294" s="52"/>
    </row>
    <row r="295" spans="1:14" x14ac:dyDescent="0.25">
      <c r="A295" s="51"/>
      <c r="B295" s="52"/>
      <c r="C295" s="52"/>
      <c r="D295" s="52"/>
      <c r="E295" s="52"/>
      <c r="F295" s="54"/>
      <c r="G295" s="56"/>
      <c r="H295" s="52"/>
      <c r="I295" s="52"/>
      <c r="J295" s="52"/>
      <c r="K295" s="52"/>
      <c r="L295" s="52"/>
      <c r="M295" s="52"/>
      <c r="N295" s="52"/>
    </row>
    <row r="296" spans="1:14" x14ac:dyDescent="0.25">
      <c r="A296" s="51"/>
      <c r="B296" s="52"/>
      <c r="C296" s="52"/>
      <c r="D296" s="52"/>
      <c r="E296" s="52"/>
      <c r="F296" s="54"/>
      <c r="G296" s="56"/>
      <c r="H296" s="52"/>
      <c r="I296" s="52"/>
      <c r="J296" s="52"/>
      <c r="K296" s="52"/>
      <c r="L296" s="52"/>
      <c r="M296" s="52"/>
      <c r="N296" s="52"/>
    </row>
    <row r="297" spans="1:14" x14ac:dyDescent="0.25">
      <c r="A297" s="51"/>
      <c r="B297" s="52"/>
      <c r="C297" s="52"/>
      <c r="D297" s="52"/>
      <c r="E297" s="52"/>
      <c r="F297" s="54"/>
      <c r="G297" s="56"/>
      <c r="H297" s="52"/>
      <c r="I297" s="52"/>
      <c r="J297" s="52"/>
      <c r="K297" s="52"/>
      <c r="L297" s="52"/>
      <c r="M297" s="52"/>
      <c r="N297" s="52"/>
    </row>
    <row r="298" spans="1:14" x14ac:dyDescent="0.25">
      <c r="A298" s="51"/>
      <c r="B298" s="52"/>
      <c r="C298" s="52"/>
      <c r="D298" s="52"/>
      <c r="E298" s="52"/>
      <c r="F298" s="54"/>
      <c r="G298" s="56"/>
      <c r="H298" s="52"/>
      <c r="I298" s="52"/>
      <c r="J298" s="52"/>
      <c r="K298" s="52"/>
      <c r="L298" s="52"/>
      <c r="M298" s="52"/>
      <c r="N298" s="52"/>
    </row>
    <row r="299" spans="1:14" x14ac:dyDescent="0.25">
      <c r="A299" s="51"/>
      <c r="B299" s="52"/>
      <c r="C299" s="52"/>
      <c r="D299" s="52"/>
      <c r="E299" s="52"/>
      <c r="F299" s="54"/>
      <c r="G299" s="56"/>
      <c r="H299" s="52"/>
      <c r="I299" s="52"/>
      <c r="J299" s="52"/>
      <c r="K299" s="52"/>
      <c r="L299" s="52"/>
      <c r="M299" s="52"/>
      <c r="N299" s="52"/>
    </row>
    <row r="300" spans="1:14" x14ac:dyDescent="0.25">
      <c r="A300" s="51"/>
      <c r="B300" s="52"/>
      <c r="C300" s="52"/>
      <c r="D300" s="52"/>
      <c r="E300" s="52"/>
      <c r="F300" s="54"/>
      <c r="G300" s="56"/>
      <c r="H300" s="52"/>
      <c r="I300" s="52"/>
      <c r="J300" s="52"/>
      <c r="K300" s="52"/>
      <c r="L300" s="52"/>
      <c r="M300" s="52"/>
      <c r="N300" s="52"/>
    </row>
    <row r="301" spans="1:14" x14ac:dyDescent="0.25">
      <c r="A301" s="51"/>
      <c r="B301" s="52"/>
      <c r="C301" s="52"/>
      <c r="D301" s="52"/>
      <c r="E301" s="52"/>
      <c r="F301" s="54"/>
      <c r="G301" s="56"/>
      <c r="H301" s="52"/>
      <c r="I301" s="52"/>
      <c r="J301" s="52"/>
      <c r="K301" s="52"/>
      <c r="L301" s="52"/>
      <c r="M301" s="52"/>
      <c r="N301" s="52"/>
    </row>
    <row r="302" spans="1:14" x14ac:dyDescent="0.25">
      <c r="A302" s="51"/>
      <c r="B302" s="52"/>
      <c r="C302" s="52"/>
      <c r="D302" s="52"/>
      <c r="E302" s="52"/>
      <c r="F302" s="54"/>
      <c r="G302" s="56"/>
      <c r="H302" s="52"/>
      <c r="I302" s="52"/>
      <c r="J302" s="52"/>
      <c r="K302" s="52"/>
      <c r="L302" s="52"/>
      <c r="M302" s="52"/>
      <c r="N302" s="52"/>
    </row>
    <row r="303" spans="1:14" x14ac:dyDescent="0.25">
      <c r="A303" s="51"/>
      <c r="B303" s="52"/>
      <c r="C303" s="52"/>
      <c r="D303" s="52"/>
      <c r="E303" s="52"/>
      <c r="F303" s="54"/>
      <c r="G303" s="56"/>
      <c r="H303" s="52"/>
      <c r="I303" s="52"/>
      <c r="J303" s="52"/>
      <c r="K303" s="52"/>
      <c r="L303" s="52"/>
      <c r="M303" s="52"/>
      <c r="N303" s="52"/>
    </row>
    <row r="304" spans="1:14" x14ac:dyDescent="0.25">
      <c r="A304" s="51"/>
      <c r="B304" s="52"/>
      <c r="C304" s="52"/>
      <c r="D304" s="52"/>
      <c r="E304" s="52"/>
      <c r="F304" s="54"/>
      <c r="G304" s="56"/>
      <c r="H304" s="52"/>
      <c r="I304" s="52"/>
      <c r="J304" s="52"/>
      <c r="K304" s="52"/>
      <c r="L304" s="52"/>
      <c r="M304" s="52"/>
      <c r="N304" s="52"/>
    </row>
    <row r="305" spans="1:14" x14ac:dyDescent="0.25">
      <c r="A305" s="51"/>
      <c r="B305" s="52"/>
      <c r="C305" s="52"/>
      <c r="D305" s="52"/>
      <c r="E305" s="52"/>
      <c r="F305" s="54"/>
      <c r="G305" s="56"/>
      <c r="H305" s="52"/>
      <c r="I305" s="52"/>
      <c r="J305" s="52"/>
      <c r="K305" s="52"/>
      <c r="L305" s="52"/>
      <c r="M305" s="52"/>
      <c r="N305" s="52"/>
    </row>
    <row r="306" spans="1:14" x14ac:dyDescent="0.25">
      <c r="A306" s="51"/>
      <c r="B306" s="52"/>
      <c r="C306" s="52"/>
      <c r="D306" s="52"/>
      <c r="E306" s="52"/>
      <c r="F306" s="54"/>
      <c r="G306" s="56"/>
      <c r="H306" s="52"/>
      <c r="I306" s="52"/>
      <c r="J306" s="52"/>
      <c r="K306" s="52"/>
      <c r="L306" s="52"/>
      <c r="M306" s="52"/>
      <c r="N306" s="52"/>
    </row>
    <row r="307" spans="1:14" x14ac:dyDescent="0.25">
      <c r="A307" s="51"/>
      <c r="B307" s="52"/>
      <c r="C307" s="52"/>
      <c r="D307" s="52"/>
      <c r="E307" s="52"/>
      <c r="F307" s="54"/>
      <c r="G307" s="56"/>
      <c r="H307" s="52"/>
      <c r="I307" s="52"/>
      <c r="J307" s="52"/>
      <c r="K307" s="52"/>
      <c r="L307" s="52"/>
      <c r="M307" s="52"/>
      <c r="N307" s="52"/>
    </row>
    <row r="308" spans="1:14" x14ac:dyDescent="0.25">
      <c r="A308" s="51"/>
      <c r="B308" s="52"/>
      <c r="C308" s="52"/>
      <c r="D308" s="52"/>
      <c r="E308" s="52"/>
      <c r="F308" s="54"/>
      <c r="G308" s="56"/>
      <c r="H308" s="52"/>
      <c r="I308" s="52"/>
      <c r="J308" s="52"/>
      <c r="K308" s="52"/>
      <c r="L308" s="52"/>
      <c r="M308" s="52"/>
      <c r="N308" s="52"/>
    </row>
    <row r="309" spans="1:14" x14ac:dyDescent="0.25">
      <c r="A309" s="51"/>
      <c r="B309" s="52"/>
      <c r="C309" s="52"/>
      <c r="D309" s="52"/>
      <c r="E309" s="52"/>
      <c r="F309" s="54"/>
      <c r="G309" s="56"/>
      <c r="H309" s="52"/>
      <c r="I309" s="52"/>
      <c r="J309" s="52"/>
      <c r="K309" s="52"/>
      <c r="L309" s="52"/>
      <c r="M309" s="52"/>
      <c r="N309" s="52"/>
    </row>
    <row r="310" spans="1:14" x14ac:dyDescent="0.25">
      <c r="A310" s="51"/>
      <c r="B310" s="52"/>
      <c r="C310" s="52"/>
      <c r="D310" s="52"/>
      <c r="E310" s="52"/>
      <c r="F310" s="54"/>
      <c r="G310" s="56"/>
      <c r="H310" s="52"/>
      <c r="I310" s="52"/>
      <c r="J310" s="52"/>
      <c r="K310" s="52"/>
      <c r="L310" s="52"/>
      <c r="M310" s="52"/>
      <c r="N310" s="52"/>
    </row>
    <row r="311" spans="1:14" x14ac:dyDescent="0.25">
      <c r="A311" s="51"/>
      <c r="B311" s="52"/>
      <c r="C311" s="52"/>
      <c r="D311" s="52"/>
      <c r="E311" s="52"/>
      <c r="F311" s="54"/>
      <c r="G311" s="56"/>
      <c r="H311" s="52"/>
      <c r="I311" s="52"/>
      <c r="J311" s="52"/>
      <c r="K311" s="52"/>
      <c r="L311" s="52"/>
      <c r="M311" s="52"/>
      <c r="N311" s="52"/>
    </row>
    <row r="312" spans="1:14" x14ac:dyDescent="0.25">
      <c r="A312" s="51"/>
      <c r="B312" s="52"/>
      <c r="C312" s="52"/>
      <c r="D312" s="52"/>
      <c r="E312" s="52"/>
      <c r="F312" s="54"/>
      <c r="G312" s="56"/>
      <c r="H312" s="52"/>
      <c r="I312" s="52"/>
      <c r="J312" s="52"/>
      <c r="K312" s="52"/>
      <c r="L312" s="52"/>
      <c r="M312" s="52"/>
      <c r="N312" s="52"/>
    </row>
    <row r="313" spans="1:14" x14ac:dyDescent="0.25">
      <c r="A313" s="51"/>
      <c r="B313" s="52"/>
      <c r="C313" s="52"/>
      <c r="D313" s="52"/>
      <c r="E313" s="52"/>
      <c r="F313" s="54"/>
      <c r="G313" s="56"/>
      <c r="H313" s="52"/>
      <c r="I313" s="52"/>
      <c r="J313" s="52"/>
      <c r="K313" s="52"/>
      <c r="L313" s="52"/>
      <c r="M313" s="52"/>
      <c r="N313" s="52"/>
    </row>
    <row r="314" spans="1:14" x14ac:dyDescent="0.25">
      <c r="A314" s="51"/>
      <c r="B314" s="52"/>
      <c r="C314" s="52"/>
      <c r="D314" s="52"/>
      <c r="E314" s="52"/>
      <c r="F314" s="54"/>
      <c r="G314" s="56"/>
      <c r="H314" s="52"/>
      <c r="I314" s="52"/>
      <c r="J314" s="52"/>
      <c r="K314" s="52"/>
      <c r="L314" s="52"/>
      <c r="M314" s="52"/>
      <c r="N314" s="52"/>
    </row>
    <row r="315" spans="1:14" x14ac:dyDescent="0.25">
      <c r="A315" s="51"/>
      <c r="B315" s="52"/>
      <c r="C315" s="52"/>
      <c r="D315" s="52"/>
      <c r="E315" s="52"/>
      <c r="F315" s="54"/>
      <c r="G315" s="56"/>
      <c r="H315" s="52"/>
      <c r="I315" s="52"/>
      <c r="J315" s="52"/>
      <c r="K315" s="52"/>
      <c r="L315" s="52"/>
      <c r="M315" s="52"/>
      <c r="N315" s="52"/>
    </row>
    <row r="316" spans="1:14" x14ac:dyDescent="0.25">
      <c r="A316" s="51"/>
      <c r="B316" s="52"/>
      <c r="C316" s="52"/>
      <c r="D316" s="52"/>
      <c r="E316" s="52"/>
      <c r="F316" s="54"/>
      <c r="G316" s="56"/>
      <c r="H316" s="52"/>
      <c r="I316" s="52"/>
      <c r="J316" s="52"/>
      <c r="K316" s="52"/>
      <c r="L316" s="52"/>
      <c r="M316" s="52"/>
      <c r="N316" s="52"/>
    </row>
    <row r="317" spans="1:14" x14ac:dyDescent="0.25">
      <c r="A317" s="51"/>
      <c r="B317" s="52"/>
      <c r="C317" s="52"/>
      <c r="D317" s="52"/>
      <c r="E317" s="52"/>
      <c r="F317" s="54"/>
      <c r="G317" s="56"/>
      <c r="H317" s="52"/>
      <c r="I317" s="52"/>
      <c r="J317" s="52"/>
      <c r="K317" s="52"/>
      <c r="L317" s="52"/>
      <c r="M317" s="52"/>
      <c r="N317" s="52"/>
    </row>
    <row r="318" spans="1:14" x14ac:dyDescent="0.25">
      <c r="A318" s="51"/>
      <c r="B318" s="52"/>
      <c r="C318" s="52"/>
      <c r="D318" s="52"/>
      <c r="E318" s="52"/>
      <c r="F318" s="54"/>
      <c r="G318" s="56"/>
      <c r="H318" s="52"/>
      <c r="I318" s="52"/>
      <c r="J318" s="52"/>
      <c r="K318" s="52"/>
      <c r="L318" s="52"/>
      <c r="M318" s="52"/>
      <c r="N318" s="52"/>
    </row>
    <row r="319" spans="1:14" x14ac:dyDescent="0.25">
      <c r="A319" s="51"/>
      <c r="B319" s="52"/>
      <c r="C319" s="52"/>
      <c r="D319" s="52"/>
      <c r="E319" s="52"/>
      <c r="F319" s="54"/>
      <c r="G319" s="56"/>
      <c r="H319" s="52"/>
      <c r="I319" s="52"/>
      <c r="J319" s="52"/>
      <c r="K319" s="52"/>
      <c r="L319" s="52"/>
      <c r="M319" s="52"/>
      <c r="N319" s="52"/>
    </row>
    <row r="320" spans="1:14" x14ac:dyDescent="0.25">
      <c r="A320" s="51"/>
      <c r="B320" s="52"/>
      <c r="C320" s="52"/>
      <c r="D320" s="52"/>
      <c r="E320" s="52"/>
      <c r="F320" s="54"/>
      <c r="G320" s="56"/>
      <c r="H320" s="52"/>
      <c r="I320" s="52"/>
      <c r="J320" s="52"/>
      <c r="K320" s="52"/>
      <c r="L320" s="52"/>
      <c r="M320" s="52"/>
      <c r="N320" s="52"/>
    </row>
    <row r="321" spans="1:14" x14ac:dyDescent="0.25">
      <c r="A321" s="51"/>
      <c r="B321" s="52"/>
      <c r="C321" s="52"/>
      <c r="D321" s="52"/>
      <c r="E321" s="52"/>
      <c r="F321" s="54"/>
      <c r="G321" s="56"/>
      <c r="H321" s="52"/>
      <c r="I321" s="52"/>
      <c r="J321" s="52"/>
      <c r="K321" s="52"/>
      <c r="L321" s="52"/>
      <c r="M321" s="52"/>
      <c r="N321" s="52"/>
    </row>
    <row r="322" spans="1:14" x14ac:dyDescent="0.25">
      <c r="A322" s="51"/>
      <c r="B322" s="52"/>
      <c r="C322" s="52"/>
      <c r="D322" s="52"/>
      <c r="E322" s="52"/>
      <c r="F322" s="54"/>
      <c r="G322" s="56"/>
      <c r="H322" s="52"/>
      <c r="I322" s="52"/>
      <c r="J322" s="52"/>
      <c r="K322" s="52"/>
      <c r="L322" s="52"/>
      <c r="M322" s="52"/>
      <c r="N322" s="52"/>
    </row>
    <row r="323" spans="1:14" x14ac:dyDescent="0.25">
      <c r="A323" s="51"/>
      <c r="B323" s="52"/>
      <c r="C323" s="52"/>
      <c r="D323" s="52"/>
      <c r="E323" s="52"/>
      <c r="F323" s="54"/>
      <c r="G323" s="56"/>
      <c r="H323" s="52"/>
      <c r="I323" s="52"/>
      <c r="J323" s="52"/>
      <c r="K323" s="52"/>
      <c r="L323" s="52"/>
      <c r="M323" s="52"/>
      <c r="N323" s="52"/>
    </row>
    <row r="324" spans="1:14" x14ac:dyDescent="0.25">
      <c r="A324" s="51"/>
      <c r="B324" s="52"/>
      <c r="C324" s="52"/>
      <c r="D324" s="52"/>
      <c r="E324" s="52"/>
      <c r="F324" s="54"/>
      <c r="G324" s="56"/>
      <c r="H324" s="52"/>
      <c r="I324" s="52"/>
      <c r="J324" s="52"/>
      <c r="K324" s="52"/>
      <c r="L324" s="52"/>
      <c r="M324" s="52"/>
      <c r="N324" s="52"/>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96"/>
  <sheetViews>
    <sheetView zoomScaleNormal="100" workbookViewId="0">
      <pane ySplit="1" topLeftCell="A2" activePane="bottomLeft" state="frozen"/>
      <selection pane="bottomLeft" activeCell="F6" sqref="F6"/>
    </sheetView>
  </sheetViews>
  <sheetFormatPr defaultColWidth="11.7109375" defaultRowHeight="12.75" x14ac:dyDescent="0.2"/>
  <cols>
    <col min="1" max="1" width="11.7109375" style="97"/>
    <col min="2" max="2" width="11.7109375" style="143"/>
    <col min="3" max="4" width="11.7109375" style="98"/>
    <col min="5" max="7" width="11.7109375" style="99"/>
    <col min="8" max="8" width="11.7109375" style="143"/>
    <col min="9" max="9" width="11.7109375" style="133"/>
    <col min="10" max="10" width="11.7109375" style="47"/>
    <col min="11" max="13" width="11.7109375" style="134"/>
    <col min="14" max="14" width="11.7109375" style="99"/>
    <col min="15" max="15" width="11.7109375" style="129"/>
    <col min="16" max="16" width="11.7109375" style="136"/>
    <col min="17" max="17" width="11.7109375" style="141"/>
    <col min="18" max="19" width="11.7109375" style="99"/>
    <col min="20" max="20" width="11.7109375" style="47"/>
    <col min="21" max="22" width="11.7109375" style="134"/>
    <col min="23" max="23" width="11.7109375" style="99"/>
    <col min="24" max="24" width="11.7109375" style="102"/>
    <col min="25" max="25" width="11.7109375" style="130"/>
    <col min="26" max="26" width="11.7109375" style="140"/>
    <col min="27" max="28" width="11.7109375" style="134"/>
    <col min="29" max="29" width="11.7109375" style="99"/>
    <col min="30" max="30" width="11.7109375" style="102"/>
    <col min="31" max="31" width="11.7109375" style="131"/>
    <col min="32" max="32" width="11.7109375" style="134"/>
    <col min="33" max="33" width="11.7109375" style="132"/>
    <col min="34" max="34" width="11.7109375" style="131"/>
    <col min="35" max="36" width="11.7109375" style="134"/>
    <col min="37" max="37" width="11.7109375" style="99"/>
    <col min="38" max="38" width="11.7109375" style="132"/>
    <col min="39" max="39" width="11.7109375" style="102"/>
    <col min="40" max="40" width="11.7109375" style="134"/>
    <col min="41" max="41" width="11.7109375" style="78"/>
    <col min="42" max="42" width="11.7109375" style="96"/>
    <col min="43" max="43" width="11.7109375" style="137"/>
    <col min="44" max="44" width="11.7109375" style="65"/>
    <col min="45" max="16384" width="11.7109375" style="80"/>
  </cols>
  <sheetData>
    <row r="1" spans="1:45" s="291" customFormat="1" ht="78" customHeight="1" thickTop="1" thickBot="1" x14ac:dyDescent="0.3">
      <c r="A1" s="287" t="s">
        <v>124</v>
      </c>
      <c r="B1" s="288" t="s">
        <v>172</v>
      </c>
      <c r="C1" s="246" t="s">
        <v>173</v>
      </c>
      <c r="D1" s="250" t="s">
        <v>174</v>
      </c>
      <c r="E1" s="247" t="s">
        <v>175</v>
      </c>
      <c r="F1" s="247" t="s">
        <v>176</v>
      </c>
      <c r="G1" s="247" t="s">
        <v>177</v>
      </c>
      <c r="H1" s="288" t="s">
        <v>178</v>
      </c>
      <c r="I1" s="248" t="s">
        <v>179</v>
      </c>
      <c r="J1" s="43" t="s">
        <v>180</v>
      </c>
      <c r="K1" s="289" t="s">
        <v>18</v>
      </c>
      <c r="L1" s="289" t="s">
        <v>181</v>
      </c>
      <c r="M1" s="289" t="s">
        <v>16</v>
      </c>
      <c r="N1" s="247" t="s">
        <v>182</v>
      </c>
      <c r="O1" s="289" t="s">
        <v>183</v>
      </c>
      <c r="P1" s="247" t="s">
        <v>184</v>
      </c>
      <c r="Q1" s="290" t="s">
        <v>31</v>
      </c>
      <c r="R1" s="289" t="s">
        <v>29</v>
      </c>
      <c r="S1" s="247" t="s">
        <v>185</v>
      </c>
      <c r="T1" s="289" t="s">
        <v>186</v>
      </c>
      <c r="U1" s="290" t="s">
        <v>38</v>
      </c>
      <c r="V1" s="289" t="s">
        <v>187</v>
      </c>
      <c r="W1" s="247" t="s">
        <v>188</v>
      </c>
      <c r="X1" s="250" t="s">
        <v>189</v>
      </c>
      <c r="Y1" s="249" t="s">
        <v>190</v>
      </c>
      <c r="Z1" s="247" t="s">
        <v>191</v>
      </c>
      <c r="AA1" s="251" t="s">
        <v>192</v>
      </c>
      <c r="AB1" s="247" t="s">
        <v>193</v>
      </c>
      <c r="AC1" s="247" t="s">
        <v>194</v>
      </c>
      <c r="AD1" s="250" t="s">
        <v>195</v>
      </c>
      <c r="AE1" s="252" t="s">
        <v>196</v>
      </c>
      <c r="AF1" s="251" t="s">
        <v>197</v>
      </c>
      <c r="AG1" s="250" t="s">
        <v>198</v>
      </c>
      <c r="AH1" s="252" t="s">
        <v>199</v>
      </c>
      <c r="AI1" s="247" t="s">
        <v>200</v>
      </c>
      <c r="AJ1" s="247" t="s">
        <v>201</v>
      </c>
      <c r="AK1" s="247" t="s">
        <v>127</v>
      </c>
      <c r="AL1" s="250" t="s">
        <v>202</v>
      </c>
      <c r="AM1" s="250" t="s">
        <v>203</v>
      </c>
      <c r="AN1" s="253" t="s">
        <v>204</v>
      </c>
      <c r="AO1" s="244" t="s">
        <v>205</v>
      </c>
      <c r="AP1" s="245" t="s">
        <v>206</v>
      </c>
      <c r="AQ1" s="287" t="s">
        <v>8</v>
      </c>
    </row>
    <row r="2" spans="1:45" s="95" customFormat="1" ht="13.5" thickTop="1" x14ac:dyDescent="0.2">
      <c r="A2" s="156"/>
      <c r="B2" s="157">
        <v>5800000</v>
      </c>
      <c r="C2" s="158"/>
      <c r="D2" s="158"/>
      <c r="E2" s="159"/>
      <c r="F2" s="159"/>
      <c r="G2" s="159"/>
      <c r="H2" s="160"/>
      <c r="I2" s="161">
        <v>3924.48</v>
      </c>
      <c r="J2" s="162">
        <f t="shared" ref="J2:J47" si="0">I2*100</f>
        <v>392448</v>
      </c>
      <c r="K2" s="163">
        <v>164689</v>
      </c>
      <c r="L2" s="163">
        <v>163067</v>
      </c>
      <c r="M2" s="164">
        <v>158258</v>
      </c>
      <c r="N2" s="159">
        <f t="shared" ref="N2:N46" si="1">K2-M2</f>
        <v>6431</v>
      </c>
      <c r="O2" s="165">
        <f t="shared" ref="O2:O18" si="2">N2/M2</f>
        <v>4.0636176370230891E-2</v>
      </c>
      <c r="P2" s="166">
        <v>42</v>
      </c>
      <c r="Q2" s="167">
        <v>76619</v>
      </c>
      <c r="R2" s="168">
        <v>69669</v>
      </c>
      <c r="S2" s="159">
        <f t="shared" ref="S2:S46" si="3">Q2-R2</f>
        <v>6950</v>
      </c>
      <c r="T2" s="169">
        <f t="shared" ref="T2:T18" si="4">S2/R2</f>
        <v>9.9757424392484459E-2</v>
      </c>
      <c r="U2" s="163">
        <v>70445</v>
      </c>
      <c r="V2" s="164">
        <v>65117</v>
      </c>
      <c r="W2" s="159">
        <f t="shared" ref="W2:W18" si="5">U2-V2</f>
        <v>5328</v>
      </c>
      <c r="X2" s="170">
        <f t="shared" ref="X2:X18" si="6">W2/V2</f>
        <v>8.1821951256968228E-2</v>
      </c>
      <c r="Y2" s="171">
        <f t="shared" ref="Y2:Y18" si="7">U2/J2</f>
        <v>0.17950148809523808</v>
      </c>
      <c r="Z2" s="172">
        <v>74740</v>
      </c>
      <c r="AA2" s="163">
        <v>61830</v>
      </c>
      <c r="AB2" s="163">
        <v>4625</v>
      </c>
      <c r="AC2" s="159">
        <f t="shared" ref="AC2:AC18" si="8">AA2+AB2</f>
        <v>66455</v>
      </c>
      <c r="AD2" s="165">
        <f t="shared" ref="AD2:AD18" si="9">AC2/Z2</f>
        <v>0.88914905004013911</v>
      </c>
      <c r="AE2" s="173">
        <f t="shared" ref="AE2:AE18" si="10">AD2/0.889</f>
        <v>1.0001676603376142</v>
      </c>
      <c r="AF2" s="163">
        <v>3635</v>
      </c>
      <c r="AG2" s="165">
        <f t="shared" ref="AG2:AG18" si="11">AF2/Z2</f>
        <v>4.8635268932298636E-2</v>
      </c>
      <c r="AH2" s="173">
        <f t="shared" ref="AH2:AH18" si="12">AG2/0.0486</f>
        <v>1.0007256981954453</v>
      </c>
      <c r="AI2" s="163">
        <v>3355</v>
      </c>
      <c r="AJ2" s="163">
        <v>320</v>
      </c>
      <c r="AK2" s="159">
        <f t="shared" ref="AK2:AK18" si="13">AI2+AJ2</f>
        <v>3675</v>
      </c>
      <c r="AL2" s="165">
        <f t="shared" ref="AL2:AL18" si="14">AK2/Z2</f>
        <v>4.917045758629917E-2</v>
      </c>
      <c r="AM2" s="173">
        <f t="shared" ref="AM2:AM18" si="15">AL2/0.0492</f>
        <v>0.99939954443697498</v>
      </c>
      <c r="AN2" s="163">
        <v>980</v>
      </c>
      <c r="AO2" s="174" t="s">
        <v>103</v>
      </c>
      <c r="AP2" s="175" t="s">
        <v>103</v>
      </c>
      <c r="AQ2" s="139"/>
      <c r="AR2" s="138"/>
      <c r="AS2" s="80"/>
    </row>
    <row r="3" spans="1:45" ht="15" x14ac:dyDescent="0.25">
      <c r="A3" s="82" t="s">
        <v>111</v>
      </c>
      <c r="B3" s="149">
        <v>5800001.0099999998</v>
      </c>
      <c r="C3" s="83"/>
      <c r="D3" s="94"/>
      <c r="E3" s="84"/>
      <c r="F3" s="84"/>
      <c r="G3" s="84"/>
      <c r="H3" s="150" t="s">
        <v>61</v>
      </c>
      <c r="I3" s="85">
        <v>29.13</v>
      </c>
      <c r="J3" s="86">
        <f t="shared" si="0"/>
        <v>2913</v>
      </c>
      <c r="K3" s="87">
        <v>6720</v>
      </c>
      <c r="L3" s="87">
        <v>6686</v>
      </c>
      <c r="M3" s="60">
        <v>6637</v>
      </c>
      <c r="N3" s="88">
        <f t="shared" si="1"/>
        <v>83</v>
      </c>
      <c r="O3" s="89">
        <f t="shared" si="2"/>
        <v>1.2505650143136959E-2</v>
      </c>
      <c r="P3" s="90">
        <v>230.7</v>
      </c>
      <c r="Q3" s="151">
        <v>2992</v>
      </c>
      <c r="R3" s="61">
        <v>2990</v>
      </c>
      <c r="S3" s="88">
        <f t="shared" si="3"/>
        <v>2</v>
      </c>
      <c r="T3" s="91">
        <f t="shared" si="4"/>
        <v>6.6889632107023408E-4</v>
      </c>
      <c r="U3" s="87">
        <v>2849</v>
      </c>
      <c r="V3" s="60">
        <v>2727</v>
      </c>
      <c r="W3" s="88">
        <f t="shared" si="5"/>
        <v>122</v>
      </c>
      <c r="X3" s="92">
        <f t="shared" si="6"/>
        <v>4.4737807114044736E-2</v>
      </c>
      <c r="Y3" s="152">
        <f t="shared" si="7"/>
        <v>0.97802952282869893</v>
      </c>
      <c r="Z3" s="153">
        <v>2735</v>
      </c>
      <c r="AA3" s="87">
        <v>2205</v>
      </c>
      <c r="AB3" s="87">
        <v>135</v>
      </c>
      <c r="AC3" s="88">
        <f t="shared" si="8"/>
        <v>2340</v>
      </c>
      <c r="AD3" s="89">
        <f t="shared" si="9"/>
        <v>0.8555758683729433</v>
      </c>
      <c r="AE3" s="93">
        <f t="shared" si="10"/>
        <v>0.96240255160061117</v>
      </c>
      <c r="AF3" s="87">
        <v>125</v>
      </c>
      <c r="AG3" s="89">
        <f t="shared" si="11"/>
        <v>4.5703839122486288E-2</v>
      </c>
      <c r="AH3" s="93">
        <f t="shared" si="12"/>
        <v>0.94040821239683725</v>
      </c>
      <c r="AI3" s="87">
        <v>210</v>
      </c>
      <c r="AJ3" s="87">
        <v>35</v>
      </c>
      <c r="AK3" s="88">
        <f t="shared" si="13"/>
        <v>245</v>
      </c>
      <c r="AL3" s="89">
        <f t="shared" si="14"/>
        <v>8.957952468007313E-2</v>
      </c>
      <c r="AM3" s="93">
        <f t="shared" si="15"/>
        <v>1.8207220463429499</v>
      </c>
      <c r="AN3" s="87">
        <v>25</v>
      </c>
      <c r="AO3" s="154" t="s">
        <v>6</v>
      </c>
      <c r="AP3" s="264" t="s">
        <v>6</v>
      </c>
      <c r="AQ3" s="137" t="s">
        <v>112</v>
      </c>
      <c r="AR3" s="78"/>
    </row>
    <row r="4" spans="1:45" ht="15" x14ac:dyDescent="0.25">
      <c r="A4" s="66"/>
      <c r="B4" s="144">
        <v>5800001.0199999996</v>
      </c>
      <c r="C4" s="67"/>
      <c r="D4" s="67"/>
      <c r="E4" s="68"/>
      <c r="F4" s="68"/>
      <c r="G4" s="68"/>
      <c r="H4" s="145" t="s">
        <v>62</v>
      </c>
      <c r="I4" s="69">
        <v>1.2</v>
      </c>
      <c r="J4" s="70">
        <f t="shared" si="0"/>
        <v>120</v>
      </c>
      <c r="K4" s="71">
        <v>2923</v>
      </c>
      <c r="L4" s="71">
        <v>2923</v>
      </c>
      <c r="M4" s="58">
        <v>2886</v>
      </c>
      <c r="N4" s="72">
        <f t="shared" si="1"/>
        <v>37</v>
      </c>
      <c r="O4" s="73">
        <f t="shared" si="2"/>
        <v>1.282051282051282E-2</v>
      </c>
      <c r="P4" s="74">
        <v>2425.9</v>
      </c>
      <c r="Q4" s="146">
        <v>1942</v>
      </c>
      <c r="R4" s="59">
        <v>1868</v>
      </c>
      <c r="S4" s="72">
        <f t="shared" si="3"/>
        <v>74</v>
      </c>
      <c r="T4" s="75">
        <f t="shared" si="4"/>
        <v>3.961456102783726E-2</v>
      </c>
      <c r="U4" s="71">
        <v>1750</v>
      </c>
      <c r="V4" s="58">
        <v>1744</v>
      </c>
      <c r="W4" s="72">
        <f t="shared" si="5"/>
        <v>6</v>
      </c>
      <c r="X4" s="76">
        <f t="shared" si="6"/>
        <v>3.4403669724770644E-3</v>
      </c>
      <c r="Y4" s="147">
        <f t="shared" si="7"/>
        <v>14.583333333333334</v>
      </c>
      <c r="Z4" s="148">
        <v>1090</v>
      </c>
      <c r="AA4" s="71">
        <v>750</v>
      </c>
      <c r="AB4" s="71">
        <v>75</v>
      </c>
      <c r="AC4" s="72">
        <f t="shared" si="8"/>
        <v>825</v>
      </c>
      <c r="AD4" s="73">
        <f t="shared" si="9"/>
        <v>0.75688073394495414</v>
      </c>
      <c r="AE4" s="77">
        <f t="shared" si="10"/>
        <v>0.85138440263774373</v>
      </c>
      <c r="AF4" s="71">
        <v>85</v>
      </c>
      <c r="AG4" s="73">
        <f t="shared" si="11"/>
        <v>7.7981651376146793E-2</v>
      </c>
      <c r="AH4" s="77">
        <f t="shared" si="12"/>
        <v>1.6045607279042551</v>
      </c>
      <c r="AI4" s="71">
        <v>145</v>
      </c>
      <c r="AJ4" s="71">
        <v>10</v>
      </c>
      <c r="AK4" s="72">
        <f t="shared" si="13"/>
        <v>155</v>
      </c>
      <c r="AL4" s="73">
        <f t="shared" si="14"/>
        <v>0.14220183486238533</v>
      </c>
      <c r="AM4" s="77">
        <f t="shared" si="15"/>
        <v>2.8902811963899455</v>
      </c>
      <c r="AN4" s="71">
        <v>25</v>
      </c>
      <c r="AO4" s="81" t="s">
        <v>4</v>
      </c>
      <c r="AP4" s="262" t="s">
        <v>4</v>
      </c>
      <c r="AR4" s="78"/>
      <c r="AS4" s="95"/>
    </row>
    <row r="5" spans="1:45" ht="15" x14ac:dyDescent="0.25">
      <c r="A5" s="97" t="s">
        <v>116</v>
      </c>
      <c r="B5" s="143">
        <v>5800001.0300000003</v>
      </c>
      <c r="D5" s="102"/>
      <c r="E5" s="48"/>
      <c r="F5" s="48"/>
      <c r="G5" s="48"/>
      <c r="H5" s="142" t="s">
        <v>63</v>
      </c>
      <c r="I5" s="133">
        <v>206.46</v>
      </c>
      <c r="J5" s="4">
        <f t="shared" si="0"/>
        <v>20646</v>
      </c>
      <c r="K5" s="134">
        <v>5242</v>
      </c>
      <c r="L5" s="134">
        <v>5056</v>
      </c>
      <c r="M5" s="135">
        <v>4639</v>
      </c>
      <c r="N5" s="5">
        <f t="shared" si="1"/>
        <v>603</v>
      </c>
      <c r="O5" s="50">
        <f t="shared" si="2"/>
        <v>0.1299849105410649</v>
      </c>
      <c r="P5" s="136">
        <v>25.4</v>
      </c>
      <c r="Q5" s="141">
        <v>2097</v>
      </c>
      <c r="R5" s="48">
        <v>1785</v>
      </c>
      <c r="S5" s="5">
        <f t="shared" si="3"/>
        <v>312</v>
      </c>
      <c r="T5" s="100">
        <f t="shared" si="4"/>
        <v>0.17478991596638654</v>
      </c>
      <c r="U5" s="134">
        <v>2012</v>
      </c>
      <c r="V5" s="135">
        <v>1693</v>
      </c>
      <c r="W5" s="5">
        <f t="shared" si="5"/>
        <v>319</v>
      </c>
      <c r="X5" s="101">
        <f t="shared" si="6"/>
        <v>0.18842291789722387</v>
      </c>
      <c r="Y5" s="9">
        <f t="shared" si="7"/>
        <v>9.7452291000678093E-2</v>
      </c>
      <c r="Z5" s="140">
        <v>2645</v>
      </c>
      <c r="AA5" s="134">
        <v>2350</v>
      </c>
      <c r="AB5" s="134">
        <v>180</v>
      </c>
      <c r="AC5" s="5">
        <f t="shared" si="8"/>
        <v>2530</v>
      </c>
      <c r="AD5" s="50">
        <f t="shared" si="9"/>
        <v>0.95652173913043481</v>
      </c>
      <c r="AE5" s="7">
        <f t="shared" si="10"/>
        <v>1.0759524624639312</v>
      </c>
      <c r="AF5" s="134">
        <v>50</v>
      </c>
      <c r="AG5" s="50">
        <f t="shared" si="11"/>
        <v>1.890359168241966E-2</v>
      </c>
      <c r="AH5" s="7">
        <f t="shared" si="12"/>
        <v>0.38896279181933457</v>
      </c>
      <c r="AI5" s="134">
        <v>45</v>
      </c>
      <c r="AJ5" s="134">
        <v>15</v>
      </c>
      <c r="AK5" s="5">
        <f t="shared" si="13"/>
        <v>60</v>
      </c>
      <c r="AL5" s="50">
        <f t="shared" si="14"/>
        <v>2.2684310018903593E-2</v>
      </c>
      <c r="AM5" s="7">
        <f t="shared" si="15"/>
        <v>0.46106321176633319</v>
      </c>
      <c r="AN5" s="134">
        <v>10</v>
      </c>
      <c r="AO5" s="78" t="s">
        <v>2</v>
      </c>
      <c r="AP5" s="46" t="s">
        <v>2</v>
      </c>
      <c r="AR5" s="78"/>
    </row>
    <row r="6" spans="1:45" ht="15" x14ac:dyDescent="0.25">
      <c r="B6" s="143">
        <v>5800001.0499999998</v>
      </c>
      <c r="D6" s="102"/>
      <c r="E6" s="48"/>
      <c r="F6" s="48"/>
      <c r="G6" s="48"/>
      <c r="H6" s="142" t="s">
        <v>64</v>
      </c>
      <c r="I6" s="133">
        <v>54.25</v>
      </c>
      <c r="J6" s="4">
        <f t="shared" si="0"/>
        <v>5425</v>
      </c>
      <c r="K6" s="134">
        <v>2167</v>
      </c>
      <c r="L6" s="134">
        <v>2096</v>
      </c>
      <c r="M6" s="135">
        <v>2104</v>
      </c>
      <c r="N6" s="5">
        <f t="shared" si="1"/>
        <v>63</v>
      </c>
      <c r="O6" s="50">
        <f t="shared" si="2"/>
        <v>2.994296577946768E-2</v>
      </c>
      <c r="P6" s="136">
        <v>39.9</v>
      </c>
      <c r="Q6" s="141">
        <v>915</v>
      </c>
      <c r="R6" s="48">
        <v>897</v>
      </c>
      <c r="S6" s="5">
        <f t="shared" si="3"/>
        <v>18</v>
      </c>
      <c r="T6" s="100">
        <f t="shared" si="4"/>
        <v>2.0066889632107024E-2</v>
      </c>
      <c r="U6" s="134">
        <v>812</v>
      </c>
      <c r="V6" s="135">
        <v>779</v>
      </c>
      <c r="W6" s="5">
        <f t="shared" si="5"/>
        <v>33</v>
      </c>
      <c r="X6" s="101">
        <f t="shared" si="6"/>
        <v>4.2362002567394093E-2</v>
      </c>
      <c r="Y6" s="9">
        <f t="shared" si="7"/>
        <v>0.14967741935483872</v>
      </c>
      <c r="Z6" s="140">
        <v>1115</v>
      </c>
      <c r="AA6" s="134">
        <v>1050</v>
      </c>
      <c r="AB6" s="134">
        <v>40</v>
      </c>
      <c r="AC6" s="5">
        <f t="shared" si="8"/>
        <v>1090</v>
      </c>
      <c r="AD6" s="50">
        <f t="shared" si="9"/>
        <v>0.97757847533632292</v>
      </c>
      <c r="AE6" s="7">
        <f t="shared" si="10"/>
        <v>1.099638329962118</v>
      </c>
      <c r="AF6" s="134">
        <v>10</v>
      </c>
      <c r="AG6" s="50">
        <f t="shared" si="11"/>
        <v>8.9686098654708519E-3</v>
      </c>
      <c r="AH6" s="7">
        <f t="shared" si="12"/>
        <v>0.18453929764343319</v>
      </c>
      <c r="AI6" s="134">
        <v>15</v>
      </c>
      <c r="AJ6" s="134">
        <v>0</v>
      </c>
      <c r="AK6" s="5">
        <f t="shared" si="13"/>
        <v>15</v>
      </c>
      <c r="AL6" s="50">
        <f t="shared" si="14"/>
        <v>1.3452914798206279E-2</v>
      </c>
      <c r="AM6" s="7">
        <f t="shared" si="15"/>
        <v>0.27343322760581867</v>
      </c>
      <c r="AN6" s="134">
        <v>0</v>
      </c>
      <c r="AO6" s="78" t="s">
        <v>2</v>
      </c>
      <c r="AP6" s="46" t="s">
        <v>2</v>
      </c>
      <c r="AR6" s="78"/>
    </row>
    <row r="7" spans="1:45" ht="15" x14ac:dyDescent="0.25">
      <c r="A7" s="82" t="s">
        <v>117</v>
      </c>
      <c r="B7" s="149">
        <v>5800001.0599999996</v>
      </c>
      <c r="C7" s="83"/>
      <c r="D7" s="94"/>
      <c r="E7" s="61"/>
      <c r="F7" s="61"/>
      <c r="G7" s="61"/>
      <c r="H7" s="150" t="s">
        <v>65</v>
      </c>
      <c r="I7" s="85">
        <v>13.84</v>
      </c>
      <c r="J7" s="86">
        <f t="shared" si="0"/>
        <v>1384</v>
      </c>
      <c r="K7" s="87">
        <v>6098</v>
      </c>
      <c r="L7" s="87">
        <v>6005</v>
      </c>
      <c r="M7" s="60">
        <v>5907</v>
      </c>
      <c r="N7" s="88">
        <f t="shared" si="1"/>
        <v>191</v>
      </c>
      <c r="O7" s="89">
        <f t="shared" si="2"/>
        <v>3.2334518368037919E-2</v>
      </c>
      <c r="P7" s="90">
        <v>440.5</v>
      </c>
      <c r="Q7" s="151">
        <v>2752</v>
      </c>
      <c r="R7" s="61">
        <v>2396</v>
      </c>
      <c r="S7" s="88">
        <f t="shared" si="3"/>
        <v>356</v>
      </c>
      <c r="T7" s="91">
        <f t="shared" si="4"/>
        <v>0.14858096828046743</v>
      </c>
      <c r="U7" s="87">
        <v>2507</v>
      </c>
      <c r="V7" s="60">
        <v>2334</v>
      </c>
      <c r="W7" s="88">
        <f t="shared" si="5"/>
        <v>173</v>
      </c>
      <c r="X7" s="92">
        <f t="shared" si="6"/>
        <v>7.412167952013711E-2</v>
      </c>
      <c r="Y7" s="152">
        <f t="shared" si="7"/>
        <v>1.8114161849710984</v>
      </c>
      <c r="Z7" s="153">
        <v>2840</v>
      </c>
      <c r="AA7" s="87">
        <v>2450</v>
      </c>
      <c r="AB7" s="87">
        <v>170</v>
      </c>
      <c r="AC7" s="88">
        <f t="shared" si="8"/>
        <v>2620</v>
      </c>
      <c r="AD7" s="89">
        <f t="shared" si="9"/>
        <v>0.92253521126760563</v>
      </c>
      <c r="AE7" s="93">
        <f t="shared" si="10"/>
        <v>1.0377223973763843</v>
      </c>
      <c r="AF7" s="87">
        <v>60</v>
      </c>
      <c r="AG7" s="89">
        <f t="shared" si="11"/>
        <v>2.1126760563380281E-2</v>
      </c>
      <c r="AH7" s="93">
        <f t="shared" si="12"/>
        <v>0.43470700747696056</v>
      </c>
      <c r="AI7" s="87">
        <v>105</v>
      </c>
      <c r="AJ7" s="87">
        <v>10</v>
      </c>
      <c r="AK7" s="88">
        <f t="shared" si="13"/>
        <v>115</v>
      </c>
      <c r="AL7" s="89">
        <f t="shared" si="14"/>
        <v>4.0492957746478875E-2</v>
      </c>
      <c r="AM7" s="93">
        <f t="shared" si="15"/>
        <v>0.82302759647314783</v>
      </c>
      <c r="AN7" s="87">
        <v>40</v>
      </c>
      <c r="AO7" s="154" t="s">
        <v>6</v>
      </c>
      <c r="AP7" s="264" t="s">
        <v>6</v>
      </c>
      <c r="AR7" s="78"/>
      <c r="AS7" s="95"/>
    </row>
    <row r="8" spans="1:45" ht="15" x14ac:dyDescent="0.25">
      <c r="A8" s="82" t="s">
        <v>104</v>
      </c>
      <c r="B8" s="149">
        <v>5800002</v>
      </c>
      <c r="C8" s="83"/>
      <c r="D8" s="94"/>
      <c r="E8" s="61"/>
      <c r="F8" s="61"/>
      <c r="G8" s="61"/>
      <c r="H8" s="150" t="s">
        <v>66</v>
      </c>
      <c r="I8" s="85">
        <v>3.05</v>
      </c>
      <c r="J8" s="86">
        <f t="shared" si="0"/>
        <v>305</v>
      </c>
      <c r="K8" s="87">
        <v>4729</v>
      </c>
      <c r="L8" s="87">
        <v>4559</v>
      </c>
      <c r="M8" s="60">
        <v>4636</v>
      </c>
      <c r="N8" s="88">
        <f t="shared" si="1"/>
        <v>93</v>
      </c>
      <c r="O8" s="89">
        <f t="shared" si="2"/>
        <v>2.0060396893874028E-2</v>
      </c>
      <c r="P8" s="90">
        <v>1553</v>
      </c>
      <c r="Q8" s="151">
        <v>2415</v>
      </c>
      <c r="R8" s="61">
        <v>2198</v>
      </c>
      <c r="S8" s="88">
        <f t="shared" si="3"/>
        <v>217</v>
      </c>
      <c r="T8" s="91">
        <f t="shared" si="4"/>
        <v>9.8726114649681534E-2</v>
      </c>
      <c r="U8" s="87">
        <v>2159</v>
      </c>
      <c r="V8" s="60">
        <v>2049</v>
      </c>
      <c r="W8" s="88">
        <f t="shared" si="5"/>
        <v>110</v>
      </c>
      <c r="X8" s="92">
        <f t="shared" si="6"/>
        <v>5.3684724255734506E-2</v>
      </c>
      <c r="Y8" s="152">
        <f t="shared" si="7"/>
        <v>7.0786885245901638</v>
      </c>
      <c r="Z8" s="153">
        <v>2180</v>
      </c>
      <c r="AA8" s="87">
        <v>1605</v>
      </c>
      <c r="AB8" s="87">
        <v>220</v>
      </c>
      <c r="AC8" s="88">
        <f t="shared" si="8"/>
        <v>1825</v>
      </c>
      <c r="AD8" s="89">
        <f t="shared" si="9"/>
        <v>0.83715596330275233</v>
      </c>
      <c r="AE8" s="93">
        <f t="shared" si="10"/>
        <v>0.94168274837204979</v>
      </c>
      <c r="AF8" s="87">
        <v>175</v>
      </c>
      <c r="AG8" s="89">
        <f t="shared" si="11"/>
        <v>8.027522935779817E-2</v>
      </c>
      <c r="AH8" s="93">
        <f t="shared" si="12"/>
        <v>1.6517536904896744</v>
      </c>
      <c r="AI8" s="87">
        <v>120</v>
      </c>
      <c r="AJ8" s="87">
        <v>30</v>
      </c>
      <c r="AK8" s="88">
        <f t="shared" si="13"/>
        <v>150</v>
      </c>
      <c r="AL8" s="89">
        <f t="shared" si="14"/>
        <v>6.8807339449541288E-2</v>
      </c>
      <c r="AM8" s="93">
        <f t="shared" si="15"/>
        <v>1.3985231595435221</v>
      </c>
      <c r="AN8" s="87">
        <v>30</v>
      </c>
      <c r="AO8" s="154" t="s">
        <v>6</v>
      </c>
      <c r="AP8" s="266" t="s">
        <v>5</v>
      </c>
      <c r="AR8" s="78"/>
    </row>
    <row r="9" spans="1:45" ht="15" x14ac:dyDescent="0.25">
      <c r="A9" s="103" t="s">
        <v>125</v>
      </c>
      <c r="B9" s="176">
        <v>5800003</v>
      </c>
      <c r="C9" s="104"/>
      <c r="D9" s="104"/>
      <c r="E9" s="105"/>
      <c r="F9" s="105"/>
      <c r="G9" s="105"/>
      <c r="H9" s="177" t="s">
        <v>67</v>
      </c>
      <c r="I9" s="106">
        <v>2.13</v>
      </c>
      <c r="J9" s="107">
        <f t="shared" si="0"/>
        <v>213</v>
      </c>
      <c r="K9" s="108">
        <v>3694</v>
      </c>
      <c r="L9" s="108">
        <v>3856</v>
      </c>
      <c r="M9" s="62">
        <v>3885</v>
      </c>
      <c r="N9" s="109">
        <f t="shared" si="1"/>
        <v>-191</v>
      </c>
      <c r="O9" s="110">
        <f t="shared" si="2"/>
        <v>-4.9163449163449162E-2</v>
      </c>
      <c r="P9" s="111">
        <v>1737.1</v>
      </c>
      <c r="Q9" s="178">
        <v>2321</v>
      </c>
      <c r="R9" s="179">
        <v>2223</v>
      </c>
      <c r="S9" s="109">
        <f t="shared" si="3"/>
        <v>98</v>
      </c>
      <c r="T9" s="112">
        <f t="shared" si="4"/>
        <v>4.4084570400359874E-2</v>
      </c>
      <c r="U9" s="108">
        <v>1946</v>
      </c>
      <c r="V9" s="62">
        <v>1989</v>
      </c>
      <c r="W9" s="109">
        <f t="shared" si="5"/>
        <v>-43</v>
      </c>
      <c r="X9" s="113">
        <f t="shared" si="6"/>
        <v>-2.1618903971845148E-2</v>
      </c>
      <c r="Y9" s="155">
        <f t="shared" si="7"/>
        <v>9.136150234741784</v>
      </c>
      <c r="Z9" s="180">
        <v>1885</v>
      </c>
      <c r="AA9" s="108">
        <v>1370</v>
      </c>
      <c r="AB9" s="108">
        <v>145</v>
      </c>
      <c r="AC9" s="109">
        <f t="shared" si="8"/>
        <v>1515</v>
      </c>
      <c r="AD9" s="110">
        <f t="shared" si="9"/>
        <v>0.80371352785145889</v>
      </c>
      <c r="AE9" s="114">
        <f t="shared" si="10"/>
        <v>0.90406471074404826</v>
      </c>
      <c r="AF9" s="108">
        <v>160</v>
      </c>
      <c r="AG9" s="110">
        <f t="shared" si="11"/>
        <v>8.4880636604774531E-2</v>
      </c>
      <c r="AH9" s="114">
        <f t="shared" si="12"/>
        <v>1.7465151564768424</v>
      </c>
      <c r="AI9" s="108">
        <v>155</v>
      </c>
      <c r="AJ9" s="108">
        <v>20</v>
      </c>
      <c r="AK9" s="109">
        <f t="shared" si="13"/>
        <v>175</v>
      </c>
      <c r="AL9" s="110">
        <f t="shared" si="14"/>
        <v>9.2838196286472149E-2</v>
      </c>
      <c r="AM9" s="114">
        <f t="shared" si="15"/>
        <v>1.8869552090746371</v>
      </c>
      <c r="AN9" s="108">
        <v>30</v>
      </c>
      <c r="AO9" s="181" t="s">
        <v>5</v>
      </c>
      <c r="AP9" s="262" t="s">
        <v>4</v>
      </c>
      <c r="AR9" s="78"/>
    </row>
    <row r="10" spans="1:45" ht="15" x14ac:dyDescent="0.25">
      <c r="A10" s="82" t="s">
        <v>119</v>
      </c>
      <c r="B10" s="149">
        <v>5800004</v>
      </c>
      <c r="C10" s="83"/>
      <c r="D10" s="83"/>
      <c r="E10" s="84"/>
      <c r="F10" s="84"/>
      <c r="G10" s="84"/>
      <c r="H10" s="150" t="s">
        <v>68</v>
      </c>
      <c r="I10" s="85">
        <v>2.64</v>
      </c>
      <c r="J10" s="86">
        <f t="shared" si="0"/>
        <v>264</v>
      </c>
      <c r="K10" s="87">
        <v>4512</v>
      </c>
      <c r="L10" s="87">
        <v>4688</v>
      </c>
      <c r="M10" s="60">
        <v>4985</v>
      </c>
      <c r="N10" s="88">
        <f t="shared" si="1"/>
        <v>-473</v>
      </c>
      <c r="O10" s="89">
        <f t="shared" si="2"/>
        <v>-9.4884653961885654E-2</v>
      </c>
      <c r="P10" s="90">
        <v>1709.9</v>
      </c>
      <c r="Q10" s="151">
        <v>2644</v>
      </c>
      <c r="R10" s="61">
        <v>2555</v>
      </c>
      <c r="S10" s="88">
        <f t="shared" si="3"/>
        <v>89</v>
      </c>
      <c r="T10" s="91">
        <f t="shared" si="4"/>
        <v>3.4833659491193734E-2</v>
      </c>
      <c r="U10" s="87">
        <v>2278</v>
      </c>
      <c r="V10" s="60">
        <v>2376</v>
      </c>
      <c r="W10" s="88">
        <f t="shared" si="5"/>
        <v>-98</v>
      </c>
      <c r="X10" s="92">
        <f t="shared" si="6"/>
        <v>-4.1245791245791245E-2</v>
      </c>
      <c r="Y10" s="152">
        <f t="shared" si="7"/>
        <v>8.6287878787878789</v>
      </c>
      <c r="Z10" s="153">
        <v>2270</v>
      </c>
      <c r="AA10" s="87">
        <v>1705</v>
      </c>
      <c r="AB10" s="87">
        <v>155</v>
      </c>
      <c r="AC10" s="88">
        <f t="shared" si="8"/>
        <v>1860</v>
      </c>
      <c r="AD10" s="89">
        <f t="shared" si="9"/>
        <v>0.81938325991189431</v>
      </c>
      <c r="AE10" s="93">
        <f t="shared" si="10"/>
        <v>0.92169095603137718</v>
      </c>
      <c r="AF10" s="87">
        <v>175</v>
      </c>
      <c r="AG10" s="89">
        <f t="shared" si="11"/>
        <v>7.7092511013215861E-2</v>
      </c>
      <c r="AH10" s="93">
        <f t="shared" si="12"/>
        <v>1.5862656587081454</v>
      </c>
      <c r="AI10" s="87">
        <v>200</v>
      </c>
      <c r="AJ10" s="87">
        <v>20</v>
      </c>
      <c r="AK10" s="88">
        <f t="shared" si="13"/>
        <v>220</v>
      </c>
      <c r="AL10" s="89">
        <f t="shared" si="14"/>
        <v>9.6916299559471369E-2</v>
      </c>
      <c r="AM10" s="93">
        <f t="shared" si="15"/>
        <v>1.9698434869811254</v>
      </c>
      <c r="AN10" s="87">
        <v>15</v>
      </c>
      <c r="AO10" s="154" t="s">
        <v>6</v>
      </c>
      <c r="AP10" s="262" t="s">
        <v>4</v>
      </c>
      <c r="AR10" s="78"/>
    </row>
    <row r="11" spans="1:45" ht="15" x14ac:dyDescent="0.25">
      <c r="A11" s="66"/>
      <c r="B11" s="144">
        <v>5800005</v>
      </c>
      <c r="C11" s="67"/>
      <c r="D11" s="67"/>
      <c r="E11" s="68"/>
      <c r="F11" s="68"/>
      <c r="G11" s="68"/>
      <c r="H11" s="145" t="s">
        <v>69</v>
      </c>
      <c r="I11" s="69">
        <v>1.48</v>
      </c>
      <c r="J11" s="70">
        <f t="shared" si="0"/>
        <v>148</v>
      </c>
      <c r="K11" s="71">
        <v>2135</v>
      </c>
      <c r="L11" s="71">
        <v>2132</v>
      </c>
      <c r="M11" s="58">
        <v>2417</v>
      </c>
      <c r="N11" s="72">
        <f t="shared" si="1"/>
        <v>-282</v>
      </c>
      <c r="O11" s="73">
        <f t="shared" si="2"/>
        <v>-0.11667356226727348</v>
      </c>
      <c r="P11" s="74">
        <v>1443</v>
      </c>
      <c r="Q11" s="146">
        <v>1723</v>
      </c>
      <c r="R11" s="59">
        <v>1630</v>
      </c>
      <c r="S11" s="72">
        <f t="shared" si="3"/>
        <v>93</v>
      </c>
      <c r="T11" s="75">
        <f t="shared" si="4"/>
        <v>5.7055214723926377E-2</v>
      </c>
      <c r="U11" s="71">
        <v>1337</v>
      </c>
      <c r="V11" s="58">
        <v>1411</v>
      </c>
      <c r="W11" s="72">
        <f t="shared" si="5"/>
        <v>-74</v>
      </c>
      <c r="X11" s="76">
        <f t="shared" si="6"/>
        <v>-5.2445074415308289E-2</v>
      </c>
      <c r="Y11" s="147">
        <f t="shared" si="7"/>
        <v>9.0337837837837842</v>
      </c>
      <c r="Z11" s="148">
        <v>830</v>
      </c>
      <c r="AA11" s="71">
        <v>495</v>
      </c>
      <c r="AB11" s="71">
        <v>45</v>
      </c>
      <c r="AC11" s="72">
        <f t="shared" si="8"/>
        <v>540</v>
      </c>
      <c r="AD11" s="73">
        <f t="shared" si="9"/>
        <v>0.6506024096385542</v>
      </c>
      <c r="AE11" s="77">
        <f t="shared" si="10"/>
        <v>0.73183623131445918</v>
      </c>
      <c r="AF11" s="71">
        <v>150</v>
      </c>
      <c r="AG11" s="73">
        <f t="shared" si="11"/>
        <v>0.18072289156626506</v>
      </c>
      <c r="AH11" s="77">
        <f t="shared" si="12"/>
        <v>3.7185780157667709</v>
      </c>
      <c r="AI11" s="71">
        <v>130</v>
      </c>
      <c r="AJ11" s="71">
        <v>0</v>
      </c>
      <c r="AK11" s="72">
        <f t="shared" si="13"/>
        <v>130</v>
      </c>
      <c r="AL11" s="73">
        <f t="shared" si="14"/>
        <v>0.15662650602409639</v>
      </c>
      <c r="AM11" s="77">
        <f t="shared" si="15"/>
        <v>3.1834655695954552</v>
      </c>
      <c r="AN11" s="71">
        <v>10</v>
      </c>
      <c r="AO11" s="81" t="s">
        <v>4</v>
      </c>
      <c r="AP11" s="262" t="s">
        <v>4</v>
      </c>
      <c r="AR11" s="78"/>
    </row>
    <row r="12" spans="1:45" s="95" customFormat="1" ht="15" x14ac:dyDescent="0.25">
      <c r="A12" s="103"/>
      <c r="B12" s="176">
        <v>5800006</v>
      </c>
      <c r="C12" s="104"/>
      <c r="D12" s="115"/>
      <c r="E12" s="105"/>
      <c r="F12" s="105"/>
      <c r="G12" s="105"/>
      <c r="H12" s="177" t="s">
        <v>70</v>
      </c>
      <c r="I12" s="106">
        <v>4.97</v>
      </c>
      <c r="J12" s="107">
        <f t="shared" si="0"/>
        <v>497</v>
      </c>
      <c r="K12" s="108">
        <v>4094</v>
      </c>
      <c r="L12" s="108">
        <v>4066</v>
      </c>
      <c r="M12" s="62">
        <v>4099</v>
      </c>
      <c r="N12" s="109">
        <f t="shared" si="1"/>
        <v>-5</v>
      </c>
      <c r="O12" s="110">
        <f t="shared" si="2"/>
        <v>-1.2198097096852891E-3</v>
      </c>
      <c r="P12" s="111">
        <v>824</v>
      </c>
      <c r="Q12" s="178">
        <v>2160</v>
      </c>
      <c r="R12" s="179">
        <v>2026</v>
      </c>
      <c r="S12" s="109">
        <f t="shared" si="3"/>
        <v>134</v>
      </c>
      <c r="T12" s="112">
        <f t="shared" si="4"/>
        <v>6.6140177690029611E-2</v>
      </c>
      <c r="U12" s="108">
        <v>1931</v>
      </c>
      <c r="V12" s="62">
        <v>1905</v>
      </c>
      <c r="W12" s="109">
        <f t="shared" si="5"/>
        <v>26</v>
      </c>
      <c r="X12" s="113">
        <f t="shared" si="6"/>
        <v>1.3648293963254593E-2</v>
      </c>
      <c r="Y12" s="155">
        <f t="shared" si="7"/>
        <v>3.8853118712273642</v>
      </c>
      <c r="Z12" s="180">
        <v>1840</v>
      </c>
      <c r="AA12" s="108">
        <v>1405</v>
      </c>
      <c r="AB12" s="108">
        <v>135</v>
      </c>
      <c r="AC12" s="109">
        <f t="shared" si="8"/>
        <v>1540</v>
      </c>
      <c r="AD12" s="110">
        <f t="shared" si="9"/>
        <v>0.83695652173913049</v>
      </c>
      <c r="AE12" s="114">
        <f t="shared" si="10"/>
        <v>0.94145840465593977</v>
      </c>
      <c r="AF12" s="108">
        <v>180</v>
      </c>
      <c r="AG12" s="110">
        <f t="shared" si="11"/>
        <v>9.7826086956521743E-2</v>
      </c>
      <c r="AH12" s="114">
        <f t="shared" si="12"/>
        <v>2.0128824476650564</v>
      </c>
      <c r="AI12" s="108">
        <v>70</v>
      </c>
      <c r="AJ12" s="108">
        <v>15</v>
      </c>
      <c r="AK12" s="109">
        <f t="shared" si="13"/>
        <v>85</v>
      </c>
      <c r="AL12" s="110">
        <f t="shared" si="14"/>
        <v>4.619565217391304E-2</v>
      </c>
      <c r="AM12" s="114">
        <f t="shared" si="15"/>
        <v>0.93893601979498054</v>
      </c>
      <c r="AN12" s="108">
        <v>35</v>
      </c>
      <c r="AO12" s="181" t="s">
        <v>5</v>
      </c>
      <c r="AP12" s="266" t="s">
        <v>5</v>
      </c>
      <c r="AQ12" s="137"/>
      <c r="AR12" s="78"/>
      <c r="AS12" s="80"/>
    </row>
    <row r="13" spans="1:45" ht="15" x14ac:dyDescent="0.25">
      <c r="A13" s="82" t="s">
        <v>115</v>
      </c>
      <c r="B13" s="149">
        <v>5800007</v>
      </c>
      <c r="C13" s="83"/>
      <c r="D13" s="83"/>
      <c r="E13" s="84"/>
      <c r="F13" s="84"/>
      <c r="G13" s="84"/>
      <c r="H13" s="150" t="s">
        <v>71</v>
      </c>
      <c r="I13" s="85">
        <v>13.34</v>
      </c>
      <c r="J13" s="86">
        <f t="shared" si="0"/>
        <v>1334</v>
      </c>
      <c r="K13" s="87">
        <v>6606</v>
      </c>
      <c r="L13" s="87">
        <v>6058</v>
      </c>
      <c r="M13" s="60">
        <v>5957</v>
      </c>
      <c r="N13" s="88">
        <f t="shared" si="1"/>
        <v>649</v>
      </c>
      <c r="O13" s="89">
        <f t="shared" si="2"/>
        <v>0.10894745677354373</v>
      </c>
      <c r="P13" s="90">
        <v>495.3</v>
      </c>
      <c r="Q13" s="151">
        <v>2765</v>
      </c>
      <c r="R13" s="61">
        <v>2325</v>
      </c>
      <c r="S13" s="88">
        <f t="shared" si="3"/>
        <v>440</v>
      </c>
      <c r="T13" s="91">
        <f t="shared" si="4"/>
        <v>0.18924731182795698</v>
      </c>
      <c r="U13" s="87">
        <v>2693</v>
      </c>
      <c r="V13" s="60">
        <v>2273</v>
      </c>
      <c r="W13" s="88">
        <f t="shared" si="5"/>
        <v>420</v>
      </c>
      <c r="X13" s="92">
        <f t="shared" si="6"/>
        <v>0.1847778266608007</v>
      </c>
      <c r="Y13" s="152">
        <f t="shared" si="7"/>
        <v>2.0187406296851576</v>
      </c>
      <c r="Z13" s="153">
        <v>3040</v>
      </c>
      <c r="AA13" s="87">
        <v>2685</v>
      </c>
      <c r="AB13" s="87">
        <v>140</v>
      </c>
      <c r="AC13" s="88">
        <f t="shared" si="8"/>
        <v>2825</v>
      </c>
      <c r="AD13" s="89">
        <f t="shared" si="9"/>
        <v>0.92927631578947367</v>
      </c>
      <c r="AE13" s="93">
        <f t="shared" si="10"/>
        <v>1.0453051921141436</v>
      </c>
      <c r="AF13" s="87">
        <v>125</v>
      </c>
      <c r="AG13" s="89">
        <f t="shared" si="11"/>
        <v>4.1118421052631582E-2</v>
      </c>
      <c r="AH13" s="93">
        <f t="shared" si="12"/>
        <v>0.84605804635044413</v>
      </c>
      <c r="AI13" s="87">
        <v>65</v>
      </c>
      <c r="AJ13" s="87">
        <v>10</v>
      </c>
      <c r="AK13" s="88">
        <f t="shared" si="13"/>
        <v>75</v>
      </c>
      <c r="AL13" s="89">
        <f t="shared" si="14"/>
        <v>2.4671052631578948E-2</v>
      </c>
      <c r="AM13" s="93">
        <f t="shared" si="15"/>
        <v>0.50144415917843388</v>
      </c>
      <c r="AN13" s="87">
        <v>25</v>
      </c>
      <c r="AO13" s="154" t="s">
        <v>6</v>
      </c>
      <c r="AP13" s="264" t="s">
        <v>6</v>
      </c>
      <c r="AR13" s="78"/>
    </row>
    <row r="14" spans="1:45" ht="15" x14ac:dyDescent="0.25">
      <c r="A14" s="82" t="s">
        <v>120</v>
      </c>
      <c r="B14" s="149">
        <v>5800008</v>
      </c>
      <c r="C14" s="83"/>
      <c r="D14" s="83"/>
      <c r="E14" s="84"/>
      <c r="F14" s="84"/>
      <c r="G14" s="84"/>
      <c r="H14" s="150" t="s">
        <v>72</v>
      </c>
      <c r="I14" s="85">
        <v>12.75</v>
      </c>
      <c r="J14" s="86">
        <f t="shared" si="0"/>
        <v>1275</v>
      </c>
      <c r="K14" s="87">
        <v>3869</v>
      </c>
      <c r="L14" s="87">
        <v>3985</v>
      </c>
      <c r="M14" s="60">
        <v>4185</v>
      </c>
      <c r="N14" s="88">
        <f t="shared" si="1"/>
        <v>-316</v>
      </c>
      <c r="O14" s="89">
        <f t="shared" si="2"/>
        <v>-7.5507765830346477E-2</v>
      </c>
      <c r="P14" s="90">
        <v>303.5</v>
      </c>
      <c r="Q14" s="151">
        <v>1643</v>
      </c>
      <c r="R14" s="61">
        <v>1626</v>
      </c>
      <c r="S14" s="88">
        <f t="shared" si="3"/>
        <v>17</v>
      </c>
      <c r="T14" s="91">
        <f t="shared" si="4"/>
        <v>1.0455104551045511E-2</v>
      </c>
      <c r="U14" s="87">
        <v>1573</v>
      </c>
      <c r="V14" s="60">
        <v>1589</v>
      </c>
      <c r="W14" s="88">
        <f t="shared" si="5"/>
        <v>-16</v>
      </c>
      <c r="X14" s="92">
        <f t="shared" si="6"/>
        <v>-1.0069225928256766E-2</v>
      </c>
      <c r="Y14" s="152">
        <f t="shared" si="7"/>
        <v>1.2337254901960784</v>
      </c>
      <c r="Z14" s="153">
        <v>1780</v>
      </c>
      <c r="AA14" s="87">
        <v>1415</v>
      </c>
      <c r="AB14" s="87">
        <v>100</v>
      </c>
      <c r="AC14" s="88">
        <f t="shared" si="8"/>
        <v>1515</v>
      </c>
      <c r="AD14" s="89">
        <f t="shared" si="9"/>
        <v>0.851123595505618</v>
      </c>
      <c r="AE14" s="93">
        <f t="shared" si="10"/>
        <v>0.95739437064748933</v>
      </c>
      <c r="AF14" s="87">
        <v>130</v>
      </c>
      <c r="AG14" s="89">
        <f t="shared" si="11"/>
        <v>7.3033707865168537E-2</v>
      </c>
      <c r="AH14" s="93">
        <f t="shared" si="12"/>
        <v>1.502751190641328</v>
      </c>
      <c r="AI14" s="87">
        <v>120</v>
      </c>
      <c r="AJ14" s="87">
        <v>0</v>
      </c>
      <c r="AK14" s="88">
        <f t="shared" si="13"/>
        <v>120</v>
      </c>
      <c r="AL14" s="89">
        <f t="shared" si="14"/>
        <v>6.741573033707865E-2</v>
      </c>
      <c r="AM14" s="93">
        <f t="shared" si="15"/>
        <v>1.3702384214853385</v>
      </c>
      <c r="AN14" s="87">
        <v>10</v>
      </c>
      <c r="AO14" s="154" t="s">
        <v>6</v>
      </c>
      <c r="AP14" s="264" t="s">
        <v>6</v>
      </c>
      <c r="AR14" s="78"/>
    </row>
    <row r="15" spans="1:45" ht="15" x14ac:dyDescent="0.25">
      <c r="A15" s="82" t="s">
        <v>105</v>
      </c>
      <c r="B15" s="149">
        <v>5800009</v>
      </c>
      <c r="C15" s="83"/>
      <c r="D15" s="94"/>
      <c r="E15" s="61"/>
      <c r="F15" s="61"/>
      <c r="G15" s="61"/>
      <c r="H15" s="150" t="s">
        <v>73</v>
      </c>
      <c r="I15" s="85">
        <v>6.51</v>
      </c>
      <c r="J15" s="86">
        <f t="shared" si="0"/>
        <v>651</v>
      </c>
      <c r="K15" s="87">
        <v>6021</v>
      </c>
      <c r="L15" s="87">
        <v>6198</v>
      </c>
      <c r="M15" s="60">
        <v>6126</v>
      </c>
      <c r="N15" s="88">
        <f t="shared" si="1"/>
        <v>-105</v>
      </c>
      <c r="O15" s="89">
        <f t="shared" si="2"/>
        <v>-1.7140058765915768E-2</v>
      </c>
      <c r="P15" s="90">
        <v>924.9</v>
      </c>
      <c r="Q15" s="151">
        <v>2854</v>
      </c>
      <c r="R15" s="61">
        <v>2821</v>
      </c>
      <c r="S15" s="88">
        <f t="shared" si="3"/>
        <v>33</v>
      </c>
      <c r="T15" s="91">
        <f t="shared" si="4"/>
        <v>1.1697979439914925E-2</v>
      </c>
      <c r="U15" s="87">
        <v>2730</v>
      </c>
      <c r="V15" s="60">
        <v>2690</v>
      </c>
      <c r="W15" s="88">
        <f t="shared" si="5"/>
        <v>40</v>
      </c>
      <c r="X15" s="92">
        <f t="shared" si="6"/>
        <v>1.4869888475836431E-2</v>
      </c>
      <c r="Y15" s="152">
        <f t="shared" si="7"/>
        <v>4.193548387096774</v>
      </c>
      <c r="Z15" s="153">
        <v>2290</v>
      </c>
      <c r="AA15" s="87">
        <v>1730</v>
      </c>
      <c r="AB15" s="87">
        <v>190</v>
      </c>
      <c r="AC15" s="88">
        <f t="shared" si="8"/>
        <v>1920</v>
      </c>
      <c r="AD15" s="89">
        <f t="shared" si="9"/>
        <v>0.83842794759825323</v>
      </c>
      <c r="AE15" s="93">
        <f t="shared" si="10"/>
        <v>0.9431135518540531</v>
      </c>
      <c r="AF15" s="87">
        <v>140</v>
      </c>
      <c r="AG15" s="89">
        <f t="shared" si="11"/>
        <v>6.1135371179039298E-2</v>
      </c>
      <c r="AH15" s="93">
        <f t="shared" si="12"/>
        <v>1.2579294481283807</v>
      </c>
      <c r="AI15" s="87">
        <v>180</v>
      </c>
      <c r="AJ15" s="87">
        <v>10</v>
      </c>
      <c r="AK15" s="88">
        <f t="shared" si="13"/>
        <v>190</v>
      </c>
      <c r="AL15" s="89">
        <f t="shared" si="14"/>
        <v>8.296943231441048E-2</v>
      </c>
      <c r="AM15" s="93">
        <f t="shared" si="15"/>
        <v>1.686370575496148</v>
      </c>
      <c r="AN15" s="87">
        <v>35</v>
      </c>
      <c r="AO15" s="154" t="s">
        <v>6</v>
      </c>
      <c r="AP15" s="266" t="s">
        <v>5</v>
      </c>
      <c r="AR15" s="78"/>
    </row>
    <row r="16" spans="1:45" ht="15" x14ac:dyDescent="0.25">
      <c r="A16" s="66"/>
      <c r="B16" s="144">
        <v>5800010</v>
      </c>
      <c r="C16" s="67"/>
      <c r="D16" s="79"/>
      <c r="E16" s="59"/>
      <c r="F16" s="59"/>
      <c r="G16" s="59"/>
      <c r="H16" s="145" t="s">
        <v>74</v>
      </c>
      <c r="I16" s="69">
        <v>1.77</v>
      </c>
      <c r="J16" s="70">
        <f t="shared" si="0"/>
        <v>177</v>
      </c>
      <c r="K16" s="71">
        <v>3068</v>
      </c>
      <c r="L16" s="71">
        <v>3005</v>
      </c>
      <c r="M16" s="58">
        <v>2916</v>
      </c>
      <c r="N16" s="72">
        <f t="shared" si="1"/>
        <v>152</v>
      </c>
      <c r="O16" s="73">
        <f t="shared" si="2"/>
        <v>5.2126200274348423E-2</v>
      </c>
      <c r="P16" s="74">
        <v>1734.1</v>
      </c>
      <c r="Q16" s="146">
        <v>1894</v>
      </c>
      <c r="R16" s="59">
        <v>1763</v>
      </c>
      <c r="S16" s="72">
        <f t="shared" si="3"/>
        <v>131</v>
      </c>
      <c r="T16" s="75">
        <f t="shared" si="4"/>
        <v>7.4305161656267729E-2</v>
      </c>
      <c r="U16" s="71">
        <v>1611</v>
      </c>
      <c r="V16" s="58">
        <v>1546</v>
      </c>
      <c r="W16" s="72">
        <f t="shared" si="5"/>
        <v>65</v>
      </c>
      <c r="X16" s="76">
        <f t="shared" si="6"/>
        <v>4.2043984476067268E-2</v>
      </c>
      <c r="Y16" s="147">
        <f t="shared" si="7"/>
        <v>9.101694915254237</v>
      </c>
      <c r="Z16" s="148">
        <v>1240</v>
      </c>
      <c r="AA16" s="71">
        <v>780</v>
      </c>
      <c r="AB16" s="71">
        <v>95</v>
      </c>
      <c r="AC16" s="72">
        <f t="shared" si="8"/>
        <v>875</v>
      </c>
      <c r="AD16" s="73">
        <f t="shared" si="9"/>
        <v>0.70564516129032262</v>
      </c>
      <c r="AE16" s="77">
        <f t="shared" si="10"/>
        <v>0.79375158750317509</v>
      </c>
      <c r="AF16" s="71">
        <v>205</v>
      </c>
      <c r="AG16" s="73">
        <f t="shared" si="11"/>
        <v>0.16532258064516128</v>
      </c>
      <c r="AH16" s="77">
        <f t="shared" si="12"/>
        <v>3.4016991902296563</v>
      </c>
      <c r="AI16" s="71">
        <v>155</v>
      </c>
      <c r="AJ16" s="71">
        <v>0</v>
      </c>
      <c r="AK16" s="72">
        <f t="shared" si="13"/>
        <v>155</v>
      </c>
      <c r="AL16" s="73">
        <f t="shared" si="14"/>
        <v>0.125</v>
      </c>
      <c r="AM16" s="77">
        <f t="shared" si="15"/>
        <v>2.5406504065040649</v>
      </c>
      <c r="AN16" s="71">
        <v>0</v>
      </c>
      <c r="AO16" s="81" t="s">
        <v>4</v>
      </c>
      <c r="AP16" s="262" t="s">
        <v>4</v>
      </c>
      <c r="AR16" s="78"/>
    </row>
    <row r="17" spans="1:44" ht="15" x14ac:dyDescent="0.25">
      <c r="A17" s="66"/>
      <c r="B17" s="144">
        <v>5800011</v>
      </c>
      <c r="C17" s="67"/>
      <c r="D17" s="67"/>
      <c r="E17" s="68"/>
      <c r="F17" s="68"/>
      <c r="G17" s="68"/>
      <c r="H17" s="145" t="s">
        <v>75</v>
      </c>
      <c r="I17" s="69">
        <v>0.86</v>
      </c>
      <c r="J17" s="70">
        <f t="shared" si="0"/>
        <v>86</v>
      </c>
      <c r="K17" s="71">
        <v>2205</v>
      </c>
      <c r="L17" s="71">
        <v>2269</v>
      </c>
      <c r="M17" s="58">
        <v>2268</v>
      </c>
      <c r="N17" s="72">
        <f t="shared" si="1"/>
        <v>-63</v>
      </c>
      <c r="O17" s="73">
        <f t="shared" si="2"/>
        <v>-2.7777777777777776E-2</v>
      </c>
      <c r="P17" s="74">
        <v>2575.6</v>
      </c>
      <c r="Q17" s="146">
        <v>1528</v>
      </c>
      <c r="R17" s="59">
        <v>1492</v>
      </c>
      <c r="S17" s="72">
        <f t="shared" si="3"/>
        <v>36</v>
      </c>
      <c r="T17" s="75">
        <f t="shared" si="4"/>
        <v>2.4128686327077747E-2</v>
      </c>
      <c r="U17" s="71">
        <v>1251</v>
      </c>
      <c r="V17" s="58">
        <v>1349</v>
      </c>
      <c r="W17" s="72">
        <f t="shared" si="5"/>
        <v>-98</v>
      </c>
      <c r="X17" s="76">
        <f t="shared" si="6"/>
        <v>-7.2646404744255003E-2</v>
      </c>
      <c r="Y17" s="147">
        <f t="shared" si="7"/>
        <v>14.546511627906977</v>
      </c>
      <c r="Z17" s="148">
        <v>775</v>
      </c>
      <c r="AA17" s="71">
        <v>470</v>
      </c>
      <c r="AB17" s="71">
        <v>45</v>
      </c>
      <c r="AC17" s="72">
        <f t="shared" si="8"/>
        <v>515</v>
      </c>
      <c r="AD17" s="73">
        <f t="shared" si="9"/>
        <v>0.6645161290322581</v>
      </c>
      <c r="AE17" s="77">
        <f t="shared" si="10"/>
        <v>0.74748720926013279</v>
      </c>
      <c r="AF17" s="71">
        <v>110</v>
      </c>
      <c r="AG17" s="73">
        <f t="shared" si="11"/>
        <v>0.14193548387096774</v>
      </c>
      <c r="AH17" s="77">
        <f t="shared" si="12"/>
        <v>2.9204832072215585</v>
      </c>
      <c r="AI17" s="71">
        <v>140</v>
      </c>
      <c r="AJ17" s="71">
        <v>0</v>
      </c>
      <c r="AK17" s="72">
        <f t="shared" si="13"/>
        <v>140</v>
      </c>
      <c r="AL17" s="73">
        <f t="shared" si="14"/>
        <v>0.18064516129032257</v>
      </c>
      <c r="AM17" s="77">
        <f t="shared" si="15"/>
        <v>3.6716496197220034</v>
      </c>
      <c r="AN17" s="71">
        <v>10</v>
      </c>
      <c r="AO17" s="81" t="s">
        <v>4</v>
      </c>
      <c r="AP17" s="262" t="s">
        <v>4</v>
      </c>
      <c r="AR17" s="78"/>
    </row>
    <row r="18" spans="1:44" ht="15" x14ac:dyDescent="0.25">
      <c r="A18" s="103" t="s">
        <v>106</v>
      </c>
      <c r="B18" s="176">
        <v>5800012</v>
      </c>
      <c r="C18" s="104"/>
      <c r="D18" s="104"/>
      <c r="E18" s="105"/>
      <c r="F18" s="105"/>
      <c r="G18" s="105"/>
      <c r="H18" s="177" t="s">
        <v>76</v>
      </c>
      <c r="I18" s="106">
        <v>2.08</v>
      </c>
      <c r="J18" s="107">
        <f t="shared" si="0"/>
        <v>208</v>
      </c>
      <c r="K18" s="108">
        <v>2167</v>
      </c>
      <c r="L18" s="108">
        <v>2251</v>
      </c>
      <c r="M18" s="62">
        <v>2301</v>
      </c>
      <c r="N18" s="109">
        <f t="shared" si="1"/>
        <v>-134</v>
      </c>
      <c r="O18" s="110">
        <f t="shared" si="2"/>
        <v>-5.823554976097349E-2</v>
      </c>
      <c r="P18" s="111">
        <v>1040.5</v>
      </c>
      <c r="Q18" s="178">
        <v>1329</v>
      </c>
      <c r="R18" s="179">
        <v>1271</v>
      </c>
      <c r="S18" s="109">
        <f t="shared" si="3"/>
        <v>58</v>
      </c>
      <c r="T18" s="112">
        <f t="shared" si="4"/>
        <v>4.5633359559402044E-2</v>
      </c>
      <c r="U18" s="108">
        <v>1132</v>
      </c>
      <c r="V18" s="62">
        <v>1151</v>
      </c>
      <c r="W18" s="109">
        <f t="shared" si="5"/>
        <v>-19</v>
      </c>
      <c r="X18" s="113">
        <f t="shared" si="6"/>
        <v>-1.6507384882710686E-2</v>
      </c>
      <c r="Y18" s="155">
        <f t="shared" si="7"/>
        <v>5.4423076923076925</v>
      </c>
      <c r="Z18" s="180">
        <v>1055</v>
      </c>
      <c r="AA18" s="108">
        <v>710</v>
      </c>
      <c r="AB18" s="108">
        <v>105</v>
      </c>
      <c r="AC18" s="109">
        <f t="shared" si="8"/>
        <v>815</v>
      </c>
      <c r="AD18" s="110">
        <f t="shared" si="9"/>
        <v>0.77251184834123221</v>
      </c>
      <c r="AE18" s="114">
        <f t="shared" si="10"/>
        <v>0.86896720848282583</v>
      </c>
      <c r="AF18" s="108">
        <v>155</v>
      </c>
      <c r="AG18" s="110">
        <f t="shared" si="11"/>
        <v>0.14691943127962084</v>
      </c>
      <c r="AH18" s="114">
        <f t="shared" si="12"/>
        <v>3.0230335654242975</v>
      </c>
      <c r="AI18" s="108">
        <v>60</v>
      </c>
      <c r="AJ18" s="108">
        <v>10</v>
      </c>
      <c r="AK18" s="109">
        <f t="shared" si="13"/>
        <v>70</v>
      </c>
      <c r="AL18" s="110">
        <f t="shared" si="14"/>
        <v>6.6350710900473939E-2</v>
      </c>
      <c r="AM18" s="114">
        <f t="shared" si="15"/>
        <v>1.3485916849689825</v>
      </c>
      <c r="AN18" s="108">
        <v>25</v>
      </c>
      <c r="AO18" s="181" t="s">
        <v>5</v>
      </c>
      <c r="AP18" s="262" t="s">
        <v>4</v>
      </c>
      <c r="AR18" s="78"/>
    </row>
    <row r="19" spans="1:44" ht="15" x14ac:dyDescent="0.25">
      <c r="A19" s="116"/>
      <c r="B19" s="182">
        <v>5800013</v>
      </c>
      <c r="C19" s="117"/>
      <c r="D19" s="117"/>
      <c r="E19" s="118"/>
      <c r="F19" s="118"/>
      <c r="G19" s="118"/>
      <c r="H19" s="183" t="s">
        <v>77</v>
      </c>
      <c r="I19" s="119">
        <v>25.66</v>
      </c>
      <c r="J19" s="120">
        <f t="shared" si="0"/>
        <v>2566</v>
      </c>
      <c r="K19" s="121">
        <v>5</v>
      </c>
      <c r="L19" s="121">
        <v>312</v>
      </c>
      <c r="M19" s="64">
        <v>0</v>
      </c>
      <c r="N19" s="122">
        <f t="shared" si="1"/>
        <v>5</v>
      </c>
      <c r="O19" s="123"/>
      <c r="P19" s="124">
        <v>0.2</v>
      </c>
      <c r="Q19" s="184">
        <v>3</v>
      </c>
      <c r="R19" s="185">
        <v>0</v>
      </c>
      <c r="S19" s="122">
        <f t="shared" si="3"/>
        <v>3</v>
      </c>
      <c r="T19" s="125"/>
      <c r="U19" s="121"/>
      <c r="V19" s="64"/>
      <c r="W19" s="122"/>
      <c r="X19" s="126"/>
      <c r="Y19" s="186"/>
      <c r="Z19" s="187"/>
      <c r="AA19" s="121"/>
      <c r="AB19" s="121"/>
      <c r="AC19" s="122"/>
      <c r="AD19" s="123"/>
      <c r="AE19" s="127"/>
      <c r="AF19" s="121"/>
      <c r="AG19" s="123"/>
      <c r="AH19" s="127"/>
      <c r="AI19" s="121"/>
      <c r="AJ19" s="121"/>
      <c r="AK19" s="122"/>
      <c r="AL19" s="123"/>
      <c r="AM19" s="127"/>
      <c r="AN19" s="121"/>
      <c r="AO19" s="188" t="s">
        <v>121</v>
      </c>
      <c r="AP19" s="268" t="s">
        <v>121</v>
      </c>
      <c r="AR19" s="78"/>
    </row>
    <row r="20" spans="1:44" ht="15" x14ac:dyDescent="0.25">
      <c r="A20" s="103"/>
      <c r="B20" s="176">
        <v>5800014</v>
      </c>
      <c r="C20" s="104"/>
      <c r="D20" s="104"/>
      <c r="E20" s="105"/>
      <c r="F20" s="105"/>
      <c r="G20" s="105"/>
      <c r="H20" s="177" t="s">
        <v>78</v>
      </c>
      <c r="I20" s="106">
        <v>3.22</v>
      </c>
      <c r="J20" s="107">
        <f t="shared" si="0"/>
        <v>322</v>
      </c>
      <c r="K20" s="108">
        <v>3110</v>
      </c>
      <c r="L20" s="108">
        <v>3135</v>
      </c>
      <c r="M20" s="62">
        <v>3299</v>
      </c>
      <c r="N20" s="109">
        <f t="shared" si="1"/>
        <v>-189</v>
      </c>
      <c r="O20" s="110">
        <f t="shared" ref="O20:O46" si="16">N20/M20</f>
        <v>-5.7290087905425884E-2</v>
      </c>
      <c r="P20" s="111">
        <v>965.2</v>
      </c>
      <c r="Q20" s="178">
        <v>1840</v>
      </c>
      <c r="R20" s="179">
        <v>1791</v>
      </c>
      <c r="S20" s="109">
        <f t="shared" si="3"/>
        <v>49</v>
      </c>
      <c r="T20" s="112">
        <f t="shared" ref="T20:T46" si="17">S20/R20</f>
        <v>2.7359017308766054E-2</v>
      </c>
      <c r="U20" s="108">
        <v>1527</v>
      </c>
      <c r="V20" s="62">
        <v>1555</v>
      </c>
      <c r="W20" s="109">
        <f t="shared" ref="W20:W46" si="18">U20-V20</f>
        <v>-28</v>
      </c>
      <c r="X20" s="113">
        <f t="shared" ref="X20:X46" si="19">W20/V20</f>
        <v>-1.8006430868167202E-2</v>
      </c>
      <c r="Y20" s="155">
        <f t="shared" ref="Y20:Y47" si="20">U20/J20</f>
        <v>4.7422360248447202</v>
      </c>
      <c r="Z20" s="180">
        <v>1145</v>
      </c>
      <c r="AA20" s="108">
        <v>750</v>
      </c>
      <c r="AB20" s="108">
        <v>145</v>
      </c>
      <c r="AC20" s="109">
        <f t="shared" ref="AC20:AC47" si="21">AA20+AB20</f>
        <v>895</v>
      </c>
      <c r="AD20" s="110">
        <f t="shared" ref="AD20:AD47" si="22">AC20/Z20</f>
        <v>0.78165938864628826</v>
      </c>
      <c r="AE20" s="114">
        <f t="shared" ref="AE20:AE47" si="23">AD20/0.889</f>
        <v>0.87925690511393506</v>
      </c>
      <c r="AF20" s="108">
        <v>170</v>
      </c>
      <c r="AG20" s="110">
        <f t="shared" ref="AG20:AG47" si="24">AF20/Z20</f>
        <v>0.14847161572052403</v>
      </c>
      <c r="AH20" s="114">
        <f t="shared" ref="AH20:AH47" si="25">AG20/0.0486</f>
        <v>3.0549715168832106</v>
      </c>
      <c r="AI20" s="108">
        <v>75</v>
      </c>
      <c r="AJ20" s="108">
        <v>0</v>
      </c>
      <c r="AK20" s="109">
        <f t="shared" ref="AK20:AK47" si="26">AI20+AJ20</f>
        <v>75</v>
      </c>
      <c r="AL20" s="110">
        <f t="shared" ref="AL20:AL47" si="27">AK20/Z20</f>
        <v>6.5502183406113537E-2</v>
      </c>
      <c r="AM20" s="114">
        <f t="shared" ref="AM20:AM47" si="28">AL20/0.0492</f>
        <v>1.3313451911811693</v>
      </c>
      <c r="AN20" s="108">
        <v>0</v>
      </c>
      <c r="AO20" s="181" t="s">
        <v>5</v>
      </c>
      <c r="AP20" s="262" t="s">
        <v>4</v>
      </c>
      <c r="AR20" s="78"/>
    </row>
    <row r="21" spans="1:44" ht="15" x14ac:dyDescent="0.25">
      <c r="A21" s="103"/>
      <c r="B21" s="176">
        <v>5800015</v>
      </c>
      <c r="C21" s="104"/>
      <c r="D21" s="104"/>
      <c r="E21" s="105"/>
      <c r="F21" s="105"/>
      <c r="G21" s="105"/>
      <c r="H21" s="177" t="s">
        <v>79</v>
      </c>
      <c r="I21" s="106">
        <v>1.93</v>
      </c>
      <c r="J21" s="107">
        <f t="shared" si="0"/>
        <v>193</v>
      </c>
      <c r="K21" s="108">
        <v>3656</v>
      </c>
      <c r="L21" s="108">
        <v>3710</v>
      </c>
      <c r="M21" s="62">
        <v>3744</v>
      </c>
      <c r="N21" s="109">
        <f t="shared" si="1"/>
        <v>-88</v>
      </c>
      <c r="O21" s="110">
        <f t="shared" si="16"/>
        <v>-2.3504273504273504E-2</v>
      </c>
      <c r="P21" s="111">
        <v>1889.8</v>
      </c>
      <c r="Q21" s="178">
        <v>2127</v>
      </c>
      <c r="R21" s="179">
        <v>2106</v>
      </c>
      <c r="S21" s="109">
        <f t="shared" si="3"/>
        <v>21</v>
      </c>
      <c r="T21" s="112">
        <f t="shared" si="17"/>
        <v>9.9715099715099714E-3</v>
      </c>
      <c r="U21" s="108">
        <v>1890</v>
      </c>
      <c r="V21" s="62">
        <v>1864</v>
      </c>
      <c r="W21" s="109">
        <f t="shared" si="18"/>
        <v>26</v>
      </c>
      <c r="X21" s="113">
        <f t="shared" si="19"/>
        <v>1.3948497854077254E-2</v>
      </c>
      <c r="Y21" s="155">
        <f t="shared" si="20"/>
        <v>9.7927461139896366</v>
      </c>
      <c r="Z21" s="180">
        <v>1295</v>
      </c>
      <c r="AA21" s="108">
        <v>765</v>
      </c>
      <c r="AB21" s="108">
        <v>100</v>
      </c>
      <c r="AC21" s="109">
        <f t="shared" si="21"/>
        <v>865</v>
      </c>
      <c r="AD21" s="110">
        <f t="shared" si="22"/>
        <v>0.66795366795366795</v>
      </c>
      <c r="AE21" s="114">
        <f t="shared" si="23"/>
        <v>0.75135395720322606</v>
      </c>
      <c r="AF21" s="108">
        <v>255</v>
      </c>
      <c r="AG21" s="110">
        <f t="shared" si="24"/>
        <v>0.19691119691119691</v>
      </c>
      <c r="AH21" s="114">
        <f t="shared" si="25"/>
        <v>4.0516707183373848</v>
      </c>
      <c r="AI21" s="108">
        <v>120</v>
      </c>
      <c r="AJ21" s="108">
        <v>10</v>
      </c>
      <c r="AK21" s="109">
        <f t="shared" si="26"/>
        <v>130</v>
      </c>
      <c r="AL21" s="110">
        <f t="shared" si="27"/>
        <v>0.10038610038610038</v>
      </c>
      <c r="AM21" s="114">
        <f t="shared" si="28"/>
        <v>2.0403678940264305</v>
      </c>
      <c r="AN21" s="108">
        <v>45</v>
      </c>
      <c r="AO21" s="181" t="s">
        <v>5</v>
      </c>
      <c r="AP21" s="262" t="s">
        <v>4</v>
      </c>
      <c r="AR21" s="78"/>
    </row>
    <row r="22" spans="1:44" ht="15" x14ac:dyDescent="0.25">
      <c r="A22" s="66" t="s">
        <v>107</v>
      </c>
      <c r="B22" s="144">
        <v>5800016.0099999998</v>
      </c>
      <c r="C22" s="67"/>
      <c r="D22" s="67"/>
      <c r="E22" s="68"/>
      <c r="F22" s="68"/>
      <c r="G22" s="68"/>
      <c r="H22" s="145" t="s">
        <v>80</v>
      </c>
      <c r="I22" s="69">
        <v>5.5</v>
      </c>
      <c r="J22" s="70">
        <f t="shared" si="0"/>
        <v>550</v>
      </c>
      <c r="K22" s="71">
        <v>2002</v>
      </c>
      <c r="L22" s="71">
        <v>2031</v>
      </c>
      <c r="M22" s="58">
        <v>2019</v>
      </c>
      <c r="N22" s="72">
        <f t="shared" si="1"/>
        <v>-17</v>
      </c>
      <c r="O22" s="73">
        <f t="shared" si="16"/>
        <v>-8.4200099058940065E-3</v>
      </c>
      <c r="P22" s="74">
        <v>363.9</v>
      </c>
      <c r="Q22" s="146">
        <v>1011</v>
      </c>
      <c r="R22" s="59">
        <v>988</v>
      </c>
      <c r="S22" s="72">
        <f t="shared" si="3"/>
        <v>23</v>
      </c>
      <c r="T22" s="75">
        <f t="shared" si="17"/>
        <v>2.3279352226720649E-2</v>
      </c>
      <c r="U22" s="71">
        <v>910</v>
      </c>
      <c r="V22" s="58">
        <v>873</v>
      </c>
      <c r="W22" s="72">
        <f t="shared" si="18"/>
        <v>37</v>
      </c>
      <c r="X22" s="76">
        <f t="shared" si="19"/>
        <v>4.2382588774341354E-2</v>
      </c>
      <c r="Y22" s="147">
        <f t="shared" si="20"/>
        <v>1.6545454545454545</v>
      </c>
      <c r="Z22" s="148">
        <v>955</v>
      </c>
      <c r="AA22" s="71">
        <v>690</v>
      </c>
      <c r="AB22" s="71">
        <v>80</v>
      </c>
      <c r="AC22" s="72">
        <f t="shared" si="21"/>
        <v>770</v>
      </c>
      <c r="AD22" s="73">
        <f t="shared" si="22"/>
        <v>0.80628272251308897</v>
      </c>
      <c r="AE22" s="77">
        <f t="shared" si="23"/>
        <v>0.90695469349053881</v>
      </c>
      <c r="AF22" s="71">
        <v>70</v>
      </c>
      <c r="AG22" s="73">
        <f t="shared" si="24"/>
        <v>7.3298429319371722E-2</v>
      </c>
      <c r="AH22" s="77">
        <f t="shared" si="25"/>
        <v>1.5081981341434512</v>
      </c>
      <c r="AI22" s="71">
        <v>90</v>
      </c>
      <c r="AJ22" s="71">
        <v>10</v>
      </c>
      <c r="AK22" s="72">
        <f t="shared" si="26"/>
        <v>100</v>
      </c>
      <c r="AL22" s="73">
        <f t="shared" si="27"/>
        <v>0.10471204188481675</v>
      </c>
      <c r="AM22" s="77">
        <f t="shared" si="28"/>
        <v>2.1282935342442428</v>
      </c>
      <c r="AN22" s="71">
        <v>20</v>
      </c>
      <c r="AO22" s="81" t="s">
        <v>4</v>
      </c>
      <c r="AP22" s="266" t="s">
        <v>5</v>
      </c>
      <c r="AR22" s="78"/>
    </row>
    <row r="23" spans="1:44" ht="15" x14ac:dyDescent="0.25">
      <c r="A23" s="82"/>
      <c r="B23" s="149">
        <v>5800016.0199999996</v>
      </c>
      <c r="C23" s="83"/>
      <c r="D23" s="94"/>
      <c r="E23" s="84"/>
      <c r="F23" s="84"/>
      <c r="G23" s="84"/>
      <c r="H23" s="150" t="s">
        <v>81</v>
      </c>
      <c r="I23" s="85">
        <v>2.13</v>
      </c>
      <c r="J23" s="86">
        <f t="shared" si="0"/>
        <v>213</v>
      </c>
      <c r="K23" s="87">
        <v>4228</v>
      </c>
      <c r="L23" s="87">
        <v>4292</v>
      </c>
      <c r="M23" s="60">
        <v>4432</v>
      </c>
      <c r="N23" s="88">
        <f t="shared" si="1"/>
        <v>-204</v>
      </c>
      <c r="O23" s="89">
        <f t="shared" si="16"/>
        <v>-4.6028880866425995E-2</v>
      </c>
      <c r="P23" s="90">
        <v>1985.9</v>
      </c>
      <c r="Q23" s="151">
        <v>1879</v>
      </c>
      <c r="R23" s="61">
        <v>1820</v>
      </c>
      <c r="S23" s="88">
        <f t="shared" si="3"/>
        <v>59</v>
      </c>
      <c r="T23" s="91">
        <f t="shared" si="17"/>
        <v>3.241758241758242E-2</v>
      </c>
      <c r="U23" s="87">
        <v>1796</v>
      </c>
      <c r="V23" s="60">
        <v>1734</v>
      </c>
      <c r="W23" s="88">
        <f t="shared" si="18"/>
        <v>62</v>
      </c>
      <c r="X23" s="92">
        <f t="shared" si="19"/>
        <v>3.5755478662053058E-2</v>
      </c>
      <c r="Y23" s="152">
        <f t="shared" si="20"/>
        <v>8.431924882629108</v>
      </c>
      <c r="Z23" s="153">
        <v>1800</v>
      </c>
      <c r="AA23" s="87">
        <v>1430</v>
      </c>
      <c r="AB23" s="87">
        <v>155</v>
      </c>
      <c r="AC23" s="88">
        <f t="shared" si="21"/>
        <v>1585</v>
      </c>
      <c r="AD23" s="89">
        <f t="shared" si="22"/>
        <v>0.88055555555555554</v>
      </c>
      <c r="AE23" s="93">
        <f t="shared" si="23"/>
        <v>0.99050118735158099</v>
      </c>
      <c r="AF23" s="87">
        <v>60</v>
      </c>
      <c r="AG23" s="89">
        <f t="shared" si="24"/>
        <v>3.3333333333333333E-2</v>
      </c>
      <c r="AH23" s="93">
        <f t="shared" si="25"/>
        <v>0.68587105624142664</v>
      </c>
      <c r="AI23" s="87">
        <v>135</v>
      </c>
      <c r="AJ23" s="87">
        <v>10</v>
      </c>
      <c r="AK23" s="88">
        <f t="shared" si="26"/>
        <v>145</v>
      </c>
      <c r="AL23" s="89">
        <f t="shared" si="27"/>
        <v>8.0555555555555561E-2</v>
      </c>
      <c r="AM23" s="93">
        <f t="shared" si="28"/>
        <v>1.6373080397470643</v>
      </c>
      <c r="AN23" s="87">
        <v>15</v>
      </c>
      <c r="AO23" s="154" t="s">
        <v>6</v>
      </c>
      <c r="AP23" s="264" t="s">
        <v>6</v>
      </c>
      <c r="AR23" s="78"/>
    </row>
    <row r="24" spans="1:44" ht="15" x14ac:dyDescent="0.25">
      <c r="A24" s="82"/>
      <c r="B24" s="149">
        <v>5800017.0099999998</v>
      </c>
      <c r="C24" s="83"/>
      <c r="D24" s="94"/>
      <c r="E24" s="84"/>
      <c r="F24" s="84"/>
      <c r="G24" s="84"/>
      <c r="H24" s="150" t="s">
        <v>82</v>
      </c>
      <c r="I24" s="85">
        <v>3.13</v>
      </c>
      <c r="J24" s="86">
        <f t="shared" si="0"/>
        <v>313</v>
      </c>
      <c r="K24" s="87">
        <v>4337</v>
      </c>
      <c r="L24" s="87">
        <v>4578</v>
      </c>
      <c r="M24" s="60">
        <v>4620</v>
      </c>
      <c r="N24" s="88">
        <f t="shared" si="1"/>
        <v>-283</v>
      </c>
      <c r="O24" s="89">
        <f t="shared" si="16"/>
        <v>-6.1255411255411257E-2</v>
      </c>
      <c r="P24" s="90">
        <v>1384.1</v>
      </c>
      <c r="Q24" s="151">
        <v>1677</v>
      </c>
      <c r="R24" s="61">
        <v>1841</v>
      </c>
      <c r="S24" s="88">
        <f t="shared" si="3"/>
        <v>-164</v>
      </c>
      <c r="T24" s="91">
        <f t="shared" si="17"/>
        <v>-8.9082020640956008E-2</v>
      </c>
      <c r="U24" s="87">
        <v>1629</v>
      </c>
      <c r="V24" s="60">
        <v>1607</v>
      </c>
      <c r="W24" s="88">
        <f t="shared" si="18"/>
        <v>22</v>
      </c>
      <c r="X24" s="92">
        <f t="shared" si="19"/>
        <v>1.3690105787181083E-2</v>
      </c>
      <c r="Y24" s="152">
        <f t="shared" si="20"/>
        <v>5.2044728434504792</v>
      </c>
      <c r="Z24" s="153">
        <v>1905</v>
      </c>
      <c r="AA24" s="87">
        <v>1585</v>
      </c>
      <c r="AB24" s="87">
        <v>110</v>
      </c>
      <c r="AC24" s="88">
        <f t="shared" si="21"/>
        <v>1695</v>
      </c>
      <c r="AD24" s="89">
        <f t="shared" si="22"/>
        <v>0.88976377952755903</v>
      </c>
      <c r="AE24" s="93">
        <f t="shared" si="23"/>
        <v>1.000859144575432</v>
      </c>
      <c r="AF24" s="87">
        <v>120</v>
      </c>
      <c r="AG24" s="89">
        <f t="shared" si="24"/>
        <v>6.2992125984251968E-2</v>
      </c>
      <c r="AH24" s="93">
        <f t="shared" si="25"/>
        <v>1.2961342795113575</v>
      </c>
      <c r="AI24" s="87">
        <v>50</v>
      </c>
      <c r="AJ24" s="87">
        <v>10</v>
      </c>
      <c r="AK24" s="88">
        <f t="shared" si="26"/>
        <v>60</v>
      </c>
      <c r="AL24" s="89">
        <f t="shared" si="27"/>
        <v>3.1496062992125984E-2</v>
      </c>
      <c r="AM24" s="93">
        <f t="shared" si="28"/>
        <v>0.64016388195378016</v>
      </c>
      <c r="AN24" s="87">
        <v>35</v>
      </c>
      <c r="AO24" s="154" t="s">
        <v>6</v>
      </c>
      <c r="AP24" s="264" t="s">
        <v>6</v>
      </c>
    </row>
    <row r="25" spans="1:44" ht="15" x14ac:dyDescent="0.25">
      <c r="A25" s="82"/>
      <c r="B25" s="149">
        <v>5800017.0199999996</v>
      </c>
      <c r="C25" s="83"/>
      <c r="D25" s="63"/>
      <c r="E25" s="61"/>
      <c r="F25" s="61"/>
      <c r="G25" s="61"/>
      <c r="H25" s="150" t="s">
        <v>83</v>
      </c>
      <c r="I25" s="85">
        <v>5.66</v>
      </c>
      <c r="J25" s="86">
        <f t="shared" si="0"/>
        <v>566</v>
      </c>
      <c r="K25" s="87">
        <v>3304</v>
      </c>
      <c r="L25" s="87">
        <v>3245</v>
      </c>
      <c r="M25" s="60">
        <v>3283</v>
      </c>
      <c r="N25" s="88">
        <f t="shared" si="1"/>
        <v>21</v>
      </c>
      <c r="O25" s="89">
        <f t="shared" si="16"/>
        <v>6.3965884861407248E-3</v>
      </c>
      <c r="P25" s="90">
        <v>583.70000000000005</v>
      </c>
      <c r="Q25" s="151">
        <v>1419</v>
      </c>
      <c r="R25" s="61">
        <v>1359</v>
      </c>
      <c r="S25" s="88">
        <f t="shared" si="3"/>
        <v>60</v>
      </c>
      <c r="T25" s="91">
        <f t="shared" si="17"/>
        <v>4.4150110375275942E-2</v>
      </c>
      <c r="U25" s="87">
        <v>1344</v>
      </c>
      <c r="V25" s="60">
        <v>1307</v>
      </c>
      <c r="W25" s="88">
        <f t="shared" si="18"/>
        <v>37</v>
      </c>
      <c r="X25" s="92">
        <f t="shared" si="19"/>
        <v>2.8309104820198928E-2</v>
      </c>
      <c r="Y25" s="152">
        <f t="shared" si="20"/>
        <v>2.3745583038869258</v>
      </c>
      <c r="Z25" s="153">
        <v>1525</v>
      </c>
      <c r="AA25" s="87">
        <v>1205</v>
      </c>
      <c r="AB25" s="87">
        <v>120</v>
      </c>
      <c r="AC25" s="88">
        <f t="shared" si="21"/>
        <v>1325</v>
      </c>
      <c r="AD25" s="89">
        <f t="shared" si="22"/>
        <v>0.86885245901639341</v>
      </c>
      <c r="AE25" s="93">
        <f t="shared" si="23"/>
        <v>0.97733684928728171</v>
      </c>
      <c r="AF25" s="87">
        <v>95</v>
      </c>
      <c r="AG25" s="89">
        <f t="shared" si="24"/>
        <v>6.2295081967213117E-2</v>
      </c>
      <c r="AH25" s="93">
        <f t="shared" si="25"/>
        <v>1.2817918100249612</v>
      </c>
      <c r="AI25" s="87">
        <v>70</v>
      </c>
      <c r="AJ25" s="87">
        <v>10</v>
      </c>
      <c r="AK25" s="88">
        <f t="shared" si="26"/>
        <v>80</v>
      </c>
      <c r="AL25" s="89">
        <f t="shared" si="27"/>
        <v>5.2459016393442623E-2</v>
      </c>
      <c r="AM25" s="93">
        <f t="shared" si="28"/>
        <v>1.0662401705984272</v>
      </c>
      <c r="AN25" s="87">
        <v>25</v>
      </c>
      <c r="AO25" s="154" t="s">
        <v>6</v>
      </c>
      <c r="AP25" s="264" t="s">
        <v>6</v>
      </c>
    </row>
    <row r="26" spans="1:44" ht="15" x14ac:dyDescent="0.25">
      <c r="A26" s="82"/>
      <c r="B26" s="149">
        <v>5800100</v>
      </c>
      <c r="C26" s="83"/>
      <c r="D26" s="94"/>
      <c r="E26" s="61"/>
      <c r="F26" s="61"/>
      <c r="G26" s="61"/>
      <c r="H26" s="150" t="s">
        <v>84</v>
      </c>
      <c r="I26" s="85">
        <v>12.82</v>
      </c>
      <c r="J26" s="86">
        <f t="shared" si="0"/>
        <v>1282</v>
      </c>
      <c r="K26" s="87">
        <v>2108</v>
      </c>
      <c r="L26" s="87">
        <v>2149</v>
      </c>
      <c r="M26" s="60">
        <v>2120</v>
      </c>
      <c r="N26" s="88">
        <f t="shared" si="1"/>
        <v>-12</v>
      </c>
      <c r="O26" s="89">
        <f t="shared" si="16"/>
        <v>-5.6603773584905656E-3</v>
      </c>
      <c r="P26" s="90">
        <v>164.5</v>
      </c>
      <c r="Q26" s="151">
        <v>907</v>
      </c>
      <c r="R26" s="61">
        <v>894</v>
      </c>
      <c r="S26" s="88">
        <f t="shared" si="3"/>
        <v>13</v>
      </c>
      <c r="T26" s="91">
        <f t="shared" si="17"/>
        <v>1.45413870246085E-2</v>
      </c>
      <c r="U26" s="87">
        <v>871</v>
      </c>
      <c r="V26" s="60">
        <v>861</v>
      </c>
      <c r="W26" s="88">
        <f t="shared" si="18"/>
        <v>10</v>
      </c>
      <c r="X26" s="92">
        <f t="shared" si="19"/>
        <v>1.1614401858304297E-2</v>
      </c>
      <c r="Y26" s="152">
        <f t="shared" si="20"/>
        <v>0.6794071762870515</v>
      </c>
      <c r="Z26" s="153">
        <v>1005</v>
      </c>
      <c r="AA26" s="87">
        <v>865</v>
      </c>
      <c r="AB26" s="87">
        <v>55</v>
      </c>
      <c r="AC26" s="88">
        <f t="shared" si="21"/>
        <v>920</v>
      </c>
      <c r="AD26" s="89">
        <f t="shared" si="22"/>
        <v>0.91542288557213936</v>
      </c>
      <c r="AE26" s="93">
        <f t="shared" si="23"/>
        <v>1.0297220310147799</v>
      </c>
      <c r="AF26" s="87">
        <v>30</v>
      </c>
      <c r="AG26" s="89">
        <f t="shared" si="24"/>
        <v>2.9850746268656716E-2</v>
      </c>
      <c r="AH26" s="93">
        <f t="shared" si="25"/>
        <v>0.61421288618635217</v>
      </c>
      <c r="AI26" s="87">
        <v>45</v>
      </c>
      <c r="AJ26" s="87">
        <v>10</v>
      </c>
      <c r="AK26" s="88">
        <f t="shared" si="26"/>
        <v>55</v>
      </c>
      <c r="AL26" s="89">
        <f t="shared" si="27"/>
        <v>5.4726368159203981E-2</v>
      </c>
      <c r="AM26" s="93">
        <f t="shared" si="28"/>
        <v>1.1123245560813817</v>
      </c>
      <c r="AN26" s="87">
        <v>0</v>
      </c>
      <c r="AO26" s="154" t="s">
        <v>6</v>
      </c>
      <c r="AP26" s="264" t="s">
        <v>6</v>
      </c>
    </row>
    <row r="27" spans="1:44" ht="15" x14ac:dyDescent="0.25">
      <c r="A27" s="82" t="s">
        <v>114</v>
      </c>
      <c r="B27" s="149">
        <v>5800101</v>
      </c>
      <c r="C27" s="83"/>
      <c r="D27" s="83"/>
      <c r="E27" s="84"/>
      <c r="F27" s="84"/>
      <c r="G27" s="84"/>
      <c r="H27" s="150" t="s">
        <v>85</v>
      </c>
      <c r="I27" s="85">
        <v>9.1300000000000008</v>
      </c>
      <c r="J27" s="86">
        <f t="shared" si="0"/>
        <v>913.00000000000011</v>
      </c>
      <c r="K27" s="87">
        <v>6625</v>
      </c>
      <c r="L27" s="87">
        <v>6492</v>
      </c>
      <c r="M27" s="60">
        <v>6107</v>
      </c>
      <c r="N27" s="88">
        <f t="shared" si="1"/>
        <v>518</v>
      </c>
      <c r="O27" s="89">
        <f t="shared" si="16"/>
        <v>8.482069756017685E-2</v>
      </c>
      <c r="P27" s="90">
        <v>725.4</v>
      </c>
      <c r="Q27" s="151">
        <v>2633</v>
      </c>
      <c r="R27" s="61">
        <v>2278</v>
      </c>
      <c r="S27" s="88">
        <f t="shared" si="3"/>
        <v>355</v>
      </c>
      <c r="T27" s="91">
        <f t="shared" si="17"/>
        <v>0.15583845478489902</v>
      </c>
      <c r="U27" s="87">
        <v>2541</v>
      </c>
      <c r="V27" s="60">
        <v>2225</v>
      </c>
      <c r="W27" s="88">
        <f t="shared" si="18"/>
        <v>316</v>
      </c>
      <c r="X27" s="92">
        <f t="shared" si="19"/>
        <v>0.14202247191011236</v>
      </c>
      <c r="Y27" s="152">
        <f t="shared" si="20"/>
        <v>2.7831325301204815</v>
      </c>
      <c r="Z27" s="153">
        <v>3230</v>
      </c>
      <c r="AA27" s="87">
        <v>2820</v>
      </c>
      <c r="AB27" s="87">
        <v>210</v>
      </c>
      <c r="AC27" s="88">
        <f t="shared" si="21"/>
        <v>3030</v>
      </c>
      <c r="AD27" s="89">
        <f t="shared" si="22"/>
        <v>0.9380804953560371</v>
      </c>
      <c r="AE27" s="93">
        <f t="shared" si="23"/>
        <v>1.0552086561935174</v>
      </c>
      <c r="AF27" s="87">
        <v>105</v>
      </c>
      <c r="AG27" s="89">
        <f t="shared" si="24"/>
        <v>3.2507739938080496E-2</v>
      </c>
      <c r="AH27" s="93">
        <f t="shared" si="25"/>
        <v>0.6688835378205864</v>
      </c>
      <c r="AI27" s="87">
        <v>65</v>
      </c>
      <c r="AJ27" s="87">
        <v>10</v>
      </c>
      <c r="AK27" s="88">
        <f t="shared" si="26"/>
        <v>75</v>
      </c>
      <c r="AL27" s="89">
        <f t="shared" si="27"/>
        <v>2.3219814241486069E-2</v>
      </c>
      <c r="AM27" s="93">
        <f t="shared" si="28"/>
        <v>0.47194744393264365</v>
      </c>
      <c r="AN27" s="87">
        <v>20</v>
      </c>
      <c r="AO27" s="154" t="s">
        <v>6</v>
      </c>
      <c r="AP27" s="264" t="s">
        <v>6</v>
      </c>
    </row>
    <row r="28" spans="1:44" ht="15" x14ac:dyDescent="0.25">
      <c r="B28" s="143">
        <v>5800102</v>
      </c>
      <c r="D28" s="102"/>
      <c r="H28" s="142" t="s">
        <v>86</v>
      </c>
      <c r="I28" s="133">
        <v>356.44</v>
      </c>
      <c r="J28" s="4">
        <f t="shared" si="0"/>
        <v>35644</v>
      </c>
      <c r="K28" s="134">
        <v>4444</v>
      </c>
      <c r="L28" s="134">
        <v>4591</v>
      </c>
      <c r="M28" s="135">
        <v>4402</v>
      </c>
      <c r="N28" s="5">
        <f t="shared" si="1"/>
        <v>42</v>
      </c>
      <c r="O28" s="50">
        <f t="shared" si="16"/>
        <v>9.5411176737846427E-3</v>
      </c>
      <c r="P28" s="136">
        <v>12.5</v>
      </c>
      <c r="Q28" s="141">
        <v>1907</v>
      </c>
      <c r="R28" s="48">
        <v>1730</v>
      </c>
      <c r="S28" s="5">
        <f t="shared" si="3"/>
        <v>177</v>
      </c>
      <c r="T28" s="100">
        <f t="shared" si="17"/>
        <v>0.1023121387283237</v>
      </c>
      <c r="U28" s="134">
        <v>1788</v>
      </c>
      <c r="V28" s="135">
        <v>1652</v>
      </c>
      <c r="W28" s="5">
        <f t="shared" si="18"/>
        <v>136</v>
      </c>
      <c r="X28" s="101">
        <f t="shared" si="19"/>
        <v>8.2324455205811137E-2</v>
      </c>
      <c r="Y28" s="9">
        <f t="shared" si="20"/>
        <v>5.0162720233419368E-2</v>
      </c>
      <c r="Z28" s="140">
        <v>2310</v>
      </c>
      <c r="AA28" s="134">
        <v>2075</v>
      </c>
      <c r="AB28" s="134">
        <v>145</v>
      </c>
      <c r="AC28" s="5">
        <f t="shared" si="21"/>
        <v>2220</v>
      </c>
      <c r="AD28" s="50">
        <f t="shared" si="22"/>
        <v>0.96103896103896103</v>
      </c>
      <c r="AE28" s="7">
        <f t="shared" si="23"/>
        <v>1.0810337019560867</v>
      </c>
      <c r="AF28" s="134">
        <v>45</v>
      </c>
      <c r="AG28" s="50">
        <f t="shared" si="24"/>
        <v>1.948051948051948E-2</v>
      </c>
      <c r="AH28" s="7">
        <f t="shared" si="25"/>
        <v>0.40083373416706752</v>
      </c>
      <c r="AI28" s="134">
        <v>20</v>
      </c>
      <c r="AJ28" s="134">
        <v>0</v>
      </c>
      <c r="AK28" s="5">
        <f t="shared" si="26"/>
        <v>20</v>
      </c>
      <c r="AL28" s="50">
        <f t="shared" si="27"/>
        <v>8.658008658008658E-3</v>
      </c>
      <c r="AM28" s="7">
        <f t="shared" si="28"/>
        <v>0.1759757857318833</v>
      </c>
      <c r="AN28" s="134">
        <v>25</v>
      </c>
      <c r="AO28" s="78" t="s">
        <v>2</v>
      </c>
      <c r="AP28" s="46" t="s">
        <v>2</v>
      </c>
    </row>
    <row r="29" spans="1:44" ht="15" x14ac:dyDescent="0.25">
      <c r="A29" s="82" t="s">
        <v>108</v>
      </c>
      <c r="B29" s="149">
        <v>5800110</v>
      </c>
      <c r="C29" s="83"/>
      <c r="D29" s="94"/>
      <c r="E29" s="61"/>
      <c r="F29" s="61"/>
      <c r="G29" s="61"/>
      <c r="H29" s="150" t="s">
        <v>87</v>
      </c>
      <c r="I29" s="85">
        <v>6.74</v>
      </c>
      <c r="J29" s="86">
        <f t="shared" si="0"/>
        <v>674</v>
      </c>
      <c r="K29" s="87">
        <v>2467</v>
      </c>
      <c r="L29" s="87">
        <v>2604</v>
      </c>
      <c r="M29" s="60">
        <v>2468</v>
      </c>
      <c r="N29" s="88">
        <f t="shared" si="1"/>
        <v>-1</v>
      </c>
      <c r="O29" s="89">
        <f t="shared" si="16"/>
        <v>-4.051863857374392E-4</v>
      </c>
      <c r="P29" s="90">
        <v>366.1</v>
      </c>
      <c r="Q29" s="151">
        <v>1099</v>
      </c>
      <c r="R29" s="61">
        <v>1101</v>
      </c>
      <c r="S29" s="88">
        <f t="shared" si="3"/>
        <v>-2</v>
      </c>
      <c r="T29" s="91">
        <f t="shared" si="17"/>
        <v>-1.8165304268846503E-3</v>
      </c>
      <c r="U29" s="87">
        <v>1060</v>
      </c>
      <c r="V29" s="60">
        <v>1056</v>
      </c>
      <c r="W29" s="88">
        <f t="shared" si="18"/>
        <v>4</v>
      </c>
      <c r="X29" s="92">
        <f t="shared" si="19"/>
        <v>3.787878787878788E-3</v>
      </c>
      <c r="Y29" s="152">
        <f t="shared" si="20"/>
        <v>1.5727002967359049</v>
      </c>
      <c r="Z29" s="153">
        <v>1115</v>
      </c>
      <c r="AA29" s="87">
        <v>955</v>
      </c>
      <c r="AB29" s="87">
        <v>55</v>
      </c>
      <c r="AC29" s="88">
        <f t="shared" si="21"/>
        <v>1010</v>
      </c>
      <c r="AD29" s="89">
        <f t="shared" si="22"/>
        <v>0.905829596412556</v>
      </c>
      <c r="AE29" s="93">
        <f t="shared" si="23"/>
        <v>1.0189309295979256</v>
      </c>
      <c r="AF29" s="87">
        <v>50</v>
      </c>
      <c r="AG29" s="89">
        <f t="shared" si="24"/>
        <v>4.4843049327354258E-2</v>
      </c>
      <c r="AH29" s="93">
        <f t="shared" si="25"/>
        <v>0.92269648821716588</v>
      </c>
      <c r="AI29" s="87">
        <v>35</v>
      </c>
      <c r="AJ29" s="87">
        <v>0</v>
      </c>
      <c r="AK29" s="88">
        <f t="shared" si="26"/>
        <v>35</v>
      </c>
      <c r="AL29" s="89">
        <f t="shared" si="27"/>
        <v>3.1390134529147982E-2</v>
      </c>
      <c r="AM29" s="93">
        <f t="shared" si="28"/>
        <v>0.63801086441357691</v>
      </c>
      <c r="AN29" s="87">
        <v>0</v>
      </c>
      <c r="AO29" s="154" t="s">
        <v>6</v>
      </c>
      <c r="AP29" s="266" t="s">
        <v>5</v>
      </c>
    </row>
    <row r="30" spans="1:44" ht="15" x14ac:dyDescent="0.25">
      <c r="A30" s="82"/>
      <c r="B30" s="149">
        <v>5800130</v>
      </c>
      <c r="C30" s="83"/>
      <c r="D30" s="94"/>
      <c r="E30" s="61"/>
      <c r="F30" s="61"/>
      <c r="G30" s="61"/>
      <c r="H30" s="150" t="s">
        <v>88</v>
      </c>
      <c r="I30" s="85">
        <v>4.88</v>
      </c>
      <c r="J30" s="86">
        <f t="shared" si="0"/>
        <v>488</v>
      </c>
      <c r="K30" s="87">
        <v>3010</v>
      </c>
      <c r="L30" s="87">
        <v>2972</v>
      </c>
      <c r="M30" s="60">
        <v>2840</v>
      </c>
      <c r="N30" s="88">
        <f t="shared" si="1"/>
        <v>170</v>
      </c>
      <c r="O30" s="89">
        <f t="shared" si="16"/>
        <v>5.9859154929577461E-2</v>
      </c>
      <c r="P30" s="90">
        <v>617.29999999999995</v>
      </c>
      <c r="Q30" s="151">
        <v>1317</v>
      </c>
      <c r="R30" s="61">
        <v>1219</v>
      </c>
      <c r="S30" s="88">
        <f t="shared" si="3"/>
        <v>98</v>
      </c>
      <c r="T30" s="91">
        <f t="shared" si="17"/>
        <v>8.0393765381460217E-2</v>
      </c>
      <c r="U30" s="87">
        <v>1286</v>
      </c>
      <c r="V30" s="60">
        <v>1200</v>
      </c>
      <c r="W30" s="88">
        <f t="shared" si="18"/>
        <v>86</v>
      </c>
      <c r="X30" s="92">
        <f t="shared" si="19"/>
        <v>7.166666666666667E-2</v>
      </c>
      <c r="Y30" s="152">
        <f t="shared" si="20"/>
        <v>2.6352459016393444</v>
      </c>
      <c r="Z30" s="153">
        <v>1535</v>
      </c>
      <c r="AA30" s="87">
        <v>1380</v>
      </c>
      <c r="AB30" s="87">
        <v>50</v>
      </c>
      <c r="AC30" s="88">
        <f t="shared" si="21"/>
        <v>1430</v>
      </c>
      <c r="AD30" s="89">
        <f t="shared" si="22"/>
        <v>0.9315960912052117</v>
      </c>
      <c r="AE30" s="93">
        <f t="shared" si="23"/>
        <v>1.0479146132792032</v>
      </c>
      <c r="AF30" s="87">
        <v>25</v>
      </c>
      <c r="AG30" s="89">
        <f t="shared" si="24"/>
        <v>1.6286644951140065E-2</v>
      </c>
      <c r="AH30" s="93">
        <f t="shared" si="25"/>
        <v>0.33511615125802607</v>
      </c>
      <c r="AI30" s="87">
        <v>65</v>
      </c>
      <c r="AJ30" s="87">
        <v>10</v>
      </c>
      <c r="AK30" s="88">
        <f t="shared" si="26"/>
        <v>75</v>
      </c>
      <c r="AL30" s="89">
        <f t="shared" si="27"/>
        <v>4.8859934853420196E-2</v>
      </c>
      <c r="AM30" s="93">
        <f t="shared" si="28"/>
        <v>0.99308810677683323</v>
      </c>
      <c r="AN30" s="87">
        <v>0</v>
      </c>
      <c r="AO30" s="154" t="s">
        <v>6</v>
      </c>
      <c r="AP30" s="264" t="s">
        <v>6</v>
      </c>
    </row>
    <row r="31" spans="1:44" ht="15" x14ac:dyDescent="0.25">
      <c r="B31" s="143">
        <v>5800131</v>
      </c>
      <c r="D31" s="102"/>
      <c r="E31" s="48"/>
      <c r="F31" s="48"/>
      <c r="G31" s="48"/>
      <c r="H31" s="142" t="s">
        <v>89</v>
      </c>
      <c r="I31" s="133">
        <v>109.9</v>
      </c>
      <c r="J31" s="4">
        <f t="shared" si="0"/>
        <v>10990</v>
      </c>
      <c r="K31" s="134">
        <v>4548</v>
      </c>
      <c r="L31" s="134">
        <v>4725</v>
      </c>
      <c r="M31" s="135">
        <v>4119</v>
      </c>
      <c r="N31" s="5">
        <f t="shared" si="1"/>
        <v>429</v>
      </c>
      <c r="O31" s="50">
        <f t="shared" si="16"/>
        <v>0.10415149308084487</v>
      </c>
      <c r="P31" s="136">
        <v>41.4</v>
      </c>
      <c r="Q31" s="141">
        <v>1751</v>
      </c>
      <c r="R31" s="48">
        <v>1494</v>
      </c>
      <c r="S31" s="5">
        <f t="shared" si="3"/>
        <v>257</v>
      </c>
      <c r="T31" s="100">
        <f t="shared" si="17"/>
        <v>0.17202141900937082</v>
      </c>
      <c r="U31" s="134">
        <v>1675</v>
      </c>
      <c r="V31" s="135">
        <v>1431</v>
      </c>
      <c r="W31" s="5">
        <f t="shared" si="18"/>
        <v>244</v>
      </c>
      <c r="X31" s="101">
        <f t="shared" si="19"/>
        <v>0.17051013277428373</v>
      </c>
      <c r="Y31" s="9">
        <f t="shared" si="20"/>
        <v>0.15241128298453138</v>
      </c>
      <c r="Z31" s="140">
        <v>2130</v>
      </c>
      <c r="AA31" s="134">
        <v>1945</v>
      </c>
      <c r="AB31" s="134">
        <v>100</v>
      </c>
      <c r="AC31" s="5">
        <f t="shared" si="21"/>
        <v>2045</v>
      </c>
      <c r="AD31" s="50">
        <f t="shared" si="22"/>
        <v>0.960093896713615</v>
      </c>
      <c r="AE31" s="7">
        <f t="shared" si="23"/>
        <v>1.0799706374731328</v>
      </c>
      <c r="AF31" s="134">
        <v>25</v>
      </c>
      <c r="AG31" s="50">
        <f t="shared" si="24"/>
        <v>1.1737089201877934E-2</v>
      </c>
      <c r="AH31" s="7">
        <f t="shared" si="25"/>
        <v>0.24150389304275585</v>
      </c>
      <c r="AI31" s="134">
        <v>35</v>
      </c>
      <c r="AJ31" s="134">
        <v>0</v>
      </c>
      <c r="AK31" s="5">
        <f t="shared" si="26"/>
        <v>35</v>
      </c>
      <c r="AL31" s="50">
        <f t="shared" si="27"/>
        <v>1.6431924882629109E-2</v>
      </c>
      <c r="AM31" s="7">
        <f t="shared" si="28"/>
        <v>0.33398221306156728</v>
      </c>
      <c r="AN31" s="134">
        <v>20</v>
      </c>
      <c r="AO31" s="78" t="s">
        <v>2</v>
      </c>
      <c r="AP31" s="46" t="s">
        <v>2</v>
      </c>
    </row>
    <row r="32" spans="1:44" ht="15" x14ac:dyDescent="0.25">
      <c r="B32" s="143">
        <v>5800132.0099999998</v>
      </c>
      <c r="C32" s="98">
        <v>5800132</v>
      </c>
      <c r="D32" s="80">
        <v>0.90160659799999998</v>
      </c>
      <c r="E32" s="135">
        <v>3548</v>
      </c>
      <c r="F32" s="135">
        <v>1892</v>
      </c>
      <c r="G32" s="48">
        <v>1370</v>
      </c>
      <c r="H32" s="142"/>
      <c r="I32" s="133">
        <v>594.66999999999996</v>
      </c>
      <c r="J32" s="4">
        <f t="shared" si="0"/>
        <v>59466.999999999993</v>
      </c>
      <c r="K32" s="134">
        <v>3140</v>
      </c>
      <c r="L32" s="134">
        <v>2867</v>
      </c>
      <c r="M32" s="134">
        <f>D32*E32</f>
        <v>3198.9002097039997</v>
      </c>
      <c r="N32" s="5">
        <f t="shared" si="1"/>
        <v>-58.900209703999735</v>
      </c>
      <c r="O32" s="50">
        <f t="shared" si="16"/>
        <v>-1.8412643672135645E-2</v>
      </c>
      <c r="P32" s="136">
        <v>5.3</v>
      </c>
      <c r="Q32" s="141">
        <v>1744</v>
      </c>
      <c r="R32" s="99">
        <f>F32*D32</f>
        <v>1705.8396834160001</v>
      </c>
      <c r="S32" s="5">
        <f t="shared" si="3"/>
        <v>38.160316583999929</v>
      </c>
      <c r="T32" s="100">
        <f t="shared" si="17"/>
        <v>2.2370400310762286E-2</v>
      </c>
      <c r="U32" s="134">
        <v>1304</v>
      </c>
      <c r="V32" s="134">
        <f>G32*D32</f>
        <v>1235.20103926</v>
      </c>
      <c r="W32" s="5">
        <f t="shared" si="18"/>
        <v>68.798960739999984</v>
      </c>
      <c r="X32" s="101">
        <f t="shared" si="19"/>
        <v>5.5698593632350683E-2</v>
      </c>
      <c r="Y32" s="9">
        <f t="shared" si="20"/>
        <v>2.1928128205559387E-2</v>
      </c>
      <c r="Z32" s="140">
        <v>1630</v>
      </c>
      <c r="AA32" s="134">
        <v>1525</v>
      </c>
      <c r="AB32" s="134">
        <v>80</v>
      </c>
      <c r="AC32" s="5">
        <f t="shared" si="21"/>
        <v>1605</v>
      </c>
      <c r="AD32" s="50">
        <f t="shared" si="22"/>
        <v>0.98466257668711654</v>
      </c>
      <c r="AE32" s="7">
        <f t="shared" si="23"/>
        <v>1.1076069479045181</v>
      </c>
      <c r="AF32" s="134">
        <v>15</v>
      </c>
      <c r="AG32" s="50">
        <f t="shared" si="24"/>
        <v>9.202453987730062E-3</v>
      </c>
      <c r="AH32" s="7">
        <f t="shared" si="25"/>
        <v>0.18935090509732638</v>
      </c>
      <c r="AI32" s="134">
        <v>10</v>
      </c>
      <c r="AJ32" s="134">
        <v>0</v>
      </c>
      <c r="AK32" s="5">
        <f t="shared" si="26"/>
        <v>10</v>
      </c>
      <c r="AL32" s="50">
        <f t="shared" si="27"/>
        <v>6.1349693251533744E-3</v>
      </c>
      <c r="AM32" s="7">
        <f t="shared" si="28"/>
        <v>0.12469449847872711</v>
      </c>
      <c r="AN32" s="134">
        <v>0</v>
      </c>
      <c r="AO32" s="78" t="s">
        <v>2</v>
      </c>
      <c r="AP32" s="46" t="s">
        <v>2</v>
      </c>
    </row>
    <row r="33" spans="1:43" ht="15" x14ac:dyDescent="0.25">
      <c r="B33" s="143">
        <v>5800132.0199999996</v>
      </c>
      <c r="C33" s="98">
        <v>5800132</v>
      </c>
      <c r="D33" s="80">
        <v>9.8393402000000005E-2</v>
      </c>
      <c r="E33" s="135">
        <v>3548</v>
      </c>
      <c r="F33" s="135">
        <v>1892</v>
      </c>
      <c r="G33" s="48">
        <v>1370</v>
      </c>
      <c r="H33" s="142"/>
      <c r="I33" s="133">
        <v>172.68</v>
      </c>
      <c r="J33" s="4">
        <f t="shared" si="0"/>
        <v>17268</v>
      </c>
      <c r="K33" s="134">
        <v>386</v>
      </c>
      <c r="L33" s="134">
        <v>394</v>
      </c>
      <c r="M33" s="134">
        <f>D33*E33</f>
        <v>349.09979029600004</v>
      </c>
      <c r="N33" s="5">
        <f t="shared" si="1"/>
        <v>36.900209703999963</v>
      </c>
      <c r="O33" s="50">
        <f t="shared" si="16"/>
        <v>0.10570103657957644</v>
      </c>
      <c r="P33" s="136">
        <v>2.2000000000000002</v>
      </c>
      <c r="Q33" s="141">
        <v>240</v>
      </c>
      <c r="R33" s="99">
        <f>F33*D33</f>
        <v>186.16031658400001</v>
      </c>
      <c r="S33" s="5">
        <f t="shared" si="3"/>
        <v>53.839683415999986</v>
      </c>
      <c r="T33" s="100">
        <f t="shared" si="17"/>
        <v>0.2892113872813824</v>
      </c>
      <c r="U33" s="134">
        <v>134</v>
      </c>
      <c r="V33" s="134">
        <f>G33*D33</f>
        <v>134.79896074000001</v>
      </c>
      <c r="W33" s="5">
        <f t="shared" si="18"/>
        <v>-0.79896074000001249</v>
      </c>
      <c r="X33" s="101">
        <f t="shared" si="19"/>
        <v>-5.9270541524503772E-3</v>
      </c>
      <c r="Y33" s="9">
        <f t="shared" si="20"/>
        <v>7.7600185313875377E-3</v>
      </c>
      <c r="Z33" s="140">
        <v>130</v>
      </c>
      <c r="AA33" s="134">
        <v>100</v>
      </c>
      <c r="AB33" s="134">
        <v>0</v>
      </c>
      <c r="AC33" s="5">
        <f t="shared" si="21"/>
        <v>100</v>
      </c>
      <c r="AD33" s="50">
        <f t="shared" si="22"/>
        <v>0.76923076923076927</v>
      </c>
      <c r="AE33" s="7">
        <f t="shared" si="23"/>
        <v>0.86527645582763701</v>
      </c>
      <c r="AF33" s="134">
        <v>0</v>
      </c>
      <c r="AG33" s="50">
        <f t="shared" si="24"/>
        <v>0</v>
      </c>
      <c r="AH33" s="7">
        <f t="shared" si="25"/>
        <v>0</v>
      </c>
      <c r="AI33" s="134">
        <v>25</v>
      </c>
      <c r="AJ33" s="134">
        <v>0</v>
      </c>
      <c r="AK33" s="5">
        <f t="shared" si="26"/>
        <v>25</v>
      </c>
      <c r="AL33" s="50">
        <f t="shared" si="27"/>
        <v>0.19230769230769232</v>
      </c>
      <c r="AM33" s="7">
        <f t="shared" si="28"/>
        <v>3.9086929330831772</v>
      </c>
      <c r="AN33" s="134">
        <v>0</v>
      </c>
      <c r="AO33" s="78" t="s">
        <v>2</v>
      </c>
      <c r="AP33" s="46" t="s">
        <v>2</v>
      </c>
    </row>
    <row r="34" spans="1:43" ht="15" x14ac:dyDescent="0.25">
      <c r="B34" s="143">
        <v>5800140</v>
      </c>
      <c r="H34" s="142" t="s">
        <v>91</v>
      </c>
      <c r="I34" s="133">
        <v>239.56</v>
      </c>
      <c r="J34" s="4">
        <f t="shared" si="0"/>
        <v>23956</v>
      </c>
      <c r="K34" s="134">
        <v>4751</v>
      </c>
      <c r="L34" s="134">
        <v>4874</v>
      </c>
      <c r="M34" s="135">
        <v>4742</v>
      </c>
      <c r="N34" s="5">
        <f t="shared" si="1"/>
        <v>9</v>
      </c>
      <c r="O34" s="50">
        <f t="shared" si="16"/>
        <v>1.8979333614508645E-3</v>
      </c>
      <c r="P34" s="136">
        <v>19.8</v>
      </c>
      <c r="Q34" s="141">
        <v>2080</v>
      </c>
      <c r="R34" s="48">
        <v>1967</v>
      </c>
      <c r="S34" s="5">
        <f t="shared" si="3"/>
        <v>113</v>
      </c>
      <c r="T34" s="100">
        <f t="shared" si="17"/>
        <v>5.7447890188103715E-2</v>
      </c>
      <c r="U34" s="134">
        <v>1977</v>
      </c>
      <c r="V34" s="135">
        <v>1868</v>
      </c>
      <c r="W34" s="5">
        <f t="shared" si="18"/>
        <v>109</v>
      </c>
      <c r="X34" s="101">
        <f t="shared" si="19"/>
        <v>5.8351177730192723E-2</v>
      </c>
      <c r="Y34" s="9">
        <f t="shared" si="20"/>
        <v>8.2526298213391219E-2</v>
      </c>
      <c r="Z34" s="140">
        <v>1970</v>
      </c>
      <c r="AA34" s="134">
        <v>1745</v>
      </c>
      <c r="AB34" s="134">
        <v>95</v>
      </c>
      <c r="AC34" s="5">
        <f t="shared" si="21"/>
        <v>1840</v>
      </c>
      <c r="AD34" s="50">
        <f t="shared" si="22"/>
        <v>0.93401015228426398</v>
      </c>
      <c r="AE34" s="7">
        <f t="shared" si="23"/>
        <v>1.0506300925582273</v>
      </c>
      <c r="AF34" s="134">
        <v>45</v>
      </c>
      <c r="AG34" s="50">
        <f t="shared" si="24"/>
        <v>2.2842639593908629E-2</v>
      </c>
      <c r="AH34" s="7">
        <f t="shared" si="25"/>
        <v>0.47001316036849033</v>
      </c>
      <c r="AI34" s="134">
        <v>50</v>
      </c>
      <c r="AJ34" s="134">
        <v>0</v>
      </c>
      <c r="AK34" s="5">
        <f t="shared" si="26"/>
        <v>50</v>
      </c>
      <c r="AL34" s="50">
        <f t="shared" si="27"/>
        <v>2.5380710659898477E-2</v>
      </c>
      <c r="AM34" s="7">
        <f t="shared" si="28"/>
        <v>0.51586810284346496</v>
      </c>
      <c r="AN34" s="134">
        <v>45</v>
      </c>
      <c r="AO34" s="78" t="s">
        <v>2</v>
      </c>
      <c r="AP34" s="46" t="s">
        <v>2</v>
      </c>
    </row>
    <row r="35" spans="1:43" ht="15" x14ac:dyDescent="0.25">
      <c r="A35" s="82" t="s">
        <v>118</v>
      </c>
      <c r="B35" s="149">
        <v>5800160</v>
      </c>
      <c r="C35" s="83"/>
      <c r="D35" s="94"/>
      <c r="E35" s="61"/>
      <c r="F35" s="61"/>
      <c r="G35" s="61"/>
      <c r="H35" s="150" t="s">
        <v>92</v>
      </c>
      <c r="I35" s="85">
        <v>24.41</v>
      </c>
      <c r="J35" s="86">
        <f t="shared" si="0"/>
        <v>2441</v>
      </c>
      <c r="K35" s="87">
        <v>4590</v>
      </c>
      <c r="L35" s="87">
        <v>3837</v>
      </c>
      <c r="M35" s="60">
        <v>3729</v>
      </c>
      <c r="N35" s="88">
        <f t="shared" si="1"/>
        <v>861</v>
      </c>
      <c r="O35" s="89">
        <f t="shared" si="16"/>
        <v>0.23089300080450523</v>
      </c>
      <c r="P35" s="90">
        <v>188.1</v>
      </c>
      <c r="Q35" s="151">
        <v>1986</v>
      </c>
      <c r="R35" s="61">
        <v>1490</v>
      </c>
      <c r="S35" s="88">
        <f t="shared" si="3"/>
        <v>496</v>
      </c>
      <c r="T35" s="91">
        <f t="shared" si="17"/>
        <v>0.33288590604026846</v>
      </c>
      <c r="U35" s="87">
        <v>1932</v>
      </c>
      <c r="V35" s="60">
        <v>1448</v>
      </c>
      <c r="W35" s="88">
        <f t="shared" si="18"/>
        <v>484</v>
      </c>
      <c r="X35" s="92">
        <f t="shared" si="19"/>
        <v>0.33425414364640882</v>
      </c>
      <c r="Y35" s="152">
        <f t="shared" si="20"/>
        <v>0.79147890208930771</v>
      </c>
      <c r="Z35" s="153">
        <v>2285</v>
      </c>
      <c r="AA35" s="87">
        <v>2005</v>
      </c>
      <c r="AB35" s="87">
        <v>95</v>
      </c>
      <c r="AC35" s="88">
        <f t="shared" si="21"/>
        <v>2100</v>
      </c>
      <c r="AD35" s="89">
        <f t="shared" si="22"/>
        <v>0.91903719912472648</v>
      </c>
      <c r="AE35" s="93">
        <f t="shared" si="23"/>
        <v>1.0337876255621221</v>
      </c>
      <c r="AF35" s="87">
        <v>65</v>
      </c>
      <c r="AG35" s="89">
        <f t="shared" si="24"/>
        <v>2.8446389496717725E-2</v>
      </c>
      <c r="AH35" s="93">
        <f t="shared" si="25"/>
        <v>0.58531665631106433</v>
      </c>
      <c r="AI35" s="87">
        <v>85</v>
      </c>
      <c r="AJ35" s="87">
        <v>0</v>
      </c>
      <c r="AK35" s="88">
        <f t="shared" si="26"/>
        <v>85</v>
      </c>
      <c r="AL35" s="89">
        <f t="shared" si="27"/>
        <v>3.7199124726477024E-2</v>
      </c>
      <c r="AM35" s="93">
        <f t="shared" si="28"/>
        <v>0.75607977086335409</v>
      </c>
      <c r="AN35" s="87">
        <v>35</v>
      </c>
      <c r="AO35" s="154" t="s">
        <v>6</v>
      </c>
      <c r="AP35" s="264" t="s">
        <v>6</v>
      </c>
    </row>
    <row r="36" spans="1:43" ht="15" x14ac:dyDescent="0.25">
      <c r="A36" s="82"/>
      <c r="B36" s="149">
        <v>5800161.0099999998</v>
      </c>
      <c r="C36" s="83"/>
      <c r="D36" s="94"/>
      <c r="E36" s="61"/>
      <c r="F36" s="61"/>
      <c r="G36" s="61"/>
      <c r="H36" s="150" t="s">
        <v>93</v>
      </c>
      <c r="I36" s="85">
        <v>3.96</v>
      </c>
      <c r="J36" s="86">
        <f t="shared" si="0"/>
        <v>396</v>
      </c>
      <c r="K36" s="87">
        <v>4019</v>
      </c>
      <c r="L36" s="87">
        <v>3699</v>
      </c>
      <c r="M36" s="60">
        <v>3694</v>
      </c>
      <c r="N36" s="88">
        <f t="shared" si="1"/>
        <v>325</v>
      </c>
      <c r="O36" s="89">
        <f t="shared" si="16"/>
        <v>8.7980508933405518E-2</v>
      </c>
      <c r="P36" s="90">
        <v>1014.5</v>
      </c>
      <c r="Q36" s="151">
        <v>1833</v>
      </c>
      <c r="R36" s="61">
        <v>1574</v>
      </c>
      <c r="S36" s="88">
        <f t="shared" si="3"/>
        <v>259</v>
      </c>
      <c r="T36" s="91">
        <f t="shared" si="17"/>
        <v>0.16454891994917409</v>
      </c>
      <c r="U36" s="87">
        <v>1733</v>
      </c>
      <c r="V36" s="60">
        <v>1534</v>
      </c>
      <c r="W36" s="88">
        <f t="shared" si="18"/>
        <v>199</v>
      </c>
      <c r="X36" s="92">
        <f t="shared" si="19"/>
        <v>0.12972620599739243</v>
      </c>
      <c r="Y36" s="152">
        <f t="shared" si="20"/>
        <v>4.3762626262626263</v>
      </c>
      <c r="Z36" s="153">
        <v>1770</v>
      </c>
      <c r="AA36" s="87">
        <v>1435</v>
      </c>
      <c r="AB36" s="87">
        <v>115</v>
      </c>
      <c r="AC36" s="88">
        <f t="shared" si="21"/>
        <v>1550</v>
      </c>
      <c r="AD36" s="89">
        <f t="shared" si="22"/>
        <v>0.87570621468926557</v>
      </c>
      <c r="AE36" s="93">
        <f t="shared" si="23"/>
        <v>0.98504636073033247</v>
      </c>
      <c r="AF36" s="87">
        <v>40</v>
      </c>
      <c r="AG36" s="89">
        <f t="shared" si="24"/>
        <v>2.2598870056497175E-2</v>
      </c>
      <c r="AH36" s="93">
        <f t="shared" si="25"/>
        <v>0.46499732626537399</v>
      </c>
      <c r="AI36" s="87">
        <v>125</v>
      </c>
      <c r="AJ36" s="87">
        <v>20</v>
      </c>
      <c r="AK36" s="88">
        <f t="shared" si="26"/>
        <v>145</v>
      </c>
      <c r="AL36" s="89">
        <f t="shared" si="27"/>
        <v>8.1920903954802254E-2</v>
      </c>
      <c r="AM36" s="93">
        <f t="shared" si="28"/>
        <v>1.6650590234715905</v>
      </c>
      <c r="AN36" s="87">
        <v>35</v>
      </c>
      <c r="AO36" s="154" t="s">
        <v>6</v>
      </c>
      <c r="AP36" s="264" t="s">
        <v>6</v>
      </c>
    </row>
    <row r="37" spans="1:43" ht="15" x14ac:dyDescent="0.25">
      <c r="A37" s="82"/>
      <c r="B37" s="149">
        <v>5800161.0199999996</v>
      </c>
      <c r="C37" s="83"/>
      <c r="D37" s="94"/>
      <c r="E37" s="61"/>
      <c r="F37" s="61"/>
      <c r="G37" s="61"/>
      <c r="H37" s="150" t="s">
        <v>94</v>
      </c>
      <c r="I37" s="85">
        <v>9.26</v>
      </c>
      <c r="J37" s="86">
        <f t="shared" si="0"/>
        <v>926</v>
      </c>
      <c r="K37" s="87">
        <v>2894</v>
      </c>
      <c r="L37" s="87">
        <v>2871</v>
      </c>
      <c r="M37" s="60">
        <v>3071</v>
      </c>
      <c r="N37" s="88">
        <f t="shared" si="1"/>
        <v>-177</v>
      </c>
      <c r="O37" s="89">
        <f t="shared" si="16"/>
        <v>-5.7635949202214265E-2</v>
      </c>
      <c r="P37" s="90">
        <v>312.39999999999998</v>
      </c>
      <c r="Q37" s="151">
        <v>1292</v>
      </c>
      <c r="R37" s="61">
        <v>1182</v>
      </c>
      <c r="S37" s="88">
        <f t="shared" si="3"/>
        <v>110</v>
      </c>
      <c r="T37" s="91">
        <f t="shared" si="17"/>
        <v>9.3062605752961089E-2</v>
      </c>
      <c r="U37" s="87">
        <v>1220</v>
      </c>
      <c r="V37" s="60">
        <v>1148</v>
      </c>
      <c r="W37" s="88">
        <f t="shared" si="18"/>
        <v>72</v>
      </c>
      <c r="X37" s="92">
        <f t="shared" si="19"/>
        <v>6.2717770034843204E-2</v>
      </c>
      <c r="Y37" s="152">
        <f t="shared" si="20"/>
        <v>1.3174946004319654</v>
      </c>
      <c r="Z37" s="153">
        <v>1165</v>
      </c>
      <c r="AA37" s="87">
        <v>1005</v>
      </c>
      <c r="AB37" s="87">
        <v>90</v>
      </c>
      <c r="AC37" s="88">
        <f t="shared" si="21"/>
        <v>1095</v>
      </c>
      <c r="AD37" s="89">
        <f t="shared" si="22"/>
        <v>0.93991416309012876</v>
      </c>
      <c r="AE37" s="93">
        <f t="shared" si="23"/>
        <v>1.057271274567074</v>
      </c>
      <c r="AF37" s="87">
        <v>20</v>
      </c>
      <c r="AG37" s="89">
        <f t="shared" si="24"/>
        <v>1.7167381974248927E-2</v>
      </c>
      <c r="AH37" s="93">
        <f t="shared" si="25"/>
        <v>0.3532383122273442</v>
      </c>
      <c r="AI37" s="87">
        <v>25</v>
      </c>
      <c r="AJ37" s="87">
        <v>0</v>
      </c>
      <c r="AK37" s="88">
        <f t="shared" si="26"/>
        <v>25</v>
      </c>
      <c r="AL37" s="89">
        <f t="shared" si="27"/>
        <v>2.1459227467811159E-2</v>
      </c>
      <c r="AM37" s="93">
        <f t="shared" si="28"/>
        <v>0.43616315991486093</v>
      </c>
      <c r="AN37" s="87">
        <v>20</v>
      </c>
      <c r="AO37" s="154" t="s">
        <v>6</v>
      </c>
      <c r="AP37" s="264" t="s">
        <v>6</v>
      </c>
    </row>
    <row r="38" spans="1:43" ht="15" x14ac:dyDescent="0.25">
      <c r="B38" s="143">
        <v>5800162</v>
      </c>
      <c r="D38" s="102"/>
      <c r="E38" s="48"/>
      <c r="F38" s="48"/>
      <c r="G38" s="48"/>
      <c r="H38" s="142" t="s">
        <v>95</v>
      </c>
      <c r="I38" s="133">
        <v>281.75</v>
      </c>
      <c r="J38" s="4">
        <f t="shared" si="0"/>
        <v>28175</v>
      </c>
      <c r="K38" s="134">
        <v>4200</v>
      </c>
      <c r="L38" s="134">
        <v>4150</v>
      </c>
      <c r="M38" s="135">
        <v>3865</v>
      </c>
      <c r="N38" s="5">
        <f t="shared" si="1"/>
        <v>335</v>
      </c>
      <c r="O38" s="50">
        <f t="shared" si="16"/>
        <v>8.6675291073738683E-2</v>
      </c>
      <c r="P38" s="136">
        <v>14.9</v>
      </c>
      <c r="Q38" s="141">
        <v>1663</v>
      </c>
      <c r="R38" s="48">
        <v>1412</v>
      </c>
      <c r="S38" s="5">
        <f t="shared" si="3"/>
        <v>251</v>
      </c>
      <c r="T38" s="100">
        <f t="shared" si="17"/>
        <v>0.17776203966005666</v>
      </c>
      <c r="U38" s="134">
        <v>1612</v>
      </c>
      <c r="V38" s="135">
        <v>1377</v>
      </c>
      <c r="W38" s="5">
        <f t="shared" si="18"/>
        <v>235</v>
      </c>
      <c r="X38" s="101">
        <f t="shared" si="19"/>
        <v>0.17066085693536673</v>
      </c>
      <c r="Y38" s="9">
        <f t="shared" si="20"/>
        <v>5.7213842058562558E-2</v>
      </c>
      <c r="Z38" s="140">
        <v>2045</v>
      </c>
      <c r="AA38" s="134">
        <v>1805</v>
      </c>
      <c r="AB38" s="134">
        <v>125</v>
      </c>
      <c r="AC38" s="5">
        <f t="shared" si="21"/>
        <v>1930</v>
      </c>
      <c r="AD38" s="50">
        <f t="shared" si="22"/>
        <v>0.94376528117359415</v>
      </c>
      <c r="AE38" s="7">
        <f t="shared" si="23"/>
        <v>1.061603240915179</v>
      </c>
      <c r="AF38" s="134">
        <v>25</v>
      </c>
      <c r="AG38" s="50">
        <f t="shared" si="24"/>
        <v>1.2224938875305624E-2</v>
      </c>
      <c r="AH38" s="7">
        <f t="shared" si="25"/>
        <v>0.25154195216678238</v>
      </c>
      <c r="AI38" s="134">
        <v>40</v>
      </c>
      <c r="AJ38" s="134">
        <v>10</v>
      </c>
      <c r="AK38" s="5">
        <f t="shared" si="26"/>
        <v>50</v>
      </c>
      <c r="AL38" s="50">
        <f t="shared" si="27"/>
        <v>2.4449877750611249E-2</v>
      </c>
      <c r="AM38" s="7">
        <f t="shared" si="28"/>
        <v>0.49694873476852131</v>
      </c>
      <c r="AN38" s="134">
        <v>50</v>
      </c>
      <c r="AO38" s="78" t="s">
        <v>2</v>
      </c>
      <c r="AP38" s="46" t="s">
        <v>2</v>
      </c>
    </row>
    <row r="39" spans="1:43" ht="15" x14ac:dyDescent="0.25">
      <c r="B39" s="143">
        <v>5800190</v>
      </c>
      <c r="H39" s="142" t="s">
        <v>96</v>
      </c>
      <c r="I39" s="133">
        <v>542.87</v>
      </c>
      <c r="J39" s="4">
        <f t="shared" si="0"/>
        <v>54287</v>
      </c>
      <c r="K39" s="134">
        <v>3980</v>
      </c>
      <c r="L39" s="134">
        <v>3852</v>
      </c>
      <c r="M39" s="135">
        <v>3541</v>
      </c>
      <c r="N39" s="5">
        <f t="shared" si="1"/>
        <v>439</v>
      </c>
      <c r="O39" s="50">
        <f t="shared" si="16"/>
        <v>0.12397627788760238</v>
      </c>
      <c r="P39" s="136">
        <v>7.3</v>
      </c>
      <c r="Q39" s="141">
        <v>1582</v>
      </c>
      <c r="R39" s="48">
        <v>1324</v>
      </c>
      <c r="S39" s="5">
        <f t="shared" si="3"/>
        <v>258</v>
      </c>
      <c r="T39" s="100">
        <f t="shared" si="17"/>
        <v>0.19486404833836857</v>
      </c>
      <c r="U39" s="134">
        <v>1488</v>
      </c>
      <c r="V39" s="135">
        <v>1276</v>
      </c>
      <c r="W39" s="5">
        <f t="shared" si="18"/>
        <v>212</v>
      </c>
      <c r="X39" s="101">
        <f t="shared" si="19"/>
        <v>0.16614420062695925</v>
      </c>
      <c r="Y39" s="9">
        <f t="shared" si="20"/>
        <v>2.7409877134488919E-2</v>
      </c>
      <c r="Z39" s="140">
        <v>1740</v>
      </c>
      <c r="AA39" s="134">
        <v>1595</v>
      </c>
      <c r="AB39" s="134">
        <v>80</v>
      </c>
      <c r="AC39" s="5">
        <f t="shared" si="21"/>
        <v>1675</v>
      </c>
      <c r="AD39" s="50">
        <f t="shared" si="22"/>
        <v>0.96264367816091956</v>
      </c>
      <c r="AE39" s="7">
        <f t="shared" si="23"/>
        <v>1.0828387830831492</v>
      </c>
      <c r="AF39" s="134">
        <v>20</v>
      </c>
      <c r="AG39" s="50">
        <f t="shared" si="24"/>
        <v>1.1494252873563218E-2</v>
      </c>
      <c r="AH39" s="7">
        <f t="shared" si="25"/>
        <v>0.23650726077290574</v>
      </c>
      <c r="AI39" s="134">
        <v>10</v>
      </c>
      <c r="AJ39" s="134">
        <v>0</v>
      </c>
      <c r="AK39" s="5">
        <f t="shared" si="26"/>
        <v>10</v>
      </c>
      <c r="AL39" s="50">
        <f t="shared" si="27"/>
        <v>5.7471264367816091E-3</v>
      </c>
      <c r="AM39" s="7">
        <f t="shared" si="28"/>
        <v>0.11681151294271563</v>
      </c>
      <c r="AN39" s="134">
        <v>30</v>
      </c>
      <c r="AO39" s="78" t="s">
        <v>2</v>
      </c>
      <c r="AP39" s="46" t="s">
        <v>2</v>
      </c>
    </row>
    <row r="40" spans="1:43" ht="15" x14ac:dyDescent="0.25">
      <c r="A40" s="82" t="s">
        <v>110</v>
      </c>
      <c r="B40" s="149">
        <v>5800191</v>
      </c>
      <c r="C40" s="83"/>
      <c r="D40" s="83"/>
      <c r="E40" s="84"/>
      <c r="F40" s="84"/>
      <c r="G40" s="84"/>
      <c r="H40" s="150" t="s">
        <v>97</v>
      </c>
      <c r="I40" s="85">
        <v>29.16</v>
      </c>
      <c r="J40" s="86">
        <f t="shared" si="0"/>
        <v>2916</v>
      </c>
      <c r="K40" s="87">
        <v>6437</v>
      </c>
      <c r="L40" s="87">
        <v>6335</v>
      </c>
      <c r="M40" s="60">
        <v>5743</v>
      </c>
      <c r="N40" s="88">
        <f t="shared" si="1"/>
        <v>694</v>
      </c>
      <c r="O40" s="89">
        <f t="shared" si="16"/>
        <v>0.12084276510534564</v>
      </c>
      <c r="P40" s="90">
        <v>220.7</v>
      </c>
      <c r="Q40" s="151">
        <v>2582</v>
      </c>
      <c r="R40" s="61">
        <v>2122</v>
      </c>
      <c r="S40" s="88">
        <f t="shared" si="3"/>
        <v>460</v>
      </c>
      <c r="T40" s="91">
        <f t="shared" si="17"/>
        <v>0.21677662582469368</v>
      </c>
      <c r="U40" s="87">
        <v>2485</v>
      </c>
      <c r="V40" s="60">
        <v>2087</v>
      </c>
      <c r="W40" s="88">
        <f t="shared" si="18"/>
        <v>398</v>
      </c>
      <c r="X40" s="92">
        <f t="shared" si="19"/>
        <v>0.19070436032582655</v>
      </c>
      <c r="Y40" s="152">
        <f t="shared" si="20"/>
        <v>0.85219478737997256</v>
      </c>
      <c r="Z40" s="153">
        <v>3055</v>
      </c>
      <c r="AA40" s="87">
        <v>2685</v>
      </c>
      <c r="AB40" s="87">
        <v>110</v>
      </c>
      <c r="AC40" s="88">
        <f t="shared" si="21"/>
        <v>2795</v>
      </c>
      <c r="AD40" s="89">
        <f t="shared" si="22"/>
        <v>0.91489361702127658</v>
      </c>
      <c r="AE40" s="93">
        <f t="shared" si="23"/>
        <v>1.0291266783141468</v>
      </c>
      <c r="AF40" s="87">
        <v>105</v>
      </c>
      <c r="AG40" s="89">
        <f t="shared" si="24"/>
        <v>3.4369885433715219E-2</v>
      </c>
      <c r="AH40" s="93">
        <f t="shared" si="25"/>
        <v>0.7071992887595725</v>
      </c>
      <c r="AI40" s="87">
        <v>90</v>
      </c>
      <c r="AJ40" s="87">
        <v>15</v>
      </c>
      <c r="AK40" s="88">
        <f t="shared" si="26"/>
        <v>105</v>
      </c>
      <c r="AL40" s="89">
        <f t="shared" si="27"/>
        <v>3.4369885433715219E-2</v>
      </c>
      <c r="AM40" s="93">
        <f t="shared" si="28"/>
        <v>0.69857490718933368</v>
      </c>
      <c r="AN40" s="87">
        <v>45</v>
      </c>
      <c r="AO40" s="154" t="s">
        <v>6</v>
      </c>
      <c r="AP40" s="264" t="s">
        <v>6</v>
      </c>
    </row>
    <row r="41" spans="1:43" ht="15" x14ac:dyDescent="0.25">
      <c r="A41" s="82" t="s">
        <v>113</v>
      </c>
      <c r="B41" s="149">
        <v>5800192</v>
      </c>
      <c r="C41" s="83"/>
      <c r="D41" s="83"/>
      <c r="E41" s="84"/>
      <c r="F41" s="84"/>
      <c r="G41" s="84"/>
      <c r="H41" s="150" t="s">
        <v>98</v>
      </c>
      <c r="I41" s="85">
        <v>10.95</v>
      </c>
      <c r="J41" s="86">
        <f t="shared" si="0"/>
        <v>1095</v>
      </c>
      <c r="K41" s="87">
        <v>6672</v>
      </c>
      <c r="L41" s="87">
        <v>6572</v>
      </c>
      <c r="M41" s="60">
        <v>6132</v>
      </c>
      <c r="N41" s="88">
        <f t="shared" si="1"/>
        <v>540</v>
      </c>
      <c r="O41" s="89">
        <f t="shared" si="16"/>
        <v>8.8062622309197647E-2</v>
      </c>
      <c r="P41" s="90">
        <v>609.29999999999995</v>
      </c>
      <c r="Q41" s="151">
        <v>2315</v>
      </c>
      <c r="R41" s="61">
        <v>2097</v>
      </c>
      <c r="S41" s="88">
        <f t="shared" si="3"/>
        <v>218</v>
      </c>
      <c r="T41" s="91">
        <f t="shared" si="17"/>
        <v>0.10395803528850739</v>
      </c>
      <c r="U41" s="87">
        <v>2290</v>
      </c>
      <c r="V41" s="60">
        <v>2036</v>
      </c>
      <c r="W41" s="88">
        <f t="shared" si="18"/>
        <v>254</v>
      </c>
      <c r="X41" s="92">
        <f t="shared" si="19"/>
        <v>0.12475442043222004</v>
      </c>
      <c r="Y41" s="152">
        <f t="shared" si="20"/>
        <v>2.0913242009132422</v>
      </c>
      <c r="Z41" s="153">
        <v>3310</v>
      </c>
      <c r="AA41" s="87">
        <v>2945</v>
      </c>
      <c r="AB41" s="87">
        <v>185</v>
      </c>
      <c r="AC41" s="88">
        <f t="shared" si="21"/>
        <v>3130</v>
      </c>
      <c r="AD41" s="89">
        <f t="shared" si="22"/>
        <v>0.94561933534743203</v>
      </c>
      <c r="AE41" s="93">
        <f t="shared" si="23"/>
        <v>1.0636887911669652</v>
      </c>
      <c r="AF41" s="87">
        <v>60</v>
      </c>
      <c r="AG41" s="89">
        <f t="shared" si="24"/>
        <v>1.812688821752266E-2</v>
      </c>
      <c r="AH41" s="93">
        <f t="shared" si="25"/>
        <v>0.37298123904367614</v>
      </c>
      <c r="AI41" s="87">
        <v>50</v>
      </c>
      <c r="AJ41" s="87">
        <v>15</v>
      </c>
      <c r="AK41" s="88">
        <f t="shared" si="26"/>
        <v>65</v>
      </c>
      <c r="AL41" s="89">
        <f t="shared" si="27"/>
        <v>1.9637462235649546E-2</v>
      </c>
      <c r="AM41" s="93">
        <f t="shared" si="28"/>
        <v>0.39913541129368996</v>
      </c>
      <c r="AN41" s="87">
        <v>50</v>
      </c>
      <c r="AO41" s="154" t="s">
        <v>6</v>
      </c>
      <c r="AP41" s="264" t="s">
        <v>6</v>
      </c>
    </row>
    <row r="42" spans="1:43" ht="15" x14ac:dyDescent="0.25">
      <c r="A42" s="82"/>
      <c r="B42" s="149">
        <v>5800193.0099999998</v>
      </c>
      <c r="C42" s="83"/>
      <c r="D42" s="83"/>
      <c r="E42" s="84"/>
      <c r="F42" s="84"/>
      <c r="G42" s="84"/>
      <c r="H42" s="150" t="s">
        <v>99</v>
      </c>
      <c r="I42" s="85">
        <v>4.87</v>
      </c>
      <c r="J42" s="86">
        <f t="shared" si="0"/>
        <v>487</v>
      </c>
      <c r="K42" s="87">
        <v>2604</v>
      </c>
      <c r="L42" s="87">
        <v>2474</v>
      </c>
      <c r="M42" s="60">
        <v>2498</v>
      </c>
      <c r="N42" s="88">
        <f t="shared" si="1"/>
        <v>106</v>
      </c>
      <c r="O42" s="89">
        <f t="shared" si="16"/>
        <v>4.2433947157726179E-2</v>
      </c>
      <c r="P42" s="90">
        <v>534.20000000000005</v>
      </c>
      <c r="Q42" s="151">
        <v>1019</v>
      </c>
      <c r="R42" s="61">
        <v>915</v>
      </c>
      <c r="S42" s="88">
        <f t="shared" si="3"/>
        <v>104</v>
      </c>
      <c r="T42" s="91">
        <f t="shared" si="17"/>
        <v>0.11366120218579236</v>
      </c>
      <c r="U42" s="87">
        <v>983</v>
      </c>
      <c r="V42" s="60">
        <v>897</v>
      </c>
      <c r="W42" s="88">
        <f t="shared" si="18"/>
        <v>86</v>
      </c>
      <c r="X42" s="92">
        <f t="shared" si="19"/>
        <v>9.5875139353400224E-2</v>
      </c>
      <c r="Y42" s="152">
        <f t="shared" si="20"/>
        <v>2.0184804928131417</v>
      </c>
      <c r="Z42" s="153">
        <v>1165</v>
      </c>
      <c r="AA42" s="87">
        <v>995</v>
      </c>
      <c r="AB42" s="87">
        <v>70</v>
      </c>
      <c r="AC42" s="88">
        <f t="shared" si="21"/>
        <v>1065</v>
      </c>
      <c r="AD42" s="89">
        <f t="shared" si="22"/>
        <v>0.91416309012875541</v>
      </c>
      <c r="AE42" s="93">
        <f t="shared" si="23"/>
        <v>1.0283049382775651</v>
      </c>
      <c r="AF42" s="87">
        <v>55</v>
      </c>
      <c r="AG42" s="89">
        <f t="shared" si="24"/>
        <v>4.7210300429184553E-2</v>
      </c>
      <c r="AH42" s="93">
        <f t="shared" si="25"/>
        <v>0.97140535862519661</v>
      </c>
      <c r="AI42" s="87">
        <v>15</v>
      </c>
      <c r="AJ42" s="87">
        <v>0</v>
      </c>
      <c r="AK42" s="88">
        <f t="shared" si="26"/>
        <v>15</v>
      </c>
      <c r="AL42" s="89">
        <f t="shared" si="27"/>
        <v>1.2875536480686695E-2</v>
      </c>
      <c r="AM42" s="93">
        <f t="shared" si="28"/>
        <v>0.26169789594891657</v>
      </c>
      <c r="AN42" s="87">
        <v>35</v>
      </c>
      <c r="AO42" s="154" t="s">
        <v>6</v>
      </c>
      <c r="AP42" s="264" t="s">
        <v>6</v>
      </c>
    </row>
    <row r="43" spans="1:43" ht="15" x14ac:dyDescent="0.25">
      <c r="A43" s="82"/>
      <c r="B43" s="149">
        <v>5800193.0199999996</v>
      </c>
      <c r="C43" s="83"/>
      <c r="D43" s="83"/>
      <c r="E43" s="84"/>
      <c r="F43" s="84"/>
      <c r="G43" s="84"/>
      <c r="H43" s="150" t="s">
        <v>100</v>
      </c>
      <c r="I43" s="85">
        <v>5.28</v>
      </c>
      <c r="J43" s="86">
        <f t="shared" si="0"/>
        <v>528</v>
      </c>
      <c r="K43" s="87">
        <v>2571</v>
      </c>
      <c r="L43" s="87">
        <v>2576</v>
      </c>
      <c r="M43" s="60">
        <v>2509</v>
      </c>
      <c r="N43" s="88">
        <f t="shared" si="1"/>
        <v>62</v>
      </c>
      <c r="O43" s="89">
        <f t="shared" si="16"/>
        <v>2.4711040255081706E-2</v>
      </c>
      <c r="P43" s="90">
        <v>487</v>
      </c>
      <c r="Q43" s="151">
        <v>975</v>
      </c>
      <c r="R43" s="61">
        <v>879</v>
      </c>
      <c r="S43" s="88">
        <f t="shared" si="3"/>
        <v>96</v>
      </c>
      <c r="T43" s="91">
        <f t="shared" si="17"/>
        <v>0.10921501706484642</v>
      </c>
      <c r="U43" s="87">
        <v>950</v>
      </c>
      <c r="V43" s="60">
        <v>870</v>
      </c>
      <c r="W43" s="88">
        <f t="shared" si="18"/>
        <v>80</v>
      </c>
      <c r="X43" s="92">
        <f t="shared" si="19"/>
        <v>9.1954022988505746E-2</v>
      </c>
      <c r="Y43" s="152">
        <f t="shared" si="20"/>
        <v>1.7992424242424243</v>
      </c>
      <c r="Z43" s="153">
        <v>1240</v>
      </c>
      <c r="AA43" s="87">
        <v>1125</v>
      </c>
      <c r="AB43" s="87">
        <v>70</v>
      </c>
      <c r="AC43" s="88">
        <f t="shared" si="21"/>
        <v>1195</v>
      </c>
      <c r="AD43" s="89">
        <f t="shared" si="22"/>
        <v>0.96370967741935487</v>
      </c>
      <c r="AE43" s="93">
        <f t="shared" si="23"/>
        <v>1.0840378823614791</v>
      </c>
      <c r="AF43" s="87">
        <v>15</v>
      </c>
      <c r="AG43" s="89">
        <f t="shared" si="24"/>
        <v>1.2096774193548387E-2</v>
      </c>
      <c r="AH43" s="93">
        <f t="shared" si="25"/>
        <v>0.24890481879729193</v>
      </c>
      <c r="AI43" s="87">
        <v>0</v>
      </c>
      <c r="AJ43" s="87">
        <v>0</v>
      </c>
      <c r="AK43" s="88">
        <f t="shared" si="26"/>
        <v>0</v>
      </c>
      <c r="AL43" s="89">
        <f t="shared" si="27"/>
        <v>0</v>
      </c>
      <c r="AM43" s="93">
        <f t="shared" si="28"/>
        <v>0</v>
      </c>
      <c r="AN43" s="87">
        <v>15</v>
      </c>
      <c r="AO43" s="154" t="s">
        <v>6</v>
      </c>
      <c r="AP43" s="264" t="s">
        <v>6</v>
      </c>
    </row>
    <row r="44" spans="1:43" ht="15" x14ac:dyDescent="0.25">
      <c r="A44" s="82"/>
      <c r="B44" s="149">
        <v>5800193.0300000003</v>
      </c>
      <c r="C44" s="83"/>
      <c r="D44" s="83"/>
      <c r="E44" s="84"/>
      <c r="F44" s="84"/>
      <c r="G44" s="84"/>
      <c r="H44" s="150" t="s">
        <v>101</v>
      </c>
      <c r="I44" s="85">
        <v>5.19</v>
      </c>
      <c r="J44" s="86">
        <f t="shared" si="0"/>
        <v>519</v>
      </c>
      <c r="K44" s="87">
        <v>2183</v>
      </c>
      <c r="L44" s="87">
        <v>2174</v>
      </c>
      <c r="M44" s="60">
        <v>2241</v>
      </c>
      <c r="N44" s="88">
        <f t="shared" si="1"/>
        <v>-58</v>
      </c>
      <c r="O44" s="89">
        <f t="shared" si="16"/>
        <v>-2.5881302989736725E-2</v>
      </c>
      <c r="P44" s="90">
        <v>420.3</v>
      </c>
      <c r="Q44" s="151">
        <v>853</v>
      </c>
      <c r="R44" s="61">
        <v>792</v>
      </c>
      <c r="S44" s="88">
        <f t="shared" si="3"/>
        <v>61</v>
      </c>
      <c r="T44" s="91">
        <f t="shared" si="17"/>
        <v>7.7020202020202017E-2</v>
      </c>
      <c r="U44" s="87">
        <v>839</v>
      </c>
      <c r="V44" s="60">
        <v>790</v>
      </c>
      <c r="W44" s="88">
        <f t="shared" si="18"/>
        <v>49</v>
      </c>
      <c r="X44" s="92">
        <f t="shared" si="19"/>
        <v>6.20253164556962E-2</v>
      </c>
      <c r="Y44" s="152">
        <f t="shared" si="20"/>
        <v>1.6165703275529866</v>
      </c>
      <c r="Z44" s="153">
        <v>1050</v>
      </c>
      <c r="AA44" s="87">
        <v>925</v>
      </c>
      <c r="AB44" s="87">
        <v>55</v>
      </c>
      <c r="AC44" s="88">
        <f t="shared" si="21"/>
        <v>980</v>
      </c>
      <c r="AD44" s="89">
        <f t="shared" si="22"/>
        <v>0.93333333333333335</v>
      </c>
      <c r="AE44" s="93">
        <f t="shared" si="23"/>
        <v>1.0498687664041995</v>
      </c>
      <c r="AF44" s="87">
        <v>25</v>
      </c>
      <c r="AG44" s="89">
        <f t="shared" si="24"/>
        <v>2.3809523809523808E-2</v>
      </c>
      <c r="AH44" s="93">
        <f t="shared" si="25"/>
        <v>0.48990789731530471</v>
      </c>
      <c r="AI44" s="87">
        <v>20</v>
      </c>
      <c r="AJ44" s="87">
        <v>0</v>
      </c>
      <c r="AK44" s="88">
        <f t="shared" si="26"/>
        <v>20</v>
      </c>
      <c r="AL44" s="89">
        <f t="shared" si="27"/>
        <v>1.9047619047619049E-2</v>
      </c>
      <c r="AM44" s="93">
        <f t="shared" si="28"/>
        <v>0.38714672861014326</v>
      </c>
      <c r="AN44" s="87">
        <v>20</v>
      </c>
      <c r="AO44" s="154" t="s">
        <v>6</v>
      </c>
      <c r="AP44" s="264" t="s">
        <v>6</v>
      </c>
    </row>
    <row r="45" spans="1:43" ht="15" x14ac:dyDescent="0.25">
      <c r="B45" s="143">
        <v>5800194.0099999998</v>
      </c>
      <c r="C45" s="98">
        <v>5800194</v>
      </c>
      <c r="D45" s="80">
        <v>1.4673043E-2</v>
      </c>
      <c r="E45" s="135">
        <v>3544</v>
      </c>
      <c r="F45" s="135">
        <v>1536</v>
      </c>
      <c r="G45" s="48">
        <v>1446</v>
      </c>
      <c r="I45" s="133">
        <v>10.67</v>
      </c>
      <c r="J45" s="4">
        <f t="shared" si="0"/>
        <v>1067</v>
      </c>
      <c r="K45" s="134">
        <v>116</v>
      </c>
      <c r="L45" s="134">
        <v>102</v>
      </c>
      <c r="M45" s="134">
        <f>D45*E45</f>
        <v>52.001264392000003</v>
      </c>
      <c r="N45" s="5">
        <f t="shared" si="1"/>
        <v>63.998735607999997</v>
      </c>
      <c r="O45" s="50">
        <f t="shared" si="16"/>
        <v>1.2307149904194583</v>
      </c>
      <c r="P45" s="136">
        <v>10.9</v>
      </c>
      <c r="Q45" s="141">
        <v>74</v>
      </c>
      <c r="R45" s="99">
        <f>F45*D45</f>
        <v>22.537794048000002</v>
      </c>
      <c r="S45" s="5">
        <f t="shared" si="3"/>
        <v>51.462205951999998</v>
      </c>
      <c r="T45" s="100">
        <f t="shared" si="17"/>
        <v>2.28337368965206</v>
      </c>
      <c r="U45" s="134">
        <v>48</v>
      </c>
      <c r="V45" s="134">
        <f>G45*D45</f>
        <v>21.217220178000002</v>
      </c>
      <c r="W45" s="5">
        <f t="shared" si="18"/>
        <v>26.782779821999998</v>
      </c>
      <c r="X45" s="101">
        <f t="shared" si="19"/>
        <v>1.2623133283864816</v>
      </c>
      <c r="Y45" s="9">
        <f t="shared" si="20"/>
        <v>4.4985941893158389E-2</v>
      </c>
      <c r="Z45" s="140">
        <v>45</v>
      </c>
      <c r="AA45" s="134">
        <v>35</v>
      </c>
      <c r="AB45" s="134">
        <v>0</v>
      </c>
      <c r="AC45" s="5">
        <f t="shared" si="21"/>
        <v>35</v>
      </c>
      <c r="AD45" s="50">
        <f t="shared" si="22"/>
        <v>0.77777777777777779</v>
      </c>
      <c r="AE45" s="7">
        <f t="shared" si="23"/>
        <v>0.87489063867016625</v>
      </c>
      <c r="AF45" s="134">
        <v>0</v>
      </c>
      <c r="AG45" s="50">
        <f t="shared" si="24"/>
        <v>0</v>
      </c>
      <c r="AH45" s="7">
        <f t="shared" si="25"/>
        <v>0</v>
      </c>
      <c r="AI45" s="134">
        <v>10</v>
      </c>
      <c r="AJ45" s="134">
        <v>0</v>
      </c>
      <c r="AK45" s="5">
        <f t="shared" si="26"/>
        <v>10</v>
      </c>
      <c r="AL45" s="50">
        <f t="shared" si="27"/>
        <v>0.22222222222222221</v>
      </c>
      <c r="AM45" s="7">
        <f t="shared" si="28"/>
        <v>4.5167118337850045</v>
      </c>
      <c r="AN45" s="134">
        <v>0</v>
      </c>
      <c r="AO45" s="78" t="s">
        <v>2</v>
      </c>
      <c r="AP45" s="46" t="s">
        <v>2</v>
      </c>
    </row>
    <row r="46" spans="1:43" ht="15" x14ac:dyDescent="0.25">
      <c r="B46" s="143">
        <v>5800194.0199999996</v>
      </c>
      <c r="C46" s="98">
        <v>5800194</v>
      </c>
      <c r="D46" s="80">
        <v>0.98137470800000004</v>
      </c>
      <c r="E46" s="135">
        <v>3544</v>
      </c>
      <c r="F46" s="135">
        <v>1536</v>
      </c>
      <c r="G46" s="48">
        <v>1446</v>
      </c>
      <c r="I46" s="133">
        <v>572.80999999999995</v>
      </c>
      <c r="J46" s="4">
        <f t="shared" si="0"/>
        <v>57280.999999999993</v>
      </c>
      <c r="K46" s="134">
        <v>3396</v>
      </c>
      <c r="L46" s="134">
        <v>3324</v>
      </c>
      <c r="M46" s="134">
        <f>D46*E46</f>
        <v>3477.9919651519999</v>
      </c>
      <c r="N46" s="5">
        <f t="shared" si="1"/>
        <v>-81.991965151999921</v>
      </c>
      <c r="O46" s="50">
        <f t="shared" si="16"/>
        <v>-2.3574512527206656E-2</v>
      </c>
      <c r="P46" s="136">
        <v>5.9</v>
      </c>
      <c r="Q46" s="141">
        <v>1561</v>
      </c>
      <c r="R46" s="99">
        <f>F46*D46</f>
        <v>1507.391551488</v>
      </c>
      <c r="S46" s="5">
        <f t="shared" si="3"/>
        <v>53.608448511999995</v>
      </c>
      <c r="T46" s="100">
        <f t="shared" si="17"/>
        <v>3.55637183046974E-2</v>
      </c>
      <c r="U46" s="134">
        <v>1449</v>
      </c>
      <c r="V46" s="134">
        <f>G46*D46</f>
        <v>1419.0678277680001</v>
      </c>
      <c r="W46" s="5">
        <f t="shared" si="18"/>
        <v>29.932172231999857</v>
      </c>
      <c r="X46" s="101">
        <f t="shared" si="19"/>
        <v>2.1092841121681319E-2</v>
      </c>
      <c r="Y46" s="9">
        <f t="shared" si="20"/>
        <v>2.529634608334352E-2</v>
      </c>
      <c r="Z46" s="140">
        <v>1440</v>
      </c>
      <c r="AA46" s="134">
        <v>1225</v>
      </c>
      <c r="AB46" s="134">
        <v>70</v>
      </c>
      <c r="AC46" s="5">
        <f t="shared" si="21"/>
        <v>1295</v>
      </c>
      <c r="AD46" s="50">
        <f t="shared" si="22"/>
        <v>0.89930555555555558</v>
      </c>
      <c r="AE46" s="7">
        <f t="shared" si="23"/>
        <v>1.0115923009623797</v>
      </c>
      <c r="AF46" s="134">
        <v>50</v>
      </c>
      <c r="AG46" s="50">
        <f t="shared" si="24"/>
        <v>3.4722222222222224E-2</v>
      </c>
      <c r="AH46" s="7">
        <f t="shared" si="25"/>
        <v>0.71444901691815277</v>
      </c>
      <c r="AI46" s="134">
        <v>70</v>
      </c>
      <c r="AJ46" s="134">
        <v>10</v>
      </c>
      <c r="AK46" s="5">
        <f t="shared" si="26"/>
        <v>80</v>
      </c>
      <c r="AL46" s="50">
        <f t="shared" si="27"/>
        <v>5.5555555555555552E-2</v>
      </c>
      <c r="AM46" s="7">
        <f t="shared" si="28"/>
        <v>1.1291779584462511</v>
      </c>
      <c r="AN46" s="134">
        <v>20</v>
      </c>
      <c r="AO46" s="78" t="s">
        <v>2</v>
      </c>
      <c r="AP46" s="46" t="s">
        <v>2</v>
      </c>
    </row>
    <row r="47" spans="1:43" x14ac:dyDescent="0.2">
      <c r="A47" s="97" t="s">
        <v>109</v>
      </c>
      <c r="B47" s="143">
        <v>5800200</v>
      </c>
      <c r="I47" s="133">
        <v>512.78</v>
      </c>
      <c r="J47" s="4">
        <f t="shared" si="0"/>
        <v>51278</v>
      </c>
      <c r="K47" s="134">
        <v>2656</v>
      </c>
      <c r="L47" s="134">
        <v>2297</v>
      </c>
      <c r="M47" s="134" t="s">
        <v>122</v>
      </c>
      <c r="N47" s="5"/>
      <c r="O47" s="50"/>
      <c r="P47" s="136">
        <v>5.2</v>
      </c>
      <c r="Q47" s="141">
        <v>1276</v>
      </c>
      <c r="R47" s="99" t="s">
        <v>122</v>
      </c>
      <c r="S47" s="5"/>
      <c r="T47" s="100"/>
      <c r="U47" s="134">
        <v>1111</v>
      </c>
      <c r="V47" s="134" t="s">
        <v>122</v>
      </c>
      <c r="W47" s="5"/>
      <c r="X47" s="101"/>
      <c r="Y47" s="9">
        <f t="shared" si="20"/>
        <v>2.1666211630718826E-2</v>
      </c>
      <c r="Z47" s="140">
        <v>1140</v>
      </c>
      <c r="AA47" s="134">
        <v>1025</v>
      </c>
      <c r="AB47" s="134">
        <v>75</v>
      </c>
      <c r="AC47" s="5">
        <f t="shared" si="21"/>
        <v>1100</v>
      </c>
      <c r="AD47" s="50">
        <f t="shared" si="22"/>
        <v>0.96491228070175439</v>
      </c>
      <c r="AE47" s="7">
        <f t="shared" si="23"/>
        <v>1.0853906419592287</v>
      </c>
      <c r="AF47" s="134">
        <v>0</v>
      </c>
      <c r="AG47" s="50">
        <f t="shared" si="24"/>
        <v>0</v>
      </c>
      <c r="AH47" s="7">
        <f t="shared" si="25"/>
        <v>0</v>
      </c>
      <c r="AI47" s="134">
        <v>10</v>
      </c>
      <c r="AJ47" s="134">
        <v>0</v>
      </c>
      <c r="AK47" s="5">
        <f t="shared" si="26"/>
        <v>10</v>
      </c>
      <c r="AL47" s="50">
        <f t="shared" si="27"/>
        <v>8.771929824561403E-3</v>
      </c>
      <c r="AM47" s="7">
        <f t="shared" si="28"/>
        <v>0.17829125659677647</v>
      </c>
      <c r="AN47" s="134">
        <v>30</v>
      </c>
      <c r="AO47" s="78" t="s">
        <v>2</v>
      </c>
      <c r="AP47" s="189" t="s">
        <v>122</v>
      </c>
      <c r="AQ47" s="137" t="s">
        <v>123</v>
      </c>
    </row>
    <row r="48" spans="1:43" x14ac:dyDescent="0.2">
      <c r="J48" s="4"/>
      <c r="N48" s="5"/>
      <c r="O48" s="49"/>
      <c r="T48" s="128"/>
      <c r="W48" s="5"/>
      <c r="X48" s="50"/>
      <c r="Y48" s="9"/>
      <c r="AC48" s="5"/>
      <c r="AD48" s="50"/>
      <c r="AE48" s="6"/>
      <c r="AG48" s="50"/>
      <c r="AH48" s="7"/>
      <c r="AK48" s="5"/>
      <c r="AL48" s="50"/>
      <c r="AM48" s="11"/>
    </row>
    <row r="49" spans="4:39" x14ac:dyDescent="0.2">
      <c r="J49" s="4"/>
      <c r="N49" s="5"/>
      <c r="O49" s="49"/>
      <c r="T49" s="128"/>
      <c r="W49" s="5"/>
      <c r="X49" s="50"/>
      <c r="Y49" s="9"/>
      <c r="AC49" s="5"/>
      <c r="AD49" s="50"/>
      <c r="AE49" s="6"/>
      <c r="AG49" s="50"/>
      <c r="AH49" s="7"/>
      <c r="AK49" s="5"/>
      <c r="AL49" s="50"/>
      <c r="AM49" s="11"/>
    </row>
    <row r="50" spans="4:39" x14ac:dyDescent="0.2">
      <c r="J50" s="4"/>
      <c r="N50" s="5"/>
      <c r="O50" s="49"/>
      <c r="T50" s="128"/>
      <c r="W50" s="5"/>
      <c r="X50" s="50"/>
      <c r="Y50" s="9"/>
      <c r="AC50" s="5"/>
      <c r="AD50" s="50"/>
      <c r="AE50" s="6"/>
      <c r="AG50" s="50"/>
      <c r="AH50" s="7"/>
      <c r="AK50" s="5"/>
      <c r="AL50" s="50"/>
      <c r="AM50" s="11"/>
    </row>
    <row r="51" spans="4:39" x14ac:dyDescent="0.2">
      <c r="J51" s="4"/>
      <c r="N51" s="5"/>
      <c r="O51" s="49"/>
      <c r="T51" s="128"/>
      <c r="W51" s="5"/>
      <c r="X51" s="50"/>
      <c r="Y51" s="9"/>
      <c r="AC51" s="5"/>
      <c r="AD51" s="50"/>
      <c r="AE51" s="6"/>
      <c r="AG51" s="50"/>
      <c r="AH51" s="7"/>
      <c r="AK51" s="5"/>
      <c r="AL51" s="50"/>
      <c r="AM51" s="11"/>
    </row>
    <row r="52" spans="4:39" x14ac:dyDescent="0.2">
      <c r="J52" s="4"/>
      <c r="N52" s="5"/>
      <c r="O52" s="49"/>
      <c r="T52" s="128"/>
      <c r="W52" s="5"/>
      <c r="X52" s="50"/>
      <c r="Y52" s="9"/>
      <c r="AC52" s="5"/>
      <c r="AD52" s="50"/>
      <c r="AE52" s="6"/>
      <c r="AG52" s="50"/>
      <c r="AH52" s="7"/>
      <c r="AK52" s="5"/>
      <c r="AL52" s="50"/>
      <c r="AM52" s="11"/>
    </row>
    <row r="53" spans="4:39" x14ac:dyDescent="0.2">
      <c r="J53" s="4"/>
      <c r="N53" s="5"/>
      <c r="O53" s="49"/>
      <c r="T53" s="128"/>
      <c r="W53" s="5"/>
      <c r="X53" s="50"/>
      <c r="Y53" s="9"/>
      <c r="AC53" s="5"/>
      <c r="AD53" s="50"/>
      <c r="AE53" s="6"/>
      <c r="AG53" s="50"/>
      <c r="AH53" s="7"/>
      <c r="AK53" s="5"/>
      <c r="AL53" s="50"/>
      <c r="AM53" s="11"/>
    </row>
    <row r="54" spans="4:39" x14ac:dyDescent="0.2">
      <c r="J54" s="4"/>
      <c r="N54" s="5"/>
      <c r="O54" s="49"/>
      <c r="T54" s="128"/>
      <c r="W54" s="5"/>
      <c r="X54" s="50"/>
      <c r="Y54" s="9"/>
      <c r="AC54" s="5"/>
      <c r="AD54" s="50"/>
      <c r="AE54" s="6"/>
      <c r="AG54" s="50"/>
      <c r="AH54" s="7"/>
      <c r="AK54" s="5"/>
      <c r="AL54" s="50"/>
      <c r="AM54" s="11"/>
    </row>
    <row r="55" spans="4:39" x14ac:dyDescent="0.2">
      <c r="J55" s="4"/>
      <c r="N55" s="5"/>
      <c r="O55" s="49"/>
      <c r="T55" s="128"/>
      <c r="W55" s="5"/>
      <c r="X55" s="50"/>
      <c r="Y55" s="9"/>
      <c r="AC55" s="5"/>
      <c r="AD55" s="50"/>
      <c r="AE55" s="6"/>
      <c r="AG55" s="50"/>
      <c r="AH55" s="7"/>
      <c r="AK55" s="5"/>
      <c r="AL55" s="50"/>
      <c r="AM55" s="11"/>
    </row>
    <row r="56" spans="4:39" x14ac:dyDescent="0.2">
      <c r="D56" s="102"/>
      <c r="J56" s="4"/>
      <c r="N56" s="5"/>
      <c r="O56" s="49"/>
      <c r="T56" s="128"/>
      <c r="W56" s="5"/>
      <c r="X56" s="50"/>
      <c r="Y56" s="9"/>
      <c r="AC56" s="5"/>
      <c r="AD56" s="50"/>
      <c r="AE56" s="6"/>
      <c r="AG56" s="50"/>
      <c r="AH56" s="7"/>
      <c r="AK56" s="5"/>
      <c r="AL56" s="50"/>
      <c r="AM56" s="11"/>
    </row>
    <row r="57" spans="4:39" x14ac:dyDescent="0.2">
      <c r="D57" s="102"/>
      <c r="J57" s="4"/>
      <c r="N57" s="5"/>
      <c r="O57" s="49"/>
      <c r="T57" s="128"/>
      <c r="W57" s="5"/>
      <c r="X57" s="50"/>
      <c r="Y57" s="9"/>
      <c r="AC57" s="5"/>
      <c r="AD57" s="50"/>
      <c r="AE57" s="6"/>
      <c r="AG57" s="50"/>
      <c r="AH57" s="7"/>
      <c r="AK57" s="5"/>
      <c r="AL57" s="50"/>
      <c r="AM57" s="11"/>
    </row>
    <row r="58" spans="4:39" x14ac:dyDescent="0.2">
      <c r="J58" s="4"/>
      <c r="N58" s="5"/>
      <c r="O58" s="49"/>
      <c r="T58" s="128"/>
      <c r="W58" s="5"/>
      <c r="X58" s="50"/>
      <c r="Y58" s="9"/>
      <c r="AC58" s="5"/>
      <c r="AD58" s="50"/>
      <c r="AE58" s="6"/>
      <c r="AG58" s="50"/>
      <c r="AH58" s="7"/>
      <c r="AK58" s="5"/>
      <c r="AL58" s="50"/>
      <c r="AM58" s="11"/>
    </row>
    <row r="59" spans="4:39" x14ac:dyDescent="0.2">
      <c r="J59" s="4"/>
      <c r="N59" s="5"/>
      <c r="O59" s="49"/>
      <c r="T59" s="128"/>
      <c r="W59" s="5"/>
      <c r="X59" s="50"/>
      <c r="Y59" s="9"/>
      <c r="AC59" s="5"/>
      <c r="AD59" s="50"/>
      <c r="AE59" s="6"/>
      <c r="AG59" s="50"/>
      <c r="AH59" s="7"/>
      <c r="AK59" s="5"/>
      <c r="AL59" s="50"/>
      <c r="AM59" s="11"/>
    </row>
    <row r="60" spans="4:39" x14ac:dyDescent="0.2">
      <c r="D60" s="102"/>
      <c r="J60" s="4"/>
      <c r="N60" s="5"/>
      <c r="O60" s="49"/>
      <c r="T60" s="128"/>
      <c r="W60" s="5"/>
      <c r="X60" s="50"/>
      <c r="Y60" s="9"/>
      <c r="AC60" s="5"/>
      <c r="AD60" s="50"/>
      <c r="AE60" s="6"/>
      <c r="AG60" s="50"/>
      <c r="AH60" s="7"/>
      <c r="AK60" s="5"/>
      <c r="AL60" s="50"/>
      <c r="AM60" s="11"/>
    </row>
    <row r="61" spans="4:39" x14ac:dyDescent="0.2">
      <c r="D61" s="102"/>
      <c r="J61" s="4"/>
      <c r="N61" s="5"/>
      <c r="O61" s="49"/>
      <c r="T61" s="128"/>
      <c r="W61" s="5"/>
      <c r="X61" s="50"/>
      <c r="Y61" s="9"/>
      <c r="AC61" s="5"/>
      <c r="AD61" s="50"/>
      <c r="AE61" s="6"/>
      <c r="AG61" s="50"/>
      <c r="AH61" s="7"/>
      <c r="AK61" s="5"/>
      <c r="AL61" s="50"/>
      <c r="AM61" s="11"/>
    </row>
    <row r="62" spans="4:39" x14ac:dyDescent="0.2">
      <c r="J62" s="4"/>
      <c r="N62" s="5"/>
      <c r="O62" s="49"/>
      <c r="T62" s="128"/>
      <c r="W62" s="5"/>
      <c r="X62" s="50"/>
      <c r="Y62" s="9"/>
      <c r="AC62" s="5"/>
      <c r="AD62" s="50"/>
      <c r="AE62" s="6"/>
      <c r="AG62" s="50"/>
      <c r="AH62" s="7"/>
      <c r="AK62" s="5"/>
      <c r="AL62" s="50"/>
      <c r="AM62" s="11"/>
    </row>
    <row r="63" spans="4:39" x14ac:dyDescent="0.2">
      <c r="J63" s="4"/>
      <c r="N63" s="5"/>
      <c r="O63" s="49"/>
      <c r="T63" s="128"/>
      <c r="W63" s="5"/>
      <c r="X63" s="50"/>
      <c r="Y63" s="9"/>
      <c r="AC63" s="5"/>
      <c r="AD63" s="50"/>
      <c r="AE63" s="6"/>
      <c r="AG63" s="50"/>
      <c r="AH63" s="7"/>
      <c r="AK63" s="5"/>
      <c r="AL63" s="50"/>
      <c r="AM63" s="11"/>
    </row>
    <row r="64" spans="4:39" x14ac:dyDescent="0.2">
      <c r="J64" s="4"/>
      <c r="N64" s="5"/>
      <c r="O64" s="49"/>
      <c r="T64" s="128"/>
      <c r="W64" s="5"/>
      <c r="X64" s="50"/>
      <c r="Y64" s="9"/>
      <c r="AC64" s="5"/>
      <c r="AD64" s="50"/>
      <c r="AE64" s="6"/>
      <c r="AG64" s="50"/>
      <c r="AH64" s="7"/>
      <c r="AK64" s="5"/>
      <c r="AL64" s="50"/>
      <c r="AM64" s="11"/>
    </row>
    <row r="65" spans="4:39" x14ac:dyDescent="0.2">
      <c r="J65" s="4"/>
      <c r="N65" s="5"/>
      <c r="O65" s="49"/>
      <c r="T65" s="128"/>
      <c r="W65" s="5"/>
      <c r="X65" s="50"/>
      <c r="Y65" s="9"/>
      <c r="AC65" s="5"/>
      <c r="AD65" s="50"/>
      <c r="AE65" s="6"/>
      <c r="AG65" s="50"/>
      <c r="AH65" s="7"/>
      <c r="AK65" s="5"/>
      <c r="AL65" s="50"/>
      <c r="AM65" s="11"/>
    </row>
    <row r="66" spans="4:39" x14ac:dyDescent="0.2">
      <c r="J66" s="4"/>
      <c r="N66" s="5"/>
      <c r="O66" s="49"/>
      <c r="T66" s="128"/>
      <c r="W66" s="5"/>
      <c r="X66" s="50"/>
      <c r="Y66" s="9"/>
      <c r="AC66" s="5"/>
      <c r="AD66" s="50"/>
      <c r="AE66" s="6"/>
      <c r="AG66" s="50"/>
      <c r="AH66" s="7"/>
      <c r="AK66" s="5"/>
      <c r="AL66" s="50"/>
      <c r="AM66" s="11"/>
    </row>
    <row r="67" spans="4:39" x14ac:dyDescent="0.2">
      <c r="D67" s="102"/>
      <c r="J67" s="4"/>
      <c r="N67" s="5"/>
      <c r="O67" s="49"/>
      <c r="T67" s="128"/>
      <c r="W67" s="5"/>
      <c r="X67" s="50"/>
      <c r="Y67" s="9"/>
      <c r="AC67" s="5"/>
      <c r="AD67" s="50"/>
      <c r="AE67" s="6"/>
      <c r="AG67" s="50"/>
      <c r="AH67" s="7"/>
      <c r="AK67" s="5"/>
      <c r="AL67" s="50"/>
      <c r="AM67" s="11"/>
    </row>
    <row r="68" spans="4:39" x14ac:dyDescent="0.2">
      <c r="D68" s="102"/>
      <c r="J68" s="4"/>
      <c r="N68" s="5"/>
      <c r="O68" s="49"/>
      <c r="T68" s="128"/>
      <c r="W68" s="5"/>
      <c r="X68" s="50"/>
      <c r="Y68" s="9"/>
      <c r="AC68" s="5"/>
      <c r="AD68" s="50"/>
      <c r="AE68" s="6"/>
      <c r="AG68" s="50"/>
      <c r="AH68" s="7"/>
      <c r="AK68" s="5"/>
      <c r="AL68" s="50"/>
      <c r="AM68" s="11"/>
    </row>
    <row r="69" spans="4:39" x14ac:dyDescent="0.2">
      <c r="D69" s="102"/>
      <c r="J69" s="4"/>
      <c r="N69" s="5"/>
      <c r="O69" s="49"/>
      <c r="T69" s="128"/>
      <c r="W69" s="5"/>
      <c r="X69" s="50"/>
      <c r="Y69" s="9"/>
      <c r="AC69" s="5"/>
      <c r="AD69" s="50"/>
      <c r="AE69" s="6"/>
      <c r="AG69" s="50"/>
      <c r="AH69" s="7"/>
      <c r="AK69" s="5"/>
      <c r="AL69" s="50"/>
      <c r="AM69" s="11"/>
    </row>
    <row r="70" spans="4:39" x14ac:dyDescent="0.2">
      <c r="D70" s="102"/>
      <c r="J70" s="4"/>
      <c r="N70" s="5"/>
      <c r="O70" s="49"/>
      <c r="T70" s="128"/>
      <c r="W70" s="5"/>
      <c r="X70" s="50"/>
      <c r="Y70" s="9"/>
      <c r="AC70" s="5"/>
      <c r="AD70" s="50"/>
      <c r="AE70" s="6"/>
      <c r="AG70" s="50"/>
      <c r="AH70" s="7"/>
      <c r="AK70" s="5"/>
      <c r="AL70" s="50"/>
      <c r="AM70" s="11"/>
    </row>
    <row r="71" spans="4:39" x14ac:dyDescent="0.2">
      <c r="J71" s="4"/>
      <c r="N71" s="5"/>
      <c r="O71" s="49"/>
      <c r="T71" s="128"/>
      <c r="W71" s="5"/>
      <c r="X71" s="50"/>
      <c r="Y71" s="9"/>
      <c r="AC71" s="5"/>
      <c r="AD71" s="50"/>
      <c r="AE71" s="6"/>
      <c r="AG71" s="50"/>
      <c r="AH71" s="7"/>
      <c r="AK71" s="5"/>
      <c r="AL71" s="50"/>
      <c r="AM71" s="11"/>
    </row>
    <row r="72" spans="4:39" x14ac:dyDescent="0.2">
      <c r="J72" s="4"/>
      <c r="N72" s="5"/>
      <c r="O72" s="49"/>
      <c r="T72" s="128"/>
      <c r="W72" s="5"/>
      <c r="X72" s="50"/>
      <c r="Y72" s="9"/>
      <c r="AC72" s="5"/>
      <c r="AD72" s="50"/>
      <c r="AE72" s="6"/>
      <c r="AG72" s="50"/>
      <c r="AH72" s="7"/>
      <c r="AK72" s="5"/>
      <c r="AL72" s="50"/>
      <c r="AM72" s="11"/>
    </row>
    <row r="73" spans="4:39" x14ac:dyDescent="0.2">
      <c r="J73" s="4"/>
      <c r="N73" s="5"/>
      <c r="O73" s="49"/>
      <c r="T73" s="128"/>
      <c r="W73" s="5"/>
      <c r="X73" s="50"/>
      <c r="Y73" s="9"/>
      <c r="AC73" s="5"/>
      <c r="AD73" s="50"/>
      <c r="AE73" s="6"/>
      <c r="AG73" s="50"/>
      <c r="AH73" s="7"/>
      <c r="AK73" s="5"/>
      <c r="AL73" s="50"/>
      <c r="AM73" s="11"/>
    </row>
    <row r="74" spans="4:39" x14ac:dyDescent="0.2">
      <c r="J74" s="4"/>
      <c r="N74" s="5"/>
      <c r="O74" s="49"/>
      <c r="T74" s="128"/>
      <c r="W74" s="5"/>
      <c r="X74" s="50"/>
      <c r="Y74" s="9"/>
      <c r="AC74" s="5"/>
      <c r="AD74" s="50"/>
      <c r="AE74" s="6"/>
      <c r="AG74" s="50"/>
      <c r="AH74" s="7"/>
      <c r="AK74" s="5"/>
      <c r="AL74" s="50"/>
      <c r="AM74" s="11"/>
    </row>
    <row r="75" spans="4:39" x14ac:dyDescent="0.2">
      <c r="J75" s="4"/>
      <c r="N75" s="5"/>
      <c r="O75" s="49"/>
      <c r="T75" s="128"/>
      <c r="W75" s="5"/>
      <c r="X75" s="50"/>
      <c r="Y75" s="9"/>
      <c r="AC75" s="5"/>
      <c r="AD75" s="50"/>
      <c r="AE75" s="6"/>
      <c r="AG75" s="50"/>
      <c r="AH75" s="7"/>
      <c r="AK75" s="5"/>
      <c r="AL75" s="50"/>
      <c r="AM75" s="11"/>
    </row>
    <row r="76" spans="4:39" x14ac:dyDescent="0.2">
      <c r="J76" s="4"/>
      <c r="N76" s="5"/>
      <c r="O76" s="49"/>
      <c r="T76" s="128"/>
      <c r="W76" s="5"/>
      <c r="X76" s="50"/>
      <c r="Y76" s="9"/>
      <c r="AC76" s="5"/>
      <c r="AD76" s="50"/>
      <c r="AE76" s="6"/>
      <c r="AG76" s="50"/>
      <c r="AH76" s="7"/>
      <c r="AK76" s="5"/>
      <c r="AL76" s="50"/>
      <c r="AM76" s="11"/>
    </row>
    <row r="77" spans="4:39" x14ac:dyDescent="0.2">
      <c r="J77" s="4"/>
      <c r="N77" s="5"/>
      <c r="O77" s="49"/>
      <c r="T77" s="128"/>
      <c r="W77" s="5"/>
      <c r="X77" s="50"/>
      <c r="Y77" s="9"/>
      <c r="AC77" s="5"/>
      <c r="AD77" s="50"/>
      <c r="AE77" s="6"/>
      <c r="AG77" s="50"/>
      <c r="AH77" s="7"/>
      <c r="AK77" s="5"/>
      <c r="AL77" s="50"/>
      <c r="AM77" s="11"/>
    </row>
    <row r="78" spans="4:39" x14ac:dyDescent="0.2">
      <c r="J78" s="4"/>
      <c r="N78" s="5"/>
      <c r="O78" s="49"/>
      <c r="T78" s="128"/>
      <c r="W78" s="5"/>
      <c r="X78" s="50"/>
      <c r="Y78" s="9"/>
      <c r="AC78" s="5"/>
      <c r="AD78" s="50"/>
      <c r="AE78" s="6"/>
      <c r="AG78" s="50"/>
      <c r="AH78" s="7"/>
      <c r="AK78" s="5"/>
      <c r="AL78" s="50"/>
      <c r="AM78" s="11"/>
    </row>
    <row r="79" spans="4:39" x14ac:dyDescent="0.2">
      <c r="D79" s="102"/>
      <c r="J79" s="4"/>
      <c r="N79" s="5"/>
      <c r="O79" s="49"/>
      <c r="T79" s="128"/>
      <c r="W79" s="5"/>
      <c r="X79" s="50"/>
      <c r="Y79" s="9"/>
      <c r="AC79" s="5"/>
      <c r="AD79" s="50"/>
      <c r="AE79" s="6"/>
      <c r="AG79" s="50"/>
      <c r="AH79" s="7"/>
      <c r="AK79" s="5"/>
      <c r="AL79" s="50"/>
      <c r="AM79" s="11"/>
    </row>
    <row r="80" spans="4:39" x14ac:dyDescent="0.2">
      <c r="D80" s="102"/>
      <c r="J80" s="4"/>
      <c r="N80" s="5"/>
      <c r="O80" s="49"/>
      <c r="T80" s="128"/>
      <c r="W80" s="5"/>
      <c r="X80" s="50"/>
      <c r="Y80" s="9"/>
      <c r="AC80" s="5"/>
      <c r="AD80" s="50"/>
      <c r="AE80" s="6"/>
      <c r="AG80" s="50"/>
      <c r="AH80" s="7"/>
      <c r="AK80" s="5"/>
      <c r="AL80" s="50"/>
      <c r="AM80" s="11"/>
    </row>
    <row r="81" spans="1:44" x14ac:dyDescent="0.2">
      <c r="D81" s="102"/>
      <c r="J81" s="4"/>
      <c r="N81" s="5"/>
      <c r="O81" s="49"/>
      <c r="T81" s="128"/>
      <c r="W81" s="5"/>
      <c r="X81" s="50"/>
      <c r="Y81" s="9"/>
      <c r="AC81" s="5"/>
      <c r="AD81" s="50"/>
      <c r="AE81" s="6"/>
      <c r="AG81" s="50"/>
      <c r="AH81" s="7"/>
      <c r="AK81" s="5"/>
      <c r="AL81" s="50"/>
      <c r="AM81" s="11"/>
    </row>
    <row r="82" spans="1:44" x14ac:dyDescent="0.2">
      <c r="J82" s="4"/>
      <c r="N82" s="5"/>
      <c r="O82" s="49"/>
      <c r="T82" s="128"/>
      <c r="W82" s="5"/>
      <c r="X82" s="50"/>
      <c r="Y82" s="9"/>
      <c r="AC82" s="5"/>
      <c r="AD82" s="50"/>
      <c r="AE82" s="6"/>
      <c r="AG82" s="50"/>
      <c r="AH82" s="7"/>
      <c r="AK82" s="5"/>
      <c r="AL82" s="50"/>
      <c r="AM82" s="11"/>
    </row>
    <row r="83" spans="1:44" x14ac:dyDescent="0.2">
      <c r="J83" s="4"/>
      <c r="N83" s="5"/>
      <c r="O83" s="49"/>
      <c r="T83" s="128"/>
      <c r="W83" s="5"/>
      <c r="X83" s="50"/>
      <c r="Y83" s="9"/>
      <c r="AC83" s="5"/>
      <c r="AD83" s="50"/>
      <c r="AE83" s="6"/>
      <c r="AG83" s="50"/>
      <c r="AH83" s="7"/>
      <c r="AK83" s="5"/>
      <c r="AL83" s="50"/>
      <c r="AM83" s="11"/>
    </row>
    <row r="84" spans="1:44" x14ac:dyDescent="0.2">
      <c r="J84" s="4"/>
      <c r="N84" s="5"/>
      <c r="O84" s="49"/>
      <c r="T84" s="128"/>
      <c r="W84" s="5"/>
      <c r="X84" s="50"/>
      <c r="Y84" s="9"/>
      <c r="AC84" s="5"/>
      <c r="AD84" s="50"/>
      <c r="AE84" s="6"/>
      <c r="AG84" s="50"/>
      <c r="AH84" s="7"/>
      <c r="AK84" s="5"/>
      <c r="AL84" s="50"/>
      <c r="AM84" s="11"/>
    </row>
    <row r="85" spans="1:44" x14ac:dyDescent="0.2">
      <c r="J85" s="4"/>
      <c r="N85" s="5"/>
      <c r="O85" s="49"/>
      <c r="T85" s="128"/>
      <c r="W85" s="5"/>
      <c r="X85" s="50"/>
      <c r="Y85" s="9"/>
      <c r="AC85" s="5"/>
      <c r="AD85" s="50"/>
      <c r="AE85" s="6"/>
      <c r="AG85" s="50"/>
      <c r="AH85" s="7"/>
      <c r="AK85" s="5"/>
      <c r="AL85" s="50"/>
      <c r="AM85" s="11"/>
    </row>
    <row r="86" spans="1:44" x14ac:dyDescent="0.2">
      <c r="J86" s="4"/>
      <c r="N86" s="5"/>
      <c r="O86" s="49"/>
      <c r="T86" s="128"/>
      <c r="W86" s="5"/>
      <c r="X86" s="50"/>
      <c r="Y86" s="9"/>
      <c r="AC86" s="5"/>
      <c r="AD86" s="50"/>
      <c r="AE86" s="6"/>
      <c r="AG86" s="50"/>
      <c r="AH86" s="7"/>
      <c r="AK86" s="5"/>
      <c r="AL86" s="50"/>
      <c r="AM86" s="11"/>
    </row>
    <row r="87" spans="1:44" x14ac:dyDescent="0.2">
      <c r="J87" s="4"/>
      <c r="N87" s="5"/>
      <c r="O87" s="49"/>
      <c r="T87" s="128"/>
      <c r="W87" s="5"/>
      <c r="X87" s="50"/>
      <c r="Y87" s="9"/>
      <c r="AC87" s="5"/>
      <c r="AD87" s="50"/>
      <c r="AE87" s="6"/>
      <c r="AG87" s="50"/>
      <c r="AH87" s="7"/>
      <c r="AK87" s="5"/>
      <c r="AL87" s="50"/>
      <c r="AM87" s="11"/>
    </row>
    <row r="88" spans="1:44" x14ac:dyDescent="0.2">
      <c r="J88" s="4"/>
      <c r="N88" s="5"/>
      <c r="O88" s="49"/>
      <c r="T88" s="128"/>
      <c r="W88" s="5"/>
      <c r="X88" s="50"/>
      <c r="Y88" s="9"/>
      <c r="AC88" s="5"/>
      <c r="AD88" s="50"/>
      <c r="AE88" s="6"/>
      <c r="AG88" s="50"/>
      <c r="AH88" s="7"/>
      <c r="AK88" s="5"/>
      <c r="AL88" s="50"/>
      <c r="AM88" s="11"/>
    </row>
    <row r="89" spans="1:44" x14ac:dyDescent="0.2">
      <c r="J89" s="4"/>
      <c r="N89" s="5"/>
      <c r="O89" s="49"/>
      <c r="T89" s="128"/>
      <c r="W89" s="5"/>
      <c r="X89" s="50"/>
      <c r="Y89" s="9"/>
      <c r="AC89" s="5"/>
      <c r="AD89" s="50"/>
      <c r="AE89" s="6"/>
      <c r="AG89" s="50"/>
      <c r="AH89" s="7"/>
      <c r="AK89" s="5"/>
      <c r="AL89" s="50"/>
      <c r="AM89" s="11"/>
    </row>
    <row r="90" spans="1:44" x14ac:dyDescent="0.2">
      <c r="J90" s="4"/>
      <c r="N90" s="5"/>
      <c r="O90" s="49"/>
      <c r="T90" s="128"/>
      <c r="W90" s="5"/>
      <c r="X90" s="50"/>
      <c r="Y90" s="9"/>
      <c r="AC90" s="5"/>
      <c r="AD90" s="50"/>
      <c r="AE90" s="6"/>
      <c r="AG90" s="50"/>
      <c r="AH90" s="7"/>
      <c r="AK90" s="5"/>
      <c r="AL90" s="50"/>
      <c r="AM90" s="11"/>
    </row>
    <row r="91" spans="1:44" x14ac:dyDescent="0.2">
      <c r="J91" s="4"/>
      <c r="N91" s="5"/>
      <c r="O91" s="49"/>
      <c r="T91" s="128"/>
      <c r="W91" s="5"/>
      <c r="X91" s="50"/>
      <c r="Y91" s="9"/>
      <c r="AC91" s="5"/>
      <c r="AD91" s="50"/>
      <c r="AE91" s="6"/>
      <c r="AG91" s="50"/>
      <c r="AH91" s="7"/>
      <c r="AK91" s="5"/>
      <c r="AL91" s="50"/>
      <c r="AM91" s="11"/>
    </row>
    <row r="92" spans="1:44" x14ac:dyDescent="0.2">
      <c r="J92" s="4"/>
      <c r="N92" s="5"/>
      <c r="O92" s="49"/>
      <c r="T92" s="128"/>
      <c r="W92" s="5"/>
      <c r="X92" s="50"/>
      <c r="Y92" s="9"/>
      <c r="AC92" s="5"/>
      <c r="AD92" s="50"/>
      <c r="AE92" s="6"/>
      <c r="AG92" s="50"/>
      <c r="AH92" s="7"/>
      <c r="AK92" s="5"/>
      <c r="AL92" s="50"/>
      <c r="AM92" s="11"/>
    </row>
    <row r="93" spans="1:44" x14ac:dyDescent="0.2">
      <c r="D93" s="102"/>
      <c r="J93" s="4"/>
      <c r="N93" s="5"/>
      <c r="O93" s="49"/>
      <c r="T93" s="128"/>
      <c r="W93" s="5"/>
      <c r="X93" s="50"/>
      <c r="Y93" s="9"/>
      <c r="AC93" s="5"/>
      <c r="AD93" s="50"/>
      <c r="AE93" s="6"/>
      <c r="AG93" s="50"/>
      <c r="AH93" s="7"/>
      <c r="AK93" s="5"/>
      <c r="AL93" s="50"/>
      <c r="AM93" s="11"/>
    </row>
    <row r="94" spans="1:44" x14ac:dyDescent="0.2">
      <c r="D94" s="102"/>
      <c r="J94" s="4"/>
      <c r="N94" s="5"/>
      <c r="O94" s="49"/>
      <c r="T94" s="128"/>
      <c r="W94" s="5"/>
      <c r="X94" s="50"/>
      <c r="Y94" s="9"/>
      <c r="AC94" s="5"/>
      <c r="AD94" s="50"/>
      <c r="AE94" s="6"/>
      <c r="AG94" s="50"/>
      <c r="AH94" s="7"/>
      <c r="AK94" s="5"/>
      <c r="AL94" s="50"/>
      <c r="AM94" s="11"/>
    </row>
    <row r="95" spans="1:44" x14ac:dyDescent="0.2">
      <c r="D95" s="102"/>
      <c r="J95" s="4"/>
      <c r="N95" s="5"/>
      <c r="O95" s="49"/>
      <c r="T95" s="128"/>
      <c r="W95" s="5"/>
      <c r="X95" s="50"/>
      <c r="Y95" s="9"/>
      <c r="AC95" s="5"/>
      <c r="AD95" s="50"/>
      <c r="AE95" s="6"/>
      <c r="AG95" s="50"/>
      <c r="AH95" s="7"/>
      <c r="AK95" s="5"/>
      <c r="AL95" s="50"/>
      <c r="AM95" s="11"/>
    </row>
    <row r="96" spans="1:44" s="102" customFormat="1" x14ac:dyDescent="0.2">
      <c r="A96" s="97"/>
      <c r="B96" s="143"/>
      <c r="C96" s="98"/>
      <c r="D96" s="98"/>
      <c r="E96" s="99"/>
      <c r="F96" s="99"/>
      <c r="G96" s="99"/>
      <c r="H96" s="143"/>
      <c r="I96" s="133"/>
      <c r="J96" s="4"/>
      <c r="K96" s="134"/>
      <c r="L96" s="134"/>
      <c r="M96" s="134"/>
      <c r="N96" s="5"/>
      <c r="O96" s="49"/>
      <c r="P96" s="136"/>
      <c r="Q96" s="141"/>
      <c r="R96" s="99"/>
      <c r="S96" s="99"/>
      <c r="T96" s="128"/>
      <c r="U96" s="134"/>
      <c r="V96" s="134"/>
      <c r="W96" s="5"/>
      <c r="X96" s="50"/>
      <c r="Y96" s="9"/>
      <c r="Z96" s="140"/>
      <c r="AA96" s="134"/>
      <c r="AB96" s="134"/>
      <c r="AC96" s="5"/>
      <c r="AD96" s="50"/>
      <c r="AE96" s="6"/>
      <c r="AF96" s="134"/>
      <c r="AG96" s="50"/>
      <c r="AH96" s="7"/>
      <c r="AI96" s="134"/>
      <c r="AJ96" s="134"/>
      <c r="AK96" s="5"/>
      <c r="AL96" s="50"/>
      <c r="AM96" s="11"/>
      <c r="AN96" s="134"/>
      <c r="AO96" s="78"/>
      <c r="AP96" s="96"/>
      <c r="AQ96" s="137"/>
      <c r="AR96" s="65"/>
    </row>
  </sheetData>
  <sortState ref="A2:AT96">
    <sortCondition ref="B2:B96"/>
  </sortState>
  <conditionalFormatting sqref="AP3">
    <cfRule type="expression" dxfId="5" priority="33">
      <formula>"SI(Q2&lt;=150)"</formula>
    </cfRule>
    <cfRule type="expression" dxfId="4" priority="34">
      <formula>IF(AM1048544&lt;=150,"Exurban")</formula>
    </cfRule>
    <cfRule type="expression" dxfId="3" priority="35">
      <formula>IF(AM1048544&lt;=150,"Exurban")</formula>
    </cfRule>
    <cfRule type="expression" priority="36">
      <formula>IF(AS4&lt;=150,"Exurban")</formula>
    </cfRule>
  </conditionalFormatting>
  <conditionalFormatting sqref="AP3">
    <cfRule type="expression" dxfId="2" priority="37">
      <formula>"SI(Q2&lt;=150)"</formula>
    </cfRule>
    <cfRule type="expression" dxfId="1" priority="38">
      <formula>IF(AK1048544&lt;=150,"Exurban")</formula>
    </cfRule>
    <cfRule type="expression" dxfId="0" priority="39">
      <formula>IF(AK1048544&lt;=150,"Exurban")</formula>
    </cfRule>
    <cfRule type="expression" priority="40">
      <formula>IF(AS4&lt;=150,"Exurban")</formula>
    </cfRule>
  </conditionalFormatting>
  <pageMargins left="0.51181102362204722" right="0.51181102362204722" top="0.23622047244094491" bottom="0.31496062992125984" header="0.31496062992125984" footer="0.11811023622047245"/>
  <pageSetup paperSize="3" orientation="landscape" r:id="rId1"/>
  <headerFoot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A16" sqref="A16"/>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8" bestFit="1" customWidth="1"/>
  </cols>
  <sheetData>
    <row r="1" spans="1:7" ht="15.75" x14ac:dyDescent="0.25">
      <c r="A1" s="12"/>
      <c r="B1" s="13" t="s">
        <v>2</v>
      </c>
      <c r="C1" s="270" t="s">
        <v>0</v>
      </c>
      <c r="D1" s="271"/>
      <c r="E1" s="272" t="s">
        <v>21</v>
      </c>
      <c r="F1" s="273"/>
    </row>
    <row r="2" spans="1:7" ht="45.75" thickBot="1" x14ac:dyDescent="0.3">
      <c r="A2" s="14"/>
      <c r="B2" s="15" t="s">
        <v>1</v>
      </c>
      <c r="C2" s="16" t="s">
        <v>9</v>
      </c>
      <c r="D2" s="44" t="s">
        <v>57</v>
      </c>
      <c r="E2" s="16" t="s">
        <v>9</v>
      </c>
      <c r="F2" s="17" t="s">
        <v>57</v>
      </c>
      <c r="G2" s="3"/>
    </row>
    <row r="3" spans="1:7" x14ac:dyDescent="0.25">
      <c r="A3" s="18" t="s">
        <v>22</v>
      </c>
      <c r="B3" s="19"/>
      <c r="C3" s="20">
        <v>4.9200000000000001E-2</v>
      </c>
      <c r="D3" s="21">
        <v>6.8900000000000003E-2</v>
      </c>
      <c r="E3" s="22">
        <v>4.8599999999999997E-2</v>
      </c>
      <c r="F3" s="23">
        <v>0.16250000000000001</v>
      </c>
      <c r="G3" s="10"/>
    </row>
    <row r="4" spans="1:7" ht="17.25" x14ac:dyDescent="0.25">
      <c r="A4" s="24" t="s">
        <v>23</v>
      </c>
      <c r="B4" s="25" t="s">
        <v>24</v>
      </c>
      <c r="C4" s="26"/>
      <c r="D4" s="27"/>
      <c r="E4" s="28"/>
      <c r="F4" s="29"/>
      <c r="G4" s="41"/>
    </row>
    <row r="5" spans="1:7" ht="15.75" x14ac:dyDescent="0.25">
      <c r="A5" s="24" t="s">
        <v>25</v>
      </c>
      <c r="B5" s="30"/>
      <c r="C5" s="31">
        <f>C3*1.5</f>
        <v>7.3800000000000004E-2</v>
      </c>
      <c r="D5" s="32">
        <f>D3*1.5</f>
        <v>0.10335</v>
      </c>
      <c r="E5" s="33"/>
      <c r="F5" s="34"/>
      <c r="G5" s="42"/>
    </row>
    <row r="6" spans="1:7" ht="16.5" thickBot="1" x14ac:dyDescent="0.3">
      <c r="A6" s="35" t="s">
        <v>26</v>
      </c>
      <c r="B6" s="36"/>
      <c r="C6" s="37"/>
      <c r="D6" s="38"/>
      <c r="E6" s="39">
        <f>E3*1.5</f>
        <v>7.2899999999999993E-2</v>
      </c>
      <c r="F6" s="40">
        <f>F3*0.5</f>
        <v>8.1250000000000003E-2</v>
      </c>
      <c r="G6" s="10"/>
    </row>
    <row r="7" spans="1:7" x14ac:dyDescent="0.25">
      <c r="B7" s="8"/>
      <c r="C7" s="10"/>
      <c r="D7" s="10"/>
      <c r="E7" s="10"/>
      <c r="F7" s="10"/>
    </row>
    <row r="8" spans="1:7" x14ac:dyDescent="0.25">
      <c r="A8" s="1" t="s">
        <v>58</v>
      </c>
    </row>
    <row r="9" spans="1:7" s="2" customFormat="1" x14ac:dyDescent="0.25">
      <c r="G9" s="8"/>
    </row>
    <row r="10" spans="1:7" s="2" customFormat="1" x14ac:dyDescent="0.25">
      <c r="A10" s="278" t="s">
        <v>207</v>
      </c>
      <c r="G10" s="8"/>
    </row>
    <row r="11" spans="1:7" s="2" customFormat="1" x14ac:dyDescent="0.25">
      <c r="A11" s="292" t="s">
        <v>208</v>
      </c>
      <c r="G11" s="8"/>
    </row>
    <row r="12" spans="1:7" s="2" customFormat="1" x14ac:dyDescent="0.25">
      <c r="A12" s="292" t="s">
        <v>209</v>
      </c>
      <c r="G12" s="8"/>
    </row>
    <row r="13" spans="1:7" s="2" customFormat="1" x14ac:dyDescent="0.25">
      <c r="A13" s="293" t="s">
        <v>210</v>
      </c>
      <c r="G13" s="8"/>
    </row>
    <row r="14" spans="1:7" s="2" customFormat="1" x14ac:dyDescent="0.25">
      <c r="A14" s="292" t="s">
        <v>211</v>
      </c>
      <c r="G14" s="8"/>
    </row>
  </sheetData>
  <mergeCells count="2">
    <mergeCell ref="C1:D1"/>
    <mergeCell ref="E1:F1"/>
  </mergeCells>
  <hyperlinks>
    <hyperlink ref="A13" r:id="rId1" display="“T9” updates this method to calculate floors using total raw count sums to arrive at CMA thresholds. This method matches that used by Statistics Canada. " xr:uid="{1639EA9A-A79A-4B63-A3BD-FB1A64C02D3B}"/>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5"/>
  <sheetViews>
    <sheetView tabSelected="1" zoomScaleNormal="100" workbookViewId="0">
      <selection activeCell="I2" sqref="I2"/>
    </sheetView>
  </sheetViews>
  <sheetFormatPr defaultRowHeight="15" x14ac:dyDescent="0.25"/>
  <cols>
    <col min="1" max="1" width="12.7109375" style="190" customWidth="1"/>
    <col min="2" max="8" width="10.7109375" style="190" customWidth="1"/>
    <col min="9" max="9" width="11" style="190" customWidth="1"/>
    <col min="10" max="16384" width="9.140625" style="190"/>
  </cols>
  <sheetData>
    <row r="1" spans="1:21" ht="62.25" customHeight="1" thickBot="1" x14ac:dyDescent="0.3">
      <c r="B1" s="274" t="s">
        <v>126</v>
      </c>
      <c r="C1" s="275"/>
      <c r="D1" s="276" t="s">
        <v>59</v>
      </c>
      <c r="E1" s="277"/>
      <c r="F1" s="233"/>
      <c r="G1" s="233"/>
      <c r="H1" s="233"/>
      <c r="J1" s="294" t="s">
        <v>212</v>
      </c>
      <c r="K1" s="295"/>
      <c r="L1" s="295"/>
      <c r="M1" s="295"/>
      <c r="N1" s="295"/>
      <c r="O1" s="295"/>
      <c r="P1" s="295"/>
      <c r="Q1" s="296"/>
    </row>
    <row r="2" spans="1:21" ht="59.25" customHeight="1" thickBot="1" x14ac:dyDescent="0.3">
      <c r="A2" s="191" t="s">
        <v>60</v>
      </c>
      <c r="B2" s="192" t="s">
        <v>16</v>
      </c>
      <c r="C2" s="193" t="s">
        <v>17</v>
      </c>
      <c r="D2" s="192" t="s">
        <v>18</v>
      </c>
      <c r="E2" s="193" t="s">
        <v>19</v>
      </c>
      <c r="F2" s="192" t="s">
        <v>20</v>
      </c>
      <c r="G2" s="193" t="s">
        <v>27</v>
      </c>
      <c r="H2" s="194" t="s">
        <v>28</v>
      </c>
      <c r="J2" s="297"/>
      <c r="K2" s="298"/>
      <c r="L2" s="298"/>
      <c r="M2" s="298"/>
      <c r="N2" s="298"/>
      <c r="O2" s="298"/>
      <c r="P2" s="298"/>
      <c r="Q2" s="299"/>
      <c r="R2" s="242"/>
      <c r="S2" s="243"/>
      <c r="T2" s="242"/>
      <c r="U2" s="242"/>
    </row>
    <row r="3" spans="1:21" x14ac:dyDescent="0.25">
      <c r="A3" s="195" t="s">
        <v>4</v>
      </c>
      <c r="B3" s="196">
        <v>12506</v>
      </c>
      <c r="C3" s="197">
        <f>B3/B8</f>
        <v>7.9029856013928895E-2</v>
      </c>
      <c r="D3" s="196">
        <v>12333</v>
      </c>
      <c r="E3" s="198">
        <f>D3/D8</f>
        <v>7.4886604448384533E-2</v>
      </c>
      <c r="F3" s="199">
        <f t="shared" ref="F3:F8" si="0">D3-B3</f>
        <v>-173</v>
      </c>
      <c r="G3" s="198">
        <f t="shared" ref="G3:G8" si="1">F3/B3</f>
        <v>-1.3833359987206141E-2</v>
      </c>
      <c r="H3" s="200">
        <f>F3/F8</f>
        <v>-2.6842485378453632E-2</v>
      </c>
      <c r="J3" s="300"/>
      <c r="K3" s="301"/>
      <c r="L3" s="301"/>
      <c r="M3" s="301"/>
      <c r="N3" s="301"/>
      <c r="O3" s="301"/>
      <c r="P3" s="301"/>
      <c r="Q3" s="302"/>
      <c r="R3" s="213"/>
      <c r="S3" s="213"/>
      <c r="T3" s="213"/>
      <c r="U3" s="213"/>
    </row>
    <row r="4" spans="1:21" x14ac:dyDescent="0.25">
      <c r="A4" s="201" t="s">
        <v>5</v>
      </c>
      <c r="B4" s="202">
        <v>17328</v>
      </c>
      <c r="C4" s="203">
        <f>B4/B8</f>
        <v>0.10950178674311209</v>
      </c>
      <c r="D4" s="202">
        <v>16721</v>
      </c>
      <c r="E4" s="204">
        <f>D4/D8</f>
        <v>0.10153076404617188</v>
      </c>
      <c r="F4" s="205">
        <f>D4-B4</f>
        <v>-607</v>
      </c>
      <c r="G4" s="204">
        <f>F4/B4</f>
        <v>-3.503000923361034E-2</v>
      </c>
      <c r="H4" s="206">
        <f>F4/F8</f>
        <v>-9.4181437137117657E-2</v>
      </c>
      <c r="J4" s="213"/>
      <c r="K4" s="213"/>
      <c r="L4" s="213"/>
      <c r="M4" s="213"/>
      <c r="N4" s="213"/>
      <c r="O4" s="213"/>
      <c r="P4" s="213"/>
      <c r="Q4" s="213"/>
      <c r="R4" s="213"/>
      <c r="S4" s="213"/>
      <c r="T4" s="213"/>
      <c r="U4" s="213"/>
    </row>
    <row r="5" spans="1:21" x14ac:dyDescent="0.25">
      <c r="A5" s="207" t="s">
        <v>6</v>
      </c>
      <c r="B5" s="208">
        <v>93920</v>
      </c>
      <c r="C5" s="209">
        <f>B5/B8</f>
        <v>0.5935138395032945</v>
      </c>
      <c r="D5" s="208">
        <v>96604</v>
      </c>
      <c r="E5" s="210">
        <f>D5/D8</f>
        <v>0.5865844106163739</v>
      </c>
      <c r="F5" s="211">
        <f t="shared" si="0"/>
        <v>2684</v>
      </c>
      <c r="G5" s="210">
        <f t="shared" si="1"/>
        <v>2.8577512776831345E-2</v>
      </c>
      <c r="H5" s="212">
        <f>F5/F8</f>
        <v>0.41644642055358116</v>
      </c>
      <c r="J5" s="213"/>
      <c r="K5" s="213"/>
      <c r="L5" s="213"/>
      <c r="M5" s="213"/>
      <c r="N5" s="213"/>
      <c r="O5" s="213"/>
      <c r="P5" s="213"/>
      <c r="Q5" s="213"/>
      <c r="R5" s="213"/>
      <c r="S5" s="213"/>
      <c r="T5" s="213"/>
      <c r="U5" s="213"/>
    </row>
    <row r="6" spans="1:21" x14ac:dyDescent="0.25">
      <c r="A6" s="214" t="s">
        <v>2</v>
      </c>
      <c r="B6" s="215">
        <v>34489.993229544001</v>
      </c>
      <c r="C6" s="216">
        <f>B6/B8</f>
        <v>0.21795451773966454</v>
      </c>
      <c r="D6" s="215">
        <v>39026</v>
      </c>
      <c r="E6" s="217">
        <f>D6/D8</f>
        <v>0.23696786063428643</v>
      </c>
      <c r="F6" s="218">
        <f t="shared" si="0"/>
        <v>4536.0067704559988</v>
      </c>
      <c r="G6" s="217">
        <f t="shared" si="1"/>
        <v>0.13151660367884538</v>
      </c>
      <c r="H6" s="219">
        <f>F6/F8</f>
        <v>0.7038017075868892</v>
      </c>
      <c r="J6" s="213"/>
      <c r="K6" s="213"/>
      <c r="L6" s="213"/>
      <c r="M6" s="213"/>
      <c r="N6" s="213"/>
      <c r="O6" s="213"/>
      <c r="P6" s="213"/>
      <c r="Q6" s="213"/>
      <c r="R6" s="213"/>
      <c r="S6" s="213"/>
      <c r="T6" s="213"/>
      <c r="U6" s="213"/>
    </row>
    <row r="7" spans="1:21" ht="15.75" thickBot="1" x14ac:dyDescent="0.3">
      <c r="A7" s="220" t="s">
        <v>121</v>
      </c>
      <c r="B7" s="221"/>
      <c r="C7" s="222"/>
      <c r="D7" s="221">
        <v>5</v>
      </c>
      <c r="E7" s="223">
        <f>D7/D8</f>
        <v>3.0360254783258141E-5</v>
      </c>
      <c r="F7" s="224"/>
      <c r="G7" s="223"/>
      <c r="H7" s="225"/>
      <c r="J7" s="213"/>
      <c r="K7" s="213"/>
      <c r="L7" s="213"/>
      <c r="M7" s="213"/>
      <c r="N7" s="213"/>
      <c r="O7" s="213"/>
      <c r="P7" s="213"/>
      <c r="Q7" s="213"/>
      <c r="R7" s="213"/>
      <c r="S7" s="213"/>
      <c r="T7" s="213"/>
      <c r="U7" s="213"/>
    </row>
    <row r="8" spans="1:21" ht="15.75" thickBot="1" x14ac:dyDescent="0.3">
      <c r="A8" s="226" t="s">
        <v>7</v>
      </c>
      <c r="B8" s="227">
        <f>SUM(B3:B7)</f>
        <v>158243.99322954399</v>
      </c>
      <c r="C8" s="228"/>
      <c r="D8" s="227">
        <f>SUM(D3:D7)</f>
        <v>164689</v>
      </c>
      <c r="E8" s="229"/>
      <c r="F8" s="230">
        <f t="shared" si="0"/>
        <v>6445.0067704560061</v>
      </c>
      <c r="G8" s="231">
        <f t="shared" si="1"/>
        <v>4.0728286988480328E-2</v>
      </c>
      <c r="H8" s="232"/>
      <c r="I8" s="234"/>
      <c r="J8" s="213"/>
      <c r="K8" s="213"/>
      <c r="L8" s="213"/>
      <c r="M8" s="213"/>
      <c r="N8" s="213"/>
      <c r="O8" s="213"/>
      <c r="P8" s="213"/>
      <c r="Q8" s="213"/>
      <c r="R8" s="213"/>
      <c r="S8" s="213"/>
      <c r="T8" s="213"/>
      <c r="U8" s="213"/>
    </row>
    <row r="9" spans="1:21" ht="12.75" customHeight="1" thickBot="1" x14ac:dyDescent="0.3">
      <c r="A9" s="235"/>
      <c r="B9" s="236"/>
      <c r="C9" s="237"/>
      <c r="D9" s="236"/>
      <c r="E9" s="238"/>
      <c r="F9" s="239"/>
      <c r="G9" s="240"/>
      <c r="H9" s="241"/>
      <c r="J9" s="213"/>
      <c r="K9" s="213"/>
      <c r="L9" s="213"/>
      <c r="M9" s="213"/>
      <c r="N9" s="213"/>
      <c r="O9" s="213"/>
      <c r="P9" s="213"/>
      <c r="Q9" s="213"/>
      <c r="R9" s="213"/>
      <c r="S9" s="213"/>
      <c r="T9" s="213"/>
      <c r="U9" s="213"/>
    </row>
    <row r="10" spans="1:21" ht="63.75" customHeight="1" thickBot="1" x14ac:dyDescent="0.3">
      <c r="A10" s="191" t="s">
        <v>60</v>
      </c>
      <c r="B10" s="192" t="s">
        <v>29</v>
      </c>
      <c r="C10" s="193" t="s">
        <v>30</v>
      </c>
      <c r="D10" s="192" t="s">
        <v>31</v>
      </c>
      <c r="E10" s="193" t="s">
        <v>32</v>
      </c>
      <c r="F10" s="192" t="s">
        <v>33</v>
      </c>
      <c r="G10" s="193" t="s">
        <v>34</v>
      </c>
      <c r="H10" s="194" t="s">
        <v>35</v>
      </c>
    </row>
    <row r="11" spans="1:21" x14ac:dyDescent="0.25">
      <c r="A11" s="195" t="s">
        <v>4</v>
      </c>
      <c r="B11" s="196">
        <v>7741</v>
      </c>
      <c r="C11" s="197">
        <f>B11/B16</f>
        <v>0.11112079369507655</v>
      </c>
      <c r="D11" s="196">
        <v>8098</v>
      </c>
      <c r="E11" s="198">
        <f>D11/D16</f>
        <v>0.10569179968415145</v>
      </c>
      <c r="F11" s="199">
        <f t="shared" ref="F11:F16" si="2">D11-B11</f>
        <v>357</v>
      </c>
      <c r="G11" s="198">
        <f t="shared" ref="G11:G16" si="3">F11/B11</f>
        <v>4.6118072600439222E-2</v>
      </c>
      <c r="H11" s="200">
        <f>F11/F16</f>
        <v>5.1322077899093557E-2</v>
      </c>
      <c r="J11" s="213"/>
      <c r="K11" s="213"/>
    </row>
    <row r="12" spans="1:21" x14ac:dyDescent="0.25">
      <c r="A12" s="201" t="s">
        <v>5</v>
      </c>
      <c r="B12" s="202">
        <v>9417</v>
      </c>
      <c r="C12" s="203">
        <f>B12/B16</f>
        <v>0.13517950061058465</v>
      </c>
      <c r="D12" s="202">
        <v>9777</v>
      </c>
      <c r="E12" s="204">
        <f>D12/D16</f>
        <v>0.12760542424202875</v>
      </c>
      <c r="F12" s="205">
        <f>D12-B12</f>
        <v>360</v>
      </c>
      <c r="G12" s="204">
        <f>F12/B12</f>
        <v>3.8228735266008285E-2</v>
      </c>
      <c r="H12" s="206">
        <f>F12/F16</f>
        <v>5.1753355864632158E-2</v>
      </c>
    </row>
    <row r="13" spans="1:21" x14ac:dyDescent="0.25">
      <c r="A13" s="207" t="s">
        <v>6</v>
      </c>
      <c r="B13" s="208">
        <v>38474</v>
      </c>
      <c r="C13" s="209">
        <f>B13/B16</f>
        <v>0.55228800111411636</v>
      </c>
      <c r="D13" s="208">
        <v>41851</v>
      </c>
      <c r="E13" s="210">
        <f>D13/D16</f>
        <v>0.54622221642151425</v>
      </c>
      <c r="F13" s="211">
        <f t="shared" si="2"/>
        <v>3377</v>
      </c>
      <c r="G13" s="210">
        <f t="shared" si="3"/>
        <v>8.7773561366117372E-2</v>
      </c>
      <c r="H13" s="212">
        <f>F13/F16</f>
        <v>0.48547522987461889</v>
      </c>
      <c r="J13" s="213"/>
      <c r="K13" s="213"/>
    </row>
    <row r="14" spans="1:21" x14ac:dyDescent="0.25">
      <c r="A14" s="214" t="s">
        <v>2</v>
      </c>
      <c r="B14" s="215">
        <v>14030.929345535998</v>
      </c>
      <c r="C14" s="216">
        <f>B14/B16</f>
        <v>0.20141170458022234</v>
      </c>
      <c r="D14" s="215">
        <v>16890</v>
      </c>
      <c r="E14" s="217">
        <f>D14/D16</f>
        <v>0.22044140487346481</v>
      </c>
      <c r="F14" s="218">
        <f t="shared" si="2"/>
        <v>2859.0706544640016</v>
      </c>
      <c r="G14" s="217">
        <f t="shared" si="3"/>
        <v>0.20376915769828371</v>
      </c>
      <c r="H14" s="219">
        <f>F14/F16</f>
        <v>0.41101805839611733</v>
      </c>
      <c r="J14" s="213"/>
      <c r="K14" s="213"/>
    </row>
    <row r="15" spans="1:21" ht="15.75" thickBot="1" x14ac:dyDescent="0.3">
      <c r="A15" s="220" t="s">
        <v>121</v>
      </c>
      <c r="B15" s="221"/>
      <c r="C15" s="222"/>
      <c r="D15" s="221">
        <v>3</v>
      </c>
      <c r="E15" s="223">
        <f>D15/D16</f>
        <v>3.9154778840757517E-5</v>
      </c>
      <c r="F15" s="224"/>
      <c r="G15" s="223"/>
      <c r="H15" s="225"/>
      <c r="I15" s="234"/>
    </row>
    <row r="16" spans="1:21" ht="15.75" thickBot="1" x14ac:dyDescent="0.3">
      <c r="A16" s="226" t="s">
        <v>7</v>
      </c>
      <c r="B16" s="227">
        <f>SUM(B11:B15)</f>
        <v>69662.929345536002</v>
      </c>
      <c r="C16" s="228"/>
      <c r="D16" s="227">
        <f>SUM(D11:D15)</f>
        <v>76619</v>
      </c>
      <c r="E16" s="229"/>
      <c r="F16" s="230">
        <f t="shared" si="2"/>
        <v>6956.0706544639979</v>
      </c>
      <c r="G16" s="231">
        <f t="shared" si="3"/>
        <v>9.9853260834914095E-2</v>
      </c>
      <c r="H16" s="232"/>
    </row>
    <row r="17" spans="1:11" ht="15.75" thickBot="1" x14ac:dyDescent="0.3">
      <c r="A17" s="235"/>
      <c r="B17" s="236"/>
      <c r="C17" s="237"/>
      <c r="D17" s="236"/>
      <c r="E17" s="238"/>
      <c r="F17" s="239"/>
      <c r="G17" s="240"/>
      <c r="H17" s="241"/>
    </row>
    <row r="18" spans="1:11" ht="64.5" thickBot="1" x14ac:dyDescent="0.3">
      <c r="A18" s="191" t="s">
        <v>60</v>
      </c>
      <c r="B18" s="192" t="s">
        <v>36</v>
      </c>
      <c r="C18" s="193" t="s">
        <v>37</v>
      </c>
      <c r="D18" s="192" t="s">
        <v>38</v>
      </c>
      <c r="E18" s="193" t="s">
        <v>39</v>
      </c>
      <c r="F18" s="192" t="s">
        <v>40</v>
      </c>
      <c r="G18" s="193" t="s">
        <v>41</v>
      </c>
      <c r="H18" s="194" t="s">
        <v>42</v>
      </c>
    </row>
    <row r="19" spans="1:11" x14ac:dyDescent="0.25">
      <c r="A19" s="195" t="s">
        <v>4</v>
      </c>
      <c r="B19" s="196">
        <v>6923</v>
      </c>
      <c r="C19" s="197">
        <f>B19/B24</f>
        <v>0.10632565452981169</v>
      </c>
      <c r="D19" s="196">
        <v>6859</v>
      </c>
      <c r="E19" s="198">
        <f>D19/D24</f>
        <v>9.736950442201496E-2</v>
      </c>
      <c r="F19" s="199">
        <f t="shared" ref="F19:F24" si="4">D19-B19</f>
        <v>-64</v>
      </c>
      <c r="G19" s="198">
        <f t="shared" ref="G19:G24" si="5">F19/B19</f>
        <v>-9.2445471616351294E-3</v>
      </c>
      <c r="H19" s="200">
        <f>F19/F24</f>
        <v>-1.200364246317117E-2</v>
      </c>
      <c r="J19" s="213"/>
      <c r="K19" s="213"/>
    </row>
    <row r="20" spans="1:11" x14ac:dyDescent="0.25">
      <c r="A20" s="201" t="s">
        <v>5</v>
      </c>
      <c r="B20" s="202">
        <v>8464</v>
      </c>
      <c r="C20" s="203">
        <f>B20/B24</f>
        <v>0.12999282680056712</v>
      </c>
      <c r="D20" s="202">
        <v>8426</v>
      </c>
      <c r="E20" s="204">
        <f>D20/D24</f>
        <v>0.11961444004372329</v>
      </c>
      <c r="F20" s="205">
        <f>D20-B20</f>
        <v>-38</v>
      </c>
      <c r="G20" s="204">
        <f>F20/B20</f>
        <v>-4.4896030245746696E-3</v>
      </c>
      <c r="H20" s="206">
        <f>F20/F24</f>
        <v>-7.1271627125078828E-3</v>
      </c>
    </row>
    <row r="21" spans="1:11" x14ac:dyDescent="0.25">
      <c r="A21" s="207" t="s">
        <v>6</v>
      </c>
      <c r="B21" s="208">
        <v>36838</v>
      </c>
      <c r="C21" s="209">
        <f>B21/B24</f>
        <v>0.56576981966910345</v>
      </c>
      <c r="D21" s="208">
        <v>39748</v>
      </c>
      <c r="E21" s="210">
        <f>D21/D24</f>
        <v>0.56425762673367119</v>
      </c>
      <c r="F21" s="211">
        <f t="shared" si="4"/>
        <v>2910</v>
      </c>
      <c r="G21" s="210">
        <f t="shared" si="5"/>
        <v>7.8994516531842113E-2</v>
      </c>
      <c r="H21" s="212">
        <f>F21/F24</f>
        <v>0.54579061824731412</v>
      </c>
      <c r="J21" s="213"/>
      <c r="K21" s="213"/>
    </row>
    <row r="22" spans="1:11" x14ac:dyDescent="0.25">
      <c r="A22" s="214" t="s">
        <v>2</v>
      </c>
      <c r="B22" s="215">
        <v>12886.285047945999</v>
      </c>
      <c r="C22" s="216">
        <f>B22/B24</f>
        <v>0.19791169900051772</v>
      </c>
      <c r="D22" s="215">
        <v>15410</v>
      </c>
      <c r="E22" s="217">
        <f>D22/D24</f>
        <v>0.21875842880059054</v>
      </c>
      <c r="F22" s="218">
        <f t="shared" si="4"/>
        <v>2523.7149520540006</v>
      </c>
      <c r="G22" s="217">
        <f t="shared" si="5"/>
        <v>0.19584503545156845</v>
      </c>
      <c r="H22" s="219">
        <f>F22/F24</f>
        <v>0.47334018692836555</v>
      </c>
      <c r="J22" s="213"/>
      <c r="K22" s="213"/>
    </row>
    <row r="23" spans="1:11" ht="15.75" thickBot="1" x14ac:dyDescent="0.3">
      <c r="A23" s="220" t="s">
        <v>121</v>
      </c>
      <c r="B23" s="221"/>
      <c r="C23" s="222"/>
      <c r="D23" s="221">
        <v>0</v>
      </c>
      <c r="E23" s="223">
        <f>D23/D24</f>
        <v>0</v>
      </c>
      <c r="F23" s="224"/>
      <c r="G23" s="223"/>
      <c r="H23" s="225"/>
    </row>
    <row r="24" spans="1:11" ht="15.75" thickBot="1" x14ac:dyDescent="0.3">
      <c r="A24" s="226" t="s">
        <v>7</v>
      </c>
      <c r="B24" s="227">
        <f>SUM(B19:B23)</f>
        <v>65111.285047946003</v>
      </c>
      <c r="C24" s="228"/>
      <c r="D24" s="227">
        <f>SUM(D19:D23)</f>
        <v>70443</v>
      </c>
      <c r="E24" s="229"/>
      <c r="F24" s="230">
        <f t="shared" si="4"/>
        <v>5331.714952053997</v>
      </c>
      <c r="G24" s="231">
        <f t="shared" si="5"/>
        <v>8.1886188363935394E-2</v>
      </c>
      <c r="H24" s="232"/>
    </row>
    <row r="25" spans="1:11" x14ac:dyDescent="0.25">
      <c r="B25" s="234"/>
    </row>
  </sheetData>
  <mergeCells count="3">
    <mergeCell ref="B1:C1"/>
    <mergeCell ref="D1:E1"/>
    <mergeCell ref="J1:Q3"/>
  </mergeCells>
  <pageMargins left="0.70866141732283472" right="0.31496062992125984" top="0.82677165354330717" bottom="0.70866141732283472" header="0.31496062992125984" footer="0.11811023622047245"/>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vt:lpstr>
      <vt:lpstr>2006 Original</vt:lpstr>
      <vt:lpstr>2016 Original</vt:lpstr>
      <vt:lpstr>2016 CTDataMaker</vt:lpstr>
      <vt:lpstr>Thresholds</vt:lpstr>
      <vt:lpstr>Summary</vt:lpstr>
      <vt:lpstr>'2016 CTDataMaker'!Print_Area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Lyra Hindrichs;Ben McCauley and Shuhong Lin;Edited by Chris Willms</dc:creator>
  <cp:lastModifiedBy>User</cp:lastModifiedBy>
  <cp:lastPrinted>2018-07-05T18:45:29Z</cp:lastPrinted>
  <dcterms:created xsi:type="dcterms:W3CDTF">2018-05-09T18:33:31Z</dcterms:created>
  <dcterms:modified xsi:type="dcterms:W3CDTF">2018-08-03T01:37:31Z</dcterms:modified>
</cp:coreProperties>
</file>