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C:\Users\User\Documents\Cdn Suburbs\Classification Work\00 - v4 DataMakers\"/>
    </mc:Choice>
  </mc:AlternateContent>
  <xr:revisionPtr revIDLastSave="0" documentId="13_ncr:1_{F1D56226-7746-42E4-BB93-C26A0F92E17E}" xr6:coauthVersionLast="34" xr6:coauthVersionMax="34" xr10:uidLastSave="{00000000-0000-0000-0000-000000000000}"/>
  <bookViews>
    <workbookView xWindow="0" yWindow="0" windowWidth="28800" windowHeight="12345" activeTab="5" xr2:uid="{00000000-000D-0000-FFFF-FFFF00000000}"/>
  </bookViews>
  <sheets>
    <sheet name="INFO" sheetId="7" r:id="rId1"/>
    <sheet name="2006 Original" sheetId="5" r:id="rId2"/>
    <sheet name="2016 Original" sheetId="6" r:id="rId3"/>
    <sheet name="2016 CTDataMaker" sheetId="1" r:id="rId4"/>
    <sheet name="Thresholds" sheetId="2" r:id="rId5"/>
    <sheet name="Summary" sheetId="3" r:id="rId6"/>
  </sheets>
  <calcPr calcId="179021"/>
</workbook>
</file>

<file path=xl/calcChain.xml><?xml version="1.0" encoding="utf-8"?>
<calcChain xmlns="http://schemas.openxmlformats.org/spreadsheetml/2006/main">
  <c r="D24" i="3" l="1"/>
  <c r="E20" i="3" s="1"/>
  <c r="B24" i="3"/>
  <c r="C23" i="3" s="1"/>
  <c r="F23" i="3"/>
  <c r="F22" i="3"/>
  <c r="F21" i="3"/>
  <c r="G21" i="3" s="1"/>
  <c r="F20" i="3"/>
  <c r="F19" i="3"/>
  <c r="G19" i="3" s="1"/>
  <c r="D16" i="3"/>
  <c r="E15" i="3" s="1"/>
  <c r="B16" i="3"/>
  <c r="C15" i="3" s="1"/>
  <c r="F15" i="3"/>
  <c r="F14" i="3"/>
  <c r="G14" i="3" s="1"/>
  <c r="F13" i="3"/>
  <c r="G13" i="3" s="1"/>
  <c r="F12" i="3"/>
  <c r="G12" i="3" s="1"/>
  <c r="F11" i="3"/>
  <c r="G11" i="3" s="1"/>
  <c r="D8" i="3"/>
  <c r="E7" i="3" s="1"/>
  <c r="B8" i="3"/>
  <c r="C6" i="3" s="1"/>
  <c r="F7" i="3"/>
  <c r="F6" i="3"/>
  <c r="F5" i="3"/>
  <c r="F4" i="3"/>
  <c r="G4" i="3" s="1"/>
  <c r="F3" i="3"/>
  <c r="C11" i="3" l="1"/>
  <c r="C13" i="3"/>
  <c r="C12" i="3"/>
  <c r="E19" i="3"/>
  <c r="E21" i="3"/>
  <c r="E22" i="3"/>
  <c r="E23" i="3"/>
  <c r="C21" i="3"/>
  <c r="E11" i="3"/>
  <c r="E13" i="3"/>
  <c r="E3" i="3"/>
  <c r="E4" i="3"/>
  <c r="E5" i="3"/>
  <c r="G6" i="3"/>
  <c r="C7" i="3"/>
  <c r="C4" i="3"/>
  <c r="F8" i="3"/>
  <c r="H5" i="3" s="1"/>
  <c r="C5" i="3"/>
  <c r="C3" i="3"/>
  <c r="G7" i="3"/>
  <c r="C19" i="3"/>
  <c r="F24" i="3"/>
  <c r="H22" i="3" s="1"/>
  <c r="G3" i="3"/>
  <c r="G5" i="3"/>
  <c r="E6" i="3"/>
  <c r="C14" i="3"/>
  <c r="G15" i="3"/>
  <c r="F16" i="3"/>
  <c r="G20" i="3"/>
  <c r="G22" i="3"/>
  <c r="E12" i="3"/>
  <c r="E14" i="3"/>
  <c r="C20" i="3"/>
  <c r="C22" i="3"/>
  <c r="G23" i="3"/>
  <c r="H7" i="3" l="1"/>
  <c r="H19" i="3"/>
  <c r="H21" i="3"/>
  <c r="G8" i="3"/>
  <c r="H4" i="3"/>
  <c r="H3" i="3"/>
  <c r="H6" i="3"/>
  <c r="H20" i="3"/>
  <c r="G24" i="3"/>
  <c r="H23" i="3"/>
  <c r="H13" i="3"/>
  <c r="H11" i="3"/>
  <c r="G16" i="3"/>
  <c r="H15" i="3"/>
  <c r="H14" i="3"/>
  <c r="H12" i="3"/>
  <c r="AK3" i="1" l="1"/>
  <c r="AL3" i="1" s="1"/>
  <c r="AM3" i="1" s="1"/>
  <c r="AK4" i="1"/>
  <c r="AL4" i="1" s="1"/>
  <c r="AM4" i="1" s="1"/>
  <c r="AK5" i="1"/>
  <c r="AL5" i="1" s="1"/>
  <c r="AM5" i="1" s="1"/>
  <c r="AK6" i="1"/>
  <c r="AL6" i="1" s="1"/>
  <c r="AM6" i="1" s="1"/>
  <c r="AK7" i="1"/>
  <c r="AL7" i="1" s="1"/>
  <c r="AM7" i="1" s="1"/>
  <c r="AK8" i="1"/>
  <c r="AL8" i="1" s="1"/>
  <c r="AM8" i="1" s="1"/>
  <c r="AK9" i="1"/>
  <c r="AL9" i="1" s="1"/>
  <c r="AM9" i="1" s="1"/>
  <c r="AK10" i="1"/>
  <c r="AL10" i="1" s="1"/>
  <c r="AM10" i="1" s="1"/>
  <c r="AK11" i="1"/>
  <c r="AL11" i="1" s="1"/>
  <c r="AM11" i="1" s="1"/>
  <c r="AK12" i="1"/>
  <c r="AL12" i="1" s="1"/>
  <c r="AM12" i="1" s="1"/>
  <c r="AK13" i="1"/>
  <c r="AL13" i="1" s="1"/>
  <c r="AM13" i="1" s="1"/>
  <c r="AK14" i="1"/>
  <c r="AL14" i="1" s="1"/>
  <c r="AM14" i="1" s="1"/>
  <c r="AK15" i="1"/>
  <c r="AL15" i="1" s="1"/>
  <c r="AM15" i="1" s="1"/>
  <c r="AK16" i="1"/>
  <c r="AL16" i="1" s="1"/>
  <c r="AM16" i="1" s="1"/>
  <c r="AK17" i="1"/>
  <c r="AL17" i="1" s="1"/>
  <c r="AM17" i="1" s="1"/>
  <c r="AK18" i="1"/>
  <c r="AL18" i="1" s="1"/>
  <c r="AM18" i="1" s="1"/>
  <c r="AK19" i="1"/>
  <c r="AL19" i="1" s="1"/>
  <c r="AM19" i="1" s="1"/>
  <c r="AK20" i="1"/>
  <c r="AL20" i="1" s="1"/>
  <c r="AM20" i="1" s="1"/>
  <c r="AK21" i="1"/>
  <c r="AL21" i="1" s="1"/>
  <c r="AM21" i="1" s="1"/>
  <c r="AK22" i="1"/>
  <c r="AL22" i="1" s="1"/>
  <c r="AM22" i="1" s="1"/>
  <c r="AK23" i="1"/>
  <c r="AL23" i="1" s="1"/>
  <c r="AM23" i="1" s="1"/>
  <c r="AK24" i="1"/>
  <c r="AL24" i="1" s="1"/>
  <c r="AM24" i="1" s="1"/>
  <c r="AK25" i="1"/>
  <c r="AL25" i="1" s="1"/>
  <c r="AM25" i="1" s="1"/>
  <c r="AK26" i="1"/>
  <c r="AL26" i="1" s="1"/>
  <c r="AM26" i="1" s="1"/>
  <c r="AK27" i="1"/>
  <c r="AL27" i="1" s="1"/>
  <c r="AM27" i="1" s="1"/>
  <c r="AK28" i="1"/>
  <c r="AL28" i="1" s="1"/>
  <c r="AM28" i="1" s="1"/>
  <c r="AK29" i="1"/>
  <c r="AL29" i="1" s="1"/>
  <c r="AM29" i="1" s="1"/>
  <c r="AK30" i="1"/>
  <c r="AL30" i="1" s="1"/>
  <c r="AM30" i="1" s="1"/>
  <c r="AK31" i="1"/>
  <c r="AL31" i="1" s="1"/>
  <c r="AM31" i="1" s="1"/>
  <c r="AK32" i="1"/>
  <c r="AL32" i="1" s="1"/>
  <c r="AM32" i="1" s="1"/>
  <c r="AK33" i="1"/>
  <c r="AL33" i="1" s="1"/>
  <c r="AM33" i="1" s="1"/>
  <c r="AK34" i="1"/>
  <c r="AL34" i="1" s="1"/>
  <c r="AM34" i="1" s="1"/>
  <c r="AK35" i="1"/>
  <c r="AL35" i="1" s="1"/>
  <c r="AM35" i="1" s="1"/>
  <c r="AK36" i="1"/>
  <c r="AL36" i="1" s="1"/>
  <c r="AM36" i="1" s="1"/>
  <c r="AK37" i="1"/>
  <c r="AL37" i="1" s="1"/>
  <c r="AM37" i="1" s="1"/>
  <c r="AK38" i="1"/>
  <c r="AL38" i="1" s="1"/>
  <c r="AM38" i="1" s="1"/>
  <c r="AK39" i="1"/>
  <c r="AL39" i="1" s="1"/>
  <c r="AM39" i="1" s="1"/>
  <c r="AK40" i="1"/>
  <c r="AL40" i="1" s="1"/>
  <c r="AM40" i="1" s="1"/>
  <c r="AK41" i="1"/>
  <c r="AL41" i="1" s="1"/>
  <c r="AM41" i="1" s="1"/>
  <c r="AK42" i="1"/>
  <c r="AL42" i="1" s="1"/>
  <c r="AM42" i="1" s="1"/>
  <c r="AK43" i="1"/>
  <c r="AL43" i="1" s="1"/>
  <c r="AM43" i="1" s="1"/>
  <c r="AK44" i="1"/>
  <c r="AL44" i="1" s="1"/>
  <c r="AM44" i="1" s="1"/>
  <c r="AK45" i="1"/>
  <c r="AL45" i="1" s="1"/>
  <c r="AM45" i="1" s="1"/>
  <c r="AK46" i="1"/>
  <c r="AL46" i="1" s="1"/>
  <c r="AM46" i="1" s="1"/>
  <c r="AK47" i="1"/>
  <c r="AL47" i="1" s="1"/>
  <c r="AM47" i="1" s="1"/>
  <c r="AK48" i="1"/>
  <c r="AL48" i="1" s="1"/>
  <c r="AM48" i="1" s="1"/>
  <c r="AK49" i="1"/>
  <c r="AL49" i="1" s="1"/>
  <c r="AM49" i="1" s="1"/>
  <c r="AK50" i="1"/>
  <c r="AL50" i="1" s="1"/>
  <c r="AM50" i="1" s="1"/>
  <c r="AK51" i="1"/>
  <c r="AL51" i="1" s="1"/>
  <c r="AM51" i="1" s="1"/>
  <c r="AK52" i="1"/>
  <c r="AL52" i="1" s="1"/>
  <c r="AM52" i="1" s="1"/>
  <c r="AK53" i="1"/>
  <c r="AL53" i="1" s="1"/>
  <c r="AM53" i="1" s="1"/>
  <c r="AK54" i="1"/>
  <c r="AL54" i="1" s="1"/>
  <c r="AM54" i="1" s="1"/>
  <c r="AK55" i="1"/>
  <c r="AL55" i="1" s="1"/>
  <c r="AM55" i="1" s="1"/>
  <c r="AK56" i="1"/>
  <c r="AL56" i="1" s="1"/>
  <c r="AM56" i="1" s="1"/>
  <c r="AK57" i="1"/>
  <c r="AL57" i="1" s="1"/>
  <c r="AM57" i="1" s="1"/>
  <c r="AK59" i="1"/>
  <c r="AL59" i="1" s="1"/>
  <c r="AM59" i="1" s="1"/>
  <c r="AK60" i="1"/>
  <c r="AL60" i="1" s="1"/>
  <c r="AM60" i="1" s="1"/>
  <c r="AK61" i="1"/>
  <c r="AL61" i="1" s="1"/>
  <c r="AM61" i="1" s="1"/>
  <c r="AK62" i="1"/>
  <c r="AL62" i="1" s="1"/>
  <c r="AM62" i="1" s="1"/>
  <c r="AK63" i="1"/>
  <c r="AL63" i="1" s="1"/>
  <c r="AM63" i="1" s="1"/>
  <c r="AK64" i="1"/>
  <c r="AL64" i="1" s="1"/>
  <c r="AM64" i="1" s="1"/>
  <c r="AK65" i="1"/>
  <c r="AL65" i="1" s="1"/>
  <c r="AM65" i="1" s="1"/>
  <c r="AK66" i="1"/>
  <c r="AL66" i="1" s="1"/>
  <c r="AM66" i="1" s="1"/>
  <c r="AK67" i="1"/>
  <c r="AL67" i="1" s="1"/>
  <c r="AM67" i="1" s="1"/>
  <c r="AK68" i="1"/>
  <c r="AL68" i="1" s="1"/>
  <c r="AM68" i="1" s="1"/>
  <c r="AK69" i="1"/>
  <c r="AL69" i="1" s="1"/>
  <c r="AM69" i="1" s="1"/>
  <c r="AK70" i="1"/>
  <c r="AL70" i="1" s="1"/>
  <c r="AM70" i="1" s="1"/>
  <c r="AK71" i="1"/>
  <c r="AL71" i="1" s="1"/>
  <c r="AM71" i="1" s="1"/>
  <c r="AK72" i="1"/>
  <c r="AL72" i="1" s="1"/>
  <c r="AM72" i="1" s="1"/>
  <c r="AK73" i="1"/>
  <c r="AL73" i="1" s="1"/>
  <c r="AM73" i="1" s="1"/>
  <c r="AK74" i="1"/>
  <c r="AL74" i="1" s="1"/>
  <c r="AM74" i="1" s="1"/>
  <c r="AK75" i="1"/>
  <c r="AL75" i="1" s="1"/>
  <c r="AM75" i="1" s="1"/>
  <c r="AK76" i="1"/>
  <c r="AL76" i="1" s="1"/>
  <c r="AM76" i="1" s="1"/>
  <c r="AK77" i="1"/>
  <c r="AL77" i="1" s="1"/>
  <c r="AM77" i="1" s="1"/>
  <c r="AK78" i="1"/>
  <c r="AL78" i="1" s="1"/>
  <c r="AM78" i="1" s="1"/>
  <c r="AK79" i="1"/>
  <c r="AL79" i="1" s="1"/>
  <c r="AM79" i="1" s="1"/>
  <c r="AK80" i="1"/>
  <c r="AL80" i="1" s="1"/>
  <c r="AM80" i="1" s="1"/>
  <c r="AK81" i="1"/>
  <c r="AL81" i="1" s="1"/>
  <c r="AM81" i="1" s="1"/>
  <c r="AK82" i="1"/>
  <c r="AL82" i="1" s="1"/>
  <c r="AM82" i="1" s="1"/>
  <c r="AK83" i="1"/>
  <c r="AL83" i="1" s="1"/>
  <c r="AM83" i="1" s="1"/>
  <c r="AK84" i="1"/>
  <c r="AL84" i="1" s="1"/>
  <c r="AM84" i="1" s="1"/>
  <c r="AK85" i="1"/>
  <c r="AL85" i="1" s="1"/>
  <c r="AM85" i="1" s="1"/>
  <c r="AK86" i="1"/>
  <c r="AL86" i="1" s="1"/>
  <c r="AM86" i="1" s="1"/>
  <c r="AK87" i="1"/>
  <c r="AL87" i="1" s="1"/>
  <c r="AM87" i="1" s="1"/>
  <c r="AK88" i="1"/>
  <c r="AL88" i="1" s="1"/>
  <c r="AM88" i="1" s="1"/>
  <c r="AK89" i="1"/>
  <c r="AL89" i="1" s="1"/>
  <c r="AM89" i="1" s="1"/>
  <c r="AK90" i="1"/>
  <c r="AL90" i="1" s="1"/>
  <c r="AM90" i="1" s="1"/>
  <c r="AK91" i="1"/>
  <c r="AL91" i="1" s="1"/>
  <c r="AM91" i="1" s="1"/>
  <c r="AK92" i="1"/>
  <c r="AL92" i="1" s="1"/>
  <c r="AM92" i="1" s="1"/>
  <c r="AK93" i="1"/>
  <c r="AL93" i="1" s="1"/>
  <c r="AM93" i="1" s="1"/>
  <c r="AK94" i="1"/>
  <c r="AL94" i="1" s="1"/>
  <c r="AM94" i="1" s="1"/>
  <c r="AK95" i="1"/>
  <c r="AL95" i="1" s="1"/>
  <c r="AM95" i="1" s="1"/>
  <c r="AK96" i="1"/>
  <c r="AL96" i="1" s="1"/>
  <c r="AM96" i="1" s="1"/>
  <c r="AK97" i="1"/>
  <c r="AL97" i="1" s="1"/>
  <c r="AM97" i="1" s="1"/>
  <c r="AK98" i="1"/>
  <c r="AL98" i="1" s="1"/>
  <c r="AM98" i="1" s="1"/>
  <c r="AK99" i="1"/>
  <c r="AL99" i="1" s="1"/>
  <c r="AM99" i="1" s="1"/>
  <c r="AK100" i="1"/>
  <c r="AL100" i="1" s="1"/>
  <c r="AM100" i="1" s="1"/>
  <c r="AK101" i="1"/>
  <c r="AL101" i="1" s="1"/>
  <c r="AM101" i="1" s="1"/>
  <c r="AK102" i="1"/>
  <c r="AL102" i="1" s="1"/>
  <c r="AM102" i="1" s="1"/>
  <c r="AK103" i="1"/>
  <c r="AL103" i="1" s="1"/>
  <c r="AM103" i="1" s="1"/>
  <c r="AK104" i="1"/>
  <c r="AL104" i="1" s="1"/>
  <c r="AM104" i="1" s="1"/>
  <c r="AK105" i="1"/>
  <c r="AL105" i="1" s="1"/>
  <c r="AM105" i="1" s="1"/>
  <c r="AK106" i="1"/>
  <c r="AL106" i="1" s="1"/>
  <c r="AM106" i="1" s="1"/>
  <c r="AK107" i="1"/>
  <c r="AL107" i="1" s="1"/>
  <c r="AM107" i="1" s="1"/>
  <c r="AK108" i="1"/>
  <c r="AL108" i="1" s="1"/>
  <c r="AM108" i="1" s="1"/>
  <c r="AK109" i="1"/>
  <c r="AL109" i="1" s="1"/>
  <c r="AM109" i="1" s="1"/>
  <c r="AK110" i="1"/>
  <c r="AL110" i="1" s="1"/>
  <c r="AM110" i="1" s="1"/>
  <c r="AK111" i="1"/>
  <c r="AL111" i="1" s="1"/>
  <c r="AM111" i="1" s="1"/>
  <c r="AK112" i="1"/>
  <c r="AL112" i="1" s="1"/>
  <c r="AM112" i="1" s="1"/>
  <c r="AK113" i="1"/>
  <c r="AL113" i="1" s="1"/>
  <c r="AM113" i="1" s="1"/>
  <c r="AK114" i="1"/>
  <c r="AL114" i="1" s="1"/>
  <c r="AM114" i="1" s="1"/>
  <c r="AK115" i="1"/>
  <c r="AL115" i="1" s="1"/>
  <c r="AM115" i="1" s="1"/>
  <c r="AK116" i="1"/>
  <c r="AL116" i="1" s="1"/>
  <c r="AM116" i="1" s="1"/>
  <c r="AK117" i="1"/>
  <c r="AL117" i="1" s="1"/>
  <c r="AM117" i="1" s="1"/>
  <c r="AK118" i="1"/>
  <c r="AL118" i="1" s="1"/>
  <c r="AM118" i="1" s="1"/>
  <c r="AK119" i="1"/>
  <c r="AL119" i="1" s="1"/>
  <c r="AM119" i="1" s="1"/>
  <c r="AK120" i="1"/>
  <c r="AL120" i="1" s="1"/>
  <c r="AM120" i="1" s="1"/>
  <c r="AK121" i="1"/>
  <c r="AL121" i="1" s="1"/>
  <c r="AM121" i="1" s="1"/>
  <c r="AK122" i="1"/>
  <c r="AL122" i="1" s="1"/>
  <c r="AM122" i="1" s="1"/>
  <c r="AK123" i="1"/>
  <c r="AL123" i="1" s="1"/>
  <c r="AM123" i="1" s="1"/>
  <c r="AK124" i="1"/>
  <c r="AL124" i="1" s="1"/>
  <c r="AM124" i="1" s="1"/>
  <c r="AK125" i="1"/>
  <c r="AL125" i="1" s="1"/>
  <c r="AM125" i="1" s="1"/>
  <c r="AK126" i="1"/>
  <c r="AL126" i="1" s="1"/>
  <c r="AM126" i="1" s="1"/>
  <c r="AK127" i="1"/>
  <c r="AL127" i="1" s="1"/>
  <c r="AM127" i="1" s="1"/>
  <c r="AK128" i="1"/>
  <c r="AL128" i="1" s="1"/>
  <c r="AM128" i="1" s="1"/>
  <c r="AK129" i="1"/>
  <c r="AL129" i="1" s="1"/>
  <c r="AM129" i="1" s="1"/>
  <c r="AK130" i="1"/>
  <c r="AL130" i="1" s="1"/>
  <c r="AM130" i="1" s="1"/>
  <c r="AK131" i="1"/>
  <c r="AL131" i="1" s="1"/>
  <c r="AM131" i="1" s="1"/>
  <c r="AK132" i="1"/>
  <c r="AL132" i="1" s="1"/>
  <c r="AM132" i="1" s="1"/>
  <c r="AK133" i="1"/>
  <c r="AL133" i="1" s="1"/>
  <c r="AM133" i="1" s="1"/>
  <c r="AK134" i="1"/>
  <c r="AL134" i="1" s="1"/>
  <c r="AM134" i="1" s="1"/>
  <c r="AK135" i="1"/>
  <c r="AL135" i="1" s="1"/>
  <c r="AM135" i="1" s="1"/>
  <c r="AK136" i="1"/>
  <c r="AL136" i="1" s="1"/>
  <c r="AM136" i="1" s="1"/>
  <c r="AK137" i="1"/>
  <c r="AL137" i="1" s="1"/>
  <c r="AM137" i="1" s="1"/>
  <c r="AK138" i="1"/>
  <c r="AL138" i="1" s="1"/>
  <c r="AM138" i="1" s="1"/>
  <c r="AK139" i="1"/>
  <c r="AL139" i="1" s="1"/>
  <c r="AM139" i="1" s="1"/>
  <c r="AK140" i="1"/>
  <c r="AL140" i="1" s="1"/>
  <c r="AM140" i="1" s="1"/>
  <c r="AK141" i="1"/>
  <c r="AL141" i="1" s="1"/>
  <c r="AM141" i="1" s="1"/>
  <c r="AK142" i="1"/>
  <c r="AL142" i="1" s="1"/>
  <c r="AM142" i="1" s="1"/>
  <c r="AK143" i="1"/>
  <c r="AL143" i="1" s="1"/>
  <c r="AM143" i="1" s="1"/>
  <c r="AK144" i="1"/>
  <c r="AL144" i="1" s="1"/>
  <c r="AM144" i="1" s="1"/>
  <c r="AK145" i="1"/>
  <c r="AL145" i="1" s="1"/>
  <c r="AM145" i="1" s="1"/>
  <c r="AK146" i="1"/>
  <c r="AL146" i="1" s="1"/>
  <c r="AM146" i="1" s="1"/>
  <c r="AK147" i="1"/>
  <c r="AL147" i="1" s="1"/>
  <c r="AM147" i="1" s="1"/>
  <c r="AK148" i="1"/>
  <c r="AL148" i="1" s="1"/>
  <c r="AM148" i="1" s="1"/>
  <c r="AK149" i="1"/>
  <c r="AL149" i="1" s="1"/>
  <c r="AM149" i="1" s="1"/>
  <c r="AK150" i="1"/>
  <c r="AL150" i="1" s="1"/>
  <c r="AM150" i="1" s="1"/>
  <c r="AK151" i="1"/>
  <c r="AL151" i="1" s="1"/>
  <c r="AM151" i="1" s="1"/>
  <c r="AK152" i="1"/>
  <c r="AL152" i="1" s="1"/>
  <c r="AM152" i="1" s="1"/>
  <c r="AK153" i="1"/>
  <c r="AL153" i="1" s="1"/>
  <c r="AM153" i="1" s="1"/>
  <c r="AK154" i="1"/>
  <c r="AL154" i="1" s="1"/>
  <c r="AM154" i="1" s="1"/>
  <c r="AK155" i="1"/>
  <c r="AL155" i="1" s="1"/>
  <c r="AM155" i="1" s="1"/>
  <c r="AK156" i="1"/>
  <c r="AL156" i="1" s="1"/>
  <c r="AM156" i="1" s="1"/>
  <c r="AK157" i="1"/>
  <c r="AL157" i="1" s="1"/>
  <c r="AM157" i="1" s="1"/>
  <c r="AK158" i="1"/>
  <c r="AL158" i="1" s="1"/>
  <c r="AM158" i="1" s="1"/>
  <c r="AK159" i="1"/>
  <c r="AL159" i="1" s="1"/>
  <c r="AM159" i="1" s="1"/>
  <c r="AK160" i="1"/>
  <c r="AL160" i="1" s="1"/>
  <c r="AM160" i="1" s="1"/>
  <c r="AK161" i="1"/>
  <c r="AL161" i="1" s="1"/>
  <c r="AM161" i="1" s="1"/>
  <c r="AK162" i="1"/>
  <c r="AL162" i="1" s="1"/>
  <c r="AM162" i="1" s="1"/>
  <c r="AK163" i="1"/>
  <c r="AL163" i="1" s="1"/>
  <c r="AM163" i="1" s="1"/>
  <c r="AK164" i="1"/>
  <c r="AL164" i="1" s="1"/>
  <c r="AM164" i="1" s="1"/>
  <c r="AK165" i="1"/>
  <c r="AL165" i="1" s="1"/>
  <c r="AM165" i="1" s="1"/>
  <c r="AK166" i="1"/>
  <c r="AL166" i="1" s="1"/>
  <c r="AM166" i="1" s="1"/>
  <c r="AK167" i="1"/>
  <c r="AL167" i="1" s="1"/>
  <c r="AM167" i="1" s="1"/>
  <c r="AK168" i="1"/>
  <c r="AL168" i="1" s="1"/>
  <c r="AM168" i="1" s="1"/>
  <c r="AK169" i="1"/>
  <c r="AL169" i="1" s="1"/>
  <c r="AM169" i="1" s="1"/>
  <c r="AK170" i="1"/>
  <c r="AL170" i="1" s="1"/>
  <c r="AM170" i="1" s="1"/>
  <c r="AK171" i="1"/>
  <c r="AL171" i="1" s="1"/>
  <c r="AM171" i="1" s="1"/>
  <c r="AK172" i="1"/>
  <c r="AL172" i="1" s="1"/>
  <c r="AM172" i="1" s="1"/>
  <c r="AK173" i="1"/>
  <c r="AL173" i="1" s="1"/>
  <c r="AM173" i="1" s="1"/>
  <c r="AK174" i="1"/>
  <c r="AL174" i="1" s="1"/>
  <c r="AM174" i="1" s="1"/>
  <c r="AK175" i="1"/>
  <c r="AL175" i="1" s="1"/>
  <c r="AM175" i="1" s="1"/>
  <c r="AK176" i="1"/>
  <c r="AL176" i="1" s="1"/>
  <c r="AM176" i="1" s="1"/>
  <c r="AG3" i="1"/>
  <c r="AH3" i="1" s="1"/>
  <c r="AG4" i="1"/>
  <c r="AH4" i="1" s="1"/>
  <c r="AG5" i="1"/>
  <c r="AH5" i="1" s="1"/>
  <c r="AG6" i="1"/>
  <c r="AH6" i="1" s="1"/>
  <c r="AG7" i="1"/>
  <c r="AH7" i="1" s="1"/>
  <c r="AG8" i="1"/>
  <c r="AH8" i="1" s="1"/>
  <c r="AG9" i="1"/>
  <c r="AH9" i="1" s="1"/>
  <c r="AG10" i="1"/>
  <c r="AH10" i="1" s="1"/>
  <c r="AG11" i="1"/>
  <c r="AH11" i="1" s="1"/>
  <c r="AG12" i="1"/>
  <c r="AH12" i="1" s="1"/>
  <c r="AG13" i="1"/>
  <c r="AH13" i="1" s="1"/>
  <c r="AG14" i="1"/>
  <c r="AH14" i="1" s="1"/>
  <c r="AG15" i="1"/>
  <c r="AH15" i="1" s="1"/>
  <c r="AG16" i="1"/>
  <c r="AH16" i="1" s="1"/>
  <c r="AG17" i="1"/>
  <c r="AH17" i="1" s="1"/>
  <c r="AG18" i="1"/>
  <c r="AH18" i="1" s="1"/>
  <c r="AG19" i="1"/>
  <c r="AH19" i="1" s="1"/>
  <c r="AG20" i="1"/>
  <c r="AH20" i="1" s="1"/>
  <c r="AG21" i="1"/>
  <c r="AH21" i="1" s="1"/>
  <c r="AG22" i="1"/>
  <c r="AH22" i="1" s="1"/>
  <c r="AG23" i="1"/>
  <c r="AH23" i="1" s="1"/>
  <c r="AG24" i="1"/>
  <c r="AH24" i="1" s="1"/>
  <c r="AG25" i="1"/>
  <c r="AH25" i="1" s="1"/>
  <c r="AG26" i="1"/>
  <c r="AH26" i="1" s="1"/>
  <c r="AG27" i="1"/>
  <c r="AH27" i="1" s="1"/>
  <c r="AG28" i="1"/>
  <c r="AH28" i="1" s="1"/>
  <c r="AG29" i="1"/>
  <c r="AH29" i="1" s="1"/>
  <c r="AG30" i="1"/>
  <c r="AH30" i="1" s="1"/>
  <c r="AG31" i="1"/>
  <c r="AH31" i="1" s="1"/>
  <c r="AG32" i="1"/>
  <c r="AH32" i="1" s="1"/>
  <c r="AG33" i="1"/>
  <c r="AH33" i="1" s="1"/>
  <c r="AG34" i="1"/>
  <c r="AH34" i="1" s="1"/>
  <c r="AG35" i="1"/>
  <c r="AH35" i="1" s="1"/>
  <c r="AG36" i="1"/>
  <c r="AH36" i="1" s="1"/>
  <c r="AG37" i="1"/>
  <c r="AH37" i="1" s="1"/>
  <c r="AG38" i="1"/>
  <c r="AH38" i="1" s="1"/>
  <c r="AG39" i="1"/>
  <c r="AH39" i="1" s="1"/>
  <c r="AG40" i="1"/>
  <c r="AH40" i="1" s="1"/>
  <c r="AG41" i="1"/>
  <c r="AH41" i="1" s="1"/>
  <c r="AG42" i="1"/>
  <c r="AH42" i="1" s="1"/>
  <c r="AG43" i="1"/>
  <c r="AH43" i="1" s="1"/>
  <c r="AG44" i="1"/>
  <c r="AH44" i="1" s="1"/>
  <c r="AG45" i="1"/>
  <c r="AH45" i="1" s="1"/>
  <c r="AG46" i="1"/>
  <c r="AH46" i="1" s="1"/>
  <c r="AG47" i="1"/>
  <c r="AH47" i="1" s="1"/>
  <c r="AG48" i="1"/>
  <c r="AH48" i="1" s="1"/>
  <c r="AG49" i="1"/>
  <c r="AH49" i="1" s="1"/>
  <c r="AG50" i="1"/>
  <c r="AH50" i="1" s="1"/>
  <c r="AG51" i="1"/>
  <c r="AH51" i="1" s="1"/>
  <c r="AG52" i="1"/>
  <c r="AH52" i="1" s="1"/>
  <c r="AG53" i="1"/>
  <c r="AH53" i="1" s="1"/>
  <c r="AG54" i="1"/>
  <c r="AH54" i="1" s="1"/>
  <c r="AG55" i="1"/>
  <c r="AH55" i="1" s="1"/>
  <c r="AG56" i="1"/>
  <c r="AH56" i="1" s="1"/>
  <c r="AG57" i="1"/>
  <c r="AH57" i="1" s="1"/>
  <c r="AG59" i="1"/>
  <c r="AH59" i="1" s="1"/>
  <c r="AG60" i="1"/>
  <c r="AH60" i="1" s="1"/>
  <c r="AG61" i="1"/>
  <c r="AH61" i="1" s="1"/>
  <c r="AG62" i="1"/>
  <c r="AH62" i="1" s="1"/>
  <c r="AG63" i="1"/>
  <c r="AH63" i="1" s="1"/>
  <c r="AG64" i="1"/>
  <c r="AH64" i="1" s="1"/>
  <c r="AG65" i="1"/>
  <c r="AH65" i="1" s="1"/>
  <c r="AG66" i="1"/>
  <c r="AH66" i="1" s="1"/>
  <c r="AG67" i="1"/>
  <c r="AH67" i="1" s="1"/>
  <c r="AG68" i="1"/>
  <c r="AH68" i="1" s="1"/>
  <c r="AG69" i="1"/>
  <c r="AH69" i="1" s="1"/>
  <c r="AG70" i="1"/>
  <c r="AH70" i="1" s="1"/>
  <c r="AG71" i="1"/>
  <c r="AH71" i="1" s="1"/>
  <c r="AG72" i="1"/>
  <c r="AH72" i="1" s="1"/>
  <c r="AG73" i="1"/>
  <c r="AH73" i="1" s="1"/>
  <c r="AG74" i="1"/>
  <c r="AH74" i="1" s="1"/>
  <c r="AG75" i="1"/>
  <c r="AH75" i="1" s="1"/>
  <c r="AG76" i="1"/>
  <c r="AH76" i="1" s="1"/>
  <c r="AG77" i="1"/>
  <c r="AH77" i="1" s="1"/>
  <c r="AG78" i="1"/>
  <c r="AH78" i="1" s="1"/>
  <c r="AG79" i="1"/>
  <c r="AH79" i="1" s="1"/>
  <c r="AG80" i="1"/>
  <c r="AH80" i="1" s="1"/>
  <c r="AG81" i="1"/>
  <c r="AH81" i="1" s="1"/>
  <c r="AG82" i="1"/>
  <c r="AH82" i="1" s="1"/>
  <c r="AG83" i="1"/>
  <c r="AH83" i="1" s="1"/>
  <c r="AG84" i="1"/>
  <c r="AH84" i="1" s="1"/>
  <c r="AG85" i="1"/>
  <c r="AH85" i="1" s="1"/>
  <c r="AG86" i="1"/>
  <c r="AH86" i="1" s="1"/>
  <c r="AG87" i="1"/>
  <c r="AH87" i="1" s="1"/>
  <c r="AG88" i="1"/>
  <c r="AH88" i="1" s="1"/>
  <c r="AG89" i="1"/>
  <c r="AH89" i="1" s="1"/>
  <c r="AG90" i="1"/>
  <c r="AH90" i="1" s="1"/>
  <c r="AG91" i="1"/>
  <c r="AH91" i="1" s="1"/>
  <c r="AG92" i="1"/>
  <c r="AH92" i="1" s="1"/>
  <c r="AG93" i="1"/>
  <c r="AH93" i="1" s="1"/>
  <c r="AG94" i="1"/>
  <c r="AH94" i="1" s="1"/>
  <c r="AG95" i="1"/>
  <c r="AH95" i="1" s="1"/>
  <c r="AG96" i="1"/>
  <c r="AH96" i="1" s="1"/>
  <c r="AG97" i="1"/>
  <c r="AH97" i="1" s="1"/>
  <c r="AG98" i="1"/>
  <c r="AH98" i="1" s="1"/>
  <c r="AG99" i="1"/>
  <c r="AH99" i="1" s="1"/>
  <c r="AG100" i="1"/>
  <c r="AH100" i="1" s="1"/>
  <c r="AG101" i="1"/>
  <c r="AH101" i="1" s="1"/>
  <c r="AG102" i="1"/>
  <c r="AH102" i="1" s="1"/>
  <c r="AG103" i="1"/>
  <c r="AH103" i="1" s="1"/>
  <c r="AG104" i="1"/>
  <c r="AH104" i="1" s="1"/>
  <c r="AG105" i="1"/>
  <c r="AH105" i="1" s="1"/>
  <c r="AG106" i="1"/>
  <c r="AH106" i="1" s="1"/>
  <c r="AG107" i="1"/>
  <c r="AH107" i="1" s="1"/>
  <c r="AG108" i="1"/>
  <c r="AH108" i="1" s="1"/>
  <c r="AG109" i="1"/>
  <c r="AH109" i="1" s="1"/>
  <c r="AG110" i="1"/>
  <c r="AH110" i="1" s="1"/>
  <c r="AG111" i="1"/>
  <c r="AH111" i="1" s="1"/>
  <c r="AG112" i="1"/>
  <c r="AH112" i="1" s="1"/>
  <c r="AG113" i="1"/>
  <c r="AH113" i="1" s="1"/>
  <c r="AG114" i="1"/>
  <c r="AH114" i="1" s="1"/>
  <c r="AG115" i="1"/>
  <c r="AH115" i="1" s="1"/>
  <c r="AG116" i="1"/>
  <c r="AH116" i="1" s="1"/>
  <c r="AG117" i="1"/>
  <c r="AH117" i="1" s="1"/>
  <c r="AG118" i="1"/>
  <c r="AH118" i="1" s="1"/>
  <c r="AG119" i="1"/>
  <c r="AH119" i="1" s="1"/>
  <c r="AG120" i="1"/>
  <c r="AH120" i="1" s="1"/>
  <c r="AG121" i="1"/>
  <c r="AH121" i="1" s="1"/>
  <c r="AG122" i="1"/>
  <c r="AH122" i="1" s="1"/>
  <c r="AG123" i="1"/>
  <c r="AH123" i="1" s="1"/>
  <c r="AG124" i="1"/>
  <c r="AH124" i="1" s="1"/>
  <c r="AG125" i="1"/>
  <c r="AH125" i="1" s="1"/>
  <c r="AG126" i="1"/>
  <c r="AH126" i="1" s="1"/>
  <c r="AG127" i="1"/>
  <c r="AH127" i="1" s="1"/>
  <c r="AG128" i="1"/>
  <c r="AH128" i="1" s="1"/>
  <c r="AG129" i="1"/>
  <c r="AH129" i="1" s="1"/>
  <c r="AG130" i="1"/>
  <c r="AH130" i="1" s="1"/>
  <c r="AG131" i="1"/>
  <c r="AH131" i="1" s="1"/>
  <c r="AG132" i="1"/>
  <c r="AH132" i="1" s="1"/>
  <c r="AG133" i="1"/>
  <c r="AH133" i="1" s="1"/>
  <c r="AG134" i="1"/>
  <c r="AH134" i="1" s="1"/>
  <c r="AG135" i="1"/>
  <c r="AH135" i="1" s="1"/>
  <c r="AG136" i="1"/>
  <c r="AH136" i="1" s="1"/>
  <c r="AG137" i="1"/>
  <c r="AH137" i="1" s="1"/>
  <c r="AG138" i="1"/>
  <c r="AH138" i="1" s="1"/>
  <c r="AG139" i="1"/>
  <c r="AH139" i="1" s="1"/>
  <c r="AG140" i="1"/>
  <c r="AH140" i="1" s="1"/>
  <c r="AG141" i="1"/>
  <c r="AH141" i="1" s="1"/>
  <c r="AG142" i="1"/>
  <c r="AH142" i="1" s="1"/>
  <c r="AG143" i="1"/>
  <c r="AH143" i="1" s="1"/>
  <c r="AG144" i="1"/>
  <c r="AH144" i="1" s="1"/>
  <c r="AG145" i="1"/>
  <c r="AH145" i="1" s="1"/>
  <c r="AG146" i="1"/>
  <c r="AH146" i="1" s="1"/>
  <c r="AG147" i="1"/>
  <c r="AH147" i="1" s="1"/>
  <c r="AG148" i="1"/>
  <c r="AH148" i="1" s="1"/>
  <c r="AG149" i="1"/>
  <c r="AH149" i="1" s="1"/>
  <c r="AG150" i="1"/>
  <c r="AH150" i="1" s="1"/>
  <c r="AG151" i="1"/>
  <c r="AH151" i="1" s="1"/>
  <c r="AG152" i="1"/>
  <c r="AH152" i="1" s="1"/>
  <c r="AG153" i="1"/>
  <c r="AH153" i="1" s="1"/>
  <c r="AG154" i="1"/>
  <c r="AH154" i="1" s="1"/>
  <c r="AG155" i="1"/>
  <c r="AH155" i="1" s="1"/>
  <c r="AG156" i="1"/>
  <c r="AH156" i="1" s="1"/>
  <c r="AG157" i="1"/>
  <c r="AH157" i="1" s="1"/>
  <c r="AG158" i="1"/>
  <c r="AH158" i="1" s="1"/>
  <c r="AG159" i="1"/>
  <c r="AH159" i="1" s="1"/>
  <c r="AG160" i="1"/>
  <c r="AH160" i="1" s="1"/>
  <c r="AG161" i="1"/>
  <c r="AH161" i="1" s="1"/>
  <c r="AG162" i="1"/>
  <c r="AH162" i="1" s="1"/>
  <c r="AG163" i="1"/>
  <c r="AH163" i="1" s="1"/>
  <c r="AG164" i="1"/>
  <c r="AH164" i="1" s="1"/>
  <c r="AG165" i="1"/>
  <c r="AH165" i="1" s="1"/>
  <c r="AG166" i="1"/>
  <c r="AH166" i="1" s="1"/>
  <c r="AG167" i="1"/>
  <c r="AH167" i="1" s="1"/>
  <c r="AG168" i="1"/>
  <c r="AH168" i="1" s="1"/>
  <c r="AG169" i="1"/>
  <c r="AH169" i="1" s="1"/>
  <c r="AG170" i="1"/>
  <c r="AH170" i="1" s="1"/>
  <c r="AG171" i="1"/>
  <c r="AH171" i="1" s="1"/>
  <c r="AG172" i="1"/>
  <c r="AH172" i="1" s="1"/>
  <c r="AG173" i="1"/>
  <c r="AH173" i="1" s="1"/>
  <c r="AG174" i="1"/>
  <c r="AH174" i="1" s="1"/>
  <c r="AG175" i="1"/>
  <c r="AH175" i="1" s="1"/>
  <c r="AG176" i="1"/>
  <c r="AH176" i="1" s="1"/>
  <c r="AC3" i="1"/>
  <c r="AD3" i="1" s="1"/>
  <c r="AE3" i="1" s="1"/>
  <c r="AC4" i="1"/>
  <c r="AD4" i="1" s="1"/>
  <c r="AE4" i="1" s="1"/>
  <c r="AC5" i="1"/>
  <c r="AD5" i="1" s="1"/>
  <c r="AE5" i="1" s="1"/>
  <c r="AC6" i="1"/>
  <c r="AD6" i="1" s="1"/>
  <c r="AE6" i="1" s="1"/>
  <c r="AC7" i="1"/>
  <c r="AD7" i="1" s="1"/>
  <c r="AE7" i="1" s="1"/>
  <c r="AC8" i="1"/>
  <c r="AD8" i="1" s="1"/>
  <c r="AE8" i="1" s="1"/>
  <c r="AC9" i="1"/>
  <c r="AD9" i="1" s="1"/>
  <c r="AE9" i="1" s="1"/>
  <c r="AC10" i="1"/>
  <c r="AD10" i="1" s="1"/>
  <c r="AE10" i="1" s="1"/>
  <c r="AC11" i="1"/>
  <c r="AD11" i="1" s="1"/>
  <c r="AE11" i="1" s="1"/>
  <c r="AC12" i="1"/>
  <c r="AD12" i="1" s="1"/>
  <c r="AE12" i="1" s="1"/>
  <c r="AC13" i="1"/>
  <c r="AD13" i="1" s="1"/>
  <c r="AE13" i="1" s="1"/>
  <c r="AC14" i="1"/>
  <c r="AD14" i="1" s="1"/>
  <c r="AE14" i="1" s="1"/>
  <c r="AC15" i="1"/>
  <c r="AD15" i="1" s="1"/>
  <c r="AE15" i="1" s="1"/>
  <c r="AC16" i="1"/>
  <c r="AD16" i="1" s="1"/>
  <c r="AE16" i="1" s="1"/>
  <c r="AC17" i="1"/>
  <c r="AD17" i="1" s="1"/>
  <c r="AE17" i="1" s="1"/>
  <c r="AC18" i="1"/>
  <c r="AD18" i="1" s="1"/>
  <c r="AE18" i="1" s="1"/>
  <c r="AC19" i="1"/>
  <c r="AD19" i="1" s="1"/>
  <c r="AE19" i="1" s="1"/>
  <c r="AC20" i="1"/>
  <c r="AD20" i="1" s="1"/>
  <c r="AE20" i="1" s="1"/>
  <c r="AC21" i="1"/>
  <c r="AD21" i="1" s="1"/>
  <c r="AE21" i="1" s="1"/>
  <c r="AC22" i="1"/>
  <c r="AD22" i="1" s="1"/>
  <c r="AE22" i="1" s="1"/>
  <c r="AC23" i="1"/>
  <c r="AD23" i="1" s="1"/>
  <c r="AE23" i="1" s="1"/>
  <c r="AC24" i="1"/>
  <c r="AD24" i="1" s="1"/>
  <c r="AE24" i="1" s="1"/>
  <c r="AC25" i="1"/>
  <c r="AD25" i="1" s="1"/>
  <c r="AE25" i="1" s="1"/>
  <c r="AC26" i="1"/>
  <c r="AD26" i="1" s="1"/>
  <c r="AE26" i="1" s="1"/>
  <c r="AC27" i="1"/>
  <c r="AD27" i="1" s="1"/>
  <c r="AE27" i="1" s="1"/>
  <c r="AC28" i="1"/>
  <c r="AD28" i="1" s="1"/>
  <c r="AE28" i="1" s="1"/>
  <c r="AC29" i="1"/>
  <c r="AD29" i="1" s="1"/>
  <c r="AE29" i="1" s="1"/>
  <c r="AC30" i="1"/>
  <c r="AD30" i="1" s="1"/>
  <c r="AE30" i="1" s="1"/>
  <c r="AC31" i="1"/>
  <c r="AD31" i="1" s="1"/>
  <c r="AE31" i="1" s="1"/>
  <c r="AC32" i="1"/>
  <c r="AD32" i="1" s="1"/>
  <c r="AE32" i="1" s="1"/>
  <c r="AC33" i="1"/>
  <c r="AD33" i="1" s="1"/>
  <c r="AE33" i="1" s="1"/>
  <c r="AC34" i="1"/>
  <c r="AD34" i="1" s="1"/>
  <c r="AE34" i="1" s="1"/>
  <c r="AC35" i="1"/>
  <c r="AD35" i="1" s="1"/>
  <c r="AE35" i="1" s="1"/>
  <c r="AC36" i="1"/>
  <c r="AD36" i="1" s="1"/>
  <c r="AE36" i="1" s="1"/>
  <c r="AC37" i="1"/>
  <c r="AD37" i="1" s="1"/>
  <c r="AE37" i="1" s="1"/>
  <c r="AC38" i="1"/>
  <c r="AD38" i="1" s="1"/>
  <c r="AE38" i="1" s="1"/>
  <c r="AC39" i="1"/>
  <c r="AD39" i="1" s="1"/>
  <c r="AE39" i="1" s="1"/>
  <c r="AC40" i="1"/>
  <c r="AD40" i="1" s="1"/>
  <c r="AE40" i="1" s="1"/>
  <c r="AC41" i="1"/>
  <c r="AD41" i="1" s="1"/>
  <c r="AE41" i="1" s="1"/>
  <c r="AC42" i="1"/>
  <c r="AD42" i="1" s="1"/>
  <c r="AE42" i="1" s="1"/>
  <c r="AC43" i="1"/>
  <c r="AD43" i="1" s="1"/>
  <c r="AE43" i="1" s="1"/>
  <c r="AC44" i="1"/>
  <c r="AD44" i="1" s="1"/>
  <c r="AE44" i="1" s="1"/>
  <c r="AC45" i="1"/>
  <c r="AD45" i="1" s="1"/>
  <c r="AE45" i="1" s="1"/>
  <c r="AC46" i="1"/>
  <c r="AD46" i="1" s="1"/>
  <c r="AE46" i="1" s="1"/>
  <c r="AC47" i="1"/>
  <c r="AD47" i="1" s="1"/>
  <c r="AE47" i="1" s="1"/>
  <c r="AC48" i="1"/>
  <c r="AD48" i="1" s="1"/>
  <c r="AE48" i="1" s="1"/>
  <c r="AC49" i="1"/>
  <c r="AD49" i="1" s="1"/>
  <c r="AE49" i="1" s="1"/>
  <c r="AC50" i="1"/>
  <c r="AD50" i="1" s="1"/>
  <c r="AE50" i="1" s="1"/>
  <c r="AC51" i="1"/>
  <c r="AD51" i="1" s="1"/>
  <c r="AE51" i="1" s="1"/>
  <c r="AC52" i="1"/>
  <c r="AD52" i="1" s="1"/>
  <c r="AE52" i="1" s="1"/>
  <c r="AC53" i="1"/>
  <c r="AD53" i="1" s="1"/>
  <c r="AE53" i="1" s="1"/>
  <c r="AC54" i="1"/>
  <c r="AD54" i="1" s="1"/>
  <c r="AE54" i="1" s="1"/>
  <c r="AC55" i="1"/>
  <c r="AD55" i="1" s="1"/>
  <c r="AE55" i="1" s="1"/>
  <c r="AC56" i="1"/>
  <c r="AD56" i="1" s="1"/>
  <c r="AE56" i="1" s="1"/>
  <c r="AC57" i="1"/>
  <c r="AD57" i="1" s="1"/>
  <c r="AE57" i="1" s="1"/>
  <c r="AC59" i="1"/>
  <c r="AD59" i="1" s="1"/>
  <c r="AE59" i="1" s="1"/>
  <c r="AC60" i="1"/>
  <c r="AD60" i="1" s="1"/>
  <c r="AE60" i="1" s="1"/>
  <c r="AC61" i="1"/>
  <c r="AD61" i="1" s="1"/>
  <c r="AE61" i="1" s="1"/>
  <c r="AC62" i="1"/>
  <c r="AD62" i="1" s="1"/>
  <c r="AE62" i="1" s="1"/>
  <c r="AC63" i="1"/>
  <c r="AD63" i="1" s="1"/>
  <c r="AE63" i="1" s="1"/>
  <c r="AC64" i="1"/>
  <c r="AD64" i="1" s="1"/>
  <c r="AE64" i="1" s="1"/>
  <c r="AC65" i="1"/>
  <c r="AD65" i="1" s="1"/>
  <c r="AE65" i="1" s="1"/>
  <c r="AC66" i="1"/>
  <c r="AD66" i="1" s="1"/>
  <c r="AE66" i="1" s="1"/>
  <c r="AC67" i="1"/>
  <c r="AD67" i="1" s="1"/>
  <c r="AE67" i="1" s="1"/>
  <c r="AC68" i="1"/>
  <c r="AD68" i="1" s="1"/>
  <c r="AE68" i="1" s="1"/>
  <c r="AC69" i="1"/>
  <c r="AD69" i="1" s="1"/>
  <c r="AE69" i="1" s="1"/>
  <c r="AC70" i="1"/>
  <c r="AD70" i="1" s="1"/>
  <c r="AE70" i="1" s="1"/>
  <c r="AC71" i="1"/>
  <c r="AD71" i="1" s="1"/>
  <c r="AE71" i="1" s="1"/>
  <c r="AC72" i="1"/>
  <c r="AD72" i="1" s="1"/>
  <c r="AE72" i="1" s="1"/>
  <c r="AC73" i="1"/>
  <c r="AD73" i="1" s="1"/>
  <c r="AE73" i="1" s="1"/>
  <c r="AC74" i="1"/>
  <c r="AD74" i="1" s="1"/>
  <c r="AE74" i="1" s="1"/>
  <c r="AC75" i="1"/>
  <c r="AD75" i="1" s="1"/>
  <c r="AE75" i="1" s="1"/>
  <c r="AC76" i="1"/>
  <c r="AD76" i="1" s="1"/>
  <c r="AE76" i="1" s="1"/>
  <c r="AC77" i="1"/>
  <c r="AD77" i="1" s="1"/>
  <c r="AE77" i="1" s="1"/>
  <c r="AC78" i="1"/>
  <c r="AD78" i="1" s="1"/>
  <c r="AE78" i="1" s="1"/>
  <c r="AC79" i="1"/>
  <c r="AD79" i="1" s="1"/>
  <c r="AE79" i="1" s="1"/>
  <c r="AC80" i="1"/>
  <c r="AD80" i="1" s="1"/>
  <c r="AE80" i="1" s="1"/>
  <c r="AC81" i="1"/>
  <c r="AD81" i="1" s="1"/>
  <c r="AE81" i="1" s="1"/>
  <c r="AC82" i="1"/>
  <c r="AD82" i="1" s="1"/>
  <c r="AE82" i="1" s="1"/>
  <c r="AC83" i="1"/>
  <c r="AD83" i="1" s="1"/>
  <c r="AE83" i="1" s="1"/>
  <c r="AC84" i="1"/>
  <c r="AD84" i="1" s="1"/>
  <c r="AE84" i="1" s="1"/>
  <c r="AC85" i="1"/>
  <c r="AD85" i="1" s="1"/>
  <c r="AE85" i="1" s="1"/>
  <c r="AC86" i="1"/>
  <c r="AD86" i="1" s="1"/>
  <c r="AE86" i="1" s="1"/>
  <c r="AC87" i="1"/>
  <c r="AD87" i="1" s="1"/>
  <c r="AE87" i="1" s="1"/>
  <c r="AC88" i="1"/>
  <c r="AD88" i="1" s="1"/>
  <c r="AE88" i="1" s="1"/>
  <c r="AC89" i="1"/>
  <c r="AD89" i="1" s="1"/>
  <c r="AE89" i="1" s="1"/>
  <c r="AC90" i="1"/>
  <c r="AD90" i="1" s="1"/>
  <c r="AE90" i="1" s="1"/>
  <c r="AC91" i="1"/>
  <c r="AD91" i="1" s="1"/>
  <c r="AE91" i="1" s="1"/>
  <c r="AC92" i="1"/>
  <c r="AD92" i="1" s="1"/>
  <c r="AE92" i="1" s="1"/>
  <c r="AC93" i="1"/>
  <c r="AD93" i="1" s="1"/>
  <c r="AE93" i="1" s="1"/>
  <c r="AC94" i="1"/>
  <c r="AD94" i="1" s="1"/>
  <c r="AE94" i="1" s="1"/>
  <c r="AC95" i="1"/>
  <c r="AD95" i="1" s="1"/>
  <c r="AE95" i="1" s="1"/>
  <c r="AC96" i="1"/>
  <c r="AD96" i="1" s="1"/>
  <c r="AE96" i="1" s="1"/>
  <c r="AC97" i="1"/>
  <c r="AD97" i="1" s="1"/>
  <c r="AE97" i="1" s="1"/>
  <c r="AC98" i="1"/>
  <c r="AD98" i="1" s="1"/>
  <c r="AE98" i="1" s="1"/>
  <c r="AC99" i="1"/>
  <c r="AD99" i="1" s="1"/>
  <c r="AE99" i="1" s="1"/>
  <c r="AC100" i="1"/>
  <c r="AD100" i="1" s="1"/>
  <c r="AE100" i="1" s="1"/>
  <c r="AC101" i="1"/>
  <c r="AD101" i="1" s="1"/>
  <c r="AE101" i="1" s="1"/>
  <c r="AC102" i="1"/>
  <c r="AD102" i="1" s="1"/>
  <c r="AE102" i="1" s="1"/>
  <c r="AC103" i="1"/>
  <c r="AD103" i="1" s="1"/>
  <c r="AE103" i="1" s="1"/>
  <c r="AC104" i="1"/>
  <c r="AD104" i="1" s="1"/>
  <c r="AE104" i="1" s="1"/>
  <c r="AC105" i="1"/>
  <c r="AD105" i="1" s="1"/>
  <c r="AE105" i="1" s="1"/>
  <c r="AC106" i="1"/>
  <c r="AD106" i="1" s="1"/>
  <c r="AE106" i="1" s="1"/>
  <c r="AC107" i="1"/>
  <c r="AD107" i="1" s="1"/>
  <c r="AE107" i="1" s="1"/>
  <c r="AC108" i="1"/>
  <c r="AD108" i="1" s="1"/>
  <c r="AE108" i="1" s="1"/>
  <c r="AC109" i="1"/>
  <c r="AD109" i="1" s="1"/>
  <c r="AE109" i="1" s="1"/>
  <c r="AC110" i="1"/>
  <c r="AD110" i="1" s="1"/>
  <c r="AE110" i="1" s="1"/>
  <c r="AC111" i="1"/>
  <c r="AD111" i="1" s="1"/>
  <c r="AE111" i="1" s="1"/>
  <c r="AC112" i="1"/>
  <c r="AD112" i="1" s="1"/>
  <c r="AE112" i="1" s="1"/>
  <c r="AC113" i="1"/>
  <c r="AD113" i="1" s="1"/>
  <c r="AE113" i="1" s="1"/>
  <c r="AC114" i="1"/>
  <c r="AD114" i="1" s="1"/>
  <c r="AE114" i="1" s="1"/>
  <c r="AC115" i="1"/>
  <c r="AD115" i="1" s="1"/>
  <c r="AE115" i="1" s="1"/>
  <c r="AC116" i="1"/>
  <c r="AD116" i="1" s="1"/>
  <c r="AE116" i="1" s="1"/>
  <c r="AC117" i="1"/>
  <c r="AD117" i="1" s="1"/>
  <c r="AE117" i="1" s="1"/>
  <c r="AC118" i="1"/>
  <c r="AD118" i="1" s="1"/>
  <c r="AE118" i="1" s="1"/>
  <c r="AC119" i="1"/>
  <c r="AD119" i="1" s="1"/>
  <c r="AE119" i="1" s="1"/>
  <c r="AC120" i="1"/>
  <c r="AD120" i="1" s="1"/>
  <c r="AE120" i="1" s="1"/>
  <c r="AC121" i="1"/>
  <c r="AD121" i="1" s="1"/>
  <c r="AE121" i="1" s="1"/>
  <c r="AC122" i="1"/>
  <c r="AD122" i="1" s="1"/>
  <c r="AE122" i="1" s="1"/>
  <c r="AC123" i="1"/>
  <c r="AD123" i="1" s="1"/>
  <c r="AE123" i="1" s="1"/>
  <c r="AC124" i="1"/>
  <c r="AD124" i="1" s="1"/>
  <c r="AE124" i="1" s="1"/>
  <c r="AC125" i="1"/>
  <c r="AD125" i="1" s="1"/>
  <c r="AE125" i="1" s="1"/>
  <c r="AC126" i="1"/>
  <c r="AD126" i="1" s="1"/>
  <c r="AE126" i="1" s="1"/>
  <c r="AC127" i="1"/>
  <c r="AD127" i="1" s="1"/>
  <c r="AE127" i="1" s="1"/>
  <c r="AC128" i="1"/>
  <c r="AD128" i="1" s="1"/>
  <c r="AE128" i="1" s="1"/>
  <c r="AC129" i="1"/>
  <c r="AD129" i="1" s="1"/>
  <c r="AE129" i="1" s="1"/>
  <c r="AC130" i="1"/>
  <c r="AD130" i="1" s="1"/>
  <c r="AE130" i="1" s="1"/>
  <c r="AC131" i="1"/>
  <c r="AD131" i="1" s="1"/>
  <c r="AE131" i="1" s="1"/>
  <c r="AC132" i="1"/>
  <c r="AD132" i="1" s="1"/>
  <c r="AE132" i="1" s="1"/>
  <c r="AC133" i="1"/>
  <c r="AD133" i="1" s="1"/>
  <c r="AE133" i="1" s="1"/>
  <c r="AC134" i="1"/>
  <c r="AD134" i="1" s="1"/>
  <c r="AE134" i="1" s="1"/>
  <c r="AC135" i="1"/>
  <c r="AD135" i="1" s="1"/>
  <c r="AE135" i="1" s="1"/>
  <c r="AC136" i="1"/>
  <c r="AD136" i="1" s="1"/>
  <c r="AE136" i="1" s="1"/>
  <c r="AC137" i="1"/>
  <c r="AD137" i="1" s="1"/>
  <c r="AE137" i="1" s="1"/>
  <c r="AC138" i="1"/>
  <c r="AD138" i="1" s="1"/>
  <c r="AE138" i="1" s="1"/>
  <c r="AC139" i="1"/>
  <c r="AD139" i="1" s="1"/>
  <c r="AE139" i="1" s="1"/>
  <c r="AC140" i="1"/>
  <c r="AD140" i="1" s="1"/>
  <c r="AE140" i="1" s="1"/>
  <c r="AC141" i="1"/>
  <c r="AD141" i="1" s="1"/>
  <c r="AE141" i="1" s="1"/>
  <c r="AC142" i="1"/>
  <c r="AD142" i="1" s="1"/>
  <c r="AE142" i="1" s="1"/>
  <c r="AC143" i="1"/>
  <c r="AD143" i="1" s="1"/>
  <c r="AE143" i="1" s="1"/>
  <c r="AC144" i="1"/>
  <c r="AD144" i="1" s="1"/>
  <c r="AE144" i="1" s="1"/>
  <c r="AC145" i="1"/>
  <c r="AD145" i="1" s="1"/>
  <c r="AE145" i="1" s="1"/>
  <c r="AC146" i="1"/>
  <c r="AD146" i="1" s="1"/>
  <c r="AE146" i="1" s="1"/>
  <c r="AC147" i="1"/>
  <c r="AD147" i="1" s="1"/>
  <c r="AE147" i="1" s="1"/>
  <c r="AC148" i="1"/>
  <c r="AD148" i="1" s="1"/>
  <c r="AE148" i="1" s="1"/>
  <c r="AC149" i="1"/>
  <c r="AD149" i="1" s="1"/>
  <c r="AE149" i="1" s="1"/>
  <c r="AC150" i="1"/>
  <c r="AD150" i="1" s="1"/>
  <c r="AE150" i="1" s="1"/>
  <c r="AC151" i="1"/>
  <c r="AD151" i="1" s="1"/>
  <c r="AE151" i="1" s="1"/>
  <c r="AC152" i="1"/>
  <c r="AD152" i="1" s="1"/>
  <c r="AE152" i="1" s="1"/>
  <c r="AC153" i="1"/>
  <c r="AD153" i="1" s="1"/>
  <c r="AE153" i="1" s="1"/>
  <c r="AC154" i="1"/>
  <c r="AD154" i="1" s="1"/>
  <c r="AE154" i="1" s="1"/>
  <c r="AC155" i="1"/>
  <c r="AD155" i="1" s="1"/>
  <c r="AE155" i="1" s="1"/>
  <c r="AC156" i="1"/>
  <c r="AD156" i="1" s="1"/>
  <c r="AE156" i="1" s="1"/>
  <c r="AC157" i="1"/>
  <c r="AD157" i="1" s="1"/>
  <c r="AE157" i="1" s="1"/>
  <c r="AC158" i="1"/>
  <c r="AD158" i="1" s="1"/>
  <c r="AE158" i="1" s="1"/>
  <c r="AC159" i="1"/>
  <c r="AD159" i="1" s="1"/>
  <c r="AE159" i="1" s="1"/>
  <c r="AC160" i="1"/>
  <c r="AD160" i="1" s="1"/>
  <c r="AE160" i="1" s="1"/>
  <c r="AC161" i="1"/>
  <c r="AD161" i="1" s="1"/>
  <c r="AE161" i="1" s="1"/>
  <c r="AC162" i="1"/>
  <c r="AD162" i="1" s="1"/>
  <c r="AE162" i="1" s="1"/>
  <c r="AC163" i="1"/>
  <c r="AD163" i="1" s="1"/>
  <c r="AE163" i="1" s="1"/>
  <c r="AC164" i="1"/>
  <c r="AD164" i="1" s="1"/>
  <c r="AE164" i="1" s="1"/>
  <c r="AC165" i="1"/>
  <c r="AD165" i="1" s="1"/>
  <c r="AE165" i="1" s="1"/>
  <c r="AC166" i="1"/>
  <c r="AD166" i="1" s="1"/>
  <c r="AE166" i="1" s="1"/>
  <c r="AC167" i="1"/>
  <c r="AD167" i="1" s="1"/>
  <c r="AE167" i="1" s="1"/>
  <c r="AC168" i="1"/>
  <c r="AD168" i="1" s="1"/>
  <c r="AE168" i="1" s="1"/>
  <c r="AC169" i="1"/>
  <c r="AD169" i="1" s="1"/>
  <c r="AE169" i="1" s="1"/>
  <c r="AC170" i="1"/>
  <c r="AD170" i="1" s="1"/>
  <c r="AE170" i="1" s="1"/>
  <c r="AC171" i="1"/>
  <c r="AD171" i="1" s="1"/>
  <c r="AE171" i="1" s="1"/>
  <c r="AC172" i="1"/>
  <c r="AD172" i="1" s="1"/>
  <c r="AE172" i="1" s="1"/>
  <c r="AC173" i="1"/>
  <c r="AD173" i="1" s="1"/>
  <c r="AE173" i="1" s="1"/>
  <c r="AC174" i="1"/>
  <c r="AD174" i="1" s="1"/>
  <c r="AE174" i="1" s="1"/>
  <c r="AC175" i="1"/>
  <c r="AD175" i="1" s="1"/>
  <c r="AE175" i="1" s="1"/>
  <c r="AC176" i="1"/>
  <c r="AD176" i="1" s="1"/>
  <c r="AE176" i="1" s="1"/>
  <c r="X3" i="1"/>
  <c r="X4" i="1"/>
  <c r="X5" i="1"/>
  <c r="X6" i="1"/>
  <c r="X7" i="1"/>
  <c r="X8" i="1"/>
  <c r="X9" i="1"/>
  <c r="X10" i="1"/>
  <c r="X11" i="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9" i="1"/>
  <c r="X60" i="1"/>
  <c r="X61" i="1"/>
  <c r="X62" i="1"/>
  <c r="X63" i="1"/>
  <c r="X64" i="1"/>
  <c r="X65" i="1"/>
  <c r="X66" i="1"/>
  <c r="X67" i="1"/>
  <c r="X68" i="1"/>
  <c r="X69" i="1"/>
  <c r="X70" i="1"/>
  <c r="X71" i="1"/>
  <c r="X72" i="1"/>
  <c r="X73" i="1"/>
  <c r="X74" i="1"/>
  <c r="X75" i="1"/>
  <c r="X76"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11" i="1"/>
  <c r="X114" i="1"/>
  <c r="X115" i="1"/>
  <c r="X116" i="1"/>
  <c r="X117" i="1"/>
  <c r="X118" i="1"/>
  <c r="X121" i="1"/>
  <c r="X122" i="1"/>
  <c r="X123" i="1"/>
  <c r="X124" i="1"/>
  <c r="X125" i="1"/>
  <c r="X126"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3" i="1"/>
  <c r="X174" i="1"/>
  <c r="X175" i="1"/>
  <c r="X176" i="1"/>
  <c r="W3" i="1"/>
  <c r="W4" i="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9" i="1"/>
  <c r="W60" i="1"/>
  <c r="W61" i="1"/>
  <c r="W62" i="1"/>
  <c r="W63" i="1"/>
  <c r="W64" i="1"/>
  <c r="W65" i="1"/>
  <c r="W66" i="1"/>
  <c r="W67" i="1"/>
  <c r="W68" i="1"/>
  <c r="W69" i="1"/>
  <c r="W70" i="1"/>
  <c r="W71" i="1"/>
  <c r="W72" i="1"/>
  <c r="W73" i="1"/>
  <c r="W74" i="1"/>
  <c r="W75" i="1"/>
  <c r="W76"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11" i="1"/>
  <c r="W114" i="1"/>
  <c r="W115" i="1"/>
  <c r="W116" i="1"/>
  <c r="W117" i="1"/>
  <c r="W118" i="1"/>
  <c r="W121" i="1"/>
  <c r="W122" i="1"/>
  <c r="W123" i="1"/>
  <c r="W124" i="1"/>
  <c r="W125" i="1"/>
  <c r="W126"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3" i="1"/>
  <c r="W174" i="1"/>
  <c r="W175" i="1"/>
  <c r="W176" i="1"/>
  <c r="S3" i="1"/>
  <c r="T3" i="1" s="1"/>
  <c r="S4" i="1"/>
  <c r="T4" i="1" s="1"/>
  <c r="S5" i="1"/>
  <c r="T5" i="1" s="1"/>
  <c r="S6" i="1"/>
  <c r="T6" i="1" s="1"/>
  <c r="S7" i="1"/>
  <c r="T7" i="1" s="1"/>
  <c r="S8" i="1"/>
  <c r="T8" i="1" s="1"/>
  <c r="S9" i="1"/>
  <c r="T9" i="1" s="1"/>
  <c r="S10" i="1"/>
  <c r="T10" i="1" s="1"/>
  <c r="S11" i="1"/>
  <c r="T11" i="1" s="1"/>
  <c r="S12" i="1"/>
  <c r="T12" i="1" s="1"/>
  <c r="S13" i="1"/>
  <c r="T13" i="1" s="1"/>
  <c r="S14" i="1"/>
  <c r="T14" i="1" s="1"/>
  <c r="S15" i="1"/>
  <c r="T15" i="1" s="1"/>
  <c r="S16" i="1"/>
  <c r="T16" i="1" s="1"/>
  <c r="S17" i="1"/>
  <c r="T17" i="1" s="1"/>
  <c r="S18" i="1"/>
  <c r="T18" i="1" s="1"/>
  <c r="S19" i="1"/>
  <c r="T19" i="1" s="1"/>
  <c r="S20" i="1"/>
  <c r="T20" i="1" s="1"/>
  <c r="S21" i="1"/>
  <c r="T21" i="1" s="1"/>
  <c r="S22" i="1"/>
  <c r="T22" i="1" s="1"/>
  <c r="S23" i="1"/>
  <c r="T23" i="1" s="1"/>
  <c r="S24" i="1"/>
  <c r="T24" i="1" s="1"/>
  <c r="S25" i="1"/>
  <c r="T25" i="1" s="1"/>
  <c r="S26" i="1"/>
  <c r="T26" i="1" s="1"/>
  <c r="S27" i="1"/>
  <c r="T27" i="1" s="1"/>
  <c r="S28" i="1"/>
  <c r="T28" i="1" s="1"/>
  <c r="S29" i="1"/>
  <c r="T29" i="1" s="1"/>
  <c r="S30" i="1"/>
  <c r="T30" i="1" s="1"/>
  <c r="S31" i="1"/>
  <c r="T31" i="1" s="1"/>
  <c r="S32" i="1"/>
  <c r="T32" i="1" s="1"/>
  <c r="S33" i="1"/>
  <c r="T33" i="1" s="1"/>
  <c r="S34" i="1"/>
  <c r="T34" i="1" s="1"/>
  <c r="S35" i="1"/>
  <c r="T35" i="1" s="1"/>
  <c r="S36" i="1"/>
  <c r="T36" i="1" s="1"/>
  <c r="S37" i="1"/>
  <c r="T37" i="1" s="1"/>
  <c r="S38" i="1"/>
  <c r="T38" i="1" s="1"/>
  <c r="S39" i="1"/>
  <c r="T39" i="1" s="1"/>
  <c r="S40" i="1"/>
  <c r="T40" i="1" s="1"/>
  <c r="S41" i="1"/>
  <c r="T41" i="1" s="1"/>
  <c r="S42" i="1"/>
  <c r="T42" i="1" s="1"/>
  <c r="S43" i="1"/>
  <c r="T43" i="1" s="1"/>
  <c r="S44" i="1"/>
  <c r="T44" i="1" s="1"/>
  <c r="S45" i="1"/>
  <c r="T45" i="1" s="1"/>
  <c r="S46" i="1"/>
  <c r="T46" i="1" s="1"/>
  <c r="S47" i="1"/>
  <c r="T47" i="1" s="1"/>
  <c r="S48" i="1"/>
  <c r="T48" i="1" s="1"/>
  <c r="S49" i="1"/>
  <c r="T49" i="1" s="1"/>
  <c r="S50" i="1"/>
  <c r="T50" i="1" s="1"/>
  <c r="S51" i="1"/>
  <c r="T51" i="1" s="1"/>
  <c r="S52" i="1"/>
  <c r="T52" i="1" s="1"/>
  <c r="S53" i="1"/>
  <c r="T53" i="1" s="1"/>
  <c r="S54" i="1"/>
  <c r="T54" i="1" s="1"/>
  <c r="S55" i="1"/>
  <c r="T55" i="1" s="1"/>
  <c r="S56" i="1"/>
  <c r="T56" i="1" s="1"/>
  <c r="S57" i="1"/>
  <c r="T57" i="1" s="1"/>
  <c r="S59" i="1"/>
  <c r="T59" i="1" s="1"/>
  <c r="S60" i="1"/>
  <c r="T60" i="1" s="1"/>
  <c r="S61" i="1"/>
  <c r="T61" i="1" s="1"/>
  <c r="S62" i="1"/>
  <c r="T62" i="1" s="1"/>
  <c r="S63" i="1"/>
  <c r="T63" i="1" s="1"/>
  <c r="S64" i="1"/>
  <c r="T64" i="1" s="1"/>
  <c r="S65" i="1"/>
  <c r="T65" i="1" s="1"/>
  <c r="S66" i="1"/>
  <c r="T66" i="1" s="1"/>
  <c r="S67" i="1"/>
  <c r="T67" i="1" s="1"/>
  <c r="S68" i="1"/>
  <c r="T68" i="1" s="1"/>
  <c r="S69" i="1"/>
  <c r="T69" i="1" s="1"/>
  <c r="S70" i="1"/>
  <c r="T70" i="1" s="1"/>
  <c r="S71" i="1"/>
  <c r="T71" i="1" s="1"/>
  <c r="S72" i="1"/>
  <c r="T72" i="1" s="1"/>
  <c r="S73" i="1"/>
  <c r="T73" i="1" s="1"/>
  <c r="S74" i="1"/>
  <c r="T74" i="1" s="1"/>
  <c r="S75" i="1"/>
  <c r="T75" i="1" s="1"/>
  <c r="S76" i="1"/>
  <c r="T76" i="1" s="1"/>
  <c r="S79" i="1"/>
  <c r="T79" i="1" s="1"/>
  <c r="S80" i="1"/>
  <c r="T80" i="1" s="1"/>
  <c r="S81" i="1"/>
  <c r="T81" i="1" s="1"/>
  <c r="S82" i="1"/>
  <c r="T82" i="1" s="1"/>
  <c r="S83" i="1"/>
  <c r="T83" i="1" s="1"/>
  <c r="S84" i="1"/>
  <c r="T84" i="1" s="1"/>
  <c r="S85" i="1"/>
  <c r="T85" i="1" s="1"/>
  <c r="S86" i="1"/>
  <c r="T86" i="1" s="1"/>
  <c r="S87" i="1"/>
  <c r="T87" i="1" s="1"/>
  <c r="S88" i="1"/>
  <c r="T88" i="1" s="1"/>
  <c r="S89" i="1"/>
  <c r="T89" i="1" s="1"/>
  <c r="S90" i="1"/>
  <c r="T90" i="1" s="1"/>
  <c r="S91" i="1"/>
  <c r="T91" i="1" s="1"/>
  <c r="S92" i="1"/>
  <c r="T92" i="1" s="1"/>
  <c r="S93" i="1"/>
  <c r="T93" i="1" s="1"/>
  <c r="S94" i="1"/>
  <c r="T94" i="1" s="1"/>
  <c r="S95" i="1"/>
  <c r="T95" i="1" s="1"/>
  <c r="S96" i="1"/>
  <c r="T96" i="1" s="1"/>
  <c r="S97" i="1"/>
  <c r="T97" i="1" s="1"/>
  <c r="S98" i="1"/>
  <c r="T98" i="1" s="1"/>
  <c r="S99" i="1"/>
  <c r="T99" i="1" s="1"/>
  <c r="S100" i="1"/>
  <c r="T100" i="1" s="1"/>
  <c r="S101" i="1"/>
  <c r="T101" i="1" s="1"/>
  <c r="S102" i="1"/>
  <c r="T102" i="1" s="1"/>
  <c r="S103" i="1"/>
  <c r="T103" i="1" s="1"/>
  <c r="S104" i="1"/>
  <c r="T104" i="1" s="1"/>
  <c r="S105" i="1"/>
  <c r="T105" i="1" s="1"/>
  <c r="S106" i="1"/>
  <c r="T106" i="1" s="1"/>
  <c r="S107" i="1"/>
  <c r="T107" i="1" s="1"/>
  <c r="S108" i="1"/>
  <c r="T108" i="1" s="1"/>
  <c r="S111" i="1"/>
  <c r="T111" i="1" s="1"/>
  <c r="S114" i="1"/>
  <c r="T114" i="1" s="1"/>
  <c r="S115" i="1"/>
  <c r="T115" i="1" s="1"/>
  <c r="S116" i="1"/>
  <c r="T116" i="1" s="1"/>
  <c r="S117" i="1"/>
  <c r="T117" i="1" s="1"/>
  <c r="S118" i="1"/>
  <c r="T118" i="1" s="1"/>
  <c r="S121" i="1"/>
  <c r="T121" i="1" s="1"/>
  <c r="S122" i="1"/>
  <c r="T122" i="1" s="1"/>
  <c r="S123" i="1"/>
  <c r="T123" i="1" s="1"/>
  <c r="S124" i="1"/>
  <c r="T124" i="1" s="1"/>
  <c r="S125" i="1"/>
  <c r="T125" i="1" s="1"/>
  <c r="S126" i="1"/>
  <c r="T126" i="1" s="1"/>
  <c r="S129" i="1"/>
  <c r="T129" i="1" s="1"/>
  <c r="S130" i="1"/>
  <c r="T130" i="1" s="1"/>
  <c r="S131" i="1"/>
  <c r="T131" i="1" s="1"/>
  <c r="S132" i="1"/>
  <c r="T132" i="1" s="1"/>
  <c r="S133" i="1"/>
  <c r="T133" i="1" s="1"/>
  <c r="S134" i="1"/>
  <c r="T134" i="1" s="1"/>
  <c r="S135" i="1"/>
  <c r="T135" i="1" s="1"/>
  <c r="S136" i="1"/>
  <c r="T136" i="1" s="1"/>
  <c r="S137" i="1"/>
  <c r="T137" i="1" s="1"/>
  <c r="S138" i="1"/>
  <c r="T138" i="1" s="1"/>
  <c r="S139" i="1"/>
  <c r="T139" i="1" s="1"/>
  <c r="S140" i="1"/>
  <c r="T140" i="1" s="1"/>
  <c r="S141" i="1"/>
  <c r="T141" i="1" s="1"/>
  <c r="S142" i="1"/>
  <c r="T142" i="1" s="1"/>
  <c r="S143" i="1"/>
  <c r="T143" i="1" s="1"/>
  <c r="S144" i="1"/>
  <c r="T144" i="1" s="1"/>
  <c r="S145" i="1"/>
  <c r="T145" i="1" s="1"/>
  <c r="S146" i="1"/>
  <c r="T146" i="1" s="1"/>
  <c r="S147" i="1"/>
  <c r="T147" i="1" s="1"/>
  <c r="S148" i="1"/>
  <c r="T148" i="1" s="1"/>
  <c r="S149" i="1"/>
  <c r="T149" i="1" s="1"/>
  <c r="S150" i="1"/>
  <c r="T150" i="1" s="1"/>
  <c r="S151" i="1"/>
  <c r="T151" i="1" s="1"/>
  <c r="S152" i="1"/>
  <c r="T152" i="1" s="1"/>
  <c r="S153" i="1"/>
  <c r="T153" i="1" s="1"/>
  <c r="S154" i="1"/>
  <c r="T154" i="1" s="1"/>
  <c r="S155" i="1"/>
  <c r="T155" i="1" s="1"/>
  <c r="S156" i="1"/>
  <c r="T156" i="1" s="1"/>
  <c r="S157" i="1"/>
  <c r="T157" i="1" s="1"/>
  <c r="S158" i="1"/>
  <c r="T158" i="1" s="1"/>
  <c r="S159" i="1"/>
  <c r="T159" i="1" s="1"/>
  <c r="S160" i="1"/>
  <c r="T160" i="1" s="1"/>
  <c r="S161" i="1"/>
  <c r="T161" i="1" s="1"/>
  <c r="S162" i="1"/>
  <c r="T162" i="1" s="1"/>
  <c r="S163" i="1"/>
  <c r="T163" i="1" s="1"/>
  <c r="S164" i="1"/>
  <c r="T164" i="1" s="1"/>
  <c r="S165" i="1"/>
  <c r="T165" i="1" s="1"/>
  <c r="S166" i="1"/>
  <c r="T166" i="1" s="1"/>
  <c r="S167" i="1"/>
  <c r="T167" i="1" s="1"/>
  <c r="S168" i="1"/>
  <c r="T168" i="1" s="1"/>
  <c r="S169" i="1"/>
  <c r="T169" i="1" s="1"/>
  <c r="S170" i="1"/>
  <c r="T170" i="1" s="1"/>
  <c r="S173" i="1"/>
  <c r="T173" i="1" s="1"/>
  <c r="S174" i="1"/>
  <c r="T174" i="1" s="1"/>
  <c r="S175" i="1"/>
  <c r="T175" i="1" s="1"/>
  <c r="S176" i="1"/>
  <c r="T176" i="1" s="1"/>
  <c r="O3" i="1"/>
  <c r="O4"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9" i="1"/>
  <c r="O60" i="1"/>
  <c r="O61" i="1"/>
  <c r="O62" i="1"/>
  <c r="O63" i="1"/>
  <c r="O64" i="1"/>
  <c r="O65" i="1"/>
  <c r="O66" i="1"/>
  <c r="O67" i="1"/>
  <c r="O68" i="1"/>
  <c r="O69" i="1"/>
  <c r="O70" i="1"/>
  <c r="O71" i="1"/>
  <c r="O72" i="1"/>
  <c r="O73" i="1"/>
  <c r="O74" i="1"/>
  <c r="O75" i="1"/>
  <c r="O76"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11" i="1"/>
  <c r="O114" i="1"/>
  <c r="O115" i="1"/>
  <c r="O116" i="1"/>
  <c r="O117" i="1"/>
  <c r="O118" i="1"/>
  <c r="O121" i="1"/>
  <c r="O122" i="1"/>
  <c r="O123" i="1"/>
  <c r="O124" i="1"/>
  <c r="O125" i="1"/>
  <c r="O126"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3" i="1"/>
  <c r="O174" i="1"/>
  <c r="O175" i="1"/>
  <c r="O176" i="1"/>
  <c r="N3" i="1"/>
  <c r="N4" i="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9" i="1"/>
  <c r="N60" i="1"/>
  <c r="N61" i="1"/>
  <c r="N62" i="1"/>
  <c r="N63" i="1"/>
  <c r="N64" i="1"/>
  <c r="N65" i="1"/>
  <c r="N66" i="1"/>
  <c r="N67" i="1"/>
  <c r="N68" i="1"/>
  <c r="N69" i="1"/>
  <c r="N70" i="1"/>
  <c r="N71" i="1"/>
  <c r="N72" i="1"/>
  <c r="N73" i="1"/>
  <c r="N74" i="1"/>
  <c r="N75" i="1"/>
  <c r="N76"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11" i="1"/>
  <c r="N114" i="1"/>
  <c r="N115" i="1"/>
  <c r="N116" i="1"/>
  <c r="N117" i="1"/>
  <c r="N118" i="1"/>
  <c r="N121" i="1"/>
  <c r="N122" i="1"/>
  <c r="N123" i="1"/>
  <c r="N124" i="1"/>
  <c r="N125" i="1"/>
  <c r="N126"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3" i="1"/>
  <c r="N174" i="1"/>
  <c r="N175" i="1"/>
  <c r="N176" i="1"/>
  <c r="J3" i="1"/>
  <c r="Y3" i="1" s="1"/>
  <c r="J4" i="1"/>
  <c r="Y4" i="1" s="1"/>
  <c r="J5" i="1"/>
  <c r="Y5" i="1" s="1"/>
  <c r="J6" i="1"/>
  <c r="Y6" i="1" s="1"/>
  <c r="J7" i="1"/>
  <c r="Y7" i="1" s="1"/>
  <c r="J8" i="1"/>
  <c r="Y8" i="1" s="1"/>
  <c r="J9" i="1"/>
  <c r="Y9" i="1" s="1"/>
  <c r="J10" i="1"/>
  <c r="Y10" i="1" s="1"/>
  <c r="J11" i="1"/>
  <c r="Y11" i="1" s="1"/>
  <c r="J12" i="1"/>
  <c r="Y12" i="1" s="1"/>
  <c r="J13" i="1"/>
  <c r="Y13" i="1" s="1"/>
  <c r="J14" i="1"/>
  <c r="Y14" i="1" s="1"/>
  <c r="J15" i="1"/>
  <c r="Y15" i="1" s="1"/>
  <c r="J16" i="1"/>
  <c r="Y16" i="1" s="1"/>
  <c r="J17" i="1"/>
  <c r="Y17" i="1" s="1"/>
  <c r="J18" i="1"/>
  <c r="Y18" i="1" s="1"/>
  <c r="J19" i="1"/>
  <c r="Y19" i="1" s="1"/>
  <c r="J20" i="1"/>
  <c r="Y20" i="1" s="1"/>
  <c r="J21" i="1"/>
  <c r="Y21" i="1" s="1"/>
  <c r="J22" i="1"/>
  <c r="Y22" i="1" s="1"/>
  <c r="J23" i="1"/>
  <c r="Y23" i="1" s="1"/>
  <c r="J24" i="1"/>
  <c r="Y24" i="1" s="1"/>
  <c r="J25" i="1"/>
  <c r="Y25" i="1" s="1"/>
  <c r="J26" i="1"/>
  <c r="Y26" i="1" s="1"/>
  <c r="J27" i="1"/>
  <c r="Y27" i="1" s="1"/>
  <c r="J28" i="1"/>
  <c r="Y28" i="1" s="1"/>
  <c r="J29" i="1"/>
  <c r="Y29" i="1" s="1"/>
  <c r="J30" i="1"/>
  <c r="Y30" i="1" s="1"/>
  <c r="J31" i="1"/>
  <c r="Y31" i="1" s="1"/>
  <c r="J32" i="1"/>
  <c r="Y32" i="1" s="1"/>
  <c r="J33" i="1"/>
  <c r="Y33" i="1" s="1"/>
  <c r="J34" i="1"/>
  <c r="Y34" i="1" s="1"/>
  <c r="J35" i="1"/>
  <c r="Y35" i="1" s="1"/>
  <c r="J36" i="1"/>
  <c r="Y36" i="1" s="1"/>
  <c r="J37" i="1"/>
  <c r="Y37" i="1" s="1"/>
  <c r="J38" i="1"/>
  <c r="Y38" i="1" s="1"/>
  <c r="J39" i="1"/>
  <c r="Y39" i="1" s="1"/>
  <c r="J40" i="1"/>
  <c r="Y40" i="1" s="1"/>
  <c r="J41" i="1"/>
  <c r="Y41" i="1" s="1"/>
  <c r="J42" i="1"/>
  <c r="Y42" i="1" s="1"/>
  <c r="J43" i="1"/>
  <c r="Y43" i="1" s="1"/>
  <c r="J44" i="1"/>
  <c r="Y44" i="1" s="1"/>
  <c r="J45" i="1"/>
  <c r="Y45" i="1" s="1"/>
  <c r="J46" i="1"/>
  <c r="Y46" i="1" s="1"/>
  <c r="J47" i="1"/>
  <c r="Y47" i="1" s="1"/>
  <c r="J48" i="1"/>
  <c r="Y48" i="1" s="1"/>
  <c r="J49" i="1"/>
  <c r="Y49" i="1" s="1"/>
  <c r="J50" i="1"/>
  <c r="Y50" i="1" s="1"/>
  <c r="J51" i="1"/>
  <c r="Y51" i="1" s="1"/>
  <c r="J52" i="1"/>
  <c r="Y52" i="1" s="1"/>
  <c r="J53" i="1"/>
  <c r="Y53" i="1" s="1"/>
  <c r="J54" i="1"/>
  <c r="Y54" i="1" s="1"/>
  <c r="J55" i="1"/>
  <c r="Y55" i="1" s="1"/>
  <c r="J56" i="1"/>
  <c r="Y56" i="1" s="1"/>
  <c r="J57" i="1"/>
  <c r="Y57" i="1" s="1"/>
  <c r="J58" i="1"/>
  <c r="J59" i="1"/>
  <c r="Y59" i="1" s="1"/>
  <c r="J60" i="1"/>
  <c r="Y60" i="1" s="1"/>
  <c r="J61" i="1"/>
  <c r="Y61" i="1" s="1"/>
  <c r="J62" i="1"/>
  <c r="Y62" i="1" s="1"/>
  <c r="J63" i="1"/>
  <c r="Y63" i="1" s="1"/>
  <c r="J64" i="1"/>
  <c r="Y64" i="1" s="1"/>
  <c r="J65" i="1"/>
  <c r="Y65" i="1" s="1"/>
  <c r="J66" i="1"/>
  <c r="Y66" i="1" s="1"/>
  <c r="J67" i="1"/>
  <c r="Y67" i="1" s="1"/>
  <c r="J68" i="1"/>
  <c r="Y68" i="1" s="1"/>
  <c r="J69" i="1"/>
  <c r="Y69" i="1" s="1"/>
  <c r="J70" i="1"/>
  <c r="Y70" i="1" s="1"/>
  <c r="J71" i="1"/>
  <c r="Y71" i="1" s="1"/>
  <c r="J72" i="1"/>
  <c r="Y72" i="1" s="1"/>
  <c r="J73" i="1"/>
  <c r="Y73" i="1" s="1"/>
  <c r="J74" i="1"/>
  <c r="Y74" i="1" s="1"/>
  <c r="J75" i="1"/>
  <c r="Y75" i="1" s="1"/>
  <c r="J76" i="1"/>
  <c r="Y76" i="1" s="1"/>
  <c r="J77" i="1"/>
  <c r="Y77" i="1" s="1"/>
  <c r="J78" i="1"/>
  <c r="Y78" i="1" s="1"/>
  <c r="J79" i="1"/>
  <c r="Y79" i="1" s="1"/>
  <c r="J80" i="1"/>
  <c r="Y80" i="1" s="1"/>
  <c r="J81" i="1"/>
  <c r="Y81" i="1" s="1"/>
  <c r="J82" i="1"/>
  <c r="Y82" i="1" s="1"/>
  <c r="J83" i="1"/>
  <c r="Y83" i="1" s="1"/>
  <c r="J84" i="1"/>
  <c r="Y84" i="1" s="1"/>
  <c r="J85" i="1"/>
  <c r="Y85" i="1" s="1"/>
  <c r="J86" i="1"/>
  <c r="Y86" i="1" s="1"/>
  <c r="J87" i="1"/>
  <c r="Y87" i="1" s="1"/>
  <c r="J88" i="1"/>
  <c r="Y88" i="1" s="1"/>
  <c r="J89" i="1"/>
  <c r="Y89" i="1" s="1"/>
  <c r="J90" i="1"/>
  <c r="Y90" i="1" s="1"/>
  <c r="J91" i="1"/>
  <c r="Y91" i="1" s="1"/>
  <c r="J92" i="1"/>
  <c r="Y92" i="1" s="1"/>
  <c r="J93" i="1"/>
  <c r="Y93" i="1" s="1"/>
  <c r="J94" i="1"/>
  <c r="Y94" i="1" s="1"/>
  <c r="J95" i="1"/>
  <c r="Y95" i="1" s="1"/>
  <c r="J96" i="1"/>
  <c r="Y96" i="1" s="1"/>
  <c r="J97" i="1"/>
  <c r="Y97" i="1" s="1"/>
  <c r="J98" i="1"/>
  <c r="Y98" i="1" s="1"/>
  <c r="J99" i="1"/>
  <c r="Y99" i="1" s="1"/>
  <c r="J100" i="1"/>
  <c r="Y100" i="1" s="1"/>
  <c r="J101" i="1"/>
  <c r="Y101" i="1" s="1"/>
  <c r="J102" i="1"/>
  <c r="Y102" i="1" s="1"/>
  <c r="J103" i="1"/>
  <c r="Y103" i="1" s="1"/>
  <c r="J104" i="1"/>
  <c r="Y104" i="1" s="1"/>
  <c r="J105" i="1"/>
  <c r="Y105" i="1" s="1"/>
  <c r="J106" i="1"/>
  <c r="Y106" i="1" s="1"/>
  <c r="J107" i="1"/>
  <c r="Y107" i="1" s="1"/>
  <c r="J108" i="1"/>
  <c r="Y108" i="1" s="1"/>
  <c r="J109" i="1"/>
  <c r="Y109" i="1" s="1"/>
  <c r="J110" i="1"/>
  <c r="Y110" i="1" s="1"/>
  <c r="J111" i="1"/>
  <c r="Y111" i="1" s="1"/>
  <c r="J112" i="1"/>
  <c r="Y112" i="1" s="1"/>
  <c r="J113" i="1"/>
  <c r="Y113" i="1" s="1"/>
  <c r="J114" i="1"/>
  <c r="Y114" i="1" s="1"/>
  <c r="J115" i="1"/>
  <c r="Y115" i="1" s="1"/>
  <c r="J116" i="1"/>
  <c r="Y116" i="1" s="1"/>
  <c r="J117" i="1"/>
  <c r="Y117" i="1" s="1"/>
  <c r="J118" i="1"/>
  <c r="Y118" i="1" s="1"/>
  <c r="J119" i="1"/>
  <c r="Y119" i="1" s="1"/>
  <c r="J120" i="1"/>
  <c r="Y120" i="1" s="1"/>
  <c r="J121" i="1"/>
  <c r="Y121" i="1" s="1"/>
  <c r="J122" i="1"/>
  <c r="Y122" i="1" s="1"/>
  <c r="J123" i="1"/>
  <c r="Y123" i="1" s="1"/>
  <c r="J124" i="1"/>
  <c r="Y124" i="1" s="1"/>
  <c r="J125" i="1"/>
  <c r="Y125" i="1" s="1"/>
  <c r="J126" i="1"/>
  <c r="Y126" i="1" s="1"/>
  <c r="J127" i="1"/>
  <c r="Y127" i="1" s="1"/>
  <c r="J128" i="1"/>
  <c r="Y128" i="1" s="1"/>
  <c r="J129" i="1"/>
  <c r="Y129" i="1" s="1"/>
  <c r="J130" i="1"/>
  <c r="Y130" i="1" s="1"/>
  <c r="J131" i="1"/>
  <c r="Y131" i="1" s="1"/>
  <c r="J132" i="1"/>
  <c r="Y132" i="1" s="1"/>
  <c r="J133" i="1"/>
  <c r="Y133" i="1" s="1"/>
  <c r="J134" i="1"/>
  <c r="Y134" i="1" s="1"/>
  <c r="J135" i="1"/>
  <c r="Y135" i="1" s="1"/>
  <c r="J136" i="1"/>
  <c r="Y136" i="1" s="1"/>
  <c r="J137" i="1"/>
  <c r="Y137" i="1" s="1"/>
  <c r="J138" i="1"/>
  <c r="Y138" i="1" s="1"/>
  <c r="J139" i="1"/>
  <c r="Y139" i="1" s="1"/>
  <c r="J140" i="1"/>
  <c r="Y140" i="1" s="1"/>
  <c r="J141" i="1"/>
  <c r="Y141" i="1" s="1"/>
  <c r="J142" i="1"/>
  <c r="Y142" i="1" s="1"/>
  <c r="J143" i="1"/>
  <c r="Y143" i="1" s="1"/>
  <c r="J144" i="1"/>
  <c r="Y144" i="1" s="1"/>
  <c r="J145" i="1"/>
  <c r="Y145" i="1" s="1"/>
  <c r="J146" i="1"/>
  <c r="Y146" i="1" s="1"/>
  <c r="J147" i="1"/>
  <c r="Y147" i="1" s="1"/>
  <c r="J148" i="1"/>
  <c r="Y148" i="1" s="1"/>
  <c r="J149" i="1"/>
  <c r="Y149" i="1" s="1"/>
  <c r="J150" i="1"/>
  <c r="Y150" i="1" s="1"/>
  <c r="J151" i="1"/>
  <c r="Y151" i="1" s="1"/>
  <c r="J152" i="1"/>
  <c r="Y152" i="1" s="1"/>
  <c r="J153" i="1"/>
  <c r="Y153" i="1" s="1"/>
  <c r="J154" i="1"/>
  <c r="Y154" i="1" s="1"/>
  <c r="J155" i="1"/>
  <c r="Y155" i="1" s="1"/>
  <c r="J156" i="1"/>
  <c r="Y156" i="1" s="1"/>
  <c r="J157" i="1"/>
  <c r="Y157" i="1" s="1"/>
  <c r="J158" i="1"/>
  <c r="Y158" i="1" s="1"/>
  <c r="J159" i="1"/>
  <c r="Y159" i="1" s="1"/>
  <c r="J160" i="1"/>
  <c r="Y160" i="1" s="1"/>
  <c r="J161" i="1"/>
  <c r="Y161" i="1" s="1"/>
  <c r="J162" i="1"/>
  <c r="Y162" i="1" s="1"/>
  <c r="J163" i="1"/>
  <c r="Y163" i="1" s="1"/>
  <c r="J164" i="1"/>
  <c r="Y164" i="1" s="1"/>
  <c r="J165" i="1"/>
  <c r="Y165" i="1" s="1"/>
  <c r="J166" i="1"/>
  <c r="Y166" i="1" s="1"/>
  <c r="J167" i="1"/>
  <c r="Y167" i="1" s="1"/>
  <c r="J168" i="1"/>
  <c r="Y168" i="1" s="1"/>
  <c r="J169" i="1"/>
  <c r="Y169" i="1" s="1"/>
  <c r="J170" i="1"/>
  <c r="Y170" i="1" s="1"/>
  <c r="J171" i="1"/>
  <c r="Y171" i="1" s="1"/>
  <c r="J172" i="1"/>
  <c r="Y172" i="1" s="1"/>
  <c r="J173" i="1"/>
  <c r="Y173" i="1" s="1"/>
  <c r="J174" i="1"/>
  <c r="Y174" i="1" s="1"/>
  <c r="J175" i="1"/>
  <c r="Y175" i="1" s="1"/>
  <c r="J176" i="1"/>
  <c r="Y176" i="1" s="1"/>
  <c r="V172" i="1"/>
  <c r="W172" i="1" s="1"/>
  <c r="R172" i="1"/>
  <c r="S172" i="1" s="1"/>
  <c r="T172" i="1" s="1"/>
  <c r="M172" i="1"/>
  <c r="N172" i="1" s="1"/>
  <c r="V171" i="1"/>
  <c r="R171" i="1"/>
  <c r="M171" i="1"/>
  <c r="V128" i="1"/>
  <c r="W128" i="1" s="1"/>
  <c r="R128" i="1"/>
  <c r="S128" i="1" s="1"/>
  <c r="T128" i="1" s="1"/>
  <c r="M128" i="1"/>
  <c r="N128" i="1" s="1"/>
  <c r="V127" i="1"/>
  <c r="W127" i="1" s="1"/>
  <c r="R127" i="1"/>
  <c r="S127" i="1" s="1"/>
  <c r="T127" i="1" s="1"/>
  <c r="M127" i="1"/>
  <c r="N127" i="1" s="1"/>
  <c r="V120" i="1"/>
  <c r="W120" i="1" s="1"/>
  <c r="R120" i="1"/>
  <c r="S120" i="1" s="1"/>
  <c r="T120" i="1" s="1"/>
  <c r="M120" i="1"/>
  <c r="N120" i="1" s="1"/>
  <c r="V119" i="1"/>
  <c r="W119" i="1" s="1"/>
  <c r="R119" i="1"/>
  <c r="S119" i="1" s="1"/>
  <c r="T119" i="1" s="1"/>
  <c r="M119" i="1"/>
  <c r="N119" i="1" s="1"/>
  <c r="V113" i="1"/>
  <c r="X113" i="1" s="1"/>
  <c r="R113" i="1"/>
  <c r="S113" i="1" s="1"/>
  <c r="T113" i="1" s="1"/>
  <c r="M113" i="1"/>
  <c r="O113" i="1" s="1"/>
  <c r="V112" i="1"/>
  <c r="R112" i="1"/>
  <c r="M112" i="1"/>
  <c r="V110" i="1"/>
  <c r="X110" i="1" s="1"/>
  <c r="R110" i="1"/>
  <c r="S110" i="1" s="1"/>
  <c r="T110" i="1" s="1"/>
  <c r="M110" i="1"/>
  <c r="O110" i="1" s="1"/>
  <c r="V109" i="1"/>
  <c r="X109" i="1" s="1"/>
  <c r="R109" i="1"/>
  <c r="S109" i="1" s="1"/>
  <c r="T109" i="1" s="1"/>
  <c r="M109" i="1"/>
  <c r="O109" i="1" s="1"/>
  <c r="V78" i="1"/>
  <c r="X78" i="1" s="1"/>
  <c r="R78" i="1"/>
  <c r="S78" i="1" s="1"/>
  <c r="T78" i="1" s="1"/>
  <c r="M78" i="1"/>
  <c r="O78" i="1" s="1"/>
  <c r="V77" i="1"/>
  <c r="R77" i="1"/>
  <c r="M77" i="1"/>
  <c r="X77" i="1" l="1"/>
  <c r="W112" i="1"/>
  <c r="S77" i="1"/>
  <c r="T77" i="1" s="1"/>
  <c r="S112" i="1"/>
  <c r="T112" i="1" s="1"/>
  <c r="N112" i="1"/>
  <c r="W171" i="1"/>
  <c r="S171" i="1"/>
  <c r="N171" i="1"/>
  <c r="O77" i="1"/>
  <c r="X128" i="1"/>
  <c r="O172" i="1"/>
  <c r="N78" i="1"/>
  <c r="X172" i="1"/>
  <c r="X112" i="1"/>
  <c r="N110" i="1"/>
  <c r="O120" i="1"/>
  <c r="W78" i="1"/>
  <c r="O128" i="1"/>
  <c r="W110" i="1"/>
  <c r="X120" i="1"/>
  <c r="N113" i="1"/>
  <c r="N109" i="1"/>
  <c r="N77" i="1"/>
  <c r="O171" i="1"/>
  <c r="O127" i="1"/>
  <c r="O119" i="1"/>
  <c r="W113" i="1"/>
  <c r="W109" i="1"/>
  <c r="W77" i="1"/>
  <c r="X171" i="1"/>
  <c r="X127" i="1"/>
  <c r="X119" i="1"/>
  <c r="O112" i="1"/>
  <c r="T171" i="1" l="1"/>
  <c r="F6" i="2"/>
  <c r="E6" i="2"/>
  <c r="D5" i="2"/>
  <c r="C5" i="2"/>
  <c r="S2" i="1" l="1"/>
  <c r="T2" i="1" l="1"/>
  <c r="X2" i="1"/>
  <c r="O2" i="1"/>
  <c r="AK2" i="1" l="1"/>
  <c r="AL2" i="1" s="1"/>
  <c r="AM2" i="1" s="1"/>
  <c r="AG2" i="1"/>
  <c r="AH2" i="1" s="1"/>
  <c r="AC2" i="1"/>
  <c r="AD2" i="1" s="1"/>
  <c r="AE2" i="1" s="1"/>
  <c r="W2" i="1"/>
  <c r="N2" i="1"/>
  <c r="J2" i="1"/>
  <c r="Y2" i="1" s="1"/>
</calcChain>
</file>

<file path=xl/sharedStrings.xml><?xml version="1.0" encoding="utf-8"?>
<sst xmlns="http://schemas.openxmlformats.org/spreadsheetml/2006/main" count="1309" uniqueCount="412">
  <si>
    <t>Active Transportation</t>
  </si>
  <si>
    <t>National Average</t>
  </si>
  <si>
    <t>Density</t>
  </si>
  <si>
    <t>Exurban</t>
  </si>
  <si>
    <t>2006 Population</t>
  </si>
  <si>
    <t>Active Core</t>
  </si>
  <si>
    <t>Transit Suburb</t>
  </si>
  <si>
    <t>Auto Suburb</t>
  </si>
  <si>
    <t>Total</t>
  </si>
  <si>
    <t>notes</t>
  </si>
  <si>
    <t>Driver</t>
  </si>
  <si>
    <t>Passenger</t>
  </si>
  <si>
    <t>Walk</t>
  </si>
  <si>
    <t>Bike</t>
  </si>
  <si>
    <t>Other</t>
  </si>
  <si>
    <t>*National Average Floor must be at least 50% higher than the national average for active cores, and must exceed 50% of national average for transit suburb (see Notes 2 &amp; 3 in Gordon &amp; Janzen [2013])</t>
  </si>
  <si>
    <t>CMA data</t>
  </si>
  <si>
    <t>AREA_NAME</t>
  </si>
  <si>
    <t>2006 Private Dwellings</t>
  </si>
  <si>
    <t>2006 Private Dwellings: Occupied by Usual Residents</t>
  </si>
  <si>
    <t>Land Area, sq km</t>
  </si>
  <si>
    <t>Land Area, sq km: Persons per sq km</t>
  </si>
  <si>
    <t>Land Area, sq km: Dwellings per sq km</t>
  </si>
  <si>
    <t>GEOUID 2016</t>
  </si>
  <si>
    <t>Pop 2016</t>
  </si>
  <si>
    <t>Pop 2011</t>
  </si>
  <si>
    <t>Total DU</t>
  </si>
  <si>
    <t>Occu DU</t>
  </si>
  <si>
    <t>PopDenSqKm</t>
  </si>
  <si>
    <t>AreaSqKm</t>
  </si>
  <si>
    <t>Total Commute</t>
  </si>
  <si>
    <t>Transit</t>
  </si>
  <si>
    <t>Public Transit</t>
  </si>
  <si>
    <t>Average Share</t>
  </si>
  <si>
    <t>Exurban threshold</t>
  </si>
  <si>
    <r>
      <t>&lt; 150 ppl / km</t>
    </r>
    <r>
      <rPr>
        <vertAlign val="superscript"/>
        <sz val="11"/>
        <color theme="1"/>
        <rFont val="Calibri"/>
        <family val="2"/>
        <scheme val="minor"/>
      </rPr>
      <t>2</t>
    </r>
  </si>
  <si>
    <t>Active Core Floor (higher value used)</t>
  </si>
  <si>
    <t>Transit Suburb Floor (higher value used)</t>
  </si>
  <si>
    <t>2006
Population</t>
  </si>
  <si>
    <t>2006
Population
(%)</t>
  </si>
  <si>
    <t>2016
Population</t>
  </si>
  <si>
    <t>2016
Population
(%)</t>
  </si>
  <si>
    <t>Population Growth
2006-2016</t>
  </si>
  <si>
    <t>Winnipeg</t>
  </si>
  <si>
    <t>split</t>
  </si>
  <si>
    <t>6020160.00 (from Allen+Taylor) NOT USED - no visible boundary changes</t>
  </si>
  <si>
    <t>CMA total</t>
  </si>
  <si>
    <t>Kildonan Park</t>
  </si>
  <si>
    <t>Unclassified</t>
  </si>
  <si>
    <t>Neighbourhood</t>
  </si>
  <si>
    <t>River East, Algonquin Park</t>
  </si>
  <si>
    <t>NE Urban Edge</t>
  </si>
  <si>
    <t>Richmond West</t>
  </si>
  <si>
    <t>Elmhurst</t>
  </si>
  <si>
    <t>West of Assiniboine Zoo</t>
  </si>
  <si>
    <t>Lakeside Meadows</t>
  </si>
  <si>
    <t>East</t>
  </si>
  <si>
    <t>Betsworth, Roblin Park, Ridgewood South</t>
  </si>
  <si>
    <t>The Mint, Southland Park</t>
  </si>
  <si>
    <t>East, South of Symington Railyards</t>
  </si>
  <si>
    <t>Assiniboine Park, Tuxedo, South Tuxedo, Edgeland</t>
  </si>
  <si>
    <t>Canadian Mennonite University</t>
  </si>
  <si>
    <t>Linden Woods</t>
  </si>
  <si>
    <t>River East</t>
  </si>
  <si>
    <t>Earl Grey, Fort Rouge, Ebby-Wentworth</t>
  </si>
  <si>
    <t>south of downtown</t>
  </si>
  <si>
    <t>South Pointe, Bridgwater, Waverly</t>
  </si>
  <si>
    <t>Urban Edge SW</t>
  </si>
  <si>
    <t>West Kildonan Industrial, Amber Trails</t>
  </si>
  <si>
    <t>Urban Edge N</t>
  </si>
  <si>
    <t>Sage Creek</t>
  </si>
  <si>
    <t>split - Urban Edge SE</t>
  </si>
  <si>
    <t>Grassie, Harbour View South</t>
  </si>
  <si>
    <t>S of North Transcona Yards</t>
  </si>
  <si>
    <t>Canterbury Park</t>
  </si>
  <si>
    <t>Urban Edge E</t>
  </si>
  <si>
    <t>Rivergrove, Riverbend</t>
  </si>
  <si>
    <t>North, S of Hwy 101</t>
  </si>
  <si>
    <t>SW at Highway 100</t>
  </si>
  <si>
    <t>Ritchot</t>
  </si>
  <si>
    <t>Urban Edge S - north of Hwy 100</t>
  </si>
  <si>
    <t>South Saint Vital</t>
  </si>
  <si>
    <t>Normand Park</t>
  </si>
  <si>
    <t>Rural</t>
  </si>
  <si>
    <t>split - rural NE</t>
  </si>
  <si>
    <t>Tuxedo Industrials</t>
  </si>
  <si>
    <t>split - Ikea</t>
  </si>
  <si>
    <t>Grand Pointe</t>
  </si>
  <si>
    <t>rural</t>
  </si>
  <si>
    <t>Inkster Gardens, Meadows West</t>
  </si>
  <si>
    <t>Urban Edge NW</t>
  </si>
  <si>
    <t>Oak Bluff</t>
  </si>
  <si>
    <t>Rural Town SW</t>
  </si>
  <si>
    <t>Shaughnessy Park, Mynarski</t>
  </si>
  <si>
    <t>NW of downtown</t>
  </si>
  <si>
    <t>West Saint Paul, along Red River</t>
  </si>
  <si>
    <t>rural north of city</t>
  </si>
  <si>
    <t>Lorette</t>
  </si>
  <si>
    <t>Rural town SE</t>
  </si>
  <si>
    <t>South/Central River Heights</t>
  </si>
  <si>
    <t>Worthington</t>
  </si>
  <si>
    <t>Grant Park</t>
  </si>
  <si>
    <t>Airport, Industrial Park</t>
  </si>
  <si>
    <t>2006
Total Dwelling Units</t>
  </si>
  <si>
    <t>2006
Total Dwelling Units (%)</t>
  </si>
  <si>
    <t>2016
Total Dwelling Units</t>
  </si>
  <si>
    <t>2016
Total Dwelling Units (%)</t>
  </si>
  <si>
    <t>Total Dwelling Unit Growth
2006-2016</t>
  </si>
  <si>
    <t>% Total Dwelling Unit Growth
2006-2016</t>
  </si>
  <si>
    <t>% of Total Dwelling Unit Growth
2006-2016</t>
  </si>
  <si>
    <t>2006
Occupied Dwelling Units</t>
  </si>
  <si>
    <t>2006
Occupied Dwelling Units (%)</t>
  </si>
  <si>
    <t>2016
Occupied Dwelling Units</t>
  </si>
  <si>
    <t>2016
Occupied Dwelling Units (%)</t>
  </si>
  <si>
    <t>Occupied Dwelling Unit Growth
2006-2016</t>
  </si>
  <si>
    <t>% Occupied Dwelling Unit Growth
2006-2016</t>
  </si>
  <si>
    <t>% of Total Occupied Dwelling Unit Growth
2006-2016</t>
  </si>
  <si>
    <t>Logan C.P.R.</t>
  </si>
  <si>
    <t>West of downtown</t>
  </si>
  <si>
    <t>North Point Douglas</t>
  </si>
  <si>
    <t>North of downtown</t>
  </si>
  <si>
    <t>Dufferin, North End</t>
  </si>
  <si>
    <t>Montcalm, Agassiz</t>
  </si>
  <si>
    <t>adjacent to U of Manitoba</t>
  </si>
  <si>
    <t>Riverview</t>
  </si>
  <si>
    <t>S of downtown</t>
  </si>
  <si>
    <t>Wellington Crescent, North River Heights</t>
  </si>
  <si>
    <t>River Heights</t>
  </si>
  <si>
    <t>SW of downtown</t>
  </si>
  <si>
    <t>Dufresne</t>
  </si>
  <si>
    <t>E of downtown</t>
  </si>
  <si>
    <t>St. Matthews</t>
  </si>
  <si>
    <t>W of downtown</t>
  </si>
  <si>
    <t>Crescent Park</t>
  </si>
  <si>
    <t>Bruce Park</t>
  </si>
  <si>
    <t>King Edward</t>
  </si>
  <si>
    <t>W of Century Park Rd</t>
  </si>
  <si>
    <t>Elmwood, Talbot-Grey</t>
  </si>
  <si>
    <t>NE of downtown</t>
  </si>
  <si>
    <t>West End</t>
  </si>
  <si>
    <t>Weston</t>
  </si>
  <si>
    <t>University of Manitoba</t>
  </si>
  <si>
    <t>N of downtown</t>
  </si>
  <si>
    <t>St. John's</t>
  </si>
  <si>
    <t>William Whyte</t>
  </si>
  <si>
    <t>Burrows Central</t>
  </si>
  <si>
    <t>West Elmwood, Chalmers</t>
  </si>
  <si>
    <t>St. George</t>
  </si>
  <si>
    <t>SE</t>
  </si>
  <si>
    <t>Silver Heights</t>
  </si>
  <si>
    <t>West</t>
  </si>
  <si>
    <t>Railyard industrial tract, new pockets of res.</t>
  </si>
  <si>
    <t>BRT? Adj. to UM</t>
  </si>
  <si>
    <t>Holden, Shady Shores</t>
  </si>
  <si>
    <t>% Population Growth
2006-2016</t>
  </si>
  <si>
    <t>% of Total Population Growth
2006-2016</t>
  </si>
  <si>
    <t>&lt;-- Moving Backward</t>
  </si>
  <si>
    <t>2016 CTDataMaker using new 2016 Classifications</t>
  </si>
  <si>
    <t>466020001.00</t>
  </si>
  <si>
    <t>CMA</t>
  </si>
  <si>
    <t>466020003.00</t>
  </si>
  <si>
    <t>466020004.02</t>
  </si>
  <si>
    <t>466020010.00</t>
  </si>
  <si>
    <t>466020011.00</t>
  </si>
  <si>
    <t>466020012.00</t>
  </si>
  <si>
    <t>466020013.00</t>
  </si>
  <si>
    <t>466020014.00</t>
  </si>
  <si>
    <t>466020015.00</t>
  </si>
  <si>
    <t>466020016.00</t>
  </si>
  <si>
    <t>466020017.00</t>
  </si>
  <si>
    <t>466020018.00</t>
  </si>
  <si>
    <t>466020020.00</t>
  </si>
  <si>
    <t>466020021.00</t>
  </si>
  <si>
    <t>466020022.00</t>
  </si>
  <si>
    <t>466020023.00</t>
  </si>
  <si>
    <t>466020024.00</t>
  </si>
  <si>
    <t>466020025.00</t>
  </si>
  <si>
    <t>466020026.00</t>
  </si>
  <si>
    <t>466020027.00</t>
  </si>
  <si>
    <t>466020028.00</t>
  </si>
  <si>
    <t>466020033.00</t>
  </si>
  <si>
    <t>466020034.00</t>
  </si>
  <si>
    <t>466020035.00</t>
  </si>
  <si>
    <t>466020036.00</t>
  </si>
  <si>
    <t>466020042.00</t>
  </si>
  <si>
    <t>466020043.00</t>
  </si>
  <si>
    <t>466020113.00</t>
  </si>
  <si>
    <t>466020114.00</t>
  </si>
  <si>
    <t>466020115.00</t>
  </si>
  <si>
    <t>466020116.00</t>
  </si>
  <si>
    <t>466020117.00</t>
  </si>
  <si>
    <t>466020130.02</t>
  </si>
  <si>
    <t>466020500.01</t>
  </si>
  <si>
    <t>466020501.01</t>
  </si>
  <si>
    <t>466020532.00</t>
  </si>
  <si>
    <t>466020002.00</t>
  </si>
  <si>
    <t>466020004.01</t>
  </si>
  <si>
    <t>466020005.00</t>
  </si>
  <si>
    <t>466020006.00</t>
  </si>
  <si>
    <t>466020007.00</t>
  </si>
  <si>
    <t>466020008.00</t>
  </si>
  <si>
    <t>466020009.00</t>
  </si>
  <si>
    <t>466020029.00</t>
  </si>
  <si>
    <t>466020030.00</t>
  </si>
  <si>
    <t>466020031.00</t>
  </si>
  <si>
    <t>466020032.00</t>
  </si>
  <si>
    <t>466020037.00</t>
  </si>
  <si>
    <t>466020038.00</t>
  </si>
  <si>
    <t>466020040.00</t>
  </si>
  <si>
    <t>466020041.00</t>
  </si>
  <si>
    <t>466020044.00</t>
  </si>
  <si>
    <t>466020047.00</t>
  </si>
  <si>
    <t>466020048.00</t>
  </si>
  <si>
    <t>466020049.00</t>
  </si>
  <si>
    <t>466020050.01</t>
  </si>
  <si>
    <t>466020050.02</t>
  </si>
  <si>
    <t>466020051.01</t>
  </si>
  <si>
    <t>466020051.02</t>
  </si>
  <si>
    <t>466020051.03</t>
  </si>
  <si>
    <t>466020100.01</t>
  </si>
  <si>
    <t>466020100.05</t>
  </si>
  <si>
    <t>466020100.06</t>
  </si>
  <si>
    <t>466020100.07</t>
  </si>
  <si>
    <t>466020100.08</t>
  </si>
  <si>
    <t>466020101.01</t>
  </si>
  <si>
    <t>466020101.02</t>
  </si>
  <si>
    <t>466020102.01</t>
  </si>
  <si>
    <t>466020102.02</t>
  </si>
  <si>
    <t>466020103.00</t>
  </si>
  <si>
    <t>466020104.00</t>
  </si>
  <si>
    <t>466020105.00</t>
  </si>
  <si>
    <t>466020110.02</t>
  </si>
  <si>
    <t>466020110.04</t>
  </si>
  <si>
    <t>466020110.05</t>
  </si>
  <si>
    <t>466020111.00</t>
  </si>
  <si>
    <t>466020112.02</t>
  </si>
  <si>
    <t>466020120.01</t>
  </si>
  <si>
    <t>466020120.02</t>
  </si>
  <si>
    <t>466020120.03</t>
  </si>
  <si>
    <t>466020121.00</t>
  </si>
  <si>
    <t>466020122.01</t>
  </si>
  <si>
    <t>466020122.02</t>
  </si>
  <si>
    <t>466020123.00</t>
  </si>
  <si>
    <t>466020130.01</t>
  </si>
  <si>
    <t>466020131.00</t>
  </si>
  <si>
    <t>466020132.00</t>
  </si>
  <si>
    <t>466020133.00</t>
  </si>
  <si>
    <t>466020134.00</t>
  </si>
  <si>
    <t>466020140.01</t>
  </si>
  <si>
    <t>466020140.02</t>
  </si>
  <si>
    <t>466020140.03</t>
  </si>
  <si>
    <t>466020141.01</t>
  </si>
  <si>
    <t>466020142.01</t>
  </si>
  <si>
    <t>466020142.02</t>
  </si>
  <si>
    <t>466020142.03</t>
  </si>
  <si>
    <t>466020142.04</t>
  </si>
  <si>
    <t>466020150.00</t>
  </si>
  <si>
    <t>466020500.02</t>
  </si>
  <si>
    <t>466020500.04</t>
  </si>
  <si>
    <t>466020500.05</t>
  </si>
  <si>
    <t>466020500.06</t>
  </si>
  <si>
    <t>466020500.07</t>
  </si>
  <si>
    <t>466020501.02</t>
  </si>
  <si>
    <t>466020502.00</t>
  </si>
  <si>
    <t>466020503.00</t>
  </si>
  <si>
    <t>466020510.01</t>
  </si>
  <si>
    <t>466020510.02</t>
  </si>
  <si>
    <t>466020520.02</t>
  </si>
  <si>
    <t>466020520.03</t>
  </si>
  <si>
    <t>466020521.01</t>
  </si>
  <si>
    <t>466020521.02</t>
  </si>
  <si>
    <t>466020522.01</t>
  </si>
  <si>
    <t>466020522.02</t>
  </si>
  <si>
    <t>466020530.00</t>
  </si>
  <si>
    <t>466020531.00</t>
  </si>
  <si>
    <t>466020533.00</t>
  </si>
  <si>
    <t>466020535.00</t>
  </si>
  <si>
    <t>466020536.00</t>
  </si>
  <si>
    <t>466020537.01</t>
  </si>
  <si>
    <t>466020537.02</t>
  </si>
  <si>
    <t>466020537.03</t>
  </si>
  <si>
    <t>466020538.00</t>
  </si>
  <si>
    <t>466020539.01</t>
  </si>
  <si>
    <t>466020539.02</t>
  </si>
  <si>
    <t>466020540.01</t>
  </si>
  <si>
    <t>466020540.02</t>
  </si>
  <si>
    <t>466020540.03</t>
  </si>
  <si>
    <t>466020540.04</t>
  </si>
  <si>
    <t>466020542.00</t>
  </si>
  <si>
    <t>466020550.00</t>
  </si>
  <si>
    <t>466020551.00</t>
  </si>
  <si>
    <t>466020552.01</t>
  </si>
  <si>
    <t>466020552.02</t>
  </si>
  <si>
    <t>466020560.01</t>
  </si>
  <si>
    <t>466020560.02</t>
  </si>
  <si>
    <t>466020560.04</t>
  </si>
  <si>
    <t>466020560.05</t>
  </si>
  <si>
    <t>466020560.06</t>
  </si>
  <si>
    <t>466020560.07</t>
  </si>
  <si>
    <t>466020100.02</t>
  </si>
  <si>
    <t>466020110.01</t>
  </si>
  <si>
    <t>466020160.00</t>
  </si>
  <si>
    <t>466020161.00</t>
  </si>
  <si>
    <t>466020520.04</t>
  </si>
  <si>
    <t>466020520.05</t>
  </si>
  <si>
    <t>466020570.00</t>
  </si>
  <si>
    <t>466020580.00</t>
  </si>
  <si>
    <t>466020585.00</t>
  </si>
  <si>
    <t>466020590.01</t>
  </si>
  <si>
    <t>466020590.02</t>
  </si>
  <si>
    <t>466020595.01</t>
  </si>
  <si>
    <t>466020595.02</t>
  </si>
  <si>
    <t>466020600.00</t>
  </si>
  <si>
    <t>466020700.00</t>
  </si>
  <si>
    <t>466020019.00</t>
  </si>
  <si>
    <t>466020039.00</t>
  </si>
  <si>
    <t>466020045.00</t>
  </si>
  <si>
    <t>466020046.00</t>
  </si>
  <si>
    <t>466020102.03</t>
  </si>
  <si>
    <t>466020102.04</t>
  </si>
  <si>
    <t>466020112.01</t>
  </si>
  <si>
    <t>466020141.02</t>
  </si>
  <si>
    <t>466020501.03</t>
  </si>
  <si>
    <t>466020534.00</t>
  </si>
  <si>
    <t>466020553.00</t>
  </si>
  <si>
    <t>466020052.00</t>
  </si>
  <si>
    <t>466020541.00</t>
  </si>
  <si>
    <t>CMA/CA</t>
  </si>
  <si>
    <t>Name</t>
  </si>
  <si>
    <t>Total Employed Labour Force 15 ~dress by Mode of Transportation</t>
  </si>
  <si>
    <t>Total Employed Labour Force 15 ~tion: Car, truck, van as driver</t>
  </si>
  <si>
    <t>Total Employed Labour Force 15 ~n: Car, truck, van as passenger</t>
  </si>
  <si>
    <t>Total Employed Labour Force 15 ~ Transportation: Public transit</t>
  </si>
  <si>
    <t>Public transit %</t>
  </si>
  <si>
    <t>Total Employed Labour Force 15 ~ Transportation: Walked to work</t>
  </si>
  <si>
    <t>Total Employed Labour Force 15 ~Mode of Transportation: Bicycle</t>
  </si>
  <si>
    <t>Total Active Transportation</t>
  </si>
  <si>
    <t>Active Transportation %</t>
  </si>
  <si>
    <t>Total Employed Labour Force 15 ~e of Transportation: Motorcycle</t>
  </si>
  <si>
    <t>Total Employed Labour Force 15 ~Mode of Transportation: Taxicab</t>
  </si>
  <si>
    <t>Total Employed Labour Force 15 ~of Transportation: Other method</t>
  </si>
  <si>
    <t>Classification</t>
  </si>
  <si>
    <t>Overview</t>
  </si>
  <si>
    <t>This file contains the 2016 and 2006 CMA Census data used for the production of the Canadian Suburbs Project (hyperlink)</t>
  </si>
  <si>
    <t xml:space="preserve">Principal Investigator: David L.A. Gordon </t>
  </si>
  <si>
    <t>Research Team: Chris Willms, Lyra Hindrichs, Kassidee Fior, Emily Goldney, Shuhong Lin, and Ben McCauley</t>
  </si>
  <si>
    <t>Queen's University, School of Urban and Regional Planning, 2018</t>
  </si>
  <si>
    <t xml:space="preserve">Classifications </t>
  </si>
  <si>
    <r>
      <rPr>
        <i/>
        <sz val="10"/>
        <color theme="1"/>
        <rFont val="Calibri"/>
        <family val="2"/>
        <scheme val="minor"/>
      </rPr>
      <t>Exurban</t>
    </r>
    <r>
      <rPr>
        <sz val="10"/>
        <color theme="1"/>
        <rFont val="Calibri"/>
        <family val="2"/>
        <scheme val="minor"/>
      </rPr>
      <t xml:space="preserve"> areas are defined as areas with gross population density less than 150 people per square kilometre.</t>
    </r>
  </si>
  <si>
    <r>
      <rPr>
        <i/>
        <sz val="10"/>
        <color theme="1"/>
        <rFont val="Calibri"/>
        <family val="2"/>
        <scheme val="minor"/>
      </rPr>
      <t>Active Cores</t>
    </r>
    <r>
      <rPr>
        <sz val="10"/>
        <color theme="1"/>
        <rFont val="Calibri"/>
        <family val="2"/>
        <scheme val="minor"/>
      </rPr>
      <t xml:space="preserve"> are defined as CTs with active transit greater than 150% of the metro average for the journey to work and greater than 50% of the national average.*</t>
    </r>
  </si>
  <si>
    <r>
      <rPr>
        <i/>
        <sz val="10"/>
        <color theme="1"/>
        <rFont val="Calibri"/>
        <family val="2"/>
        <scheme val="minor"/>
      </rPr>
      <t>Transit Suburbs</t>
    </r>
    <r>
      <rPr>
        <sz val="10"/>
        <color theme="1"/>
        <rFont val="Calibri"/>
        <family val="2"/>
        <scheme val="minor"/>
      </rPr>
      <t xml:space="preserve"> are defined as CTs with transit use greater than 150% of the metro average for journey to work, active transit less than 150% of the metro average, and transit use at least greater than 50% of the national average.*</t>
    </r>
  </si>
  <si>
    <r>
      <rPr>
        <i/>
        <sz val="10"/>
        <color theme="1"/>
        <rFont val="Calibri"/>
        <family val="2"/>
        <scheme val="minor"/>
      </rPr>
      <t>Auto Suburbs</t>
    </r>
    <r>
      <rPr>
        <sz val="10"/>
        <color theme="1"/>
        <rFont val="Calibri"/>
        <family val="2"/>
        <scheme val="minor"/>
      </rPr>
      <t xml:space="preserve"> are defined as CTs with a gross population density greater than 150 people per square kilometre, transit use less than 150% of the metro average, and active transit less than 150% of the metro average.*</t>
    </r>
  </si>
  <si>
    <t>* Where the metro floor did not exceed the national floor, the national floor was used (based on averages derived from raw data nationally for all CMAs only)</t>
  </si>
  <si>
    <t xml:space="preserve"> </t>
  </si>
  <si>
    <t>Sheets</t>
  </si>
  <si>
    <t>2006 Original</t>
  </si>
  <si>
    <t>contains original 2006 Census data provided by Statistics Canada and downloaded from PCensus</t>
  </si>
  <si>
    <t>2016 Original</t>
  </si>
  <si>
    <t>contains original 2016 Census data provided by Statistics Canada and downloaded from Computing in the Humanities and Social Sciences (CHASS) through University of Toronto</t>
  </si>
  <si>
    <t>2016 Datamaker</t>
  </si>
  <si>
    <t>classifies 2016 Census data by the Research Team using the 'T9' classification update from Gordon &amp; Janzen's (2013) 'T8' model</t>
  </si>
  <si>
    <t>estimates 2006 data based on values from Allen &amp; Taylor (2018)</t>
  </si>
  <si>
    <t>compares classifications for 2006 and 2016</t>
  </si>
  <si>
    <t>Thresholds</t>
  </si>
  <si>
    <t>contains calculations used to determine active transport and public transit classification floors for 2016</t>
  </si>
  <si>
    <t xml:space="preserve">Summary </t>
  </si>
  <si>
    <t>contains 2006 - 2016 changes for population, total dwelling unit, and occupied dwelling unit data</t>
  </si>
  <si>
    <t>Sources</t>
  </si>
  <si>
    <r>
      <t xml:space="preserve">Allen, J., &amp; Taylor, Z. (2018). A new tool for neighbourhood change research: The Canadian longitudinal census tract database, 1971-2016: Canadian longitudinal tract database. </t>
    </r>
    <r>
      <rPr>
        <i/>
        <sz val="10"/>
        <color theme="1"/>
        <rFont val="Calibri"/>
        <family val="2"/>
        <scheme val="minor"/>
      </rPr>
      <t>The Canadian Geographer</t>
    </r>
    <r>
      <rPr>
        <sz val="10"/>
        <color theme="1"/>
        <rFont val="Calibri"/>
        <family val="2"/>
        <scheme val="minor"/>
      </rPr>
      <t>, doi:10.1111/cag.12467</t>
    </r>
  </si>
  <si>
    <r>
      <t xml:space="preserve">Gordon, D., &amp; Janzen, M. (2013). Suburban nation? Estimating the size of Canada’s suburban population. </t>
    </r>
    <r>
      <rPr>
        <i/>
        <sz val="10"/>
        <rFont val="Calibri"/>
        <family val="2"/>
        <scheme val="minor"/>
      </rPr>
      <t>Journal of Architectural and Planning Research, 30</t>
    </r>
    <r>
      <rPr>
        <sz val="10"/>
        <rFont val="Calibri"/>
        <family val="2"/>
        <scheme val="minor"/>
      </rPr>
      <t>(3), 197-220.</t>
    </r>
  </si>
  <si>
    <t>2016
Census Tract ID</t>
  </si>
  <si>
    <t xml:space="preserve">2006
split CT reference
</t>
  </si>
  <si>
    <t>2006
split CT weight apportioned</t>
  </si>
  <si>
    <t xml:space="preserve">2006
split CT population
</t>
  </si>
  <si>
    <t>2006
split CT 
total dwelling units</t>
  </si>
  <si>
    <t>2006
split CT occupied dwelling units</t>
  </si>
  <si>
    <t>2006
Census Tract ID</t>
  </si>
  <si>
    <t>Area (2016)
Square Km</t>
  </si>
  <si>
    <t>Area (2016)
Hectares</t>
  </si>
  <si>
    <t>2011
Population</t>
  </si>
  <si>
    <t>Population
Growth
2006-16</t>
  </si>
  <si>
    <t>Population
Growth %
2006-16</t>
  </si>
  <si>
    <t>Population Density per square Km
2016</t>
  </si>
  <si>
    <t>Total DU Growth
2006-16</t>
  </si>
  <si>
    <t>Total DU Growth %
2006-16</t>
  </si>
  <si>
    <t>2006
Occuped Dwelling Units</t>
  </si>
  <si>
    <t>Occupied DU Growth
2006-16</t>
  </si>
  <si>
    <t>Occupied DU Growth %
2006-16</t>
  </si>
  <si>
    <t>Occupied DU
Density per hectare
2016</t>
  </si>
  <si>
    <t>Total Commuters
2016</t>
  </si>
  <si>
    <t>Auto Drivers</t>
  </si>
  <si>
    <t>Auto Passengers</t>
  </si>
  <si>
    <t>Auto
Total</t>
  </si>
  <si>
    <t>Auto
%</t>
  </si>
  <si>
    <t>Total Auto Normalized</t>
  </si>
  <si>
    <t>Public Transit
Total</t>
  </si>
  <si>
    <t>Public Transit
%</t>
  </si>
  <si>
    <t xml:space="preserve">Public Transit
Normalized </t>
  </si>
  <si>
    <t>Walkers</t>
  </si>
  <si>
    <t>Cyclists</t>
  </si>
  <si>
    <t>Active Transport Total</t>
  </si>
  <si>
    <t>Active Transport
%</t>
  </si>
  <si>
    <t>Active Transport
Normalized</t>
  </si>
  <si>
    <t>Other Transport Method</t>
  </si>
  <si>
    <t>2016
'T9' model
Classification</t>
  </si>
  <si>
    <t>2006
'T9' model
Classification</t>
  </si>
  <si>
    <t>A note on the 'T9' update</t>
  </si>
  <si>
    <t>- New for the 2016 census, the “T9” model follows the same methodology as the “T8” model, with one small exception regarding CMA threshold calculations for public transit and active transportation floors.</t>
  </si>
  <si>
    <t>- “T8” calculated these floors as an average of the already-calculated census tract shares. This produced suitable results but did not match the method by which Statistics Canada calculates census metropolitan averages for the journey to work.</t>
  </si>
  <si>
    <t>- “T9” updates this method to calculate floors using total raw count sums to arrive at CMA thresholds. This method matches that used by Statistics Canada. (hyperlink)</t>
  </si>
  <si>
    <t>- Regarding national thresholds for active transport and public transit, these are calculated using CMA totals only and exclude all other populations in Canada, including Census Agglomerations.</t>
  </si>
  <si>
    <t>Note:
Weighted-values produced by Allen and Taylor (2018) were utilized for estimating 2006 data in cases of census tract splits for 2016. While useful, these values sometimes produce non-sensical split references from 2016 to 2006 census tracts. Visual inspection of each split was carried-out which resulted in the intentional omission of some Allen and Taylor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</si>
</sst>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_ ;\-#,##0\ "/>
    <numFmt numFmtId="167" formatCode="0.000000"/>
  </numFmts>
  <fonts count="3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Calibri"/>
      <family val="2"/>
    </font>
    <font>
      <b/>
      <sz val="10"/>
      <name val="Calibri"/>
      <family val="2"/>
      <scheme val="minor"/>
    </font>
    <font>
      <sz val="10"/>
      <name val="Calibri"/>
      <family val="2"/>
      <scheme val="minor"/>
    </font>
    <font>
      <vertAlign val="superscript"/>
      <sz val="11"/>
      <color theme="1"/>
      <name val="Calibri"/>
      <family val="2"/>
      <scheme val="minor"/>
    </font>
    <font>
      <sz val="10"/>
      <color theme="1"/>
      <name val="Calibri"/>
      <family val="2"/>
    </font>
    <font>
      <b/>
      <i/>
      <sz val="10"/>
      <name val="Calibri"/>
      <family val="2"/>
      <scheme val="minor"/>
    </font>
    <font>
      <sz val="10"/>
      <color theme="1"/>
      <name val="Calibri"/>
      <family val="2"/>
      <scheme val="minor"/>
    </font>
    <font>
      <b/>
      <sz val="10"/>
      <color theme="1"/>
      <name val="Calibri"/>
      <family val="2"/>
      <scheme val="minor"/>
    </font>
    <font>
      <sz val="8"/>
      <color theme="1"/>
      <name val="Calibri"/>
      <family val="2"/>
      <scheme val="minor"/>
    </font>
    <font>
      <u/>
      <sz val="11"/>
      <color theme="10"/>
      <name val="Calibri"/>
      <family val="2"/>
      <scheme val="minor"/>
    </font>
    <font>
      <b/>
      <sz val="10"/>
      <color theme="0"/>
      <name val="Calibri"/>
      <family val="2"/>
      <scheme val="minor"/>
    </font>
    <font>
      <i/>
      <sz val="10"/>
      <color theme="1"/>
      <name val="Calibri"/>
      <family val="2"/>
      <scheme val="minor"/>
    </font>
    <font>
      <sz val="10"/>
      <color theme="1"/>
      <name val="Times New Roman"/>
      <family val="1"/>
    </font>
    <font>
      <i/>
      <sz val="10"/>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A8A800"/>
        <bgColor indexed="64"/>
      </patternFill>
    </fill>
    <fill>
      <patternFill patternType="solid">
        <fgColor rgb="FFE6E600"/>
        <bgColor indexed="64"/>
      </patternFill>
    </fill>
    <fill>
      <patternFill patternType="solid">
        <fgColor rgb="FFFFFFBE"/>
        <bgColor indexed="64"/>
      </patternFill>
    </fill>
    <fill>
      <patternFill patternType="solid">
        <fgColor rgb="FFC8F0C8"/>
        <bgColor indexed="64"/>
      </patternFill>
    </fill>
    <fill>
      <patternFill patternType="solid">
        <fgColor theme="0" tint="-0.14999847407452621"/>
        <bgColor indexed="64"/>
      </patternFill>
    </fill>
    <fill>
      <patternFill patternType="solid">
        <fgColor theme="1"/>
        <bgColor indexed="64"/>
      </patternFill>
    </fill>
    <fill>
      <patternFill patternType="solid">
        <fgColor theme="5" tint="0.39997558519241921"/>
        <bgColor indexed="64"/>
      </patternFill>
    </fill>
  </fills>
  <borders count="6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right style="thin">
        <color indexed="64"/>
      </right>
      <top/>
      <bottom/>
      <diagonal/>
    </border>
    <border>
      <left style="medium">
        <color auto="1"/>
      </left>
      <right/>
      <top/>
      <bottom/>
      <diagonal/>
    </border>
    <border>
      <left style="medium">
        <color auto="1"/>
      </left>
      <right/>
      <top/>
      <bottom style="medium">
        <color auto="1"/>
      </bottom>
      <diagonal/>
    </border>
    <border>
      <left style="thick">
        <color auto="1"/>
      </left>
      <right style="thick">
        <color auto="1"/>
      </right>
      <top/>
      <bottom/>
      <diagonal/>
    </border>
    <border>
      <left/>
      <right style="thick">
        <color auto="1"/>
      </right>
      <top/>
      <bottom/>
      <diagonal/>
    </border>
    <border>
      <left style="thick">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auto="1"/>
      </left>
      <right/>
      <top style="thick">
        <color auto="1"/>
      </top>
      <bottom style="thick">
        <color auto="1"/>
      </bottom>
      <diagonal/>
    </border>
    <border>
      <left style="thin">
        <color auto="1"/>
      </left>
      <right style="thick">
        <color auto="1"/>
      </right>
      <top style="thick">
        <color auto="1"/>
      </top>
      <bottom style="thick">
        <color auto="1"/>
      </bottom>
      <diagonal/>
    </border>
    <border>
      <left/>
      <right style="thin">
        <color auto="1"/>
      </right>
      <top style="thick">
        <color auto="1"/>
      </top>
      <bottom style="thick">
        <color auto="1"/>
      </bottom>
      <diagonal/>
    </border>
    <border>
      <left style="thin">
        <color auto="1"/>
      </left>
      <right style="thick">
        <color auto="1"/>
      </right>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diagonal/>
    </border>
    <border>
      <left style="medium">
        <color indexed="64"/>
      </left>
      <right style="thin">
        <color indexed="64"/>
      </right>
      <top style="thin">
        <color indexed="64"/>
      </top>
      <bottom/>
      <diagonal/>
    </border>
    <border>
      <left style="thin">
        <color indexed="64"/>
      </left>
      <right style="medium">
        <color indexed="64"/>
      </right>
      <top style="thin">
        <color auto="1"/>
      </top>
      <bottom/>
      <diagonal/>
    </border>
    <border>
      <left style="medium">
        <color indexed="64"/>
      </left>
      <right style="medium">
        <color indexed="64"/>
      </right>
      <top style="thin">
        <color indexed="64"/>
      </top>
      <bottom/>
      <diagonal/>
    </border>
    <border>
      <left style="medium">
        <color auto="1"/>
      </left>
      <right style="medium">
        <color indexed="64"/>
      </right>
      <top style="thin">
        <color auto="1"/>
      </top>
      <bottom style="medium">
        <color indexed="64"/>
      </bottom>
      <diagonal/>
    </border>
    <border>
      <left style="medium">
        <color auto="1"/>
      </left>
      <right/>
      <top style="thin">
        <color auto="1"/>
      </top>
      <bottom style="medium">
        <color indexed="64"/>
      </bottom>
      <diagonal/>
    </border>
    <border>
      <left style="medium">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auto="1"/>
      </bottom>
      <diagonal/>
    </border>
    <border>
      <left style="thick">
        <color auto="1"/>
      </left>
      <right/>
      <top/>
      <bottom style="thick">
        <color auto="1"/>
      </bottom>
      <diagonal/>
    </border>
    <border>
      <left/>
      <right style="thick">
        <color auto="1"/>
      </right>
      <top/>
      <bottom style="thick">
        <color auto="1"/>
      </bottom>
      <diagonal/>
    </border>
  </borders>
  <cellStyleXfs count="4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3" fontId="1" fillId="0" borderId="0" applyFont="0" applyFill="0" applyBorder="0" applyAlignment="0" applyProtection="0"/>
    <xf numFmtId="0" fontId="28" fillId="0" borderId="0" applyNumberFormat="0" applyFill="0" applyBorder="0" applyAlignment="0" applyProtection="0"/>
  </cellStyleXfs>
  <cellXfs count="323">
    <xf numFmtId="0" fontId="0" fillId="0" borderId="0" xfId="0"/>
    <xf numFmtId="0" fontId="16" fillId="0" borderId="0" xfId="0" applyFont="1"/>
    <xf numFmtId="2" fontId="0" fillId="0" borderId="0" xfId="0" applyNumberFormat="1"/>
    <xf numFmtId="2" fontId="21" fillId="0" borderId="11" xfId="1" applyNumberFormat="1" applyFont="1" applyFill="1" applyBorder="1" applyAlignment="1">
      <alignment horizontal="center"/>
    </xf>
    <xf numFmtId="2" fontId="21" fillId="0" borderId="11" xfId="7" applyNumberFormat="1" applyFont="1" applyFill="1" applyBorder="1" applyAlignment="1">
      <alignment horizontal="center"/>
    </xf>
    <xf numFmtId="164" fontId="21" fillId="0" borderId="29" xfId="7" applyNumberFormat="1" applyFont="1" applyFill="1" applyBorder="1" applyAlignment="1">
      <alignment horizontal="center"/>
    </xf>
    <xf numFmtId="3" fontId="20" fillId="0" borderId="25" xfId="0" applyNumberFormat="1" applyFont="1" applyFill="1" applyBorder="1" applyAlignment="1">
      <alignment horizontal="center" vertical="center" wrapText="1"/>
    </xf>
    <xf numFmtId="3" fontId="21" fillId="0" borderId="15" xfId="7" applyNumberFormat="1" applyFont="1" applyFill="1" applyBorder="1" applyAlignment="1">
      <alignment horizontal="center"/>
    </xf>
    <xf numFmtId="3" fontId="21" fillId="0" borderId="0" xfId="7" applyNumberFormat="1" applyFont="1" applyFill="1" applyBorder="1" applyAlignment="1">
      <alignment horizontal="center"/>
    </xf>
    <xf numFmtId="3" fontId="21" fillId="0" borderId="15" xfId="0" applyNumberFormat="1" applyFont="1" applyFill="1" applyBorder="1" applyAlignment="1">
      <alignment horizontal="center"/>
    </xf>
    <xf numFmtId="3" fontId="21" fillId="0" borderId="15" xfId="0" applyNumberFormat="1" applyFont="1" applyBorder="1" applyAlignment="1">
      <alignment horizontal="center"/>
    </xf>
    <xf numFmtId="165" fontId="21" fillId="0" borderId="0" xfId="1" applyNumberFormat="1" applyFont="1" applyFill="1" applyBorder="1" applyAlignment="1">
      <alignment horizontal="center"/>
    </xf>
    <xf numFmtId="0" fontId="0" fillId="33" borderId="17" xfId="0" applyFill="1" applyBorder="1"/>
    <xf numFmtId="0" fontId="18" fillId="0" borderId="30" xfId="0" applyFont="1" applyBorder="1" applyAlignment="1">
      <alignment horizontal="center" vertical="center"/>
    </xf>
    <xf numFmtId="0" fontId="0" fillId="0" borderId="0" xfId="0" applyFill="1" applyBorder="1"/>
    <xf numFmtId="0" fontId="0" fillId="33" borderId="13" xfId="0" applyFill="1" applyBorder="1"/>
    <xf numFmtId="0" fontId="16" fillId="0" borderId="33"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0" xfId="0" applyFont="1" applyFill="1" applyBorder="1" applyAlignment="1">
      <alignment horizontal="center" vertical="center" wrapText="1"/>
    </xf>
    <xf numFmtId="0" fontId="16" fillId="0" borderId="34" xfId="0" applyFont="1" applyFill="1" applyBorder="1" applyAlignment="1">
      <alignment horizontal="center" vertical="center"/>
    </xf>
    <xf numFmtId="0" fontId="16" fillId="0" borderId="35" xfId="0" applyFont="1" applyFill="1" applyBorder="1" applyAlignment="1">
      <alignment horizontal="center" vertical="center" wrapText="1"/>
    </xf>
    <xf numFmtId="0" fontId="16" fillId="0" borderId="0" xfId="0" applyFont="1" applyFill="1" applyBorder="1" applyAlignment="1">
      <alignment horizontal="center"/>
    </xf>
    <xf numFmtId="0" fontId="16" fillId="0" borderId="17" xfId="0" applyFont="1" applyBorder="1"/>
    <xf numFmtId="0" fontId="0" fillId="33" borderId="30" xfId="0" applyFill="1" applyBorder="1" applyAlignment="1">
      <alignment horizontal="center"/>
    </xf>
    <xf numFmtId="10" fontId="0" fillId="0" borderId="19" xfId="0" applyNumberFormat="1" applyFill="1" applyBorder="1" applyAlignment="1">
      <alignment horizontal="center"/>
    </xf>
    <xf numFmtId="10" fontId="0" fillId="0" borderId="18" xfId="1" applyNumberFormat="1" applyFont="1" applyFill="1" applyBorder="1" applyAlignment="1">
      <alignment horizontal="center"/>
    </xf>
    <xf numFmtId="10" fontId="0" fillId="0" borderId="31" xfId="0" applyNumberFormat="1" applyFill="1" applyBorder="1" applyAlignment="1">
      <alignment horizontal="center"/>
    </xf>
    <xf numFmtId="10" fontId="0" fillId="0" borderId="32" xfId="1" applyNumberFormat="1" applyFont="1" applyFill="1" applyBorder="1" applyAlignment="1">
      <alignment horizontal="center"/>
    </xf>
    <xf numFmtId="0" fontId="0" fillId="0" borderId="0" xfId="0" applyFill="1" applyBorder="1" applyAlignment="1">
      <alignment horizontal="center"/>
    </xf>
    <xf numFmtId="0" fontId="16" fillId="0" borderId="12" xfId="0" applyFont="1" applyBorder="1"/>
    <xf numFmtId="0" fontId="0" fillId="0" borderId="36" xfId="0" applyFill="1" applyBorder="1" applyAlignment="1">
      <alignment horizontal="center"/>
    </xf>
    <xf numFmtId="10" fontId="0" fillId="33" borderId="10" xfId="0" applyNumberFormat="1" applyFill="1" applyBorder="1" applyAlignment="1">
      <alignment horizontal="center"/>
    </xf>
    <xf numFmtId="10" fontId="0" fillId="33" borderId="11" xfId="1" applyNumberFormat="1" applyFont="1" applyFill="1" applyBorder="1" applyAlignment="1">
      <alignment horizontal="center"/>
    </xf>
    <xf numFmtId="10" fontId="0" fillId="33" borderId="0" xfId="0" applyNumberFormat="1" applyFill="1" applyBorder="1" applyAlignment="1">
      <alignment horizontal="center"/>
    </xf>
    <xf numFmtId="10" fontId="0" fillId="33" borderId="37" xfId="1" applyNumberFormat="1" applyFont="1" applyFill="1" applyBorder="1" applyAlignment="1">
      <alignment horizontal="center"/>
    </xf>
    <xf numFmtId="10" fontId="0" fillId="0" borderId="0" xfId="0" applyNumberFormat="1" applyFill="1" applyBorder="1" applyAlignment="1">
      <alignment horizontal="center"/>
    </xf>
    <xf numFmtId="0" fontId="0" fillId="33" borderId="36" xfId="0" applyFill="1" applyBorder="1" applyAlignment="1">
      <alignment horizontal="center"/>
    </xf>
    <xf numFmtId="10" fontId="18" fillId="0" borderId="10" xfId="1" applyNumberFormat="1" applyFont="1" applyFill="1" applyBorder="1" applyAlignment="1">
      <alignment horizontal="center"/>
    </xf>
    <xf numFmtId="10" fontId="18" fillId="0" borderId="11" xfId="1" applyNumberFormat="1" applyFont="1" applyFill="1" applyBorder="1" applyAlignment="1">
      <alignment horizontal="center"/>
    </xf>
    <xf numFmtId="0" fontId="0" fillId="33" borderId="0" xfId="0" applyFill="1" applyBorder="1" applyAlignment="1">
      <alignment horizontal="center"/>
    </xf>
    <xf numFmtId="0" fontId="0" fillId="33" borderId="37" xfId="0" applyFill="1" applyBorder="1" applyAlignment="1">
      <alignment horizontal="center"/>
    </xf>
    <xf numFmtId="10" fontId="0" fillId="0" borderId="0" xfId="1" applyNumberFormat="1" applyFont="1" applyFill="1" applyBorder="1" applyAlignment="1">
      <alignment horizontal="center"/>
    </xf>
    <xf numFmtId="0" fontId="16" fillId="0" borderId="13" xfId="0" applyFont="1" applyBorder="1"/>
    <xf numFmtId="0" fontId="0" fillId="33" borderId="33" xfId="0" applyFill="1" applyBorder="1" applyAlignment="1">
      <alignment horizontal="center"/>
    </xf>
    <xf numFmtId="0" fontId="0" fillId="33" borderId="21" xfId="0" applyFill="1" applyBorder="1" applyAlignment="1">
      <alignment horizontal="center"/>
    </xf>
    <xf numFmtId="0" fontId="0" fillId="33" borderId="20" xfId="0" applyFill="1" applyBorder="1" applyAlignment="1">
      <alignment horizontal="center"/>
    </xf>
    <xf numFmtId="10" fontId="18" fillId="0" borderId="34" xfId="1" applyNumberFormat="1" applyFont="1" applyFill="1" applyBorder="1" applyAlignment="1">
      <alignment horizontal="center"/>
    </xf>
    <xf numFmtId="10" fontId="18" fillId="0" borderId="35" xfId="1" applyNumberFormat="1" applyFont="1" applyFill="1" applyBorder="1" applyAlignment="1">
      <alignment horizontal="center"/>
    </xf>
    <xf numFmtId="0" fontId="0" fillId="0" borderId="0" xfId="0" applyFill="1"/>
    <xf numFmtId="0" fontId="23" fillId="0" borderId="0" xfId="0" applyFont="1"/>
    <xf numFmtId="0" fontId="23" fillId="36" borderId="0" xfId="0" applyFont="1" applyFill="1"/>
    <xf numFmtId="0" fontId="23" fillId="35" borderId="0" xfId="0" applyFont="1" applyFill="1"/>
    <xf numFmtId="0" fontId="23" fillId="34" borderId="0" xfId="0" applyFont="1" applyFill="1"/>
    <xf numFmtId="0" fontId="20" fillId="0" borderId="24" xfId="0" applyFont="1" applyFill="1" applyBorder="1" applyAlignment="1">
      <alignment horizontal="center" vertical="center" wrapText="1"/>
    </xf>
    <xf numFmtId="2" fontId="21" fillId="0" borderId="14" xfId="0" applyNumberFormat="1" applyFont="1" applyBorder="1" applyAlignment="1">
      <alignment horizontal="center"/>
    </xf>
    <xf numFmtId="2" fontId="21" fillId="0" borderId="0" xfId="0" applyNumberFormat="1" applyFont="1" applyBorder="1" applyAlignment="1">
      <alignment horizontal="center"/>
    </xf>
    <xf numFmtId="167" fontId="21" fillId="0" borderId="0" xfId="0" applyNumberFormat="1" applyFont="1" applyBorder="1" applyAlignment="1">
      <alignment horizontal="center"/>
    </xf>
    <xf numFmtId="3" fontId="21" fillId="0" borderId="0" xfId="0" applyNumberFormat="1" applyFont="1" applyBorder="1" applyAlignment="1">
      <alignment horizontal="center"/>
    </xf>
    <xf numFmtId="3" fontId="21" fillId="0" borderId="0" xfId="0" applyNumberFormat="1" applyFont="1" applyAlignment="1">
      <alignment horizontal="center"/>
    </xf>
    <xf numFmtId="3" fontId="21" fillId="0" borderId="11" xfId="0" applyNumberFormat="1" applyFont="1" applyBorder="1" applyAlignment="1">
      <alignment horizontal="center"/>
    </xf>
    <xf numFmtId="0" fontId="21" fillId="0" borderId="14" xfId="0" applyFont="1" applyFill="1" applyBorder="1" applyAlignment="1">
      <alignment horizontal="center"/>
    </xf>
    <xf numFmtId="2" fontId="21" fillId="0" borderId="0" xfId="0" applyNumberFormat="1" applyFont="1" applyFill="1" applyBorder="1" applyAlignment="1">
      <alignment horizontal="center"/>
    </xf>
    <xf numFmtId="167" fontId="21" fillId="0" borderId="0" xfId="0" applyNumberFormat="1" applyFont="1" applyFill="1" applyBorder="1" applyAlignment="1">
      <alignment horizontal="center"/>
    </xf>
    <xf numFmtId="3" fontId="21" fillId="0" borderId="0" xfId="0" applyNumberFormat="1" applyFont="1" applyFill="1" applyBorder="1" applyAlignment="1">
      <alignment horizontal="center"/>
    </xf>
    <xf numFmtId="0" fontId="21" fillId="0" borderId="14" xfId="0" applyFont="1" applyBorder="1" applyAlignment="1">
      <alignment horizontal="center"/>
    </xf>
    <xf numFmtId="2" fontId="21" fillId="0" borderId="14" xfId="0" applyNumberFormat="1" applyFont="1" applyFill="1" applyBorder="1" applyAlignment="1">
      <alignment horizontal="center"/>
    </xf>
    <xf numFmtId="2" fontId="19" fillId="0" borderId="0" xfId="0" quotePrefix="1" applyNumberFormat="1" applyFont="1" applyFill="1" applyAlignment="1">
      <alignment horizontal="center"/>
    </xf>
    <xf numFmtId="2" fontId="21" fillId="0" borderId="16" xfId="0" applyNumberFormat="1" applyFont="1" applyFill="1" applyBorder="1" applyAlignment="1">
      <alignment horizontal="center"/>
    </xf>
    <xf numFmtId="3" fontId="21" fillId="0" borderId="0" xfId="0" applyNumberFormat="1" applyFont="1" applyFill="1" applyAlignment="1">
      <alignment horizontal="center"/>
    </xf>
    <xf numFmtId="3" fontId="19" fillId="0" borderId="0" xfId="0" quotePrefix="1" applyNumberFormat="1" applyFont="1" applyFill="1" applyAlignment="1">
      <alignment horizontal="center"/>
    </xf>
    <xf numFmtId="0" fontId="21" fillId="0" borderId="0" xfId="0" applyFont="1" applyFill="1" applyAlignment="1">
      <alignment horizontal="center"/>
    </xf>
    <xf numFmtId="3" fontId="21" fillId="0" borderId="16" xfId="0" applyNumberFormat="1" applyFont="1" applyFill="1" applyBorder="1" applyAlignment="1">
      <alignment horizontal="center"/>
    </xf>
    <xf numFmtId="3" fontId="19" fillId="0" borderId="0" xfId="0" quotePrefix="1" applyNumberFormat="1" applyFont="1" applyFill="1" applyBorder="1" applyAlignment="1">
      <alignment horizontal="center"/>
    </xf>
    <xf numFmtId="165" fontId="21" fillId="0" borderId="11" xfId="1" applyNumberFormat="1" applyFont="1" applyFill="1" applyBorder="1" applyAlignment="1">
      <alignment horizontal="center"/>
    </xf>
    <xf numFmtId="3" fontId="21" fillId="0" borderId="11" xfId="0" applyNumberFormat="1" applyFont="1" applyFill="1" applyBorder="1" applyAlignment="1">
      <alignment horizontal="center"/>
    </xf>
    <xf numFmtId="0" fontId="25" fillId="0" borderId="0" xfId="0" applyFont="1" applyAlignment="1">
      <alignment horizontal="center"/>
    </xf>
    <xf numFmtId="2" fontId="25" fillId="0" borderId="0" xfId="0" applyNumberFormat="1" applyFont="1" applyAlignment="1">
      <alignment horizontal="center"/>
    </xf>
    <xf numFmtId="0" fontId="23" fillId="36" borderId="0" xfId="0" applyFont="1" applyFill="1" applyAlignment="1">
      <alignment horizontal="center"/>
    </xf>
    <xf numFmtId="0" fontId="23" fillId="35" borderId="0" xfId="0" applyFont="1" applyFill="1" applyAlignment="1">
      <alignment horizontal="center"/>
    </xf>
    <xf numFmtId="0" fontId="23" fillId="34" borderId="0" xfId="0" applyFont="1" applyFill="1" applyAlignment="1">
      <alignment horizontal="center"/>
    </xf>
    <xf numFmtId="0" fontId="23" fillId="0" borderId="0" xfId="0" applyFont="1" applyFill="1" applyAlignment="1">
      <alignment horizontal="center"/>
    </xf>
    <xf numFmtId="2" fontId="19" fillId="0" borderId="0" xfId="0" quotePrefix="1" applyNumberFormat="1" applyFont="1" applyFill="1"/>
    <xf numFmtId="2" fontId="21" fillId="37" borderId="14" xfId="0" applyNumberFormat="1" applyFont="1" applyFill="1" applyBorder="1" applyAlignment="1">
      <alignment horizontal="center"/>
    </xf>
    <xf numFmtId="2" fontId="21" fillId="37" borderId="0" xfId="0" applyNumberFormat="1" applyFont="1" applyFill="1" applyBorder="1" applyAlignment="1">
      <alignment horizontal="center"/>
    </xf>
    <xf numFmtId="167" fontId="21" fillId="37" borderId="0" xfId="0" applyNumberFormat="1" applyFont="1" applyFill="1" applyBorder="1" applyAlignment="1">
      <alignment horizontal="center"/>
    </xf>
    <xf numFmtId="3" fontId="21" fillId="37" borderId="0" xfId="0" applyNumberFormat="1" applyFont="1" applyFill="1" applyBorder="1" applyAlignment="1">
      <alignment horizontal="center"/>
    </xf>
    <xf numFmtId="3" fontId="21" fillId="37" borderId="15" xfId="0" applyNumberFormat="1" applyFont="1" applyFill="1" applyBorder="1" applyAlignment="1">
      <alignment horizontal="center"/>
    </xf>
    <xf numFmtId="2" fontId="19" fillId="37" borderId="0" xfId="0" quotePrefix="1" applyNumberFormat="1" applyFont="1" applyFill="1" applyAlignment="1">
      <alignment wrapText="1"/>
    </xf>
    <xf numFmtId="2" fontId="21" fillId="37" borderId="16" xfId="0" applyNumberFormat="1" applyFont="1" applyFill="1" applyBorder="1" applyAlignment="1">
      <alignment horizontal="center"/>
    </xf>
    <xf numFmtId="3" fontId="21" fillId="37" borderId="15" xfId="7" applyNumberFormat="1" applyFont="1" applyFill="1" applyBorder="1" applyAlignment="1">
      <alignment horizontal="center"/>
    </xf>
    <xf numFmtId="3" fontId="21" fillId="37" borderId="0" xfId="0" applyNumberFormat="1" applyFont="1" applyFill="1" applyAlignment="1">
      <alignment horizontal="center"/>
    </xf>
    <xf numFmtId="3" fontId="19" fillId="37" borderId="0" xfId="0" quotePrefix="1" applyNumberFormat="1" applyFont="1" applyFill="1" applyAlignment="1">
      <alignment horizontal="center" wrapText="1"/>
    </xf>
    <xf numFmtId="3" fontId="21" fillId="37" borderId="0" xfId="7" applyNumberFormat="1" applyFont="1" applyFill="1" applyBorder="1" applyAlignment="1">
      <alignment horizontal="center"/>
    </xf>
    <xf numFmtId="165" fontId="21" fillId="37" borderId="0" xfId="1" applyNumberFormat="1" applyFont="1" applyFill="1" applyBorder="1" applyAlignment="1">
      <alignment horizontal="center"/>
    </xf>
    <xf numFmtId="0" fontId="21" fillId="37" borderId="0" xfId="0" applyFont="1" applyFill="1" applyAlignment="1">
      <alignment horizontal="center"/>
    </xf>
    <xf numFmtId="3" fontId="21" fillId="37" borderId="16" xfId="0" applyNumberFormat="1" applyFont="1" applyFill="1" applyBorder="1" applyAlignment="1">
      <alignment horizontal="center"/>
    </xf>
    <xf numFmtId="165" fontId="21" fillId="37" borderId="11" xfId="1" applyNumberFormat="1" applyFont="1" applyFill="1" applyBorder="1" applyAlignment="1">
      <alignment horizontal="center"/>
    </xf>
    <xf numFmtId="164" fontId="21" fillId="37" borderId="29" xfId="7" applyNumberFormat="1" applyFont="1" applyFill="1" applyBorder="1" applyAlignment="1">
      <alignment horizontal="center"/>
    </xf>
    <xf numFmtId="3" fontId="21" fillId="37" borderId="11" xfId="0" applyNumberFormat="1" applyFont="1" applyFill="1" applyBorder="1" applyAlignment="1">
      <alignment horizontal="center"/>
    </xf>
    <xf numFmtId="2" fontId="21" fillId="37" borderId="11" xfId="1" applyNumberFormat="1" applyFont="1" applyFill="1" applyBorder="1" applyAlignment="1">
      <alignment horizontal="center"/>
    </xf>
    <xf numFmtId="2" fontId="21" fillId="37" borderId="11" xfId="7" applyNumberFormat="1" applyFont="1" applyFill="1" applyBorder="1" applyAlignment="1">
      <alignment horizontal="center"/>
    </xf>
    <xf numFmtId="9" fontId="21" fillId="37" borderId="14" xfId="1" applyFont="1" applyFill="1" applyBorder="1" applyAlignment="1">
      <alignment horizontal="center"/>
    </xf>
    <xf numFmtId="0" fontId="23" fillId="0" borderId="0" xfId="0" applyFont="1" applyFill="1" applyBorder="1" applyAlignment="1">
      <alignment horizontal="center"/>
    </xf>
    <xf numFmtId="0" fontId="21" fillId="34" borderId="14" xfId="0" applyFont="1" applyFill="1" applyBorder="1" applyAlignment="1">
      <alignment horizontal="center"/>
    </xf>
    <xf numFmtId="2" fontId="21" fillId="34" borderId="14" xfId="0" applyNumberFormat="1" applyFont="1" applyFill="1" applyBorder="1" applyAlignment="1">
      <alignment horizontal="center"/>
    </xf>
    <xf numFmtId="2" fontId="21" fillId="34" borderId="0" xfId="0" applyNumberFormat="1" applyFont="1" applyFill="1" applyBorder="1" applyAlignment="1">
      <alignment horizontal="center"/>
    </xf>
    <xf numFmtId="167" fontId="21" fillId="34" borderId="0" xfId="0" applyNumberFormat="1" applyFont="1" applyFill="1" applyBorder="1" applyAlignment="1">
      <alignment horizontal="center"/>
    </xf>
    <xf numFmtId="3" fontId="21" fillId="34" borderId="0" xfId="0" applyNumberFormat="1" applyFont="1" applyFill="1" applyBorder="1" applyAlignment="1">
      <alignment horizontal="center"/>
    </xf>
    <xf numFmtId="3" fontId="21" fillId="34" borderId="15" xfId="0" applyNumberFormat="1" applyFont="1" applyFill="1" applyBorder="1" applyAlignment="1">
      <alignment horizontal="center"/>
    </xf>
    <xf numFmtId="2" fontId="19" fillId="34" borderId="0" xfId="0" quotePrefix="1" applyNumberFormat="1" applyFont="1" applyFill="1"/>
    <xf numFmtId="2" fontId="21" fillId="34" borderId="16" xfId="0" applyNumberFormat="1" applyFont="1" applyFill="1" applyBorder="1" applyAlignment="1">
      <alignment horizontal="center"/>
    </xf>
    <xf numFmtId="3" fontId="21" fillId="34" borderId="15" xfId="7" applyNumberFormat="1" applyFont="1" applyFill="1" applyBorder="1" applyAlignment="1">
      <alignment horizontal="center"/>
    </xf>
    <xf numFmtId="3" fontId="21" fillId="34" borderId="0" xfId="0" applyNumberFormat="1" applyFont="1" applyFill="1" applyAlignment="1">
      <alignment horizontal="center"/>
    </xf>
    <xf numFmtId="3" fontId="19" fillId="34" borderId="0" xfId="0" quotePrefix="1" applyNumberFormat="1" applyFont="1" applyFill="1" applyAlignment="1">
      <alignment horizontal="center"/>
    </xf>
    <xf numFmtId="3" fontId="21" fillId="34" borderId="0" xfId="7" applyNumberFormat="1" applyFont="1" applyFill="1" applyBorder="1" applyAlignment="1">
      <alignment horizontal="center"/>
    </xf>
    <xf numFmtId="165" fontId="21" fillId="34" borderId="0" xfId="1" applyNumberFormat="1" applyFont="1" applyFill="1" applyBorder="1" applyAlignment="1">
      <alignment horizontal="center"/>
    </xf>
    <xf numFmtId="0" fontId="21" fillId="34" borderId="0" xfId="0" applyFont="1" applyFill="1" applyAlignment="1">
      <alignment horizontal="center"/>
    </xf>
    <xf numFmtId="3" fontId="21" fillId="34" borderId="16" xfId="0" applyNumberFormat="1" applyFont="1" applyFill="1" applyBorder="1" applyAlignment="1">
      <alignment horizontal="center"/>
    </xf>
    <xf numFmtId="165" fontId="21" fillId="34" borderId="11" xfId="1" applyNumberFormat="1" applyFont="1" applyFill="1" applyBorder="1" applyAlignment="1">
      <alignment horizontal="center"/>
    </xf>
    <xf numFmtId="164" fontId="21" fillId="34" borderId="29" xfId="7" applyNumberFormat="1" applyFont="1" applyFill="1" applyBorder="1" applyAlignment="1">
      <alignment horizontal="center"/>
    </xf>
    <xf numFmtId="3" fontId="21" fillId="34" borderId="11" xfId="0" applyNumberFormat="1" applyFont="1" applyFill="1" applyBorder="1" applyAlignment="1">
      <alignment horizontal="center"/>
    </xf>
    <xf numFmtId="2" fontId="21" fillId="34" borderId="11" xfId="1" applyNumberFormat="1" applyFont="1" applyFill="1" applyBorder="1" applyAlignment="1">
      <alignment horizontal="center"/>
    </xf>
    <xf numFmtId="2" fontId="21" fillId="34" borderId="11" xfId="7" applyNumberFormat="1" applyFont="1" applyFill="1" applyBorder="1" applyAlignment="1">
      <alignment horizontal="center"/>
    </xf>
    <xf numFmtId="0" fontId="21" fillId="36" borderId="14" xfId="0" applyFont="1" applyFill="1" applyBorder="1" applyAlignment="1">
      <alignment horizontal="center"/>
    </xf>
    <xf numFmtId="2" fontId="21" fillId="36" borderId="14" xfId="0" applyNumberFormat="1" applyFont="1" applyFill="1" applyBorder="1" applyAlignment="1">
      <alignment horizontal="center"/>
    </xf>
    <xf numFmtId="2" fontId="21" fillId="36" borderId="0" xfId="0" applyNumberFormat="1" applyFont="1" applyFill="1" applyBorder="1" applyAlignment="1">
      <alignment horizontal="center"/>
    </xf>
    <xf numFmtId="167" fontId="21" fillId="36" borderId="0" xfId="0" applyNumberFormat="1" applyFont="1" applyFill="1" applyBorder="1" applyAlignment="1">
      <alignment horizontal="center"/>
    </xf>
    <xf numFmtId="3" fontId="21" fillId="36" borderId="0" xfId="0" applyNumberFormat="1" applyFont="1" applyFill="1" applyBorder="1" applyAlignment="1">
      <alignment horizontal="center"/>
    </xf>
    <xf numFmtId="3" fontId="21" fillId="36" borderId="15" xfId="0" applyNumberFormat="1" applyFont="1" applyFill="1" applyBorder="1" applyAlignment="1">
      <alignment horizontal="center"/>
    </xf>
    <xf numFmtId="2" fontId="19" fillId="36" borderId="0" xfId="0" quotePrefix="1" applyNumberFormat="1" applyFont="1" applyFill="1"/>
    <xf numFmtId="2" fontId="21" fillId="36" borderId="16" xfId="0" applyNumberFormat="1" applyFont="1" applyFill="1" applyBorder="1" applyAlignment="1">
      <alignment horizontal="center"/>
    </xf>
    <xf numFmtId="3" fontId="21" fillId="36" borderId="15" xfId="7" applyNumberFormat="1" applyFont="1" applyFill="1" applyBorder="1" applyAlignment="1">
      <alignment horizontal="center"/>
    </xf>
    <xf numFmtId="3" fontId="21" fillId="36" borderId="0" xfId="0" applyNumberFormat="1" applyFont="1" applyFill="1" applyAlignment="1">
      <alignment horizontal="center"/>
    </xf>
    <xf numFmtId="3" fontId="19" fillId="36" borderId="0" xfId="0" quotePrefix="1" applyNumberFormat="1" applyFont="1" applyFill="1" applyAlignment="1">
      <alignment horizontal="center"/>
    </xf>
    <xf numFmtId="3" fontId="21" fillId="36" borderId="0" xfId="7" applyNumberFormat="1" applyFont="1" applyFill="1" applyBorder="1" applyAlignment="1">
      <alignment horizontal="center"/>
    </xf>
    <xf numFmtId="165" fontId="21" fillId="36" borderId="0" xfId="1" applyNumberFormat="1" applyFont="1" applyFill="1" applyBorder="1" applyAlignment="1">
      <alignment horizontal="center"/>
    </xf>
    <xf numFmtId="0" fontId="21" fillId="36" borderId="0" xfId="0" applyFont="1" applyFill="1" applyAlignment="1">
      <alignment horizontal="center"/>
    </xf>
    <xf numFmtId="3" fontId="21" fillId="36" borderId="16" xfId="0" applyNumberFormat="1" applyFont="1" applyFill="1" applyBorder="1" applyAlignment="1">
      <alignment horizontal="center"/>
    </xf>
    <xf numFmtId="165" fontId="21" fillId="36" borderId="11" xfId="1" applyNumberFormat="1" applyFont="1" applyFill="1" applyBorder="1" applyAlignment="1">
      <alignment horizontal="center"/>
    </xf>
    <xf numFmtId="164" fontId="21" fillId="36" borderId="29" xfId="7" applyNumberFormat="1" applyFont="1" applyFill="1" applyBorder="1" applyAlignment="1">
      <alignment horizontal="center"/>
    </xf>
    <xf numFmtId="3" fontId="21" fillId="36" borderId="11" xfId="0" applyNumberFormat="1" applyFont="1" applyFill="1" applyBorder="1" applyAlignment="1">
      <alignment horizontal="center"/>
    </xf>
    <xf numFmtId="2" fontId="21" fillId="36" borderId="11" xfId="1" applyNumberFormat="1" applyFont="1" applyFill="1" applyBorder="1" applyAlignment="1">
      <alignment horizontal="center"/>
    </xf>
    <xf numFmtId="2" fontId="21" fillId="36" borderId="11" xfId="7" applyNumberFormat="1" applyFont="1" applyFill="1" applyBorder="1" applyAlignment="1">
      <alignment horizontal="center"/>
    </xf>
    <xf numFmtId="2" fontId="25" fillId="36" borderId="0" xfId="0" applyNumberFormat="1" applyFont="1" applyFill="1" applyAlignment="1">
      <alignment horizontal="center"/>
    </xf>
    <xf numFmtId="0" fontId="25" fillId="36" borderId="0" xfId="0" applyFont="1" applyFill="1" applyAlignment="1">
      <alignment horizontal="center"/>
    </xf>
    <xf numFmtId="0" fontId="21" fillId="35" borderId="14" xfId="0" applyFont="1" applyFill="1" applyBorder="1" applyAlignment="1">
      <alignment horizontal="center"/>
    </xf>
    <xf numFmtId="2" fontId="21" fillId="35" borderId="14" xfId="0" applyNumberFormat="1" applyFont="1" applyFill="1" applyBorder="1" applyAlignment="1">
      <alignment horizontal="center"/>
    </xf>
    <xf numFmtId="2" fontId="21" fillId="35" borderId="0" xfId="0" applyNumberFormat="1" applyFont="1" applyFill="1" applyBorder="1" applyAlignment="1">
      <alignment horizontal="center"/>
    </xf>
    <xf numFmtId="167" fontId="21" fillId="35" borderId="0" xfId="0" applyNumberFormat="1" applyFont="1" applyFill="1" applyBorder="1" applyAlignment="1">
      <alignment horizontal="center"/>
    </xf>
    <xf numFmtId="3" fontId="21" fillId="35" borderId="0" xfId="0" applyNumberFormat="1" applyFont="1" applyFill="1" applyBorder="1" applyAlignment="1">
      <alignment horizontal="center"/>
    </xf>
    <xf numFmtId="3" fontId="21" fillId="35" borderId="15" xfId="0" applyNumberFormat="1" applyFont="1" applyFill="1" applyBorder="1" applyAlignment="1">
      <alignment horizontal="center"/>
    </xf>
    <xf numFmtId="2" fontId="19" fillId="35" borderId="0" xfId="0" quotePrefix="1" applyNumberFormat="1" applyFont="1" applyFill="1"/>
    <xf numFmtId="2" fontId="21" fillId="35" borderId="16" xfId="0" applyNumberFormat="1" applyFont="1" applyFill="1" applyBorder="1" applyAlignment="1">
      <alignment horizontal="center"/>
    </xf>
    <xf numFmtId="3" fontId="21" fillId="35" borderId="15" xfId="7" applyNumberFormat="1" applyFont="1" applyFill="1" applyBorder="1" applyAlignment="1">
      <alignment horizontal="center"/>
    </xf>
    <xf numFmtId="3" fontId="21" fillId="35" borderId="0" xfId="0" applyNumberFormat="1" applyFont="1" applyFill="1" applyAlignment="1">
      <alignment horizontal="center"/>
    </xf>
    <xf numFmtId="3" fontId="19" fillId="35" borderId="0" xfId="0" quotePrefix="1" applyNumberFormat="1" applyFont="1" applyFill="1" applyAlignment="1">
      <alignment horizontal="center"/>
    </xf>
    <xf numFmtId="3" fontId="21" fillId="35" borderId="0" xfId="7" applyNumberFormat="1" applyFont="1" applyFill="1" applyBorder="1" applyAlignment="1">
      <alignment horizontal="center"/>
    </xf>
    <xf numFmtId="165" fontId="21" fillId="35" borderId="0" xfId="1" applyNumberFormat="1" applyFont="1" applyFill="1" applyBorder="1" applyAlignment="1">
      <alignment horizontal="center"/>
    </xf>
    <xf numFmtId="0" fontId="21" fillId="35" borderId="0" xfId="0" applyFont="1" applyFill="1" applyAlignment="1">
      <alignment horizontal="center"/>
    </xf>
    <xf numFmtId="3" fontId="21" fillId="35" borderId="16" xfId="0" applyNumberFormat="1" applyFont="1" applyFill="1" applyBorder="1" applyAlignment="1">
      <alignment horizontal="center"/>
    </xf>
    <xf numFmtId="165" fontId="21" fillId="35" borderId="11" xfId="1" applyNumberFormat="1" applyFont="1" applyFill="1" applyBorder="1" applyAlignment="1">
      <alignment horizontal="center"/>
    </xf>
    <xf numFmtId="164" fontId="21" fillId="35" borderId="29" xfId="7" applyNumberFormat="1" applyFont="1" applyFill="1" applyBorder="1" applyAlignment="1">
      <alignment horizontal="center"/>
    </xf>
    <xf numFmtId="3" fontId="21" fillId="35" borderId="11" xfId="0" applyNumberFormat="1" applyFont="1" applyFill="1" applyBorder="1" applyAlignment="1">
      <alignment horizontal="center"/>
    </xf>
    <xf numFmtId="2" fontId="21" fillId="35" borderId="11" xfId="1" applyNumberFormat="1" applyFont="1" applyFill="1" applyBorder="1" applyAlignment="1">
      <alignment horizontal="center"/>
    </xf>
    <xf numFmtId="2" fontId="21" fillId="35" borderId="11" xfId="7" applyNumberFormat="1" applyFont="1" applyFill="1" applyBorder="1" applyAlignment="1">
      <alignment horizontal="center"/>
    </xf>
    <xf numFmtId="0" fontId="21" fillId="38" borderId="14" xfId="0" applyFont="1" applyFill="1" applyBorder="1" applyAlignment="1">
      <alignment horizontal="center"/>
    </xf>
    <xf numFmtId="2" fontId="21" fillId="38" borderId="14" xfId="0" applyNumberFormat="1" applyFont="1" applyFill="1" applyBorder="1" applyAlignment="1">
      <alignment horizontal="center"/>
    </xf>
    <xf numFmtId="2" fontId="21" fillId="38" borderId="0" xfId="0" applyNumberFormat="1" applyFont="1" applyFill="1" applyBorder="1" applyAlignment="1">
      <alignment horizontal="center"/>
    </xf>
    <xf numFmtId="167" fontId="21" fillId="38" borderId="0" xfId="0" applyNumberFormat="1" applyFont="1" applyFill="1" applyBorder="1" applyAlignment="1">
      <alignment horizontal="center"/>
    </xf>
    <xf numFmtId="3" fontId="21" fillId="38" borderId="0" xfId="0" applyNumberFormat="1" applyFont="1" applyFill="1" applyBorder="1" applyAlignment="1">
      <alignment horizontal="center"/>
    </xf>
    <xf numFmtId="3" fontId="21" fillId="38" borderId="15" xfId="0" applyNumberFormat="1" applyFont="1" applyFill="1" applyBorder="1" applyAlignment="1">
      <alignment horizontal="center"/>
    </xf>
    <xf numFmtId="2" fontId="19" fillId="38" borderId="0" xfId="0" quotePrefix="1" applyNumberFormat="1" applyFont="1" applyFill="1"/>
    <xf numFmtId="2" fontId="21" fillId="38" borderId="16" xfId="0" applyNumberFormat="1" applyFont="1" applyFill="1" applyBorder="1" applyAlignment="1">
      <alignment horizontal="center"/>
    </xf>
    <xf numFmtId="3" fontId="21" fillId="38" borderId="15" xfId="7" applyNumberFormat="1" applyFont="1" applyFill="1" applyBorder="1" applyAlignment="1">
      <alignment horizontal="center"/>
    </xf>
    <xf numFmtId="3" fontId="21" fillId="38" borderId="0" xfId="0" applyNumberFormat="1" applyFont="1" applyFill="1" applyAlignment="1">
      <alignment horizontal="center"/>
    </xf>
    <xf numFmtId="3" fontId="19" fillId="38" borderId="0" xfId="0" quotePrefix="1" applyNumberFormat="1" applyFont="1" applyFill="1" applyAlignment="1">
      <alignment horizontal="center"/>
    </xf>
    <xf numFmtId="3" fontId="21" fillId="38" borderId="0" xfId="7" applyNumberFormat="1" applyFont="1" applyFill="1" applyBorder="1" applyAlignment="1">
      <alignment horizontal="center"/>
    </xf>
    <xf numFmtId="165" fontId="21" fillId="38" borderId="0" xfId="1" applyNumberFormat="1" applyFont="1" applyFill="1" applyBorder="1" applyAlignment="1">
      <alignment horizontal="center"/>
    </xf>
    <xf numFmtId="0" fontId="21" fillId="38" borderId="0" xfId="0" applyFont="1" applyFill="1" applyAlignment="1">
      <alignment horizontal="center"/>
    </xf>
    <xf numFmtId="3" fontId="21" fillId="38" borderId="16" xfId="0" applyNumberFormat="1" applyFont="1" applyFill="1" applyBorder="1" applyAlignment="1">
      <alignment horizontal="center"/>
    </xf>
    <xf numFmtId="165" fontId="21" fillId="38" borderId="11" xfId="1" applyNumberFormat="1" applyFont="1" applyFill="1" applyBorder="1" applyAlignment="1">
      <alignment horizontal="center"/>
    </xf>
    <xf numFmtId="164" fontId="21" fillId="38" borderId="29" xfId="7" applyNumberFormat="1" applyFont="1" applyFill="1" applyBorder="1" applyAlignment="1">
      <alignment horizontal="center"/>
    </xf>
    <xf numFmtId="3" fontId="21" fillId="38" borderId="11" xfId="0" applyNumberFormat="1" applyFont="1" applyFill="1" applyBorder="1" applyAlignment="1">
      <alignment horizontal="center"/>
    </xf>
    <xf numFmtId="2" fontId="21" fillId="38" borderId="11" xfId="1" applyNumberFormat="1" applyFont="1" applyFill="1" applyBorder="1" applyAlignment="1">
      <alignment horizontal="center"/>
    </xf>
    <xf numFmtId="2" fontId="21" fillId="38" borderId="11" xfId="7" applyNumberFormat="1" applyFont="1" applyFill="1" applyBorder="1" applyAlignment="1">
      <alignment horizontal="center"/>
    </xf>
    <xf numFmtId="0" fontId="26" fillId="0" borderId="39"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0" fontId="25" fillId="34" borderId="42" xfId="0" applyFont="1" applyFill="1" applyBorder="1"/>
    <xf numFmtId="165" fontId="25" fillId="34" borderId="44" xfId="0" applyNumberFormat="1" applyFont="1" applyFill="1" applyBorder="1" applyAlignment="1">
      <alignment horizontal="center"/>
    </xf>
    <xf numFmtId="165" fontId="25" fillId="34" borderId="44" xfId="1" applyNumberFormat="1" applyFont="1" applyFill="1" applyBorder="1" applyAlignment="1">
      <alignment horizontal="center"/>
    </xf>
    <xf numFmtId="166" fontId="25" fillId="34" borderId="43" xfId="0" applyNumberFormat="1" applyFont="1" applyFill="1" applyBorder="1" applyAlignment="1">
      <alignment horizontal="center"/>
    </xf>
    <xf numFmtId="165" fontId="25" fillId="34" borderId="45" xfId="1" applyNumberFormat="1" applyFont="1" applyFill="1" applyBorder="1" applyAlignment="1">
      <alignment horizontal="center"/>
    </xf>
    <xf numFmtId="0" fontId="25" fillId="35" borderId="46" xfId="0" applyFont="1" applyFill="1" applyBorder="1"/>
    <xf numFmtId="165" fontId="25" fillId="35" borderId="48" xfId="0" applyNumberFormat="1" applyFont="1" applyFill="1" applyBorder="1" applyAlignment="1">
      <alignment horizontal="center"/>
    </xf>
    <xf numFmtId="165" fontId="25" fillId="35" borderId="48" xfId="1" applyNumberFormat="1" applyFont="1" applyFill="1" applyBorder="1" applyAlignment="1">
      <alignment horizontal="center"/>
    </xf>
    <xf numFmtId="166" fontId="25" fillId="35" borderId="47" xfId="0" applyNumberFormat="1" applyFont="1" applyFill="1" applyBorder="1" applyAlignment="1">
      <alignment horizontal="center"/>
    </xf>
    <xf numFmtId="165" fontId="25" fillId="35" borderId="49" xfId="1" applyNumberFormat="1" applyFont="1" applyFill="1" applyBorder="1" applyAlignment="1">
      <alignment horizontal="center"/>
    </xf>
    <xf numFmtId="0" fontId="25" fillId="36" borderId="46" xfId="0" applyFont="1" applyFill="1" applyBorder="1"/>
    <xf numFmtId="165" fontId="25" fillId="36" borderId="48" xfId="0" applyNumberFormat="1" applyFont="1" applyFill="1" applyBorder="1" applyAlignment="1">
      <alignment horizontal="center"/>
    </xf>
    <xf numFmtId="165" fontId="25" fillId="36" borderId="48" xfId="1" applyNumberFormat="1" applyFont="1" applyFill="1" applyBorder="1" applyAlignment="1">
      <alignment horizontal="center"/>
    </xf>
    <xf numFmtId="166" fontId="25" fillId="36" borderId="47" xfId="0" applyNumberFormat="1" applyFont="1" applyFill="1" applyBorder="1" applyAlignment="1">
      <alignment horizontal="center"/>
    </xf>
    <xf numFmtId="165" fontId="25" fillId="36" borderId="49" xfId="1" applyNumberFormat="1" applyFont="1" applyFill="1" applyBorder="1" applyAlignment="1">
      <alignment horizontal="center"/>
    </xf>
    <xf numFmtId="0" fontId="25" fillId="0" borderId="50" xfId="0" applyFont="1" applyBorder="1"/>
    <xf numFmtId="165" fontId="25" fillId="0" borderId="52" xfId="0" applyNumberFormat="1" applyFont="1" applyBorder="1" applyAlignment="1">
      <alignment horizontal="center"/>
    </xf>
    <xf numFmtId="165" fontId="25" fillId="0" borderId="52" xfId="1" applyNumberFormat="1" applyFont="1" applyBorder="1" applyAlignment="1">
      <alignment horizontal="center"/>
    </xf>
    <xf numFmtId="166" fontId="25" fillId="0" borderId="51" xfId="0" applyNumberFormat="1" applyFont="1" applyBorder="1" applyAlignment="1">
      <alignment horizontal="center"/>
    </xf>
    <xf numFmtId="165" fontId="25" fillId="0" borderId="53" xfId="1" applyNumberFormat="1" applyFont="1" applyBorder="1" applyAlignment="1">
      <alignment horizontal="center"/>
    </xf>
    <xf numFmtId="0" fontId="26" fillId="0" borderId="38" xfId="0" applyFont="1" applyBorder="1"/>
    <xf numFmtId="10" fontId="25" fillId="0" borderId="40" xfId="0" applyNumberFormat="1" applyFont="1" applyBorder="1" applyAlignment="1">
      <alignment horizontal="center"/>
    </xf>
    <xf numFmtId="0" fontId="26" fillId="0" borderId="40" xfId="0" applyFont="1" applyBorder="1" applyAlignment="1">
      <alignment horizontal="center"/>
    </xf>
    <xf numFmtId="166" fontId="26" fillId="0" borderId="39" xfId="0" applyNumberFormat="1" applyFont="1" applyBorder="1" applyAlignment="1">
      <alignment horizontal="center"/>
    </xf>
    <xf numFmtId="165" fontId="26" fillId="0" borderId="40" xfId="1" applyNumberFormat="1" applyFont="1" applyBorder="1" applyAlignment="1">
      <alignment horizontal="center"/>
    </xf>
    <xf numFmtId="165" fontId="26" fillId="0" borderId="41" xfId="0" applyNumberFormat="1" applyFont="1" applyBorder="1" applyAlignment="1">
      <alignment horizontal="center"/>
    </xf>
    <xf numFmtId="0" fontId="21" fillId="0" borderId="14" xfId="0" applyFont="1" applyFill="1" applyBorder="1" applyAlignment="1">
      <alignment horizontal="left"/>
    </xf>
    <xf numFmtId="0" fontId="21" fillId="0" borderId="14" xfId="0" applyFont="1" applyBorder="1" applyAlignment="1">
      <alignment horizontal="left"/>
    </xf>
    <xf numFmtId="0" fontId="24" fillId="0" borderId="14" xfId="0" applyFont="1" applyFill="1" applyBorder="1" applyAlignment="1">
      <alignment horizontal="left"/>
    </xf>
    <xf numFmtId="165" fontId="21" fillId="37" borderId="14" xfId="7" applyNumberFormat="1" applyFont="1" applyFill="1" applyBorder="1" applyAlignment="1">
      <alignment horizontal="left"/>
    </xf>
    <xf numFmtId="3" fontId="0" fillId="0" borderId="0" xfId="0" applyNumberFormat="1"/>
    <xf numFmtId="2" fontId="25" fillId="0" borderId="0" xfId="0" applyNumberFormat="1" applyFont="1"/>
    <xf numFmtId="0" fontId="25" fillId="38" borderId="55" xfId="0" applyFont="1" applyFill="1" applyBorder="1"/>
    <xf numFmtId="165" fontId="25" fillId="38" borderId="57" xfId="0" applyNumberFormat="1" applyFont="1" applyFill="1" applyBorder="1" applyAlignment="1">
      <alignment horizontal="center"/>
    </xf>
    <xf numFmtId="165" fontId="25" fillId="38" borderId="57" xfId="1" applyNumberFormat="1" applyFont="1" applyFill="1" applyBorder="1" applyAlignment="1">
      <alignment horizontal="center"/>
    </xf>
    <xf numFmtId="166" fontId="25" fillId="38" borderId="56" xfId="0" applyNumberFormat="1" applyFont="1" applyFill="1" applyBorder="1" applyAlignment="1">
      <alignment horizontal="center"/>
    </xf>
    <xf numFmtId="165" fontId="25" fillId="38" borderId="54" xfId="1" applyNumberFormat="1" applyFont="1" applyFill="1" applyBorder="1" applyAlignment="1">
      <alignment horizontal="center"/>
    </xf>
    <xf numFmtId="3" fontId="19" fillId="34" borderId="0" xfId="0" quotePrefix="1" applyNumberFormat="1" applyFont="1" applyFill="1" applyBorder="1" applyAlignment="1">
      <alignment horizontal="center"/>
    </xf>
    <xf numFmtId="3" fontId="19" fillId="36" borderId="0" xfId="0" quotePrefix="1" applyNumberFormat="1" applyFont="1" applyFill="1" applyBorder="1" applyAlignment="1">
      <alignment horizontal="center"/>
    </xf>
    <xf numFmtId="3" fontId="19" fillId="35" borderId="0" xfId="0" quotePrefix="1" applyNumberFormat="1" applyFont="1" applyFill="1" applyBorder="1" applyAlignment="1">
      <alignment horizontal="center"/>
    </xf>
    <xf numFmtId="3" fontId="19" fillId="38" borderId="0" xfId="0" quotePrefix="1" applyNumberFormat="1" applyFont="1" applyFill="1" applyBorder="1" applyAlignment="1">
      <alignment horizontal="center"/>
    </xf>
    <xf numFmtId="3" fontId="19" fillId="37" borderId="0" xfId="0" quotePrefix="1" applyNumberFormat="1" applyFont="1" applyFill="1" applyBorder="1" applyAlignment="1">
      <alignment horizontal="center" wrapText="1"/>
    </xf>
    <xf numFmtId="3" fontId="19" fillId="0" borderId="11" xfId="0" quotePrefix="1" applyNumberFormat="1" applyFont="1" applyFill="1" applyBorder="1" applyAlignment="1">
      <alignment horizontal="center"/>
    </xf>
    <xf numFmtId="0" fontId="21" fillId="37" borderId="14" xfId="7" applyFont="1" applyFill="1" applyBorder="1" applyAlignment="1">
      <alignment horizontal="left"/>
    </xf>
    <xf numFmtId="0" fontId="21" fillId="34" borderId="14" xfId="0" applyFont="1" applyFill="1" applyBorder="1" applyAlignment="1">
      <alignment horizontal="left"/>
    </xf>
    <xf numFmtId="0" fontId="21" fillId="36" borderId="14" xfId="0" applyFont="1" applyFill="1" applyBorder="1" applyAlignment="1">
      <alignment horizontal="left"/>
    </xf>
    <xf numFmtId="0" fontId="21" fillId="35" borderId="14" xfId="0" applyFont="1" applyFill="1" applyBorder="1" applyAlignment="1">
      <alignment horizontal="left"/>
    </xf>
    <xf numFmtId="0" fontId="21" fillId="38" borderId="14" xfId="0" applyFont="1" applyFill="1" applyBorder="1" applyAlignment="1">
      <alignment horizontal="left"/>
    </xf>
    <xf numFmtId="166" fontId="25" fillId="34" borderId="43" xfId="44" applyNumberFormat="1" applyFont="1" applyFill="1" applyBorder="1" applyAlignment="1">
      <alignment horizontal="center"/>
    </xf>
    <xf numFmtId="166" fontId="25" fillId="35" borderId="47" xfId="44" applyNumberFormat="1" applyFont="1" applyFill="1" applyBorder="1" applyAlignment="1">
      <alignment horizontal="center"/>
    </xf>
    <xf numFmtId="166" fontId="25" fillId="36" borderId="47" xfId="44" applyNumberFormat="1" applyFont="1" applyFill="1" applyBorder="1" applyAlignment="1">
      <alignment horizontal="center"/>
    </xf>
    <xf numFmtId="166" fontId="25" fillId="0" borderId="51" xfId="44" applyNumberFormat="1" applyFont="1" applyBorder="1" applyAlignment="1">
      <alignment horizontal="center"/>
    </xf>
    <xf numFmtId="166" fontId="25" fillId="38" borderId="56" xfId="44" applyNumberFormat="1" applyFont="1" applyFill="1" applyBorder="1" applyAlignment="1">
      <alignment horizontal="center"/>
    </xf>
    <xf numFmtId="166" fontId="26" fillId="0" borderId="39" xfId="44" applyNumberFormat="1" applyFont="1" applyBorder="1" applyAlignment="1">
      <alignment horizontal="center"/>
    </xf>
    <xf numFmtId="0" fontId="25" fillId="0" borderId="0" xfId="0" applyFont="1" applyFill="1"/>
    <xf numFmtId="0" fontId="26" fillId="39" borderId="38" xfId="0" applyFont="1" applyFill="1" applyBorder="1"/>
    <xf numFmtId="166" fontId="26" fillId="39" borderId="59" xfId="44" applyNumberFormat="1" applyFont="1" applyFill="1" applyBorder="1" applyAlignment="1">
      <alignment horizontal="center"/>
    </xf>
    <xf numFmtId="10" fontId="25" fillId="39" borderId="59" xfId="0" applyNumberFormat="1" applyFont="1" applyFill="1" applyBorder="1" applyAlignment="1">
      <alignment horizontal="center"/>
    </xf>
    <xf numFmtId="0" fontId="26" fillId="39" borderId="59" xfId="0" applyFont="1" applyFill="1" applyBorder="1" applyAlignment="1">
      <alignment horizontal="center"/>
    </xf>
    <xf numFmtId="166" fontId="26" fillId="39" borderId="59" xfId="0" applyNumberFormat="1" applyFont="1" applyFill="1" applyBorder="1" applyAlignment="1">
      <alignment horizontal="center"/>
    </xf>
    <xf numFmtId="165" fontId="26" fillId="39" borderId="59" xfId="1" applyNumberFormat="1" applyFont="1" applyFill="1" applyBorder="1" applyAlignment="1">
      <alignment horizontal="center"/>
    </xf>
    <xf numFmtId="165" fontId="26" fillId="39" borderId="58" xfId="0" applyNumberFormat="1" applyFont="1" applyFill="1" applyBorder="1" applyAlignment="1">
      <alignment horizontal="center"/>
    </xf>
    <xf numFmtId="0" fontId="18" fillId="0" borderId="38" xfId="0" applyFont="1" applyFill="1" applyBorder="1" applyAlignment="1">
      <alignment vertical="center" wrapText="1"/>
    </xf>
    <xf numFmtId="10" fontId="23" fillId="0" borderId="0" xfId="0" applyNumberFormat="1" applyFont="1"/>
    <xf numFmtId="0" fontId="26" fillId="0" borderId="66" xfId="0" quotePrefix="1" applyNumberFormat="1" applyFont="1" applyFill="1" applyBorder="1" applyAlignment="1">
      <alignment wrapText="1"/>
    </xf>
    <xf numFmtId="0" fontId="26" fillId="0" borderId="66" xfId="0" quotePrefix="1" applyNumberFormat="1" applyFont="1" applyFill="1" applyBorder="1" applyAlignment="1">
      <alignment horizontal="center" wrapText="1"/>
    </xf>
    <xf numFmtId="0" fontId="26" fillId="0" borderId="67" xfId="0" quotePrefix="1" applyNumberFormat="1" applyFont="1" applyFill="1" applyBorder="1" applyAlignment="1">
      <alignment wrapText="1"/>
    </xf>
    <xf numFmtId="0" fontId="26" fillId="0" borderId="68" xfId="0" quotePrefix="1" applyNumberFormat="1" applyFont="1" applyFill="1" applyBorder="1" applyAlignment="1">
      <alignment wrapText="1"/>
    </xf>
    <xf numFmtId="10" fontId="26" fillId="0" borderId="66" xfId="1" quotePrefix="1" applyNumberFormat="1" applyFont="1" applyFill="1" applyBorder="1" applyAlignment="1">
      <alignment wrapText="1"/>
    </xf>
    <xf numFmtId="0" fontId="26" fillId="0" borderId="66" xfId="0" applyNumberFormat="1" applyFont="1" applyFill="1" applyBorder="1" applyAlignment="1">
      <alignment horizontal="center" wrapText="1"/>
    </xf>
    <xf numFmtId="0" fontId="23" fillId="0" borderId="0" xfId="0" applyFont="1" applyAlignment="1">
      <alignment horizontal="center"/>
    </xf>
    <xf numFmtId="0" fontId="25" fillId="0" borderId="66" xfId="0" applyFont="1" applyFill="1" applyBorder="1"/>
    <xf numFmtId="10" fontId="23" fillId="34" borderId="0" xfId="0" applyNumberFormat="1" applyFont="1" applyFill="1"/>
    <xf numFmtId="10" fontId="23" fillId="36" borderId="0" xfId="0" applyNumberFormat="1" applyFont="1" applyFill="1"/>
    <xf numFmtId="10" fontId="23" fillId="35" borderId="0" xfId="0" applyNumberFormat="1" applyFont="1" applyFill="1"/>
    <xf numFmtId="0" fontId="23" fillId="38" borderId="0" xfId="0" applyFont="1" applyFill="1"/>
    <xf numFmtId="10" fontId="23" fillId="38" borderId="0" xfId="0" applyNumberFormat="1" applyFont="1" applyFill="1"/>
    <xf numFmtId="0" fontId="23" fillId="38" borderId="0" xfId="0" applyFont="1" applyFill="1" applyAlignment="1">
      <alignment horizont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27" fillId="38" borderId="60" xfId="0" applyFont="1" applyFill="1" applyBorder="1" applyAlignment="1">
      <alignment horizontal="left" vertical="center" wrapText="1"/>
    </xf>
    <xf numFmtId="0" fontId="27" fillId="38" borderId="61" xfId="0" applyFont="1" applyFill="1" applyBorder="1" applyAlignment="1">
      <alignment horizontal="left" vertical="center" wrapText="1"/>
    </xf>
    <xf numFmtId="0" fontId="27" fillId="38" borderId="62" xfId="0" applyFont="1" applyFill="1" applyBorder="1" applyAlignment="1">
      <alignment horizontal="left" vertical="center" wrapText="1"/>
    </xf>
    <xf numFmtId="0" fontId="27" fillId="38" borderId="10" xfId="0" applyFont="1" applyFill="1" applyBorder="1" applyAlignment="1">
      <alignment horizontal="left" vertical="center" wrapText="1"/>
    </xf>
    <xf numFmtId="0" fontId="27" fillId="38" borderId="0" xfId="0" applyFont="1" applyFill="1" applyBorder="1" applyAlignment="1">
      <alignment horizontal="left" vertical="center" wrapText="1"/>
    </xf>
    <xf numFmtId="0" fontId="27" fillId="38" borderId="11" xfId="0" applyFont="1" applyFill="1" applyBorder="1" applyAlignment="1">
      <alignment horizontal="left" vertical="center" wrapText="1"/>
    </xf>
    <xf numFmtId="0" fontId="27" fillId="38" borderId="63" xfId="0" applyFont="1" applyFill="1" applyBorder="1" applyAlignment="1">
      <alignment horizontal="left" vertical="center" wrapText="1"/>
    </xf>
    <xf numFmtId="0" fontId="27" fillId="38" borderId="64" xfId="0" applyFont="1" applyFill="1" applyBorder="1" applyAlignment="1">
      <alignment horizontal="left" vertical="center" wrapText="1"/>
    </xf>
    <xf numFmtId="0" fontId="27" fillId="38" borderId="65" xfId="0" applyFont="1" applyFill="1" applyBorder="1" applyAlignment="1">
      <alignment horizontal="left" vertical="center" wrapText="1"/>
    </xf>
    <xf numFmtId="0" fontId="26" fillId="40" borderId="59" xfId="0" applyFont="1" applyFill="1" applyBorder="1" applyAlignment="1">
      <alignment horizontal="center" vertical="center"/>
    </xf>
    <xf numFmtId="0" fontId="26" fillId="40" borderId="58" xfId="0" applyFont="1" applyFill="1" applyBorder="1" applyAlignment="1">
      <alignment horizontal="center" vertical="center"/>
    </xf>
    <xf numFmtId="0" fontId="26" fillId="40" borderId="38" xfId="0" applyFont="1" applyFill="1" applyBorder="1" applyAlignment="1">
      <alignment horizontal="center" vertical="center" wrapText="1"/>
    </xf>
    <xf numFmtId="0" fontId="26" fillId="40" borderId="59" xfId="0" applyFont="1" applyFill="1" applyBorder="1" applyAlignment="1">
      <alignment horizontal="center" vertical="center" wrapText="1"/>
    </xf>
    <xf numFmtId="0" fontId="21" fillId="0" borderId="0" xfId="7" applyFont="1" applyFill="1" applyAlignment="1">
      <alignment horizontal="center"/>
    </xf>
    <xf numFmtId="49" fontId="21" fillId="0" borderId="0" xfId="0" applyNumberFormat="1" applyFont="1" applyFill="1" applyAlignment="1">
      <alignment horizontal="center"/>
    </xf>
    <xf numFmtId="49" fontId="21" fillId="0" borderId="0" xfId="0" applyNumberFormat="1" applyFont="1" applyAlignment="1">
      <alignment horizontal="center"/>
    </xf>
    <xf numFmtId="0" fontId="21" fillId="0" borderId="0" xfId="0" applyFont="1" applyAlignment="1">
      <alignment horizontal="center"/>
    </xf>
    <xf numFmtId="0" fontId="21" fillId="0" borderId="0" xfId="0" applyFont="1" applyFill="1" applyAlignment="1">
      <alignment horizontal="left"/>
    </xf>
    <xf numFmtId="1" fontId="21" fillId="0" borderId="0" xfId="0" applyNumberFormat="1" applyFont="1" applyFill="1" applyAlignment="1">
      <alignment horizontal="center"/>
    </xf>
    <xf numFmtId="0" fontId="25" fillId="0" borderId="0" xfId="0" applyFont="1"/>
    <xf numFmtId="1" fontId="21" fillId="0" borderId="0" xfId="0" applyNumberFormat="1" applyFont="1" applyFill="1" applyBorder="1" applyAlignment="1">
      <alignment horizontal="center"/>
    </xf>
    <xf numFmtId="3" fontId="20" fillId="0" borderId="16" xfId="0" applyNumberFormat="1" applyFont="1" applyFill="1" applyBorder="1" applyAlignment="1">
      <alignment horizontal="center"/>
    </xf>
    <xf numFmtId="3" fontId="20" fillId="0" borderId="0" xfId="0" applyNumberFormat="1" applyFont="1" applyFill="1" applyBorder="1" applyAlignment="1">
      <alignment horizontal="center"/>
    </xf>
    <xf numFmtId="165" fontId="20" fillId="0" borderId="11" xfId="1" applyNumberFormat="1" applyFont="1" applyFill="1" applyBorder="1" applyAlignment="1">
      <alignment horizontal="center"/>
    </xf>
    <xf numFmtId="0" fontId="21" fillId="0" borderId="29" xfId="0" applyFont="1" applyBorder="1" applyAlignment="1">
      <alignment horizontal="center"/>
    </xf>
    <xf numFmtId="3" fontId="20" fillId="0" borderId="11" xfId="0" applyNumberFormat="1" applyFont="1" applyBorder="1" applyAlignment="1">
      <alignment horizontal="center"/>
    </xf>
    <xf numFmtId="165" fontId="21" fillId="0" borderId="0" xfId="1" applyNumberFormat="1" applyFont="1" applyBorder="1" applyAlignment="1">
      <alignment horizontal="center"/>
    </xf>
    <xf numFmtId="0" fontId="21" fillId="0" borderId="11" xfId="0" applyFont="1" applyBorder="1" applyAlignment="1">
      <alignment horizontal="center"/>
    </xf>
    <xf numFmtId="3" fontId="21" fillId="0" borderId="10" xfId="0" applyNumberFormat="1" applyFont="1" applyBorder="1" applyAlignment="1">
      <alignment horizontal="center"/>
    </xf>
    <xf numFmtId="0" fontId="29" fillId="39" borderId="0" xfId="0" applyFont="1" applyFill="1"/>
    <xf numFmtId="0" fontId="25" fillId="39" borderId="0" xfId="0" applyFont="1" applyFill="1"/>
    <xf numFmtId="0" fontId="21" fillId="0" borderId="0" xfId="45" applyFont="1"/>
    <xf numFmtId="0" fontId="25" fillId="0" borderId="0" xfId="0" applyFont="1" applyAlignment="1">
      <alignment vertical="center"/>
    </xf>
    <xf numFmtId="0" fontId="31" fillId="0" borderId="0" xfId="0" applyFont="1" applyAlignment="1">
      <alignment vertical="center"/>
    </xf>
    <xf numFmtId="0" fontId="30" fillId="0" borderId="0" xfId="0" applyFont="1"/>
    <xf numFmtId="0" fontId="31" fillId="0" borderId="0" xfId="0" applyFont="1" applyAlignment="1">
      <alignment horizontal="center" vertical="center"/>
    </xf>
    <xf numFmtId="0" fontId="25" fillId="0" borderId="0" xfId="0" applyFont="1" applyAlignment="1">
      <alignment horizontal="right"/>
    </xf>
    <xf numFmtId="0" fontId="26" fillId="0" borderId="22" xfId="0" applyFont="1" applyFill="1" applyBorder="1" applyAlignment="1">
      <alignment vertical="center" wrapText="1"/>
    </xf>
    <xf numFmtId="2" fontId="26" fillId="0" borderId="22" xfId="0" applyNumberFormat="1" applyFont="1" applyFill="1" applyBorder="1" applyAlignment="1">
      <alignment horizontal="center" vertical="center" wrapText="1"/>
    </xf>
    <xf numFmtId="2" fontId="26" fillId="0" borderId="23" xfId="0" applyNumberFormat="1" applyFont="1" applyFill="1" applyBorder="1" applyAlignment="1">
      <alignment horizontal="center" vertical="center" wrapText="1"/>
    </xf>
    <xf numFmtId="0" fontId="26" fillId="0" borderId="24" xfId="0" applyFont="1" applyFill="1" applyBorder="1" applyAlignment="1">
      <alignment horizontal="center" vertical="center" wrapText="1"/>
    </xf>
    <xf numFmtId="3" fontId="26" fillId="0" borderId="24" xfId="0" applyNumberFormat="1" applyFont="1" applyFill="1" applyBorder="1" applyAlignment="1">
      <alignment horizontal="center" vertical="center" wrapText="1"/>
    </xf>
    <xf numFmtId="4" fontId="26" fillId="0" borderId="23" xfId="0" applyNumberFormat="1" applyFont="1" applyFill="1" applyBorder="1" applyAlignment="1">
      <alignment horizontal="center" vertical="center" wrapText="1"/>
    </xf>
    <xf numFmtId="1" fontId="26" fillId="0" borderId="24" xfId="0" applyNumberFormat="1" applyFont="1" applyFill="1" applyBorder="1" applyAlignment="1">
      <alignment horizontal="center" vertical="center" wrapText="1"/>
    </xf>
    <xf numFmtId="1" fontId="26" fillId="0" borderId="23" xfId="0" applyNumberFormat="1" applyFont="1" applyFill="1" applyBorder="1" applyAlignment="1">
      <alignment horizontal="center" vertical="center" wrapText="1"/>
    </xf>
    <xf numFmtId="0" fontId="26" fillId="0" borderId="27" xfId="0" applyFont="1" applyFill="1" applyBorder="1" applyAlignment="1">
      <alignment horizontal="center" vertical="center" wrapText="1"/>
    </xf>
    <xf numFmtId="3" fontId="26" fillId="0" borderId="26" xfId="0" applyNumberFormat="1" applyFont="1" applyFill="1" applyBorder="1" applyAlignment="1">
      <alignment horizontal="center" vertical="center" wrapText="1"/>
    </xf>
    <xf numFmtId="0" fontId="26" fillId="0" borderId="28" xfId="0" applyFont="1" applyFill="1" applyBorder="1" applyAlignment="1">
      <alignment horizontal="center" vertical="center" wrapText="1"/>
    </xf>
    <xf numFmtId="3" fontId="26" fillId="0" borderId="27" xfId="0" applyNumberFormat="1"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23" xfId="0" applyFont="1" applyFill="1" applyBorder="1" applyAlignment="1">
      <alignment horizontal="center" vertical="center" wrapText="1"/>
    </xf>
    <xf numFmtId="49" fontId="25" fillId="0" borderId="0" xfId="0" applyNumberFormat="1" applyFont="1" applyAlignment="1">
      <alignment vertical="center"/>
    </xf>
    <xf numFmtId="49" fontId="21" fillId="0" borderId="0" xfId="45" applyNumberFormat="1" applyFont="1"/>
  </cellXfs>
  <cellStyles count="46">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2" xfId="44" xr:uid="{B2765161-B36B-4D68-8FA7-AD0525C65579}"/>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5" builtinId="8"/>
    <cellStyle name="Input" xfId="10" builtinId="20" customBuiltin="1"/>
    <cellStyle name="Linked Cell" xfId="13" builtinId="24" customBuiltin="1"/>
    <cellStyle name="Neutral" xfId="9" builtinId="28" customBuiltin="1"/>
    <cellStyle name="Normal" xfId="0" builtinId="0"/>
    <cellStyle name="Normal 2" xfId="43" xr:uid="{00000000-0005-0000-0000-00002600000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colors>
    <mruColors>
      <color rgb="FFE6E600"/>
      <color rgb="FFFFFFBE"/>
      <color rgb="FFA8A800"/>
      <color rgb="FFC8F0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japr.homestead.com/Gordon_FinalVersion131216.pdf" TargetMode="External"/><Relationship Id="rId2" Type="http://schemas.openxmlformats.org/officeDocument/2006/relationships/hyperlink" Target="http://www.canadiansuburbs.ca/" TargetMode="External"/><Relationship Id="rId1" Type="http://schemas.openxmlformats.org/officeDocument/2006/relationships/hyperlink" Target="http://www.chass.utoront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150.statcan.gc.ca/n1/daily-quotidien/171129/t001c-eng.ht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5EEB7-6F4B-4D73-8399-8BA09FEF53C8}">
  <dimension ref="A1:R46"/>
  <sheetViews>
    <sheetView workbookViewId="0">
      <selection activeCell="B29" sqref="B29"/>
    </sheetView>
  </sheetViews>
  <sheetFormatPr defaultColWidth="12.5703125" defaultRowHeight="12.75" x14ac:dyDescent="0.2"/>
  <cols>
    <col min="1" max="1" width="15.5703125" style="289" customWidth="1"/>
    <col min="2" max="2" width="20.28515625" style="289" customWidth="1"/>
    <col min="3" max="16384" width="12.5703125" style="289"/>
  </cols>
  <sheetData>
    <row r="1" spans="1:18" x14ac:dyDescent="0.2">
      <c r="A1" s="299" t="s">
        <v>342</v>
      </c>
      <c r="B1" s="300"/>
    </row>
    <row r="2" spans="1:18" x14ac:dyDescent="0.2">
      <c r="A2" s="301" t="s">
        <v>343</v>
      </c>
    </row>
    <row r="3" spans="1:18" x14ac:dyDescent="0.2">
      <c r="A3" s="289" t="s">
        <v>344</v>
      </c>
    </row>
    <row r="4" spans="1:18" x14ac:dyDescent="0.2">
      <c r="A4" s="289" t="s">
        <v>345</v>
      </c>
    </row>
    <row r="5" spans="1:18" x14ac:dyDescent="0.2">
      <c r="A5" s="289" t="s">
        <v>346</v>
      </c>
    </row>
    <row r="8" spans="1:18" x14ac:dyDescent="0.2">
      <c r="A8" s="299" t="s">
        <v>347</v>
      </c>
      <c r="B8" s="300"/>
    </row>
    <row r="9" spans="1:18" x14ac:dyDescent="0.2">
      <c r="A9" s="302" t="s">
        <v>348</v>
      </c>
      <c r="B9" s="303"/>
      <c r="C9" s="303"/>
      <c r="D9" s="303"/>
      <c r="E9" s="303"/>
      <c r="F9" s="303"/>
      <c r="G9" s="303"/>
      <c r="H9" s="303"/>
      <c r="I9" s="303"/>
      <c r="J9" s="303"/>
    </row>
    <row r="10" spans="1:18" x14ac:dyDescent="0.2">
      <c r="A10" s="302" t="s">
        <v>349</v>
      </c>
      <c r="B10" s="303"/>
      <c r="C10" s="303"/>
      <c r="D10" s="303"/>
      <c r="E10" s="303"/>
      <c r="F10" s="303"/>
      <c r="G10" s="303"/>
      <c r="H10" s="303"/>
      <c r="I10" s="303"/>
      <c r="J10" s="303"/>
      <c r="K10" s="303"/>
      <c r="L10" s="303"/>
      <c r="M10" s="303"/>
    </row>
    <row r="11" spans="1:18" x14ac:dyDescent="0.2">
      <c r="A11" s="302" t="s">
        <v>350</v>
      </c>
      <c r="B11" s="303"/>
      <c r="C11" s="303"/>
      <c r="D11" s="303"/>
      <c r="E11" s="303"/>
      <c r="F11" s="303"/>
      <c r="G11" s="303"/>
      <c r="H11" s="303"/>
      <c r="I11" s="303"/>
      <c r="J11" s="303"/>
      <c r="K11" s="303"/>
      <c r="L11" s="303"/>
      <c r="M11" s="303"/>
      <c r="N11" s="303"/>
      <c r="O11" s="303"/>
      <c r="P11" s="303"/>
      <c r="Q11" s="303"/>
      <c r="R11" s="303"/>
    </row>
    <row r="12" spans="1:18" x14ac:dyDescent="0.2">
      <c r="A12" s="302" t="s">
        <v>351</v>
      </c>
      <c r="B12" s="303"/>
      <c r="C12" s="303"/>
      <c r="D12" s="303"/>
      <c r="E12" s="303"/>
      <c r="F12" s="303"/>
      <c r="G12" s="303"/>
      <c r="H12" s="303"/>
      <c r="I12" s="303"/>
      <c r="J12" s="303"/>
      <c r="K12" s="303"/>
      <c r="L12" s="303"/>
      <c r="M12" s="303"/>
      <c r="N12" s="303"/>
      <c r="O12" s="303"/>
      <c r="P12" s="303"/>
      <c r="Q12" s="303"/>
    </row>
    <row r="13" spans="1:18" x14ac:dyDescent="0.2">
      <c r="A13" s="304" t="s">
        <v>352</v>
      </c>
      <c r="B13" s="305"/>
      <c r="C13" s="305"/>
      <c r="D13" s="305"/>
      <c r="E13" s="305"/>
      <c r="F13" s="305"/>
      <c r="G13" s="305"/>
      <c r="H13" s="305"/>
      <c r="I13" s="305"/>
      <c r="J13" s="305"/>
      <c r="K13" s="305"/>
      <c r="L13" s="305"/>
      <c r="M13" s="305"/>
      <c r="N13" s="305"/>
      <c r="O13" s="305"/>
      <c r="P13" s="305"/>
      <c r="Q13" s="305"/>
      <c r="R13" s="305"/>
    </row>
    <row r="15" spans="1:18" x14ac:dyDescent="0.2">
      <c r="E15" s="289" t="s">
        <v>353</v>
      </c>
    </row>
    <row r="16" spans="1:18" x14ac:dyDescent="0.2">
      <c r="A16" s="299" t="s">
        <v>354</v>
      </c>
      <c r="B16" s="300"/>
    </row>
    <row r="17" spans="1:2" x14ac:dyDescent="0.2">
      <c r="A17" s="289" t="s">
        <v>355</v>
      </c>
      <c r="B17" s="289" t="s">
        <v>356</v>
      </c>
    </row>
    <row r="19" spans="1:2" x14ac:dyDescent="0.2">
      <c r="A19" s="289" t="s">
        <v>357</v>
      </c>
      <c r="B19" s="301" t="s">
        <v>358</v>
      </c>
    </row>
    <row r="21" spans="1:2" x14ac:dyDescent="0.2">
      <c r="A21" s="289" t="s">
        <v>359</v>
      </c>
      <c r="B21" s="289" t="s">
        <v>360</v>
      </c>
    </row>
    <row r="22" spans="1:2" x14ac:dyDescent="0.2">
      <c r="B22" s="289" t="s">
        <v>361</v>
      </c>
    </row>
    <row r="23" spans="1:2" x14ac:dyDescent="0.2">
      <c r="B23" s="289" t="s">
        <v>362</v>
      </c>
    </row>
    <row r="25" spans="1:2" x14ac:dyDescent="0.2">
      <c r="A25" s="289" t="s">
        <v>363</v>
      </c>
      <c r="B25" s="289" t="s">
        <v>364</v>
      </c>
    </row>
    <row r="27" spans="1:2" x14ac:dyDescent="0.2">
      <c r="A27" s="289" t="s">
        <v>365</v>
      </c>
      <c r="B27" s="289" t="s">
        <v>366</v>
      </c>
    </row>
    <row r="30" spans="1:2" x14ac:dyDescent="0.2">
      <c r="A30" s="299" t="s">
        <v>367</v>
      </c>
      <c r="B30" s="300"/>
    </row>
    <row r="31" spans="1:2" x14ac:dyDescent="0.2">
      <c r="A31" s="289" t="s">
        <v>368</v>
      </c>
    </row>
    <row r="32" spans="1:2" x14ac:dyDescent="0.2">
      <c r="A32" s="301" t="s">
        <v>369</v>
      </c>
    </row>
    <row r="46" spans="1:1" x14ac:dyDescent="0.2">
      <c r="A46" s="306"/>
    </row>
  </sheetData>
  <hyperlinks>
    <hyperlink ref="B19" r:id="rId1" xr:uid="{D4D147ED-B111-44B1-B6FA-81CDE92CB91F}"/>
    <hyperlink ref="A2" r:id="rId2" xr:uid="{0DC57AD8-4A35-44BB-83C8-AA412D434AC9}"/>
    <hyperlink ref="A32" r:id="rId3" xr:uid="{CA9EC681-255D-458A-87FB-8747B6B5D0C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69"/>
  <sheetViews>
    <sheetView workbookViewId="0">
      <pane ySplit="1" topLeftCell="A146" activePane="bottomLeft" state="frozen"/>
      <selection pane="bottomLeft" activeCell="V2" sqref="V2:V169"/>
    </sheetView>
  </sheetViews>
  <sheetFormatPr defaultRowHeight="12.75" x14ac:dyDescent="0.2"/>
  <cols>
    <col min="1" max="1" width="12.42578125" style="49" bestFit="1" customWidth="1"/>
    <col min="2" max="21" width="9.140625" style="49"/>
    <col min="22" max="22" width="12.5703125" style="258" bestFit="1" customWidth="1"/>
    <col min="23" max="16384" width="9.140625" style="49"/>
  </cols>
  <sheetData>
    <row r="1" spans="1:22" s="259" customFormat="1" ht="115.5" thickBot="1" x14ac:dyDescent="0.25">
      <c r="A1" s="252" t="s">
        <v>17</v>
      </c>
      <c r="B1" s="253" t="s">
        <v>327</v>
      </c>
      <c r="C1" s="253" t="s">
        <v>328</v>
      </c>
      <c r="D1" s="254" t="s">
        <v>20</v>
      </c>
      <c r="E1" s="252" t="s">
        <v>4</v>
      </c>
      <c r="F1" s="252" t="s">
        <v>18</v>
      </c>
      <c r="G1" s="252" t="s">
        <v>19</v>
      </c>
      <c r="H1" s="252" t="s">
        <v>21</v>
      </c>
      <c r="I1" s="255" t="s">
        <v>22</v>
      </c>
      <c r="J1" s="254" t="s">
        <v>329</v>
      </c>
      <c r="K1" s="252" t="s">
        <v>330</v>
      </c>
      <c r="L1" s="252" t="s">
        <v>331</v>
      </c>
      <c r="M1" s="252" t="s">
        <v>332</v>
      </c>
      <c r="N1" s="256" t="s">
        <v>333</v>
      </c>
      <c r="O1" s="252" t="s">
        <v>334</v>
      </c>
      <c r="P1" s="252" t="s">
        <v>335</v>
      </c>
      <c r="Q1" s="252" t="s">
        <v>336</v>
      </c>
      <c r="R1" s="256" t="s">
        <v>337</v>
      </c>
      <c r="S1" s="252" t="s">
        <v>338</v>
      </c>
      <c r="T1" s="252" t="s">
        <v>339</v>
      </c>
      <c r="U1" s="255" t="s">
        <v>340</v>
      </c>
      <c r="V1" s="257" t="s">
        <v>341</v>
      </c>
    </row>
    <row r="2" spans="1:22" ht="13.5" thickTop="1" x14ac:dyDescent="0.2">
      <c r="A2" s="52" t="s">
        <v>158</v>
      </c>
      <c r="B2" s="52" t="s">
        <v>159</v>
      </c>
      <c r="C2" s="52" t="s">
        <v>43</v>
      </c>
      <c r="D2" s="52">
        <v>1.8211000061035156</v>
      </c>
      <c r="E2" s="52">
        <v>4360</v>
      </c>
      <c r="F2" s="52">
        <v>1892</v>
      </c>
      <c r="G2" s="52">
        <v>1852</v>
      </c>
      <c r="H2" s="52">
        <v>2394.1573693851096</v>
      </c>
      <c r="I2" s="52">
        <v>1038.9325098340889</v>
      </c>
      <c r="J2" s="52">
        <v>2145</v>
      </c>
      <c r="K2" s="52">
        <v>1380</v>
      </c>
      <c r="L2" s="52">
        <v>160</v>
      </c>
      <c r="M2" s="52">
        <v>310</v>
      </c>
      <c r="N2" s="260">
        <v>0.14452214452214451</v>
      </c>
      <c r="O2" s="52">
        <v>145</v>
      </c>
      <c r="P2" s="52">
        <v>125</v>
      </c>
      <c r="Q2" s="52">
        <v>270</v>
      </c>
      <c r="R2" s="260">
        <v>0.12587412587412589</v>
      </c>
      <c r="S2" s="52">
        <v>0</v>
      </c>
      <c r="T2" s="52">
        <v>0</v>
      </c>
      <c r="U2" s="52">
        <v>15</v>
      </c>
      <c r="V2" s="79" t="s">
        <v>5</v>
      </c>
    </row>
    <row r="3" spans="1:22" x14ac:dyDescent="0.2">
      <c r="A3" s="50" t="s">
        <v>195</v>
      </c>
      <c r="B3" s="50" t="s">
        <v>159</v>
      </c>
      <c r="C3" s="50" t="s">
        <v>43</v>
      </c>
      <c r="D3" s="50">
        <v>1.8711000061035157</v>
      </c>
      <c r="E3" s="50">
        <v>5274</v>
      </c>
      <c r="F3" s="50">
        <v>2486</v>
      </c>
      <c r="G3" s="50">
        <v>2403</v>
      </c>
      <c r="H3" s="50">
        <v>2818.6628094683592</v>
      </c>
      <c r="I3" s="50">
        <v>1328.6302131851235</v>
      </c>
      <c r="J3" s="50">
        <v>2775</v>
      </c>
      <c r="K3" s="50">
        <v>1810</v>
      </c>
      <c r="L3" s="50">
        <v>245</v>
      </c>
      <c r="M3" s="50">
        <v>430</v>
      </c>
      <c r="N3" s="261">
        <v>0.15495495495495495</v>
      </c>
      <c r="O3" s="50">
        <v>165</v>
      </c>
      <c r="P3" s="50">
        <v>100</v>
      </c>
      <c r="Q3" s="50">
        <v>265</v>
      </c>
      <c r="R3" s="261">
        <v>9.5495495495495492E-2</v>
      </c>
      <c r="S3" s="50">
        <v>10</v>
      </c>
      <c r="T3" s="50">
        <v>10</v>
      </c>
      <c r="U3" s="50">
        <v>10</v>
      </c>
      <c r="V3" s="77" t="s">
        <v>7</v>
      </c>
    </row>
    <row r="4" spans="1:22" x14ac:dyDescent="0.2">
      <c r="A4" s="52" t="s">
        <v>160</v>
      </c>
      <c r="B4" s="52" t="s">
        <v>159</v>
      </c>
      <c r="C4" s="52" t="s">
        <v>43</v>
      </c>
      <c r="D4" s="52">
        <v>1.3892999267578126</v>
      </c>
      <c r="E4" s="52">
        <v>5272</v>
      </c>
      <c r="F4" s="52">
        <v>2719</v>
      </c>
      <c r="G4" s="52">
        <v>2632</v>
      </c>
      <c r="H4" s="52">
        <v>3794.7169638907158</v>
      </c>
      <c r="I4" s="52">
        <v>1957.1008013692822</v>
      </c>
      <c r="J4" s="52">
        <v>3090</v>
      </c>
      <c r="K4" s="52">
        <v>1820</v>
      </c>
      <c r="L4" s="52">
        <v>195</v>
      </c>
      <c r="M4" s="52">
        <v>675</v>
      </c>
      <c r="N4" s="260">
        <v>0.21844660194174756</v>
      </c>
      <c r="O4" s="52">
        <v>310</v>
      </c>
      <c r="P4" s="52">
        <v>80</v>
      </c>
      <c r="Q4" s="52">
        <v>390</v>
      </c>
      <c r="R4" s="260">
        <v>0.12621359223300971</v>
      </c>
      <c r="S4" s="52">
        <v>0</v>
      </c>
      <c r="T4" s="52">
        <v>0</v>
      </c>
      <c r="U4" s="52">
        <v>0</v>
      </c>
      <c r="V4" s="79" t="s">
        <v>5</v>
      </c>
    </row>
    <row r="5" spans="1:22" x14ac:dyDescent="0.2">
      <c r="A5" s="50" t="s">
        <v>196</v>
      </c>
      <c r="B5" s="50" t="s">
        <v>159</v>
      </c>
      <c r="C5" s="50" t="s">
        <v>43</v>
      </c>
      <c r="D5" s="50">
        <v>1.1263999938964844</v>
      </c>
      <c r="E5" s="50">
        <v>4577</v>
      </c>
      <c r="F5" s="50">
        <v>2356</v>
      </c>
      <c r="G5" s="50">
        <v>2307</v>
      </c>
      <c r="H5" s="50">
        <v>4063.3878061087989</v>
      </c>
      <c r="I5" s="50">
        <v>2091.6193295154753</v>
      </c>
      <c r="J5" s="50">
        <v>2365</v>
      </c>
      <c r="K5" s="50">
        <v>1575</v>
      </c>
      <c r="L5" s="50">
        <v>125</v>
      </c>
      <c r="M5" s="50">
        <v>450</v>
      </c>
      <c r="N5" s="261">
        <v>0.19027484143763213</v>
      </c>
      <c r="O5" s="50">
        <v>140</v>
      </c>
      <c r="P5" s="50">
        <v>50</v>
      </c>
      <c r="Q5" s="50">
        <v>190</v>
      </c>
      <c r="R5" s="261">
        <v>8.0338266384778007E-2</v>
      </c>
      <c r="S5" s="50">
        <v>0</v>
      </c>
      <c r="T5" s="50">
        <v>10</v>
      </c>
      <c r="U5" s="50">
        <v>15</v>
      </c>
      <c r="V5" s="77" t="s">
        <v>7</v>
      </c>
    </row>
    <row r="6" spans="1:22" x14ac:dyDescent="0.2">
      <c r="A6" s="52" t="s">
        <v>161</v>
      </c>
      <c r="B6" s="52" t="s">
        <v>159</v>
      </c>
      <c r="C6" s="52" t="s">
        <v>43</v>
      </c>
      <c r="D6" s="52">
        <v>2.2461000061035157</v>
      </c>
      <c r="E6" s="52">
        <v>3464</v>
      </c>
      <c r="F6" s="52">
        <v>1771</v>
      </c>
      <c r="G6" s="52">
        <v>1700</v>
      </c>
      <c r="H6" s="52">
        <v>1542.2287478682974</v>
      </c>
      <c r="I6" s="52">
        <v>788.47780383220402</v>
      </c>
      <c r="J6" s="52">
        <v>1550</v>
      </c>
      <c r="K6" s="52">
        <v>955</v>
      </c>
      <c r="L6" s="52">
        <v>105</v>
      </c>
      <c r="M6" s="52">
        <v>300</v>
      </c>
      <c r="N6" s="260">
        <v>0.19354838709677419</v>
      </c>
      <c r="O6" s="52">
        <v>160</v>
      </c>
      <c r="P6" s="52">
        <v>15</v>
      </c>
      <c r="Q6" s="52">
        <v>175</v>
      </c>
      <c r="R6" s="260">
        <v>0.11290322580645161</v>
      </c>
      <c r="S6" s="52">
        <v>0</v>
      </c>
      <c r="T6" s="52">
        <v>0</v>
      </c>
      <c r="U6" s="52">
        <v>10</v>
      </c>
      <c r="V6" s="79" t="s">
        <v>5</v>
      </c>
    </row>
    <row r="7" spans="1:22" x14ac:dyDescent="0.2">
      <c r="A7" s="50" t="s">
        <v>197</v>
      </c>
      <c r="B7" s="50" t="s">
        <v>159</v>
      </c>
      <c r="C7" s="50" t="s">
        <v>43</v>
      </c>
      <c r="D7" s="50">
        <v>2.3452999877929686</v>
      </c>
      <c r="E7" s="50">
        <v>5755</v>
      </c>
      <c r="F7" s="50">
        <v>2351</v>
      </c>
      <c r="G7" s="50">
        <v>2335</v>
      </c>
      <c r="H7" s="50">
        <v>2453.8438707006135</v>
      </c>
      <c r="I7" s="50">
        <v>1002.4303979178354</v>
      </c>
      <c r="J7" s="50">
        <v>2600</v>
      </c>
      <c r="K7" s="50">
        <v>1975</v>
      </c>
      <c r="L7" s="50">
        <v>195</v>
      </c>
      <c r="M7" s="50">
        <v>255</v>
      </c>
      <c r="N7" s="261">
        <v>9.8076923076923075E-2</v>
      </c>
      <c r="O7" s="50">
        <v>100</v>
      </c>
      <c r="P7" s="50">
        <v>65</v>
      </c>
      <c r="Q7" s="50">
        <v>165</v>
      </c>
      <c r="R7" s="261">
        <v>6.3461538461538458E-2</v>
      </c>
      <c r="S7" s="50">
        <v>0</v>
      </c>
      <c r="T7" s="50">
        <v>0</v>
      </c>
      <c r="U7" s="50">
        <v>10</v>
      </c>
      <c r="V7" s="77" t="s">
        <v>7</v>
      </c>
    </row>
    <row r="8" spans="1:22" x14ac:dyDescent="0.2">
      <c r="A8" s="50" t="s">
        <v>198</v>
      </c>
      <c r="B8" s="50" t="s">
        <v>159</v>
      </c>
      <c r="C8" s="50" t="s">
        <v>43</v>
      </c>
      <c r="D8" s="50">
        <v>2.2644000244140625</v>
      </c>
      <c r="E8" s="50">
        <v>5016</v>
      </c>
      <c r="F8" s="50">
        <v>2834</v>
      </c>
      <c r="G8" s="50">
        <v>2635</v>
      </c>
      <c r="H8" s="50">
        <v>2215.1563089202596</v>
      </c>
      <c r="I8" s="50">
        <v>1251.54564981659</v>
      </c>
      <c r="J8" s="50">
        <v>2640</v>
      </c>
      <c r="K8" s="50">
        <v>1865</v>
      </c>
      <c r="L8" s="50">
        <v>180</v>
      </c>
      <c r="M8" s="50">
        <v>430</v>
      </c>
      <c r="N8" s="261">
        <v>0.16287878787878787</v>
      </c>
      <c r="O8" s="50">
        <v>110</v>
      </c>
      <c r="P8" s="50">
        <v>25</v>
      </c>
      <c r="Q8" s="50">
        <v>135</v>
      </c>
      <c r="R8" s="261">
        <v>5.113636363636364E-2</v>
      </c>
      <c r="S8" s="50">
        <v>0</v>
      </c>
      <c r="T8" s="50">
        <v>20</v>
      </c>
      <c r="U8" s="50">
        <v>10</v>
      </c>
      <c r="V8" s="77" t="s">
        <v>7</v>
      </c>
    </row>
    <row r="9" spans="1:22" x14ac:dyDescent="0.2">
      <c r="A9" s="50" t="s">
        <v>199</v>
      </c>
      <c r="B9" s="50" t="s">
        <v>159</v>
      </c>
      <c r="C9" s="50" t="s">
        <v>43</v>
      </c>
      <c r="D9" s="50">
        <v>3.2327999877929687</v>
      </c>
      <c r="E9" s="50">
        <v>3674</v>
      </c>
      <c r="F9" s="50">
        <v>1658</v>
      </c>
      <c r="G9" s="50">
        <v>1597</v>
      </c>
      <c r="H9" s="50">
        <v>1136.4761240636599</v>
      </c>
      <c r="I9" s="50">
        <v>512.86810389154823</v>
      </c>
      <c r="J9" s="50">
        <v>1725</v>
      </c>
      <c r="K9" s="50">
        <v>1280</v>
      </c>
      <c r="L9" s="50">
        <v>95</v>
      </c>
      <c r="M9" s="50">
        <v>190</v>
      </c>
      <c r="N9" s="261">
        <v>0.11014492753623188</v>
      </c>
      <c r="O9" s="50">
        <v>85</v>
      </c>
      <c r="P9" s="50">
        <v>65</v>
      </c>
      <c r="Q9" s="50">
        <v>150</v>
      </c>
      <c r="R9" s="261">
        <v>8.6956521739130432E-2</v>
      </c>
      <c r="S9" s="50">
        <v>0</v>
      </c>
      <c r="T9" s="50">
        <v>0</v>
      </c>
      <c r="U9" s="50">
        <v>10</v>
      </c>
      <c r="V9" s="77" t="s">
        <v>7</v>
      </c>
    </row>
    <row r="10" spans="1:22" x14ac:dyDescent="0.2">
      <c r="A10" s="50" t="s">
        <v>200</v>
      </c>
      <c r="B10" s="50" t="s">
        <v>159</v>
      </c>
      <c r="C10" s="50" t="s">
        <v>43</v>
      </c>
      <c r="D10" s="50">
        <v>1.1237000274658202</v>
      </c>
      <c r="E10" s="50">
        <v>2992</v>
      </c>
      <c r="F10" s="50">
        <v>1167</v>
      </c>
      <c r="G10" s="50">
        <v>1143</v>
      </c>
      <c r="H10" s="50">
        <v>2662.6323101082316</v>
      </c>
      <c r="I10" s="50">
        <v>1038.5333910081238</v>
      </c>
      <c r="J10" s="50">
        <v>1590</v>
      </c>
      <c r="K10" s="50">
        <v>1225</v>
      </c>
      <c r="L10" s="50">
        <v>170</v>
      </c>
      <c r="M10" s="50">
        <v>115</v>
      </c>
      <c r="N10" s="261">
        <v>7.2327044025157231E-2</v>
      </c>
      <c r="O10" s="50">
        <v>45</v>
      </c>
      <c r="P10" s="50">
        <v>25</v>
      </c>
      <c r="Q10" s="50">
        <v>70</v>
      </c>
      <c r="R10" s="261">
        <v>4.40251572327044E-2</v>
      </c>
      <c r="S10" s="50">
        <v>0</v>
      </c>
      <c r="T10" s="50">
        <v>0</v>
      </c>
      <c r="U10" s="50">
        <v>0</v>
      </c>
      <c r="V10" s="77" t="s">
        <v>7</v>
      </c>
    </row>
    <row r="11" spans="1:22" x14ac:dyDescent="0.2">
      <c r="A11" s="50" t="s">
        <v>201</v>
      </c>
      <c r="B11" s="50" t="s">
        <v>159</v>
      </c>
      <c r="C11" s="50" t="s">
        <v>43</v>
      </c>
      <c r="D11" s="50">
        <v>0.99129997253417967</v>
      </c>
      <c r="E11" s="50">
        <v>3150</v>
      </c>
      <c r="F11" s="50">
        <v>1237</v>
      </c>
      <c r="G11" s="50">
        <v>1225</v>
      </c>
      <c r="H11" s="50">
        <v>3177.6456040317194</v>
      </c>
      <c r="I11" s="50">
        <v>1247.856384821345</v>
      </c>
      <c r="J11" s="50">
        <v>1605</v>
      </c>
      <c r="K11" s="50">
        <v>1140</v>
      </c>
      <c r="L11" s="50">
        <v>185</v>
      </c>
      <c r="M11" s="50">
        <v>150</v>
      </c>
      <c r="N11" s="261">
        <v>9.3457943925233641E-2</v>
      </c>
      <c r="O11" s="50">
        <v>70</v>
      </c>
      <c r="P11" s="50">
        <v>35</v>
      </c>
      <c r="Q11" s="50">
        <v>105</v>
      </c>
      <c r="R11" s="261">
        <v>6.5420560747663545E-2</v>
      </c>
      <c r="S11" s="50">
        <v>0</v>
      </c>
      <c r="T11" s="50">
        <v>10</v>
      </c>
      <c r="U11" s="50">
        <v>0</v>
      </c>
      <c r="V11" s="77" t="s">
        <v>7</v>
      </c>
    </row>
    <row r="12" spans="1:22" x14ac:dyDescent="0.2">
      <c r="A12" s="52" t="s">
        <v>162</v>
      </c>
      <c r="B12" s="52" t="s">
        <v>159</v>
      </c>
      <c r="C12" s="52" t="s">
        <v>43</v>
      </c>
      <c r="D12" s="52">
        <v>1.770399932861328</v>
      </c>
      <c r="E12" s="52">
        <v>5329</v>
      </c>
      <c r="F12" s="52">
        <v>2501</v>
      </c>
      <c r="G12" s="52">
        <v>2410</v>
      </c>
      <c r="H12" s="52">
        <v>3010.0543391838291</v>
      </c>
      <c r="I12" s="52">
        <v>1412.6751552446531</v>
      </c>
      <c r="J12" s="52">
        <v>2860</v>
      </c>
      <c r="K12" s="52">
        <v>1860</v>
      </c>
      <c r="L12" s="52">
        <v>165</v>
      </c>
      <c r="M12" s="52">
        <v>435</v>
      </c>
      <c r="N12" s="260">
        <v>0.15209790209790211</v>
      </c>
      <c r="O12" s="52">
        <v>275</v>
      </c>
      <c r="P12" s="52">
        <v>95</v>
      </c>
      <c r="Q12" s="52">
        <v>370</v>
      </c>
      <c r="R12" s="260">
        <v>0.12937062937062938</v>
      </c>
      <c r="S12" s="52">
        <v>10</v>
      </c>
      <c r="T12" s="52">
        <v>0</v>
      </c>
      <c r="U12" s="52">
        <v>25</v>
      </c>
      <c r="V12" s="79" t="s">
        <v>5</v>
      </c>
    </row>
    <row r="13" spans="1:22" x14ac:dyDescent="0.2">
      <c r="A13" s="52" t="s">
        <v>163</v>
      </c>
      <c r="B13" s="52" t="s">
        <v>159</v>
      </c>
      <c r="C13" s="52" t="s">
        <v>43</v>
      </c>
      <c r="D13" s="52">
        <v>0.62650001525878907</v>
      </c>
      <c r="E13" s="52">
        <v>6154</v>
      </c>
      <c r="F13" s="52">
        <v>4278</v>
      </c>
      <c r="G13" s="52">
        <v>4029</v>
      </c>
      <c r="H13" s="52">
        <v>9822.8249802323789</v>
      </c>
      <c r="I13" s="52">
        <v>6828.411645341911</v>
      </c>
      <c r="J13" s="52">
        <v>3515</v>
      </c>
      <c r="K13" s="52">
        <v>1930</v>
      </c>
      <c r="L13" s="52">
        <v>175</v>
      </c>
      <c r="M13" s="52">
        <v>635</v>
      </c>
      <c r="N13" s="260">
        <v>0.18065433854907539</v>
      </c>
      <c r="O13" s="52">
        <v>650</v>
      </c>
      <c r="P13" s="52">
        <v>65</v>
      </c>
      <c r="Q13" s="52">
        <v>715</v>
      </c>
      <c r="R13" s="260">
        <v>0.20341394025604551</v>
      </c>
      <c r="S13" s="52">
        <v>10</v>
      </c>
      <c r="T13" s="52">
        <v>20</v>
      </c>
      <c r="U13" s="52">
        <v>30</v>
      </c>
      <c r="V13" s="79" t="s">
        <v>5</v>
      </c>
    </row>
    <row r="14" spans="1:22" x14ac:dyDescent="0.2">
      <c r="A14" s="52" t="s">
        <v>164</v>
      </c>
      <c r="B14" s="52" t="s">
        <v>159</v>
      </c>
      <c r="C14" s="52" t="s">
        <v>43</v>
      </c>
      <c r="D14" s="52">
        <v>0.8075</v>
      </c>
      <c r="E14" s="52">
        <v>4880</v>
      </c>
      <c r="F14" s="52">
        <v>3113</v>
      </c>
      <c r="G14" s="52">
        <v>2979</v>
      </c>
      <c r="H14" s="52">
        <v>6043.343653250774</v>
      </c>
      <c r="I14" s="52">
        <v>3855.1083591331271</v>
      </c>
      <c r="J14" s="52">
        <v>2890</v>
      </c>
      <c r="K14" s="52">
        <v>1070</v>
      </c>
      <c r="L14" s="52">
        <v>175</v>
      </c>
      <c r="M14" s="52">
        <v>925</v>
      </c>
      <c r="N14" s="260">
        <v>0.32006920415224915</v>
      </c>
      <c r="O14" s="52">
        <v>600</v>
      </c>
      <c r="P14" s="52">
        <v>85</v>
      </c>
      <c r="Q14" s="52">
        <v>685</v>
      </c>
      <c r="R14" s="260">
        <v>0.23702422145328719</v>
      </c>
      <c r="S14" s="52">
        <v>10</v>
      </c>
      <c r="T14" s="52">
        <v>0</v>
      </c>
      <c r="U14" s="52">
        <v>20</v>
      </c>
      <c r="V14" s="79" t="s">
        <v>5</v>
      </c>
    </row>
    <row r="15" spans="1:22" x14ac:dyDescent="0.2">
      <c r="A15" s="52" t="s">
        <v>165</v>
      </c>
      <c r="B15" s="52" t="s">
        <v>159</v>
      </c>
      <c r="C15" s="52" t="s">
        <v>43</v>
      </c>
      <c r="D15" s="52">
        <v>0.99989997863769531</v>
      </c>
      <c r="E15" s="52">
        <v>1516</v>
      </c>
      <c r="F15" s="52">
        <v>991</v>
      </c>
      <c r="G15" s="52">
        <v>917</v>
      </c>
      <c r="H15" s="52">
        <v>1516.1516475532487</v>
      </c>
      <c r="I15" s="52">
        <v>991.09913108527019</v>
      </c>
      <c r="J15" s="52">
        <v>655</v>
      </c>
      <c r="K15" s="52">
        <v>205</v>
      </c>
      <c r="L15" s="52">
        <v>10</v>
      </c>
      <c r="M15" s="52">
        <v>175</v>
      </c>
      <c r="N15" s="260">
        <v>0.26717557251908397</v>
      </c>
      <c r="O15" s="52">
        <v>235</v>
      </c>
      <c r="P15" s="52">
        <v>20</v>
      </c>
      <c r="Q15" s="52">
        <v>255</v>
      </c>
      <c r="R15" s="260">
        <v>0.38931297709923662</v>
      </c>
      <c r="S15" s="52">
        <v>0</v>
      </c>
      <c r="T15" s="52">
        <v>0</v>
      </c>
      <c r="U15" s="52">
        <v>10</v>
      </c>
      <c r="V15" s="79" t="s">
        <v>5</v>
      </c>
    </row>
    <row r="16" spans="1:22" x14ac:dyDescent="0.2">
      <c r="A16" s="52" t="s">
        <v>166</v>
      </c>
      <c r="B16" s="52" t="s">
        <v>159</v>
      </c>
      <c r="C16" s="52" t="s">
        <v>43</v>
      </c>
      <c r="D16" s="52">
        <v>0.67580001831054692</v>
      </c>
      <c r="E16" s="52">
        <v>5611</v>
      </c>
      <c r="F16" s="52">
        <v>4302</v>
      </c>
      <c r="G16" s="52">
        <v>3855</v>
      </c>
      <c r="H16" s="52">
        <v>8302.752068618036</v>
      </c>
      <c r="I16" s="52">
        <v>6365.7885224014954</v>
      </c>
      <c r="J16" s="52">
        <v>3275</v>
      </c>
      <c r="K16" s="52">
        <v>870</v>
      </c>
      <c r="L16" s="52">
        <v>140</v>
      </c>
      <c r="M16" s="52">
        <v>860</v>
      </c>
      <c r="N16" s="260">
        <v>0.26259541984732826</v>
      </c>
      <c r="O16" s="52">
        <v>1310</v>
      </c>
      <c r="P16" s="52">
        <v>80</v>
      </c>
      <c r="Q16" s="52">
        <v>1390</v>
      </c>
      <c r="R16" s="260">
        <v>0.42442748091603055</v>
      </c>
      <c r="S16" s="52">
        <v>0</v>
      </c>
      <c r="T16" s="52">
        <v>0</v>
      </c>
      <c r="U16" s="52">
        <v>15</v>
      </c>
      <c r="V16" s="79" t="s">
        <v>5</v>
      </c>
    </row>
    <row r="17" spans="1:22" x14ac:dyDescent="0.2">
      <c r="A17" s="52" t="s">
        <v>167</v>
      </c>
      <c r="B17" s="52" t="s">
        <v>159</v>
      </c>
      <c r="C17" s="52" t="s">
        <v>43</v>
      </c>
      <c r="D17" s="52">
        <v>0.95519996643066407</v>
      </c>
      <c r="E17" s="52">
        <v>6138</v>
      </c>
      <c r="F17" s="52">
        <v>3629</v>
      </c>
      <c r="G17" s="52">
        <v>3394</v>
      </c>
      <c r="H17" s="52">
        <v>6425.8796228146057</v>
      </c>
      <c r="I17" s="52">
        <v>3799.2044886272738</v>
      </c>
      <c r="J17" s="52">
        <v>2960</v>
      </c>
      <c r="K17" s="52">
        <v>980</v>
      </c>
      <c r="L17" s="52">
        <v>125</v>
      </c>
      <c r="M17" s="52">
        <v>865</v>
      </c>
      <c r="N17" s="260">
        <v>0.29222972972972971</v>
      </c>
      <c r="O17" s="52">
        <v>740</v>
      </c>
      <c r="P17" s="52">
        <v>165</v>
      </c>
      <c r="Q17" s="52">
        <v>905</v>
      </c>
      <c r="R17" s="260">
        <v>0.30574324324324326</v>
      </c>
      <c r="S17" s="52">
        <v>30</v>
      </c>
      <c r="T17" s="52">
        <v>15</v>
      </c>
      <c r="U17" s="52">
        <v>30</v>
      </c>
      <c r="V17" s="79" t="s">
        <v>5</v>
      </c>
    </row>
    <row r="18" spans="1:22" x14ac:dyDescent="0.2">
      <c r="A18" s="52" t="s">
        <v>168</v>
      </c>
      <c r="B18" s="52" t="s">
        <v>159</v>
      </c>
      <c r="C18" s="52" t="s">
        <v>43</v>
      </c>
      <c r="D18" s="52">
        <v>0.47220001220703123</v>
      </c>
      <c r="E18" s="52">
        <v>2583</v>
      </c>
      <c r="F18" s="52">
        <v>1165</v>
      </c>
      <c r="G18" s="52">
        <v>1069</v>
      </c>
      <c r="H18" s="52">
        <v>5470.1396298725849</v>
      </c>
      <c r="I18" s="52">
        <v>2467.1748620989397</v>
      </c>
      <c r="J18" s="52">
        <v>1240</v>
      </c>
      <c r="K18" s="52">
        <v>425</v>
      </c>
      <c r="L18" s="52">
        <v>120</v>
      </c>
      <c r="M18" s="52">
        <v>260</v>
      </c>
      <c r="N18" s="260">
        <v>0.20967741935483872</v>
      </c>
      <c r="O18" s="52">
        <v>245</v>
      </c>
      <c r="P18" s="52">
        <v>180</v>
      </c>
      <c r="Q18" s="52">
        <v>425</v>
      </c>
      <c r="R18" s="260">
        <v>0.34274193548387094</v>
      </c>
      <c r="S18" s="52">
        <v>0</v>
      </c>
      <c r="T18" s="52">
        <v>0</v>
      </c>
      <c r="U18" s="52">
        <v>0</v>
      </c>
      <c r="V18" s="79" t="s">
        <v>5</v>
      </c>
    </row>
    <row r="19" spans="1:22" x14ac:dyDescent="0.2">
      <c r="A19" s="52" t="s">
        <v>169</v>
      </c>
      <c r="B19" s="52" t="s">
        <v>159</v>
      </c>
      <c r="C19" s="52" t="s">
        <v>43</v>
      </c>
      <c r="D19" s="52">
        <v>0.6093999862670898</v>
      </c>
      <c r="E19" s="52">
        <v>3286</v>
      </c>
      <c r="F19" s="52">
        <v>1534</v>
      </c>
      <c r="G19" s="52">
        <v>1449</v>
      </c>
      <c r="H19" s="52">
        <v>5392.1891599121263</v>
      </c>
      <c r="I19" s="52">
        <v>2517.2301190825324</v>
      </c>
      <c r="J19" s="52">
        <v>1805</v>
      </c>
      <c r="K19" s="52">
        <v>805</v>
      </c>
      <c r="L19" s="52">
        <v>115</v>
      </c>
      <c r="M19" s="52">
        <v>455</v>
      </c>
      <c r="N19" s="260">
        <v>0.25207756232686979</v>
      </c>
      <c r="O19" s="52">
        <v>220</v>
      </c>
      <c r="P19" s="52">
        <v>185</v>
      </c>
      <c r="Q19" s="52">
        <v>405</v>
      </c>
      <c r="R19" s="260">
        <v>0.22437673130193905</v>
      </c>
      <c r="S19" s="52">
        <v>0</v>
      </c>
      <c r="T19" s="52">
        <v>0</v>
      </c>
      <c r="U19" s="52">
        <v>20</v>
      </c>
      <c r="V19" s="79" t="s">
        <v>5</v>
      </c>
    </row>
    <row r="20" spans="1:22" x14ac:dyDescent="0.2">
      <c r="A20" s="52" t="s">
        <v>170</v>
      </c>
      <c r="B20" s="52" t="s">
        <v>159</v>
      </c>
      <c r="C20" s="52" t="s">
        <v>43</v>
      </c>
      <c r="D20" s="52">
        <v>0.83739997863769533</v>
      </c>
      <c r="E20" s="52">
        <v>2732</v>
      </c>
      <c r="F20" s="52">
        <v>1295</v>
      </c>
      <c r="G20" s="52">
        <v>1260</v>
      </c>
      <c r="H20" s="52">
        <v>3262.4791852090689</v>
      </c>
      <c r="I20" s="52">
        <v>1546.4533473081055</v>
      </c>
      <c r="J20" s="52">
        <v>1365</v>
      </c>
      <c r="K20" s="52">
        <v>780</v>
      </c>
      <c r="L20" s="52">
        <v>120</v>
      </c>
      <c r="M20" s="52">
        <v>265</v>
      </c>
      <c r="N20" s="260">
        <v>0.19413919413919414</v>
      </c>
      <c r="O20" s="52">
        <v>120</v>
      </c>
      <c r="P20" s="52">
        <v>60</v>
      </c>
      <c r="Q20" s="52">
        <v>180</v>
      </c>
      <c r="R20" s="260">
        <v>0.13186813186813187</v>
      </c>
      <c r="S20" s="52">
        <v>10</v>
      </c>
      <c r="T20" s="52">
        <v>0</v>
      </c>
      <c r="U20" s="52">
        <v>10</v>
      </c>
      <c r="V20" s="79" t="s">
        <v>5</v>
      </c>
    </row>
    <row r="21" spans="1:22" x14ac:dyDescent="0.2">
      <c r="A21" s="51" t="s">
        <v>314</v>
      </c>
      <c r="B21" s="51" t="s">
        <v>159</v>
      </c>
      <c r="C21" s="51" t="s">
        <v>43</v>
      </c>
      <c r="D21" s="51">
        <v>1.6872999572753906</v>
      </c>
      <c r="E21" s="51">
        <v>3082</v>
      </c>
      <c r="F21" s="51">
        <v>1353</v>
      </c>
      <c r="G21" s="51">
        <v>1267</v>
      </c>
      <c r="H21" s="51">
        <v>1826.5869009898724</v>
      </c>
      <c r="I21" s="51">
        <v>801.87283486025228</v>
      </c>
      <c r="J21" s="51">
        <v>1735</v>
      </c>
      <c r="K21" s="51">
        <v>1040</v>
      </c>
      <c r="L21" s="51">
        <v>160</v>
      </c>
      <c r="M21" s="51">
        <v>360</v>
      </c>
      <c r="N21" s="262">
        <v>0.207492795389049</v>
      </c>
      <c r="O21" s="51">
        <v>115</v>
      </c>
      <c r="P21" s="51">
        <v>40</v>
      </c>
      <c r="Q21" s="51">
        <v>155</v>
      </c>
      <c r="R21" s="262">
        <v>8.9337175792507204E-2</v>
      </c>
      <c r="S21" s="51">
        <v>0</v>
      </c>
      <c r="T21" s="51">
        <v>0</v>
      </c>
      <c r="U21" s="51">
        <v>15</v>
      </c>
      <c r="V21" s="78" t="s">
        <v>6</v>
      </c>
    </row>
    <row r="22" spans="1:22" x14ac:dyDescent="0.2">
      <c r="A22" s="52" t="s">
        <v>171</v>
      </c>
      <c r="B22" s="52" t="s">
        <v>159</v>
      </c>
      <c r="C22" s="52" t="s">
        <v>43</v>
      </c>
      <c r="D22" s="52">
        <v>0.68889999389648438</v>
      </c>
      <c r="E22" s="52">
        <v>2300</v>
      </c>
      <c r="F22" s="52">
        <v>1050</v>
      </c>
      <c r="G22" s="52">
        <v>1018</v>
      </c>
      <c r="H22" s="52">
        <v>3338.6558577116248</v>
      </c>
      <c r="I22" s="52">
        <v>1524.1689785205242</v>
      </c>
      <c r="J22" s="52">
        <v>1260</v>
      </c>
      <c r="K22" s="52">
        <v>745</v>
      </c>
      <c r="L22" s="52">
        <v>145</v>
      </c>
      <c r="M22" s="52">
        <v>225</v>
      </c>
      <c r="N22" s="260">
        <v>0.17857142857142858</v>
      </c>
      <c r="O22" s="52">
        <v>105</v>
      </c>
      <c r="P22" s="52">
        <v>40</v>
      </c>
      <c r="Q22" s="52">
        <v>145</v>
      </c>
      <c r="R22" s="260">
        <v>0.11507936507936507</v>
      </c>
      <c r="S22" s="52">
        <v>0</v>
      </c>
      <c r="T22" s="52">
        <v>0</v>
      </c>
      <c r="U22" s="52">
        <v>0</v>
      </c>
      <c r="V22" s="79" t="s">
        <v>5</v>
      </c>
    </row>
    <row r="23" spans="1:22" x14ac:dyDescent="0.2">
      <c r="A23" s="52" t="s">
        <v>172</v>
      </c>
      <c r="B23" s="52" t="s">
        <v>159</v>
      </c>
      <c r="C23" s="52" t="s">
        <v>43</v>
      </c>
      <c r="D23" s="52">
        <v>0.84870002746582029</v>
      </c>
      <c r="E23" s="52">
        <v>5953</v>
      </c>
      <c r="F23" s="52">
        <v>2511</v>
      </c>
      <c r="G23" s="52">
        <v>2348</v>
      </c>
      <c r="H23" s="52">
        <v>7014.2568720957715</v>
      </c>
      <c r="I23" s="52">
        <v>2958.6425341563049</v>
      </c>
      <c r="J23" s="52">
        <v>2800</v>
      </c>
      <c r="K23" s="52">
        <v>1465</v>
      </c>
      <c r="L23" s="52">
        <v>380</v>
      </c>
      <c r="M23" s="52">
        <v>600</v>
      </c>
      <c r="N23" s="260">
        <v>0.21428571428571427</v>
      </c>
      <c r="O23" s="52">
        <v>250</v>
      </c>
      <c r="P23" s="52">
        <v>70</v>
      </c>
      <c r="Q23" s="52">
        <v>320</v>
      </c>
      <c r="R23" s="260">
        <v>0.11428571428571428</v>
      </c>
      <c r="S23" s="52">
        <v>0</v>
      </c>
      <c r="T23" s="52">
        <v>0</v>
      </c>
      <c r="U23" s="52">
        <v>35</v>
      </c>
      <c r="V23" s="79" t="s">
        <v>5</v>
      </c>
    </row>
    <row r="24" spans="1:22" x14ac:dyDescent="0.2">
      <c r="A24" s="52" t="s">
        <v>173</v>
      </c>
      <c r="B24" s="52" t="s">
        <v>159</v>
      </c>
      <c r="C24" s="52" t="s">
        <v>43</v>
      </c>
      <c r="D24" s="52">
        <v>0.56700000762939451</v>
      </c>
      <c r="E24" s="52">
        <v>4400</v>
      </c>
      <c r="F24" s="52">
        <v>2027</v>
      </c>
      <c r="G24" s="52">
        <v>1849</v>
      </c>
      <c r="H24" s="52">
        <v>7760.1409890561254</v>
      </c>
      <c r="I24" s="52">
        <v>3574.9558601856284</v>
      </c>
      <c r="J24" s="52">
        <v>1590</v>
      </c>
      <c r="K24" s="52">
        <v>480</v>
      </c>
      <c r="L24" s="52">
        <v>115</v>
      </c>
      <c r="M24" s="52">
        <v>510</v>
      </c>
      <c r="N24" s="260">
        <v>0.32075471698113206</v>
      </c>
      <c r="O24" s="52">
        <v>420</v>
      </c>
      <c r="P24" s="52">
        <v>45</v>
      </c>
      <c r="Q24" s="52">
        <v>465</v>
      </c>
      <c r="R24" s="260">
        <v>0.29245283018867924</v>
      </c>
      <c r="S24" s="52">
        <v>0</v>
      </c>
      <c r="T24" s="52">
        <v>10</v>
      </c>
      <c r="U24" s="52">
        <v>10</v>
      </c>
      <c r="V24" s="79" t="s">
        <v>5</v>
      </c>
    </row>
    <row r="25" spans="1:22" x14ac:dyDescent="0.2">
      <c r="A25" s="52" t="s">
        <v>174</v>
      </c>
      <c r="B25" s="52" t="s">
        <v>159</v>
      </c>
      <c r="C25" s="52" t="s">
        <v>43</v>
      </c>
      <c r="D25" s="52">
        <v>0.43580001831054688</v>
      </c>
      <c r="E25" s="52">
        <v>4956</v>
      </c>
      <c r="F25" s="52">
        <v>2824</v>
      </c>
      <c r="G25" s="52">
        <v>2654</v>
      </c>
      <c r="H25" s="52">
        <v>11372.188599745314</v>
      </c>
      <c r="I25" s="52">
        <v>6480.0364418242061</v>
      </c>
      <c r="J25" s="52">
        <v>1735</v>
      </c>
      <c r="K25" s="52">
        <v>400</v>
      </c>
      <c r="L25" s="52">
        <v>130</v>
      </c>
      <c r="M25" s="52">
        <v>615</v>
      </c>
      <c r="N25" s="260">
        <v>0.35446685878962536</v>
      </c>
      <c r="O25" s="52">
        <v>540</v>
      </c>
      <c r="P25" s="52">
        <v>15</v>
      </c>
      <c r="Q25" s="52">
        <v>555</v>
      </c>
      <c r="R25" s="260">
        <v>0.31988472622478387</v>
      </c>
      <c r="S25" s="52">
        <v>10</v>
      </c>
      <c r="T25" s="52">
        <v>0</v>
      </c>
      <c r="U25" s="52">
        <v>20</v>
      </c>
      <c r="V25" s="79" t="s">
        <v>5</v>
      </c>
    </row>
    <row r="26" spans="1:22" x14ac:dyDescent="0.2">
      <c r="A26" s="52" t="s">
        <v>175</v>
      </c>
      <c r="B26" s="52" t="s">
        <v>159</v>
      </c>
      <c r="C26" s="52" t="s">
        <v>43</v>
      </c>
      <c r="D26" s="52">
        <v>0.97480003356933598</v>
      </c>
      <c r="E26" s="52">
        <v>762</v>
      </c>
      <c r="F26" s="52">
        <v>222</v>
      </c>
      <c r="G26" s="52">
        <v>201</v>
      </c>
      <c r="H26" s="52">
        <v>781.69878309283024</v>
      </c>
      <c r="I26" s="52">
        <v>227.73901554673006</v>
      </c>
      <c r="J26" s="52">
        <v>285</v>
      </c>
      <c r="K26" s="52">
        <v>100</v>
      </c>
      <c r="L26" s="52">
        <v>20</v>
      </c>
      <c r="M26" s="52">
        <v>50</v>
      </c>
      <c r="N26" s="260">
        <v>0.17543859649122806</v>
      </c>
      <c r="O26" s="52">
        <v>95</v>
      </c>
      <c r="P26" s="52">
        <v>10</v>
      </c>
      <c r="Q26" s="52">
        <v>105</v>
      </c>
      <c r="R26" s="260">
        <v>0.36842105263157893</v>
      </c>
      <c r="S26" s="52">
        <v>0</v>
      </c>
      <c r="T26" s="52">
        <v>0</v>
      </c>
      <c r="U26" s="52">
        <v>10</v>
      </c>
      <c r="V26" s="79" t="s">
        <v>5</v>
      </c>
    </row>
    <row r="27" spans="1:22" x14ac:dyDescent="0.2">
      <c r="A27" s="52" t="s">
        <v>176</v>
      </c>
      <c r="B27" s="52" t="s">
        <v>159</v>
      </c>
      <c r="C27" s="52" t="s">
        <v>43</v>
      </c>
      <c r="D27" s="52">
        <v>1.0773000335693359</v>
      </c>
      <c r="E27" s="52">
        <v>3115</v>
      </c>
      <c r="F27" s="52">
        <v>1274</v>
      </c>
      <c r="G27" s="52">
        <v>1115</v>
      </c>
      <c r="H27" s="52">
        <v>2891.4878891067224</v>
      </c>
      <c r="I27" s="52">
        <v>1182.5860580166818</v>
      </c>
      <c r="J27" s="52">
        <v>940</v>
      </c>
      <c r="K27" s="52">
        <v>320</v>
      </c>
      <c r="L27" s="52">
        <v>65</v>
      </c>
      <c r="M27" s="52">
        <v>315</v>
      </c>
      <c r="N27" s="260">
        <v>0.33510638297872342</v>
      </c>
      <c r="O27" s="52">
        <v>195</v>
      </c>
      <c r="P27" s="52">
        <v>30</v>
      </c>
      <c r="Q27" s="52">
        <v>225</v>
      </c>
      <c r="R27" s="260">
        <v>0.23936170212765959</v>
      </c>
      <c r="S27" s="52">
        <v>0</v>
      </c>
      <c r="T27" s="52">
        <v>0</v>
      </c>
      <c r="U27" s="52">
        <v>20</v>
      </c>
      <c r="V27" s="79" t="s">
        <v>5</v>
      </c>
    </row>
    <row r="28" spans="1:22" x14ac:dyDescent="0.2">
      <c r="A28" s="52" t="s">
        <v>177</v>
      </c>
      <c r="B28" s="52" t="s">
        <v>159</v>
      </c>
      <c r="C28" s="52" t="s">
        <v>43</v>
      </c>
      <c r="D28" s="52">
        <v>0.55139999389648442</v>
      </c>
      <c r="E28" s="52">
        <v>1819</v>
      </c>
      <c r="F28" s="52">
        <v>826</v>
      </c>
      <c r="G28" s="52">
        <v>726</v>
      </c>
      <c r="H28" s="52">
        <v>3298.8756259244446</v>
      </c>
      <c r="I28" s="52">
        <v>1498.0050945649209</v>
      </c>
      <c r="J28" s="52">
        <v>585</v>
      </c>
      <c r="K28" s="52">
        <v>235</v>
      </c>
      <c r="L28" s="52">
        <v>50</v>
      </c>
      <c r="M28" s="52">
        <v>145</v>
      </c>
      <c r="N28" s="260">
        <v>0.24786324786324787</v>
      </c>
      <c r="O28" s="52">
        <v>145</v>
      </c>
      <c r="P28" s="52">
        <v>15</v>
      </c>
      <c r="Q28" s="52">
        <v>160</v>
      </c>
      <c r="R28" s="260">
        <v>0.27350427350427353</v>
      </c>
      <c r="S28" s="52">
        <v>0</v>
      </c>
      <c r="T28" s="52">
        <v>0</v>
      </c>
      <c r="U28" s="52">
        <v>0</v>
      </c>
      <c r="V28" s="79" t="s">
        <v>5</v>
      </c>
    </row>
    <row r="29" spans="1:22" x14ac:dyDescent="0.2">
      <c r="A29" s="52" t="s">
        <v>178</v>
      </c>
      <c r="B29" s="52" t="s">
        <v>159</v>
      </c>
      <c r="C29" s="52" t="s">
        <v>43</v>
      </c>
      <c r="D29" s="52">
        <v>0.6093999862670898</v>
      </c>
      <c r="E29" s="52">
        <v>1459</v>
      </c>
      <c r="F29" s="52">
        <v>645</v>
      </c>
      <c r="G29" s="52">
        <v>590</v>
      </c>
      <c r="H29" s="52">
        <v>2394.1582423346899</v>
      </c>
      <c r="I29" s="52">
        <v>1058.4181400314428</v>
      </c>
      <c r="J29" s="52">
        <v>765</v>
      </c>
      <c r="K29" s="52">
        <v>350</v>
      </c>
      <c r="L29" s="52">
        <v>55</v>
      </c>
      <c r="M29" s="52">
        <v>105</v>
      </c>
      <c r="N29" s="260">
        <v>0.13725490196078433</v>
      </c>
      <c r="O29" s="52">
        <v>230</v>
      </c>
      <c r="P29" s="52">
        <v>10</v>
      </c>
      <c r="Q29" s="52">
        <v>240</v>
      </c>
      <c r="R29" s="260">
        <v>0.31372549019607843</v>
      </c>
      <c r="S29" s="52">
        <v>0</v>
      </c>
      <c r="T29" s="52">
        <v>10</v>
      </c>
      <c r="U29" s="52">
        <v>0</v>
      </c>
      <c r="V29" s="79" t="s">
        <v>5</v>
      </c>
    </row>
    <row r="30" spans="1:22" x14ac:dyDescent="0.2">
      <c r="A30" s="52" t="s">
        <v>179</v>
      </c>
      <c r="B30" s="52" t="s">
        <v>159</v>
      </c>
      <c r="C30" s="52" t="s">
        <v>43</v>
      </c>
      <c r="D30" s="52">
        <v>0.567599983215332</v>
      </c>
      <c r="E30" s="52">
        <v>4696</v>
      </c>
      <c r="F30" s="52">
        <v>1922</v>
      </c>
      <c r="G30" s="52">
        <v>1756</v>
      </c>
      <c r="H30" s="52">
        <v>8273.4322390183461</v>
      </c>
      <c r="I30" s="52">
        <v>3386.1875560888548</v>
      </c>
      <c r="J30" s="52">
        <v>2000</v>
      </c>
      <c r="K30" s="52">
        <v>865</v>
      </c>
      <c r="L30" s="52">
        <v>255</v>
      </c>
      <c r="M30" s="52">
        <v>605</v>
      </c>
      <c r="N30" s="260">
        <v>0.30249999999999999</v>
      </c>
      <c r="O30" s="52">
        <v>235</v>
      </c>
      <c r="P30" s="52">
        <v>25</v>
      </c>
      <c r="Q30" s="52">
        <v>260</v>
      </c>
      <c r="R30" s="260">
        <v>0.13</v>
      </c>
      <c r="S30" s="52">
        <v>0</v>
      </c>
      <c r="T30" s="52">
        <v>15</v>
      </c>
      <c r="U30" s="52">
        <v>0</v>
      </c>
      <c r="V30" s="79" t="s">
        <v>5</v>
      </c>
    </row>
    <row r="31" spans="1:22" x14ac:dyDescent="0.2">
      <c r="A31" s="50" t="s">
        <v>202</v>
      </c>
      <c r="B31" s="50" t="s">
        <v>159</v>
      </c>
      <c r="C31" s="50" t="s">
        <v>43</v>
      </c>
      <c r="D31" s="50">
        <v>0.70110000610351564</v>
      </c>
      <c r="E31" s="50">
        <v>5121</v>
      </c>
      <c r="F31" s="50">
        <v>2013</v>
      </c>
      <c r="G31" s="50">
        <v>1923</v>
      </c>
      <c r="H31" s="50">
        <v>7304.2361366687783</v>
      </c>
      <c r="I31" s="50">
        <v>2871.2023712388695</v>
      </c>
      <c r="J31" s="50">
        <v>2540</v>
      </c>
      <c r="K31" s="50">
        <v>1375</v>
      </c>
      <c r="L31" s="50">
        <v>395</v>
      </c>
      <c r="M31" s="50">
        <v>475</v>
      </c>
      <c r="N31" s="261">
        <v>0.18700787401574803</v>
      </c>
      <c r="O31" s="50">
        <v>210</v>
      </c>
      <c r="P31" s="50">
        <v>50</v>
      </c>
      <c r="Q31" s="50">
        <v>260</v>
      </c>
      <c r="R31" s="261">
        <v>0.10236220472440945</v>
      </c>
      <c r="S31" s="50">
        <v>0</v>
      </c>
      <c r="T31" s="50">
        <v>0</v>
      </c>
      <c r="U31" s="50">
        <v>30</v>
      </c>
      <c r="V31" s="77" t="s">
        <v>7</v>
      </c>
    </row>
    <row r="32" spans="1:22" x14ac:dyDescent="0.2">
      <c r="A32" s="50" t="s">
        <v>203</v>
      </c>
      <c r="B32" s="50" t="s">
        <v>159</v>
      </c>
      <c r="C32" s="50" t="s">
        <v>43</v>
      </c>
      <c r="D32" s="50">
        <v>0.99930000305175781</v>
      </c>
      <c r="E32" s="50">
        <v>3774</v>
      </c>
      <c r="F32" s="50">
        <v>1477</v>
      </c>
      <c r="G32" s="50">
        <v>1442</v>
      </c>
      <c r="H32" s="50">
        <v>3776.6436390219137</v>
      </c>
      <c r="I32" s="50">
        <v>1478.0346197232025</v>
      </c>
      <c r="J32" s="50">
        <v>2030</v>
      </c>
      <c r="K32" s="50">
        <v>1265</v>
      </c>
      <c r="L32" s="50">
        <v>275</v>
      </c>
      <c r="M32" s="50">
        <v>310</v>
      </c>
      <c r="N32" s="261">
        <v>0.15270935960591134</v>
      </c>
      <c r="O32" s="50">
        <v>135</v>
      </c>
      <c r="P32" s="50">
        <v>25</v>
      </c>
      <c r="Q32" s="50">
        <v>160</v>
      </c>
      <c r="R32" s="261">
        <v>7.8817733990147784E-2</v>
      </c>
      <c r="S32" s="50">
        <v>0</v>
      </c>
      <c r="T32" s="50">
        <v>10</v>
      </c>
      <c r="U32" s="50">
        <v>10</v>
      </c>
      <c r="V32" s="77" t="s">
        <v>7</v>
      </c>
    </row>
    <row r="33" spans="1:22" x14ac:dyDescent="0.2">
      <c r="A33" s="50" t="s">
        <v>204</v>
      </c>
      <c r="B33" s="50" t="s">
        <v>159</v>
      </c>
      <c r="C33" s="50" t="s">
        <v>43</v>
      </c>
      <c r="D33" s="50">
        <v>2.5983999633789061</v>
      </c>
      <c r="E33" s="50">
        <v>2168</v>
      </c>
      <c r="F33" s="50">
        <v>952</v>
      </c>
      <c r="G33" s="50">
        <v>935</v>
      </c>
      <c r="H33" s="50">
        <v>834.35961767055187</v>
      </c>
      <c r="I33" s="50">
        <v>366.37931550847111</v>
      </c>
      <c r="J33" s="50">
        <v>1105</v>
      </c>
      <c r="K33" s="50">
        <v>730</v>
      </c>
      <c r="L33" s="50">
        <v>175</v>
      </c>
      <c r="M33" s="50">
        <v>105</v>
      </c>
      <c r="N33" s="261">
        <v>9.5022624434389136E-2</v>
      </c>
      <c r="O33" s="50">
        <v>40</v>
      </c>
      <c r="P33" s="50">
        <v>35</v>
      </c>
      <c r="Q33" s="50">
        <v>75</v>
      </c>
      <c r="R33" s="261">
        <v>6.7873303167420809E-2</v>
      </c>
      <c r="S33" s="50">
        <v>10</v>
      </c>
      <c r="T33" s="50">
        <v>0</v>
      </c>
      <c r="U33" s="50">
        <v>0</v>
      </c>
      <c r="V33" s="77" t="s">
        <v>7</v>
      </c>
    </row>
    <row r="34" spans="1:22" x14ac:dyDescent="0.2">
      <c r="A34" s="50" t="s">
        <v>205</v>
      </c>
      <c r="B34" s="50" t="s">
        <v>159</v>
      </c>
      <c r="C34" s="50" t="s">
        <v>43</v>
      </c>
      <c r="D34" s="50">
        <v>2.1700999450683596</v>
      </c>
      <c r="E34" s="50">
        <v>5870</v>
      </c>
      <c r="F34" s="50">
        <v>2439</v>
      </c>
      <c r="G34" s="50">
        <v>2323</v>
      </c>
      <c r="H34" s="50">
        <v>2704.9445410750845</v>
      </c>
      <c r="I34" s="50">
        <v>1123.9113689407379</v>
      </c>
      <c r="J34" s="50">
        <v>2460</v>
      </c>
      <c r="K34" s="50">
        <v>1440</v>
      </c>
      <c r="L34" s="50">
        <v>410</v>
      </c>
      <c r="M34" s="50">
        <v>440</v>
      </c>
      <c r="N34" s="261">
        <v>0.17886178861788618</v>
      </c>
      <c r="O34" s="50">
        <v>110</v>
      </c>
      <c r="P34" s="50">
        <v>50</v>
      </c>
      <c r="Q34" s="50">
        <v>160</v>
      </c>
      <c r="R34" s="261">
        <v>6.5040650406504072E-2</v>
      </c>
      <c r="S34" s="50">
        <v>0</v>
      </c>
      <c r="T34" s="50">
        <v>0</v>
      </c>
      <c r="U34" s="50">
        <v>20</v>
      </c>
      <c r="V34" s="77" t="s">
        <v>7</v>
      </c>
    </row>
    <row r="35" spans="1:22" x14ac:dyDescent="0.2">
      <c r="A35" s="52" t="s">
        <v>180</v>
      </c>
      <c r="B35" s="52" t="s">
        <v>159</v>
      </c>
      <c r="C35" s="52" t="s">
        <v>43</v>
      </c>
      <c r="D35" s="52">
        <v>0.94720001220703121</v>
      </c>
      <c r="E35" s="52">
        <v>959</v>
      </c>
      <c r="F35" s="52">
        <v>339</v>
      </c>
      <c r="G35" s="52">
        <v>317</v>
      </c>
      <c r="H35" s="52">
        <v>1012.4577572222303</v>
      </c>
      <c r="I35" s="52">
        <v>357.89695484706579</v>
      </c>
      <c r="J35" s="52">
        <v>285</v>
      </c>
      <c r="K35" s="52">
        <v>145</v>
      </c>
      <c r="L35" s="52">
        <v>35</v>
      </c>
      <c r="M35" s="52">
        <v>65</v>
      </c>
      <c r="N35" s="260">
        <v>0.22807017543859648</v>
      </c>
      <c r="O35" s="52">
        <v>35</v>
      </c>
      <c r="P35" s="52">
        <v>10</v>
      </c>
      <c r="Q35" s="52">
        <v>45</v>
      </c>
      <c r="R35" s="260">
        <v>0.15789473684210525</v>
      </c>
      <c r="S35" s="52">
        <v>0</v>
      </c>
      <c r="T35" s="52">
        <v>0</v>
      </c>
      <c r="U35" s="52">
        <v>0</v>
      </c>
      <c r="V35" s="79" t="s">
        <v>5</v>
      </c>
    </row>
    <row r="36" spans="1:22" x14ac:dyDescent="0.2">
      <c r="A36" s="52" t="s">
        <v>181</v>
      </c>
      <c r="B36" s="52" t="s">
        <v>159</v>
      </c>
      <c r="C36" s="52" t="s">
        <v>43</v>
      </c>
      <c r="D36" s="52">
        <v>0.76620002746582028</v>
      </c>
      <c r="E36" s="52">
        <v>2390</v>
      </c>
      <c r="F36" s="52">
        <v>1071</v>
      </c>
      <c r="G36" s="52">
        <v>951</v>
      </c>
      <c r="H36" s="52">
        <v>3119.2898907937151</v>
      </c>
      <c r="I36" s="52">
        <v>1397.8073108954263</v>
      </c>
      <c r="J36" s="52">
        <v>620</v>
      </c>
      <c r="K36" s="52">
        <v>205</v>
      </c>
      <c r="L36" s="52">
        <v>95</v>
      </c>
      <c r="M36" s="52">
        <v>135</v>
      </c>
      <c r="N36" s="260">
        <v>0.21774193548387097</v>
      </c>
      <c r="O36" s="52">
        <v>150</v>
      </c>
      <c r="P36" s="52">
        <v>30</v>
      </c>
      <c r="Q36" s="52">
        <v>180</v>
      </c>
      <c r="R36" s="260">
        <v>0.29032258064516131</v>
      </c>
      <c r="S36" s="52">
        <v>0</v>
      </c>
      <c r="T36" s="52">
        <v>0</v>
      </c>
      <c r="U36" s="52">
        <v>10</v>
      </c>
      <c r="V36" s="79" t="s">
        <v>5</v>
      </c>
    </row>
    <row r="37" spans="1:22" x14ac:dyDescent="0.2">
      <c r="A37" s="52" t="s">
        <v>182</v>
      </c>
      <c r="B37" s="52" t="s">
        <v>159</v>
      </c>
      <c r="C37" s="52" t="s">
        <v>43</v>
      </c>
      <c r="D37" s="52">
        <v>0.51840000152587895</v>
      </c>
      <c r="E37" s="52">
        <v>1866</v>
      </c>
      <c r="F37" s="52">
        <v>682</v>
      </c>
      <c r="G37" s="52">
        <v>583</v>
      </c>
      <c r="H37" s="52">
        <v>3599.537026442018</v>
      </c>
      <c r="I37" s="52">
        <v>1315.5864158807376</v>
      </c>
      <c r="J37" s="52">
        <v>510</v>
      </c>
      <c r="K37" s="52">
        <v>280</v>
      </c>
      <c r="L37" s="52">
        <v>20</v>
      </c>
      <c r="M37" s="52">
        <v>155</v>
      </c>
      <c r="N37" s="260">
        <v>0.30392156862745096</v>
      </c>
      <c r="O37" s="52">
        <v>40</v>
      </c>
      <c r="P37" s="52">
        <v>20</v>
      </c>
      <c r="Q37" s="52">
        <v>60</v>
      </c>
      <c r="R37" s="260">
        <v>0.11764705882352941</v>
      </c>
      <c r="S37" s="52">
        <v>0</v>
      </c>
      <c r="T37" s="52">
        <v>0</v>
      </c>
      <c r="U37" s="52">
        <v>0</v>
      </c>
      <c r="V37" s="79" t="s">
        <v>5</v>
      </c>
    </row>
    <row r="38" spans="1:22" x14ac:dyDescent="0.2">
      <c r="A38" s="52" t="s">
        <v>183</v>
      </c>
      <c r="B38" s="52" t="s">
        <v>159</v>
      </c>
      <c r="C38" s="52" t="s">
        <v>43</v>
      </c>
      <c r="D38" s="52">
        <v>0.54310001373291017</v>
      </c>
      <c r="E38" s="52">
        <v>787</v>
      </c>
      <c r="F38" s="52">
        <v>411</v>
      </c>
      <c r="G38" s="52">
        <v>369</v>
      </c>
      <c r="H38" s="52">
        <v>1449.0885289998112</v>
      </c>
      <c r="I38" s="52">
        <v>756.76669049418342</v>
      </c>
      <c r="J38" s="52">
        <v>300</v>
      </c>
      <c r="K38" s="52">
        <v>130</v>
      </c>
      <c r="L38" s="52">
        <v>15</v>
      </c>
      <c r="M38" s="52">
        <v>95</v>
      </c>
      <c r="N38" s="260">
        <v>0.31666666666666665</v>
      </c>
      <c r="O38" s="52">
        <v>40</v>
      </c>
      <c r="P38" s="52">
        <v>10</v>
      </c>
      <c r="Q38" s="52">
        <v>50</v>
      </c>
      <c r="R38" s="260">
        <v>0.16666666666666666</v>
      </c>
      <c r="S38" s="52">
        <v>0</v>
      </c>
      <c r="T38" s="52">
        <v>0</v>
      </c>
      <c r="U38" s="52">
        <v>10</v>
      </c>
      <c r="V38" s="79" t="s">
        <v>5</v>
      </c>
    </row>
    <row r="39" spans="1:22" x14ac:dyDescent="0.2">
      <c r="A39" s="50" t="s">
        <v>206</v>
      </c>
      <c r="B39" s="50" t="s">
        <v>159</v>
      </c>
      <c r="C39" s="50" t="s">
        <v>43</v>
      </c>
      <c r="D39" s="50">
        <v>2.2285000610351564</v>
      </c>
      <c r="E39" s="50">
        <v>3144</v>
      </c>
      <c r="F39" s="50">
        <v>1336</v>
      </c>
      <c r="G39" s="50">
        <v>1297</v>
      </c>
      <c r="H39" s="50">
        <v>1410.8144105410463</v>
      </c>
      <c r="I39" s="50">
        <v>599.50637801616983</v>
      </c>
      <c r="J39" s="50">
        <v>1560</v>
      </c>
      <c r="K39" s="50">
        <v>1010</v>
      </c>
      <c r="L39" s="50">
        <v>145</v>
      </c>
      <c r="M39" s="50">
        <v>265</v>
      </c>
      <c r="N39" s="261">
        <v>0.16987179487179488</v>
      </c>
      <c r="O39" s="50">
        <v>105</v>
      </c>
      <c r="P39" s="50">
        <v>30</v>
      </c>
      <c r="Q39" s="50">
        <v>135</v>
      </c>
      <c r="R39" s="261">
        <v>8.6538461538461536E-2</v>
      </c>
      <c r="S39" s="50">
        <v>10</v>
      </c>
      <c r="T39" s="50">
        <v>10</v>
      </c>
      <c r="U39" s="50">
        <v>0</v>
      </c>
      <c r="V39" s="77" t="s">
        <v>7</v>
      </c>
    </row>
    <row r="40" spans="1:22" x14ac:dyDescent="0.2">
      <c r="A40" s="50" t="s">
        <v>207</v>
      </c>
      <c r="B40" s="50" t="s">
        <v>159</v>
      </c>
      <c r="C40" s="50" t="s">
        <v>43</v>
      </c>
      <c r="D40" s="50">
        <v>1.3450999450683594</v>
      </c>
      <c r="E40" s="50">
        <v>5465</v>
      </c>
      <c r="F40" s="50">
        <v>2638</v>
      </c>
      <c r="G40" s="50">
        <v>2512</v>
      </c>
      <c r="H40" s="50">
        <v>4062.8951179700352</v>
      </c>
      <c r="I40" s="50">
        <v>1961.1925564876401</v>
      </c>
      <c r="J40" s="50">
        <v>2615</v>
      </c>
      <c r="K40" s="50">
        <v>1715</v>
      </c>
      <c r="L40" s="50">
        <v>185</v>
      </c>
      <c r="M40" s="50">
        <v>490</v>
      </c>
      <c r="N40" s="261">
        <v>0.18738049713193117</v>
      </c>
      <c r="O40" s="50">
        <v>135</v>
      </c>
      <c r="P40" s="50">
        <v>45</v>
      </c>
      <c r="Q40" s="50">
        <v>180</v>
      </c>
      <c r="R40" s="261">
        <v>6.8833652007648183E-2</v>
      </c>
      <c r="S40" s="50">
        <v>0</v>
      </c>
      <c r="T40" s="50">
        <v>0</v>
      </c>
      <c r="U40" s="50">
        <v>35</v>
      </c>
      <c r="V40" s="77" t="s">
        <v>7</v>
      </c>
    </row>
    <row r="41" spans="1:22" x14ac:dyDescent="0.2">
      <c r="A41" s="51" t="s">
        <v>315</v>
      </c>
      <c r="B41" s="51" t="s">
        <v>159</v>
      </c>
      <c r="C41" s="51" t="s">
        <v>43</v>
      </c>
      <c r="D41" s="51">
        <v>0.92639999389648442</v>
      </c>
      <c r="E41" s="51">
        <v>3726</v>
      </c>
      <c r="F41" s="51">
        <v>1640</v>
      </c>
      <c r="G41" s="51">
        <v>1579</v>
      </c>
      <c r="H41" s="51">
        <v>4022.0207518873772</v>
      </c>
      <c r="I41" s="51">
        <v>1770.2936213352923</v>
      </c>
      <c r="J41" s="51">
        <v>1830</v>
      </c>
      <c r="K41" s="51">
        <v>1070</v>
      </c>
      <c r="L41" s="51">
        <v>155</v>
      </c>
      <c r="M41" s="51">
        <v>460</v>
      </c>
      <c r="N41" s="262">
        <v>0.25136612021857924</v>
      </c>
      <c r="O41" s="51">
        <v>85</v>
      </c>
      <c r="P41" s="51">
        <v>30</v>
      </c>
      <c r="Q41" s="51">
        <v>115</v>
      </c>
      <c r="R41" s="262">
        <v>6.2841530054644809E-2</v>
      </c>
      <c r="S41" s="51">
        <v>0</v>
      </c>
      <c r="T41" s="51">
        <v>15</v>
      </c>
      <c r="U41" s="51">
        <v>10</v>
      </c>
      <c r="V41" s="78" t="s">
        <v>6</v>
      </c>
    </row>
    <row r="42" spans="1:22" x14ac:dyDescent="0.2">
      <c r="A42" s="50" t="s">
        <v>208</v>
      </c>
      <c r="B42" s="50" t="s">
        <v>159</v>
      </c>
      <c r="C42" s="50" t="s">
        <v>43</v>
      </c>
      <c r="D42" s="50">
        <v>0.59150001525878904</v>
      </c>
      <c r="E42" s="50">
        <v>2023</v>
      </c>
      <c r="F42" s="50">
        <v>826</v>
      </c>
      <c r="G42" s="50">
        <v>808</v>
      </c>
      <c r="H42" s="50">
        <v>3420.1182549672649</v>
      </c>
      <c r="I42" s="50">
        <v>1396.449668118122</v>
      </c>
      <c r="J42" s="50">
        <v>1125</v>
      </c>
      <c r="K42" s="50">
        <v>735</v>
      </c>
      <c r="L42" s="50">
        <v>75</v>
      </c>
      <c r="M42" s="50">
        <v>185</v>
      </c>
      <c r="N42" s="261">
        <v>0.16444444444444445</v>
      </c>
      <c r="O42" s="50">
        <v>40</v>
      </c>
      <c r="P42" s="50">
        <v>30</v>
      </c>
      <c r="Q42" s="50">
        <v>70</v>
      </c>
      <c r="R42" s="261">
        <v>6.222222222222222E-2</v>
      </c>
      <c r="S42" s="50">
        <v>0</v>
      </c>
      <c r="T42" s="50">
        <v>0</v>
      </c>
      <c r="U42" s="50">
        <v>55</v>
      </c>
      <c r="V42" s="77" t="s">
        <v>7</v>
      </c>
    </row>
    <row r="43" spans="1:22" x14ac:dyDescent="0.2">
      <c r="A43" s="50" t="s">
        <v>209</v>
      </c>
      <c r="B43" s="50" t="s">
        <v>159</v>
      </c>
      <c r="C43" s="50" t="s">
        <v>43</v>
      </c>
      <c r="D43" s="50">
        <v>1.0172000122070313</v>
      </c>
      <c r="E43" s="50">
        <v>3580</v>
      </c>
      <c r="F43" s="50">
        <v>1556</v>
      </c>
      <c r="G43" s="50">
        <v>1495</v>
      </c>
      <c r="H43" s="50">
        <v>3519.4651563485832</v>
      </c>
      <c r="I43" s="50">
        <v>1529.6893249380992</v>
      </c>
      <c r="J43" s="50">
        <v>1880</v>
      </c>
      <c r="K43" s="50">
        <v>1185</v>
      </c>
      <c r="L43" s="50">
        <v>225</v>
      </c>
      <c r="M43" s="50">
        <v>285</v>
      </c>
      <c r="N43" s="261">
        <v>0.15159574468085107</v>
      </c>
      <c r="O43" s="50">
        <v>100</v>
      </c>
      <c r="P43" s="50">
        <v>55</v>
      </c>
      <c r="Q43" s="50">
        <v>155</v>
      </c>
      <c r="R43" s="261">
        <v>8.2446808510638292E-2</v>
      </c>
      <c r="S43" s="50">
        <v>10</v>
      </c>
      <c r="T43" s="50">
        <v>0</v>
      </c>
      <c r="U43" s="50">
        <v>20</v>
      </c>
      <c r="V43" s="77" t="s">
        <v>7</v>
      </c>
    </row>
    <row r="44" spans="1:22" x14ac:dyDescent="0.2">
      <c r="A44" s="52" t="s">
        <v>184</v>
      </c>
      <c r="B44" s="52" t="s">
        <v>159</v>
      </c>
      <c r="C44" s="52" t="s">
        <v>43</v>
      </c>
      <c r="D44" s="52">
        <v>0.47639999389648435</v>
      </c>
      <c r="E44" s="52">
        <v>2642</v>
      </c>
      <c r="F44" s="52">
        <v>1175</v>
      </c>
      <c r="G44" s="52">
        <v>1056</v>
      </c>
      <c r="H44" s="52">
        <v>5545.7599367099756</v>
      </c>
      <c r="I44" s="52">
        <v>2466.4148090969802</v>
      </c>
      <c r="J44" s="52">
        <v>935</v>
      </c>
      <c r="K44" s="52">
        <v>405</v>
      </c>
      <c r="L44" s="52">
        <v>140</v>
      </c>
      <c r="M44" s="52">
        <v>270</v>
      </c>
      <c r="N44" s="260">
        <v>0.28877005347593582</v>
      </c>
      <c r="O44" s="52">
        <v>65</v>
      </c>
      <c r="P44" s="52">
        <v>45</v>
      </c>
      <c r="Q44" s="52">
        <v>110</v>
      </c>
      <c r="R44" s="260">
        <v>0.11764705882352941</v>
      </c>
      <c r="S44" s="52">
        <v>0</v>
      </c>
      <c r="T44" s="52">
        <v>0</v>
      </c>
      <c r="U44" s="52">
        <v>10</v>
      </c>
      <c r="V44" s="79" t="s">
        <v>5</v>
      </c>
    </row>
    <row r="45" spans="1:22" x14ac:dyDescent="0.2">
      <c r="A45" s="52" t="s">
        <v>185</v>
      </c>
      <c r="B45" s="52" t="s">
        <v>159</v>
      </c>
      <c r="C45" s="52" t="s">
        <v>43</v>
      </c>
      <c r="D45" s="52">
        <v>1.2558000183105469</v>
      </c>
      <c r="E45" s="52">
        <v>4137</v>
      </c>
      <c r="F45" s="52">
        <v>1910</v>
      </c>
      <c r="G45" s="52">
        <v>1708</v>
      </c>
      <c r="H45" s="52">
        <v>3294.3143332372215</v>
      </c>
      <c r="I45" s="52">
        <v>1520.9428031141149</v>
      </c>
      <c r="J45" s="52">
        <v>1275</v>
      </c>
      <c r="K45" s="52">
        <v>520</v>
      </c>
      <c r="L45" s="52">
        <v>140</v>
      </c>
      <c r="M45" s="52">
        <v>425</v>
      </c>
      <c r="N45" s="260">
        <v>0.33333333333333331</v>
      </c>
      <c r="O45" s="52">
        <v>120</v>
      </c>
      <c r="P45" s="52">
        <v>50</v>
      </c>
      <c r="Q45" s="52">
        <v>170</v>
      </c>
      <c r="R45" s="260">
        <v>0.13333333333333333</v>
      </c>
      <c r="S45" s="52">
        <v>0</v>
      </c>
      <c r="T45" s="52">
        <v>10</v>
      </c>
      <c r="U45" s="52">
        <v>0</v>
      </c>
      <c r="V45" s="79" t="s">
        <v>5</v>
      </c>
    </row>
    <row r="46" spans="1:22" x14ac:dyDescent="0.2">
      <c r="A46" s="50" t="s">
        <v>210</v>
      </c>
      <c r="B46" s="50" t="s">
        <v>159</v>
      </c>
      <c r="C46" s="50" t="s">
        <v>43</v>
      </c>
      <c r="D46" s="50">
        <v>1.0105000305175782</v>
      </c>
      <c r="E46" s="50">
        <v>2402</v>
      </c>
      <c r="F46" s="50">
        <v>1054</v>
      </c>
      <c r="G46" s="50">
        <v>965</v>
      </c>
      <c r="H46" s="50">
        <v>2377.0409969900697</v>
      </c>
      <c r="I46" s="50">
        <v>1043.0479645410214</v>
      </c>
      <c r="J46" s="50">
        <v>935</v>
      </c>
      <c r="K46" s="50">
        <v>565</v>
      </c>
      <c r="L46" s="50">
        <v>190</v>
      </c>
      <c r="M46" s="50">
        <v>140</v>
      </c>
      <c r="N46" s="261">
        <v>0.1497326203208556</v>
      </c>
      <c r="O46" s="50">
        <v>20</v>
      </c>
      <c r="P46" s="50">
        <v>0</v>
      </c>
      <c r="Q46" s="50">
        <v>20</v>
      </c>
      <c r="R46" s="261">
        <v>2.1390374331550801E-2</v>
      </c>
      <c r="S46" s="50">
        <v>0</v>
      </c>
      <c r="T46" s="50">
        <v>10</v>
      </c>
      <c r="U46" s="50">
        <v>10</v>
      </c>
      <c r="V46" s="77" t="s">
        <v>7</v>
      </c>
    </row>
    <row r="47" spans="1:22" x14ac:dyDescent="0.2">
      <c r="A47" s="51" t="s">
        <v>316</v>
      </c>
      <c r="B47" s="51" t="s">
        <v>159</v>
      </c>
      <c r="C47" s="51" t="s">
        <v>43</v>
      </c>
      <c r="D47" s="51">
        <v>1.049800033569336</v>
      </c>
      <c r="E47" s="51">
        <v>5879</v>
      </c>
      <c r="F47" s="51">
        <v>2395</v>
      </c>
      <c r="G47" s="51">
        <v>2225</v>
      </c>
      <c r="H47" s="51">
        <v>5600.1141284129235</v>
      </c>
      <c r="I47" s="51">
        <v>2281.3868578923202</v>
      </c>
      <c r="J47" s="51">
        <v>2430</v>
      </c>
      <c r="K47" s="51">
        <v>1300</v>
      </c>
      <c r="L47" s="51">
        <v>340</v>
      </c>
      <c r="M47" s="51">
        <v>595</v>
      </c>
      <c r="N47" s="262">
        <v>0.2448559670781893</v>
      </c>
      <c r="O47" s="51">
        <v>120</v>
      </c>
      <c r="P47" s="51">
        <v>35</v>
      </c>
      <c r="Q47" s="51">
        <v>155</v>
      </c>
      <c r="R47" s="262">
        <v>6.3786008230452676E-2</v>
      </c>
      <c r="S47" s="51">
        <v>10</v>
      </c>
      <c r="T47" s="51">
        <v>10</v>
      </c>
      <c r="U47" s="51">
        <v>20</v>
      </c>
      <c r="V47" s="78" t="s">
        <v>6</v>
      </c>
    </row>
    <row r="48" spans="1:22" x14ac:dyDescent="0.2">
      <c r="A48" s="51" t="s">
        <v>317</v>
      </c>
      <c r="B48" s="51" t="s">
        <v>159</v>
      </c>
      <c r="C48" s="51" t="s">
        <v>43</v>
      </c>
      <c r="D48" s="51">
        <v>0.500099983215332</v>
      </c>
      <c r="E48" s="51">
        <v>2415</v>
      </c>
      <c r="F48" s="51">
        <v>1047</v>
      </c>
      <c r="G48" s="51">
        <v>989</v>
      </c>
      <c r="H48" s="51">
        <v>4829.0343552364293</v>
      </c>
      <c r="I48" s="51">
        <v>2093.5813540093341</v>
      </c>
      <c r="J48" s="51">
        <v>1040</v>
      </c>
      <c r="K48" s="51">
        <v>590</v>
      </c>
      <c r="L48" s="51">
        <v>70</v>
      </c>
      <c r="M48" s="51">
        <v>265</v>
      </c>
      <c r="N48" s="262">
        <v>0.25480769230769229</v>
      </c>
      <c r="O48" s="51">
        <v>80</v>
      </c>
      <c r="P48" s="51">
        <v>25</v>
      </c>
      <c r="Q48" s="51">
        <v>105</v>
      </c>
      <c r="R48" s="262">
        <v>0.10096153846153846</v>
      </c>
      <c r="S48" s="51">
        <v>0</v>
      </c>
      <c r="T48" s="51">
        <v>0</v>
      </c>
      <c r="U48" s="51">
        <v>10</v>
      </c>
      <c r="V48" s="78" t="s">
        <v>6</v>
      </c>
    </row>
    <row r="49" spans="1:22" x14ac:dyDescent="0.2">
      <c r="A49" s="50" t="s">
        <v>211</v>
      </c>
      <c r="B49" s="50" t="s">
        <v>159</v>
      </c>
      <c r="C49" s="50" t="s">
        <v>43</v>
      </c>
      <c r="D49" s="50">
        <v>1.1025</v>
      </c>
      <c r="E49" s="50">
        <v>4497</v>
      </c>
      <c r="F49" s="50">
        <v>1882</v>
      </c>
      <c r="G49" s="50">
        <v>1815</v>
      </c>
      <c r="H49" s="50">
        <v>4078.9115646258501</v>
      </c>
      <c r="I49" s="50">
        <v>1707.0294784580499</v>
      </c>
      <c r="J49" s="50">
        <v>2200</v>
      </c>
      <c r="K49" s="50">
        <v>1410</v>
      </c>
      <c r="L49" s="50">
        <v>225</v>
      </c>
      <c r="M49" s="50">
        <v>420</v>
      </c>
      <c r="N49" s="261">
        <v>0.19090909090909092</v>
      </c>
      <c r="O49" s="50">
        <v>85</v>
      </c>
      <c r="P49" s="50">
        <v>30</v>
      </c>
      <c r="Q49" s="50">
        <v>115</v>
      </c>
      <c r="R49" s="261">
        <v>5.2272727272727269E-2</v>
      </c>
      <c r="S49" s="50">
        <v>10</v>
      </c>
      <c r="T49" s="50">
        <v>0</v>
      </c>
      <c r="U49" s="50">
        <v>25</v>
      </c>
      <c r="V49" s="77" t="s">
        <v>7</v>
      </c>
    </row>
    <row r="50" spans="1:22" x14ac:dyDescent="0.2">
      <c r="A50" s="50" t="s">
        <v>212</v>
      </c>
      <c r="B50" s="50" t="s">
        <v>159</v>
      </c>
      <c r="C50" s="50" t="s">
        <v>43</v>
      </c>
      <c r="D50" s="50">
        <v>1.0838999938964844</v>
      </c>
      <c r="E50" s="50">
        <v>4546</v>
      </c>
      <c r="F50" s="50">
        <v>1902</v>
      </c>
      <c r="G50" s="50">
        <v>1817</v>
      </c>
      <c r="H50" s="50">
        <v>4194.1138717583171</v>
      </c>
      <c r="I50" s="50">
        <v>1754.7744355662821</v>
      </c>
      <c r="J50" s="50">
        <v>2345</v>
      </c>
      <c r="K50" s="50">
        <v>1555</v>
      </c>
      <c r="L50" s="50">
        <v>285</v>
      </c>
      <c r="M50" s="50">
        <v>400</v>
      </c>
      <c r="N50" s="261">
        <v>0.17057569296375266</v>
      </c>
      <c r="O50" s="50">
        <v>75</v>
      </c>
      <c r="P50" s="50">
        <v>10</v>
      </c>
      <c r="Q50" s="50">
        <v>85</v>
      </c>
      <c r="R50" s="261">
        <v>3.6247334754797439E-2</v>
      </c>
      <c r="S50" s="50">
        <v>0</v>
      </c>
      <c r="T50" s="50">
        <v>0</v>
      </c>
      <c r="U50" s="50">
        <v>15</v>
      </c>
      <c r="V50" s="77" t="s">
        <v>7</v>
      </c>
    </row>
    <row r="51" spans="1:22" x14ac:dyDescent="0.2">
      <c r="A51" s="50" t="s">
        <v>213</v>
      </c>
      <c r="B51" s="50" t="s">
        <v>159</v>
      </c>
      <c r="C51" s="50" t="s">
        <v>43</v>
      </c>
      <c r="D51" s="50">
        <v>0.96879997253417971</v>
      </c>
      <c r="E51" s="50">
        <v>2602</v>
      </c>
      <c r="F51" s="50">
        <v>1079</v>
      </c>
      <c r="G51" s="50">
        <v>1063</v>
      </c>
      <c r="H51" s="50">
        <v>2685.7969382407268</v>
      </c>
      <c r="I51" s="50">
        <v>1113.7489993703859</v>
      </c>
      <c r="J51" s="50">
        <v>1175</v>
      </c>
      <c r="K51" s="50">
        <v>835</v>
      </c>
      <c r="L51" s="50">
        <v>145</v>
      </c>
      <c r="M51" s="50">
        <v>120</v>
      </c>
      <c r="N51" s="261">
        <v>0.10212765957446808</v>
      </c>
      <c r="O51" s="50">
        <v>60</v>
      </c>
      <c r="P51" s="50">
        <v>10</v>
      </c>
      <c r="Q51" s="50">
        <v>70</v>
      </c>
      <c r="R51" s="261">
        <v>5.9574468085106386E-2</v>
      </c>
      <c r="S51" s="50">
        <v>0</v>
      </c>
      <c r="T51" s="50">
        <v>0</v>
      </c>
      <c r="U51" s="50">
        <v>10</v>
      </c>
      <c r="V51" s="77" t="s">
        <v>7</v>
      </c>
    </row>
    <row r="52" spans="1:22" x14ac:dyDescent="0.2">
      <c r="A52" s="50" t="s">
        <v>214</v>
      </c>
      <c r="B52" s="50" t="s">
        <v>159</v>
      </c>
      <c r="C52" s="50" t="s">
        <v>43</v>
      </c>
      <c r="D52" s="50">
        <v>3.8066000366210937</v>
      </c>
      <c r="E52" s="50">
        <v>2944</v>
      </c>
      <c r="F52" s="50">
        <v>1133</v>
      </c>
      <c r="G52" s="50">
        <v>1102</v>
      </c>
      <c r="H52" s="50">
        <v>773.39357213195012</v>
      </c>
      <c r="I52" s="50">
        <v>297.64093655757455</v>
      </c>
      <c r="J52" s="50">
        <v>1155</v>
      </c>
      <c r="K52" s="50">
        <v>750</v>
      </c>
      <c r="L52" s="50">
        <v>180</v>
      </c>
      <c r="M52" s="50">
        <v>130</v>
      </c>
      <c r="N52" s="261">
        <v>0.11255411255411256</v>
      </c>
      <c r="O52" s="50">
        <v>60</v>
      </c>
      <c r="P52" s="50">
        <v>10</v>
      </c>
      <c r="Q52" s="50">
        <v>70</v>
      </c>
      <c r="R52" s="261">
        <v>6.0606060606060608E-2</v>
      </c>
      <c r="S52" s="50">
        <v>0</v>
      </c>
      <c r="T52" s="50">
        <v>20</v>
      </c>
      <c r="U52" s="50">
        <v>10</v>
      </c>
      <c r="V52" s="77" t="s">
        <v>7</v>
      </c>
    </row>
    <row r="53" spans="1:22" x14ac:dyDescent="0.2">
      <c r="A53" s="50" t="s">
        <v>215</v>
      </c>
      <c r="B53" s="50" t="s">
        <v>159</v>
      </c>
      <c r="C53" s="50" t="s">
        <v>43</v>
      </c>
      <c r="D53" s="50">
        <v>2.3466000366210937</v>
      </c>
      <c r="E53" s="50">
        <v>3469</v>
      </c>
      <c r="F53" s="50">
        <v>1401</v>
      </c>
      <c r="G53" s="50">
        <v>1363</v>
      </c>
      <c r="H53" s="50">
        <v>1478.3090198000114</v>
      </c>
      <c r="I53" s="50">
        <v>597.03399733058984</v>
      </c>
      <c r="J53" s="50">
        <v>1620</v>
      </c>
      <c r="K53" s="50">
        <v>970</v>
      </c>
      <c r="L53" s="50">
        <v>230</v>
      </c>
      <c r="M53" s="50">
        <v>295</v>
      </c>
      <c r="N53" s="261">
        <v>0.18209876543209877</v>
      </c>
      <c r="O53" s="50">
        <v>105</v>
      </c>
      <c r="P53" s="50">
        <v>15</v>
      </c>
      <c r="Q53" s="50">
        <v>120</v>
      </c>
      <c r="R53" s="261">
        <v>7.407407407407407E-2</v>
      </c>
      <c r="S53" s="50">
        <v>0</v>
      </c>
      <c r="T53" s="50">
        <v>0</v>
      </c>
      <c r="U53" s="50">
        <v>0</v>
      </c>
      <c r="V53" s="77" t="s">
        <v>7</v>
      </c>
    </row>
    <row r="54" spans="1:22" x14ac:dyDescent="0.2">
      <c r="A54" s="50" t="s">
        <v>216</v>
      </c>
      <c r="B54" s="50" t="s">
        <v>159</v>
      </c>
      <c r="C54" s="50" t="s">
        <v>43</v>
      </c>
      <c r="D54" s="50">
        <v>9.091400146484375</v>
      </c>
      <c r="E54" s="50">
        <v>3926</v>
      </c>
      <c r="F54" s="50">
        <v>1153</v>
      </c>
      <c r="G54" s="50">
        <v>1138</v>
      </c>
      <c r="H54" s="50">
        <v>431.83667386130571</v>
      </c>
      <c r="I54" s="50">
        <v>126.82314950638958</v>
      </c>
      <c r="J54" s="50">
        <v>2250</v>
      </c>
      <c r="K54" s="50">
        <v>1710</v>
      </c>
      <c r="L54" s="50">
        <v>315</v>
      </c>
      <c r="M54" s="50">
        <v>185</v>
      </c>
      <c r="N54" s="261">
        <v>8.2222222222222224E-2</v>
      </c>
      <c r="O54" s="50">
        <v>0</v>
      </c>
      <c r="P54" s="50">
        <v>10</v>
      </c>
      <c r="Q54" s="50">
        <v>10</v>
      </c>
      <c r="R54" s="261">
        <v>4.4444444444444444E-3</v>
      </c>
      <c r="S54" s="50">
        <v>0</v>
      </c>
      <c r="T54" s="50">
        <v>15</v>
      </c>
      <c r="U54" s="50">
        <v>10</v>
      </c>
      <c r="V54" s="77" t="s">
        <v>7</v>
      </c>
    </row>
    <row r="55" spans="1:22" x14ac:dyDescent="0.2">
      <c r="A55" s="50" t="s">
        <v>217</v>
      </c>
      <c r="B55" s="50" t="s">
        <v>159</v>
      </c>
      <c r="C55" s="50" t="s">
        <v>43</v>
      </c>
      <c r="D55" s="50">
        <v>2.6060000610351564</v>
      </c>
      <c r="E55" s="50">
        <v>6767</v>
      </c>
      <c r="F55" s="50">
        <v>1919</v>
      </c>
      <c r="G55" s="50">
        <v>1908</v>
      </c>
      <c r="H55" s="50">
        <v>2596.6998624366915</v>
      </c>
      <c r="I55" s="50">
        <v>736.37757292980803</v>
      </c>
      <c r="J55" s="50">
        <v>3985</v>
      </c>
      <c r="K55" s="50">
        <v>2790</v>
      </c>
      <c r="L55" s="50">
        <v>655</v>
      </c>
      <c r="M55" s="50">
        <v>400</v>
      </c>
      <c r="N55" s="261">
        <v>0.10037641154328733</v>
      </c>
      <c r="O55" s="50">
        <v>100</v>
      </c>
      <c r="P55" s="50">
        <v>10</v>
      </c>
      <c r="Q55" s="50">
        <v>110</v>
      </c>
      <c r="R55" s="261">
        <v>2.7603513174404015E-2</v>
      </c>
      <c r="S55" s="50">
        <v>0</v>
      </c>
      <c r="T55" s="50">
        <v>10</v>
      </c>
      <c r="U55" s="50">
        <v>20</v>
      </c>
      <c r="V55" s="77" t="s">
        <v>7</v>
      </c>
    </row>
    <row r="56" spans="1:22" x14ac:dyDescent="0.2">
      <c r="A56" s="50" t="s">
        <v>218</v>
      </c>
      <c r="B56" s="50" t="s">
        <v>159</v>
      </c>
      <c r="C56" s="50" t="s">
        <v>43</v>
      </c>
      <c r="D56" s="50">
        <v>1.3394000244140625</v>
      </c>
      <c r="E56" s="50">
        <v>6035</v>
      </c>
      <c r="F56" s="50">
        <v>1872</v>
      </c>
      <c r="G56" s="50">
        <v>1827</v>
      </c>
      <c r="H56" s="50">
        <v>4505.7487606363811</v>
      </c>
      <c r="I56" s="50">
        <v>1397.6407091816577</v>
      </c>
      <c r="J56" s="50">
        <v>3155</v>
      </c>
      <c r="K56" s="50">
        <v>2210</v>
      </c>
      <c r="L56" s="50">
        <v>465</v>
      </c>
      <c r="M56" s="50">
        <v>325</v>
      </c>
      <c r="N56" s="261">
        <v>0.10301109350237718</v>
      </c>
      <c r="O56" s="50">
        <v>95</v>
      </c>
      <c r="P56" s="50">
        <v>20</v>
      </c>
      <c r="Q56" s="50">
        <v>115</v>
      </c>
      <c r="R56" s="261">
        <v>3.6450079239302692E-2</v>
      </c>
      <c r="S56" s="50">
        <v>0</v>
      </c>
      <c r="T56" s="50">
        <v>15</v>
      </c>
      <c r="U56" s="50">
        <v>30</v>
      </c>
      <c r="V56" s="77" t="s">
        <v>7</v>
      </c>
    </row>
    <row r="57" spans="1:22" x14ac:dyDescent="0.2">
      <c r="A57" s="263" t="s">
        <v>325</v>
      </c>
      <c r="B57" s="263" t="s">
        <v>159</v>
      </c>
      <c r="C57" s="263" t="s">
        <v>43</v>
      </c>
      <c r="D57" s="263">
        <v>0.8494999694824219</v>
      </c>
      <c r="E57" s="263">
        <v>0</v>
      </c>
      <c r="F57" s="263">
        <v>0</v>
      </c>
      <c r="G57" s="263">
        <v>0</v>
      </c>
      <c r="H57" s="263">
        <v>0</v>
      </c>
      <c r="I57" s="263">
        <v>0</v>
      </c>
      <c r="J57" s="263">
        <v>0</v>
      </c>
      <c r="K57" s="263">
        <v>0</v>
      </c>
      <c r="L57" s="263">
        <v>0</v>
      </c>
      <c r="M57" s="263">
        <v>0</v>
      </c>
      <c r="N57" s="264" t="e">
        <v>#DIV/0!</v>
      </c>
      <c r="O57" s="263">
        <v>0</v>
      </c>
      <c r="P57" s="263">
        <v>0</v>
      </c>
      <c r="Q57" s="263">
        <v>0</v>
      </c>
      <c r="R57" s="264" t="e">
        <v>#DIV/0!</v>
      </c>
      <c r="S57" s="263">
        <v>0</v>
      </c>
      <c r="T57" s="263">
        <v>0</v>
      </c>
      <c r="U57" s="263">
        <v>0</v>
      </c>
      <c r="V57" s="265" t="s">
        <v>48</v>
      </c>
    </row>
    <row r="58" spans="1:22" x14ac:dyDescent="0.2">
      <c r="A58" s="50" t="s">
        <v>219</v>
      </c>
      <c r="B58" s="50" t="s">
        <v>159</v>
      </c>
      <c r="C58" s="50" t="s">
        <v>43</v>
      </c>
      <c r="D58" s="50">
        <v>2.3764999389648436</v>
      </c>
      <c r="E58" s="50">
        <v>4820</v>
      </c>
      <c r="F58" s="50">
        <v>1548</v>
      </c>
      <c r="G58" s="50">
        <v>1526</v>
      </c>
      <c r="H58" s="50">
        <v>2028.1927724767781</v>
      </c>
      <c r="I58" s="50">
        <v>651.3780937332059</v>
      </c>
      <c r="J58" s="50">
        <v>2680</v>
      </c>
      <c r="K58" s="50">
        <v>2120</v>
      </c>
      <c r="L58" s="50">
        <v>220</v>
      </c>
      <c r="M58" s="50">
        <v>280</v>
      </c>
      <c r="N58" s="261">
        <v>0.1044776119402985</v>
      </c>
      <c r="O58" s="50">
        <v>40</v>
      </c>
      <c r="P58" s="50">
        <v>10</v>
      </c>
      <c r="Q58" s="50">
        <v>50</v>
      </c>
      <c r="R58" s="261">
        <v>1.8656716417910446E-2</v>
      </c>
      <c r="S58" s="50">
        <v>0</v>
      </c>
      <c r="T58" s="50">
        <v>0</v>
      </c>
      <c r="U58" s="50">
        <v>10</v>
      </c>
      <c r="V58" s="77" t="s">
        <v>7</v>
      </c>
    </row>
    <row r="59" spans="1:22" x14ac:dyDescent="0.2">
      <c r="A59" s="49" t="s">
        <v>299</v>
      </c>
      <c r="B59" s="49" t="s">
        <v>159</v>
      </c>
      <c r="C59" s="49" t="s">
        <v>43</v>
      </c>
      <c r="D59" s="49">
        <v>32.384799804687503</v>
      </c>
      <c r="E59" s="49">
        <v>1644</v>
      </c>
      <c r="F59" s="49">
        <v>558</v>
      </c>
      <c r="G59" s="49">
        <v>547</v>
      </c>
      <c r="H59" s="49">
        <v>50.764556517716713</v>
      </c>
      <c r="I59" s="49">
        <v>17.230305679371003</v>
      </c>
      <c r="J59" s="49">
        <v>870</v>
      </c>
      <c r="K59" s="49">
        <v>765</v>
      </c>
      <c r="L59" s="49">
        <v>55</v>
      </c>
      <c r="M59" s="49">
        <v>10</v>
      </c>
      <c r="N59" s="251">
        <v>1.1494252873563218E-2</v>
      </c>
      <c r="O59" s="49">
        <v>35</v>
      </c>
      <c r="P59" s="49">
        <v>0</v>
      </c>
      <c r="Q59" s="49">
        <v>35</v>
      </c>
      <c r="R59" s="251">
        <v>4.0229885057471264E-2</v>
      </c>
      <c r="S59" s="49">
        <v>0</v>
      </c>
      <c r="T59" s="49">
        <v>0</v>
      </c>
      <c r="U59" s="49">
        <v>10</v>
      </c>
      <c r="V59" s="258" t="s">
        <v>3</v>
      </c>
    </row>
    <row r="60" spans="1:22" x14ac:dyDescent="0.2">
      <c r="A60" s="50" t="s">
        <v>220</v>
      </c>
      <c r="B60" s="50" t="s">
        <v>159</v>
      </c>
      <c r="C60" s="50" t="s">
        <v>43</v>
      </c>
      <c r="D60" s="50">
        <v>1.4269000244140626</v>
      </c>
      <c r="E60" s="50">
        <v>4445</v>
      </c>
      <c r="F60" s="50">
        <v>1709</v>
      </c>
      <c r="G60" s="50">
        <v>1692</v>
      </c>
      <c r="H60" s="50">
        <v>3115.1446660219099</v>
      </c>
      <c r="I60" s="50">
        <v>1197.7012900408197</v>
      </c>
      <c r="J60" s="50">
        <v>2605</v>
      </c>
      <c r="K60" s="50">
        <v>1995</v>
      </c>
      <c r="L60" s="50">
        <v>220</v>
      </c>
      <c r="M60" s="50">
        <v>255</v>
      </c>
      <c r="N60" s="261">
        <v>9.7888675623800381E-2</v>
      </c>
      <c r="O60" s="50">
        <v>70</v>
      </c>
      <c r="P60" s="50">
        <v>30</v>
      </c>
      <c r="Q60" s="50">
        <v>100</v>
      </c>
      <c r="R60" s="261">
        <v>3.8387715930902108E-2</v>
      </c>
      <c r="S60" s="50">
        <v>10</v>
      </c>
      <c r="T60" s="50">
        <v>0</v>
      </c>
      <c r="U60" s="50">
        <v>25</v>
      </c>
      <c r="V60" s="77" t="s">
        <v>7</v>
      </c>
    </row>
    <row r="61" spans="1:22" x14ac:dyDescent="0.2">
      <c r="A61" s="50" t="s">
        <v>221</v>
      </c>
      <c r="B61" s="50" t="s">
        <v>159</v>
      </c>
      <c r="C61" s="50" t="s">
        <v>43</v>
      </c>
      <c r="D61" s="50">
        <v>2.3675999450683594</v>
      </c>
      <c r="E61" s="50">
        <v>3261</v>
      </c>
      <c r="F61" s="50">
        <v>1239</v>
      </c>
      <c r="G61" s="50">
        <v>1216</v>
      </c>
      <c r="H61" s="50">
        <v>1377.3441779269199</v>
      </c>
      <c r="I61" s="50">
        <v>523.31476125466224</v>
      </c>
      <c r="J61" s="50">
        <v>1790</v>
      </c>
      <c r="K61" s="50">
        <v>1355</v>
      </c>
      <c r="L61" s="50">
        <v>165</v>
      </c>
      <c r="M61" s="50">
        <v>215</v>
      </c>
      <c r="N61" s="261">
        <v>0.12011173184357542</v>
      </c>
      <c r="O61" s="50">
        <v>35</v>
      </c>
      <c r="P61" s="50">
        <v>0</v>
      </c>
      <c r="Q61" s="50">
        <v>35</v>
      </c>
      <c r="R61" s="261">
        <v>1.9553072625698324E-2</v>
      </c>
      <c r="S61" s="50">
        <v>0</v>
      </c>
      <c r="T61" s="50">
        <v>10</v>
      </c>
      <c r="U61" s="50">
        <v>15</v>
      </c>
      <c r="V61" s="77" t="s">
        <v>7</v>
      </c>
    </row>
    <row r="62" spans="1:22" x14ac:dyDescent="0.2">
      <c r="A62" s="50" t="s">
        <v>222</v>
      </c>
      <c r="B62" s="50" t="s">
        <v>159</v>
      </c>
      <c r="C62" s="50" t="s">
        <v>43</v>
      </c>
      <c r="D62" s="50">
        <v>1.4017999267578125</v>
      </c>
      <c r="E62" s="50">
        <v>5058</v>
      </c>
      <c r="F62" s="50">
        <v>2128</v>
      </c>
      <c r="G62" s="50">
        <v>2110</v>
      </c>
      <c r="H62" s="50">
        <v>3608.2181939462075</v>
      </c>
      <c r="I62" s="50">
        <v>1518.0483030283767</v>
      </c>
      <c r="J62" s="50">
        <v>2630</v>
      </c>
      <c r="K62" s="50">
        <v>2030</v>
      </c>
      <c r="L62" s="50">
        <v>225</v>
      </c>
      <c r="M62" s="50">
        <v>220</v>
      </c>
      <c r="N62" s="261">
        <v>8.3650190114068435E-2</v>
      </c>
      <c r="O62" s="50">
        <v>70</v>
      </c>
      <c r="P62" s="50">
        <v>50</v>
      </c>
      <c r="Q62" s="50">
        <v>120</v>
      </c>
      <c r="R62" s="261">
        <v>4.5627376425855515E-2</v>
      </c>
      <c r="S62" s="50">
        <v>0</v>
      </c>
      <c r="T62" s="50">
        <v>0</v>
      </c>
      <c r="U62" s="50">
        <v>30</v>
      </c>
      <c r="V62" s="77" t="s">
        <v>7</v>
      </c>
    </row>
    <row r="63" spans="1:22" x14ac:dyDescent="0.2">
      <c r="A63" s="50" t="s">
        <v>223</v>
      </c>
      <c r="B63" s="50" t="s">
        <v>159</v>
      </c>
      <c r="C63" s="50" t="s">
        <v>43</v>
      </c>
      <c r="D63" s="50">
        <v>4.5970999145507809</v>
      </c>
      <c r="E63" s="50">
        <v>6817</v>
      </c>
      <c r="F63" s="50">
        <v>2206</v>
      </c>
      <c r="G63" s="50">
        <v>2176</v>
      </c>
      <c r="H63" s="50">
        <v>1482.8914156124324</v>
      </c>
      <c r="I63" s="50">
        <v>479.86775162696586</v>
      </c>
      <c r="J63" s="50">
        <v>3715</v>
      </c>
      <c r="K63" s="50">
        <v>2945</v>
      </c>
      <c r="L63" s="50">
        <v>360</v>
      </c>
      <c r="M63" s="50">
        <v>295</v>
      </c>
      <c r="N63" s="261">
        <v>7.9407806191117092E-2</v>
      </c>
      <c r="O63" s="50">
        <v>70</v>
      </c>
      <c r="P63" s="50">
        <v>15</v>
      </c>
      <c r="Q63" s="50">
        <v>85</v>
      </c>
      <c r="R63" s="261">
        <v>2.2880215343203229E-2</v>
      </c>
      <c r="S63" s="50">
        <v>0</v>
      </c>
      <c r="T63" s="50">
        <v>0</v>
      </c>
      <c r="U63" s="50">
        <v>25</v>
      </c>
      <c r="V63" s="77" t="s">
        <v>7</v>
      </c>
    </row>
    <row r="64" spans="1:22" x14ac:dyDescent="0.2">
      <c r="A64" s="50" t="s">
        <v>224</v>
      </c>
      <c r="B64" s="50" t="s">
        <v>159</v>
      </c>
      <c r="C64" s="50" t="s">
        <v>43</v>
      </c>
      <c r="D64" s="50">
        <v>3.1370001220703125</v>
      </c>
      <c r="E64" s="50">
        <v>5760</v>
      </c>
      <c r="F64" s="50">
        <v>2462</v>
      </c>
      <c r="G64" s="50">
        <v>2420</v>
      </c>
      <c r="H64" s="50">
        <v>1836.1491156712475</v>
      </c>
      <c r="I64" s="50">
        <v>784.82623659420335</v>
      </c>
      <c r="J64" s="50">
        <v>2890</v>
      </c>
      <c r="K64" s="50">
        <v>2175</v>
      </c>
      <c r="L64" s="50">
        <v>175</v>
      </c>
      <c r="M64" s="50">
        <v>340</v>
      </c>
      <c r="N64" s="261">
        <v>0.11764705882352941</v>
      </c>
      <c r="O64" s="50">
        <v>110</v>
      </c>
      <c r="P64" s="50">
        <v>75</v>
      </c>
      <c r="Q64" s="50">
        <v>185</v>
      </c>
      <c r="R64" s="261">
        <v>6.4013840830449822E-2</v>
      </c>
      <c r="S64" s="50">
        <v>0</v>
      </c>
      <c r="T64" s="50">
        <v>0</v>
      </c>
      <c r="U64" s="50">
        <v>15</v>
      </c>
      <c r="V64" s="77" t="s">
        <v>7</v>
      </c>
    </row>
    <row r="65" spans="1:22" x14ac:dyDescent="0.2">
      <c r="A65" s="50" t="s">
        <v>225</v>
      </c>
      <c r="B65" s="50" t="s">
        <v>159</v>
      </c>
      <c r="C65" s="50" t="s">
        <v>43</v>
      </c>
      <c r="D65" s="50">
        <v>2.2564999389648439</v>
      </c>
      <c r="E65" s="50">
        <v>4686</v>
      </c>
      <c r="F65" s="50">
        <v>1589</v>
      </c>
      <c r="G65" s="50">
        <v>1573</v>
      </c>
      <c r="H65" s="50">
        <v>2076.6674614445924</v>
      </c>
      <c r="I65" s="50">
        <v>704.18792066484366</v>
      </c>
      <c r="J65" s="50">
        <v>2345</v>
      </c>
      <c r="K65" s="50">
        <v>1740</v>
      </c>
      <c r="L65" s="50">
        <v>170</v>
      </c>
      <c r="M65" s="50">
        <v>250</v>
      </c>
      <c r="N65" s="261">
        <v>0.10660980810234541</v>
      </c>
      <c r="O65" s="50">
        <v>115</v>
      </c>
      <c r="P65" s="50">
        <v>45</v>
      </c>
      <c r="Q65" s="50">
        <v>160</v>
      </c>
      <c r="R65" s="261">
        <v>6.8230277185501065E-2</v>
      </c>
      <c r="S65" s="50">
        <v>0</v>
      </c>
      <c r="T65" s="50">
        <v>0</v>
      </c>
      <c r="U65" s="50">
        <v>25</v>
      </c>
      <c r="V65" s="77" t="s">
        <v>7</v>
      </c>
    </row>
    <row r="66" spans="1:22" x14ac:dyDescent="0.2">
      <c r="A66" s="50" t="s">
        <v>226</v>
      </c>
      <c r="B66" s="50" t="s">
        <v>159</v>
      </c>
      <c r="C66" s="50" t="s">
        <v>43</v>
      </c>
      <c r="D66" s="50">
        <v>2.0816000366210936</v>
      </c>
      <c r="E66" s="50">
        <v>5117</v>
      </c>
      <c r="F66" s="50">
        <v>1945</v>
      </c>
      <c r="G66" s="50">
        <v>1909</v>
      </c>
      <c r="H66" s="50">
        <v>2458.2051835020357</v>
      </c>
      <c r="I66" s="50">
        <v>934.37738556018371</v>
      </c>
      <c r="J66" s="50">
        <v>2580</v>
      </c>
      <c r="K66" s="50">
        <v>1955</v>
      </c>
      <c r="L66" s="50">
        <v>115</v>
      </c>
      <c r="M66" s="50">
        <v>330</v>
      </c>
      <c r="N66" s="261">
        <v>0.12790697674418605</v>
      </c>
      <c r="O66" s="50">
        <v>135</v>
      </c>
      <c r="P66" s="50">
        <v>25</v>
      </c>
      <c r="Q66" s="50">
        <v>160</v>
      </c>
      <c r="R66" s="261">
        <v>6.2015503875968991E-2</v>
      </c>
      <c r="S66" s="50">
        <v>0</v>
      </c>
      <c r="T66" s="50">
        <v>0</v>
      </c>
      <c r="U66" s="50">
        <v>10</v>
      </c>
      <c r="V66" s="77" t="s">
        <v>7</v>
      </c>
    </row>
    <row r="67" spans="1:22" x14ac:dyDescent="0.2">
      <c r="A67" s="50" t="s">
        <v>227</v>
      </c>
      <c r="B67" s="50" t="s">
        <v>159</v>
      </c>
      <c r="C67" s="50" t="s">
        <v>43</v>
      </c>
      <c r="D67" s="50">
        <v>1.1133999633789062</v>
      </c>
      <c r="E67" s="50">
        <v>3603</v>
      </c>
      <c r="F67" s="50">
        <v>1837</v>
      </c>
      <c r="G67" s="50">
        <v>1807</v>
      </c>
      <c r="H67" s="50">
        <v>3236.0338768700376</v>
      </c>
      <c r="I67" s="50">
        <v>1649.9012577880264</v>
      </c>
      <c r="J67" s="50">
        <v>1760</v>
      </c>
      <c r="K67" s="50">
        <v>1220</v>
      </c>
      <c r="L67" s="50">
        <v>115</v>
      </c>
      <c r="M67" s="50">
        <v>320</v>
      </c>
      <c r="N67" s="261">
        <v>0.18181818181818182</v>
      </c>
      <c r="O67" s="50">
        <v>70</v>
      </c>
      <c r="P67" s="50">
        <v>25</v>
      </c>
      <c r="Q67" s="50">
        <v>95</v>
      </c>
      <c r="R67" s="261">
        <v>5.3977272727272728E-2</v>
      </c>
      <c r="S67" s="50">
        <v>10</v>
      </c>
      <c r="T67" s="50">
        <v>0</v>
      </c>
      <c r="U67" s="50">
        <v>0</v>
      </c>
      <c r="V67" s="77" t="s">
        <v>7</v>
      </c>
    </row>
    <row r="68" spans="1:22" x14ac:dyDescent="0.2">
      <c r="A68" s="51" t="s">
        <v>318</v>
      </c>
      <c r="B68" s="51" t="s">
        <v>159</v>
      </c>
      <c r="C68" s="51" t="s">
        <v>43</v>
      </c>
      <c r="D68" s="51">
        <v>0.68169998168945312</v>
      </c>
      <c r="E68" s="51">
        <v>3019</v>
      </c>
      <c r="F68" s="51">
        <v>1570</v>
      </c>
      <c r="G68" s="51">
        <v>1550</v>
      </c>
      <c r="H68" s="51">
        <v>4428.6344155650841</v>
      </c>
      <c r="I68" s="51">
        <v>2303.0659266105276</v>
      </c>
      <c r="J68" s="51">
        <v>1540</v>
      </c>
      <c r="K68" s="51">
        <v>890</v>
      </c>
      <c r="L68" s="51">
        <v>130</v>
      </c>
      <c r="M68" s="51">
        <v>395</v>
      </c>
      <c r="N68" s="262">
        <v>0.2564935064935065</v>
      </c>
      <c r="O68" s="51">
        <v>65</v>
      </c>
      <c r="P68" s="51">
        <v>35</v>
      </c>
      <c r="Q68" s="51">
        <v>100</v>
      </c>
      <c r="R68" s="262">
        <v>6.4935064935064929E-2</v>
      </c>
      <c r="S68" s="51">
        <v>0</v>
      </c>
      <c r="T68" s="51">
        <v>0</v>
      </c>
      <c r="U68" s="51">
        <v>20</v>
      </c>
      <c r="V68" s="78" t="s">
        <v>6</v>
      </c>
    </row>
    <row r="69" spans="1:22" x14ac:dyDescent="0.2">
      <c r="A69" s="51" t="s">
        <v>319</v>
      </c>
      <c r="B69" s="51" t="s">
        <v>159</v>
      </c>
      <c r="C69" s="51" t="s">
        <v>43</v>
      </c>
      <c r="D69" s="51">
        <v>1.4375999450683594</v>
      </c>
      <c r="E69" s="51">
        <v>4941</v>
      </c>
      <c r="F69" s="51">
        <v>2503</v>
      </c>
      <c r="G69" s="51">
        <v>2443</v>
      </c>
      <c r="H69" s="51">
        <v>3436.9784284911407</v>
      </c>
      <c r="I69" s="51">
        <v>1741.0963380921523</v>
      </c>
      <c r="J69" s="51">
        <v>2195</v>
      </c>
      <c r="K69" s="51">
        <v>1325</v>
      </c>
      <c r="L69" s="51">
        <v>190</v>
      </c>
      <c r="M69" s="51">
        <v>435</v>
      </c>
      <c r="N69" s="262">
        <v>0.19817767653758542</v>
      </c>
      <c r="O69" s="51">
        <v>220</v>
      </c>
      <c r="P69" s="51">
        <v>20</v>
      </c>
      <c r="Q69" s="51">
        <v>240</v>
      </c>
      <c r="R69" s="262">
        <v>0.10933940774487472</v>
      </c>
      <c r="S69" s="51">
        <v>0</v>
      </c>
      <c r="T69" s="51">
        <v>10</v>
      </c>
      <c r="U69" s="51">
        <v>0</v>
      </c>
      <c r="V69" s="78" t="s">
        <v>6</v>
      </c>
    </row>
    <row r="70" spans="1:22" x14ac:dyDescent="0.2">
      <c r="A70" s="50" t="s">
        <v>228</v>
      </c>
      <c r="B70" s="50" t="s">
        <v>159</v>
      </c>
      <c r="C70" s="50" t="s">
        <v>43</v>
      </c>
      <c r="D70" s="50">
        <v>1.6005000305175781</v>
      </c>
      <c r="E70" s="50">
        <v>3014</v>
      </c>
      <c r="F70" s="50">
        <v>1306</v>
      </c>
      <c r="G70" s="50">
        <v>1287</v>
      </c>
      <c r="H70" s="50">
        <v>1883.1614761202579</v>
      </c>
      <c r="I70" s="50">
        <v>815.9949860030049</v>
      </c>
      <c r="J70" s="50">
        <v>1605</v>
      </c>
      <c r="K70" s="50">
        <v>1155</v>
      </c>
      <c r="L70" s="50">
        <v>105</v>
      </c>
      <c r="M70" s="50">
        <v>230</v>
      </c>
      <c r="N70" s="261">
        <v>0.14330218068535824</v>
      </c>
      <c r="O70" s="50">
        <v>55</v>
      </c>
      <c r="P70" s="50">
        <v>55</v>
      </c>
      <c r="Q70" s="50">
        <v>110</v>
      </c>
      <c r="R70" s="261">
        <v>6.8535825545171333E-2</v>
      </c>
      <c r="S70" s="50">
        <v>0</v>
      </c>
      <c r="T70" s="50">
        <v>0</v>
      </c>
      <c r="U70" s="50">
        <v>10</v>
      </c>
      <c r="V70" s="77" t="s">
        <v>7</v>
      </c>
    </row>
    <row r="71" spans="1:22" x14ac:dyDescent="0.2">
      <c r="A71" s="50" t="s">
        <v>229</v>
      </c>
      <c r="B71" s="50" t="s">
        <v>159</v>
      </c>
      <c r="C71" s="50" t="s">
        <v>43</v>
      </c>
      <c r="D71" s="50">
        <v>1.3063000488281249</v>
      </c>
      <c r="E71" s="50">
        <v>3560</v>
      </c>
      <c r="F71" s="50">
        <v>1953</v>
      </c>
      <c r="G71" s="50">
        <v>1920</v>
      </c>
      <c r="H71" s="50">
        <v>2725.2544338443972</v>
      </c>
      <c r="I71" s="50">
        <v>1495.0623340725022</v>
      </c>
      <c r="J71" s="50">
        <v>1530</v>
      </c>
      <c r="K71" s="50">
        <v>1130</v>
      </c>
      <c r="L71" s="50">
        <v>100</v>
      </c>
      <c r="M71" s="50">
        <v>190</v>
      </c>
      <c r="N71" s="261">
        <v>0.12418300653594772</v>
      </c>
      <c r="O71" s="50">
        <v>40</v>
      </c>
      <c r="P71" s="50">
        <v>45</v>
      </c>
      <c r="Q71" s="50">
        <v>85</v>
      </c>
      <c r="R71" s="261">
        <v>5.5555555555555552E-2</v>
      </c>
      <c r="S71" s="50">
        <v>0</v>
      </c>
      <c r="T71" s="50">
        <v>0</v>
      </c>
      <c r="U71" s="50">
        <v>25</v>
      </c>
      <c r="V71" s="77" t="s">
        <v>7</v>
      </c>
    </row>
    <row r="72" spans="1:22" x14ac:dyDescent="0.2">
      <c r="A72" s="50" t="s">
        <v>230</v>
      </c>
      <c r="B72" s="50" t="s">
        <v>159</v>
      </c>
      <c r="C72" s="50" t="s">
        <v>43</v>
      </c>
      <c r="D72" s="50">
        <v>1.0425</v>
      </c>
      <c r="E72" s="50">
        <v>2743</v>
      </c>
      <c r="F72" s="50">
        <v>1318</v>
      </c>
      <c r="G72" s="50">
        <v>1287</v>
      </c>
      <c r="H72" s="50">
        <v>2631.1750599520383</v>
      </c>
      <c r="I72" s="50">
        <v>1264.2685851318945</v>
      </c>
      <c r="J72" s="50">
        <v>1575</v>
      </c>
      <c r="K72" s="50">
        <v>1105</v>
      </c>
      <c r="L72" s="50">
        <v>110</v>
      </c>
      <c r="M72" s="50">
        <v>270</v>
      </c>
      <c r="N72" s="261">
        <v>0.17142857142857143</v>
      </c>
      <c r="O72" s="50">
        <v>60</v>
      </c>
      <c r="P72" s="50">
        <v>25</v>
      </c>
      <c r="Q72" s="50">
        <v>85</v>
      </c>
      <c r="R72" s="261">
        <v>5.3968253968253971E-2</v>
      </c>
      <c r="S72" s="50">
        <v>0</v>
      </c>
      <c r="T72" s="50">
        <v>0</v>
      </c>
      <c r="U72" s="50">
        <v>0</v>
      </c>
      <c r="V72" s="77" t="s">
        <v>7</v>
      </c>
    </row>
    <row r="73" spans="1:22" x14ac:dyDescent="0.2">
      <c r="A73" s="49" t="s">
        <v>300</v>
      </c>
      <c r="B73" s="49" t="s">
        <v>159</v>
      </c>
      <c r="C73" s="49" t="s">
        <v>43</v>
      </c>
      <c r="D73" s="49">
        <v>15.440799560546875</v>
      </c>
      <c r="E73" s="49">
        <v>819</v>
      </c>
      <c r="F73" s="49">
        <v>295</v>
      </c>
      <c r="G73" s="49">
        <v>291</v>
      </c>
      <c r="H73" s="49">
        <v>53.04129470682625</v>
      </c>
      <c r="I73" s="49">
        <v>19.105228252153534</v>
      </c>
      <c r="J73" s="49">
        <v>415</v>
      </c>
      <c r="K73" s="49">
        <v>300</v>
      </c>
      <c r="L73" s="49">
        <v>35</v>
      </c>
      <c r="M73" s="49">
        <v>30</v>
      </c>
      <c r="N73" s="251">
        <v>7.2289156626506021E-2</v>
      </c>
      <c r="O73" s="49">
        <v>45</v>
      </c>
      <c r="P73" s="49">
        <v>0</v>
      </c>
      <c r="Q73" s="49">
        <v>45</v>
      </c>
      <c r="R73" s="251">
        <v>0.10843373493975904</v>
      </c>
      <c r="S73" s="49">
        <v>0</v>
      </c>
      <c r="T73" s="49">
        <v>0</v>
      </c>
      <c r="U73" s="49">
        <v>0</v>
      </c>
      <c r="V73" s="258" t="s">
        <v>3</v>
      </c>
    </row>
    <row r="74" spans="1:22" x14ac:dyDescent="0.2">
      <c r="A74" s="50" t="s">
        <v>231</v>
      </c>
      <c r="B74" s="50" t="s">
        <v>159</v>
      </c>
      <c r="C74" s="50" t="s">
        <v>43</v>
      </c>
      <c r="D74" s="50">
        <v>3.1095001220703127</v>
      </c>
      <c r="E74" s="50">
        <v>5568</v>
      </c>
      <c r="F74" s="50">
        <v>2112</v>
      </c>
      <c r="G74" s="50">
        <v>2094</v>
      </c>
      <c r="H74" s="50">
        <v>1790.6415119523494</v>
      </c>
      <c r="I74" s="50">
        <v>679.20884936123605</v>
      </c>
      <c r="J74" s="50">
        <v>2905</v>
      </c>
      <c r="K74" s="50">
        <v>2225</v>
      </c>
      <c r="L74" s="50">
        <v>215</v>
      </c>
      <c r="M74" s="50">
        <v>345</v>
      </c>
      <c r="N74" s="261">
        <v>0.11876075731497418</v>
      </c>
      <c r="O74" s="50">
        <v>90</v>
      </c>
      <c r="P74" s="50">
        <v>20</v>
      </c>
      <c r="Q74" s="50">
        <v>110</v>
      </c>
      <c r="R74" s="261">
        <v>3.7865748709122203E-2</v>
      </c>
      <c r="S74" s="50">
        <v>0</v>
      </c>
      <c r="T74" s="50">
        <v>0</v>
      </c>
      <c r="U74" s="50">
        <v>0</v>
      </c>
      <c r="V74" s="77" t="s">
        <v>7</v>
      </c>
    </row>
    <row r="75" spans="1:22" x14ac:dyDescent="0.2">
      <c r="A75" s="50" t="s">
        <v>232</v>
      </c>
      <c r="B75" s="50" t="s">
        <v>159</v>
      </c>
      <c r="C75" s="50" t="s">
        <v>43</v>
      </c>
      <c r="D75" s="50">
        <v>5.0483999633789063</v>
      </c>
      <c r="E75" s="50">
        <v>4764</v>
      </c>
      <c r="F75" s="50">
        <v>1732</v>
      </c>
      <c r="G75" s="50">
        <v>1710</v>
      </c>
      <c r="H75" s="50">
        <v>943.66532655060143</v>
      </c>
      <c r="I75" s="50">
        <v>343.07899781394661</v>
      </c>
      <c r="J75" s="50">
        <v>2715</v>
      </c>
      <c r="K75" s="50">
        <v>2265</v>
      </c>
      <c r="L75" s="50">
        <v>200</v>
      </c>
      <c r="M75" s="50">
        <v>145</v>
      </c>
      <c r="N75" s="261">
        <v>5.3406998158379376E-2</v>
      </c>
      <c r="O75" s="50">
        <v>65</v>
      </c>
      <c r="P75" s="50">
        <v>20</v>
      </c>
      <c r="Q75" s="50">
        <v>85</v>
      </c>
      <c r="R75" s="261">
        <v>3.1307550644567222E-2</v>
      </c>
      <c r="S75" s="50">
        <v>0</v>
      </c>
      <c r="T75" s="50">
        <v>0</v>
      </c>
      <c r="U75" s="50">
        <v>10</v>
      </c>
      <c r="V75" s="77" t="s">
        <v>7</v>
      </c>
    </row>
    <row r="76" spans="1:22" x14ac:dyDescent="0.2">
      <c r="A76" s="50" t="s">
        <v>233</v>
      </c>
      <c r="B76" s="50" t="s">
        <v>159</v>
      </c>
      <c r="C76" s="50" t="s">
        <v>43</v>
      </c>
      <c r="D76" s="50">
        <v>12.195999755859376</v>
      </c>
      <c r="E76" s="50">
        <v>9616</v>
      </c>
      <c r="F76" s="50">
        <v>3198</v>
      </c>
      <c r="G76" s="50">
        <v>3150</v>
      </c>
      <c r="H76" s="50">
        <v>788.4552470067199</v>
      </c>
      <c r="I76" s="50">
        <v>262.21712561641954</v>
      </c>
      <c r="J76" s="50">
        <v>5345</v>
      </c>
      <c r="K76" s="50">
        <v>4445</v>
      </c>
      <c r="L76" s="50">
        <v>470</v>
      </c>
      <c r="M76" s="50">
        <v>290</v>
      </c>
      <c r="N76" s="261">
        <v>5.4256314312441531E-2</v>
      </c>
      <c r="O76" s="50">
        <v>45</v>
      </c>
      <c r="P76" s="50">
        <v>50</v>
      </c>
      <c r="Q76" s="50">
        <v>95</v>
      </c>
      <c r="R76" s="261">
        <v>1.7773620205799812E-2</v>
      </c>
      <c r="S76" s="50">
        <v>10</v>
      </c>
      <c r="T76" s="50">
        <v>0</v>
      </c>
      <c r="U76" s="50">
        <v>30</v>
      </c>
      <c r="V76" s="77" t="s">
        <v>7</v>
      </c>
    </row>
    <row r="77" spans="1:22" x14ac:dyDescent="0.2">
      <c r="A77" s="50" t="s">
        <v>234</v>
      </c>
      <c r="B77" s="50" t="s">
        <v>159</v>
      </c>
      <c r="C77" s="50" t="s">
        <v>43</v>
      </c>
      <c r="D77" s="50">
        <v>1.520399932861328</v>
      </c>
      <c r="E77" s="50">
        <v>4294</v>
      </c>
      <c r="F77" s="50">
        <v>1692</v>
      </c>
      <c r="G77" s="50">
        <v>1678</v>
      </c>
      <c r="H77" s="50">
        <v>2824.2568992481306</v>
      </c>
      <c r="I77" s="50">
        <v>1112.8650846594869</v>
      </c>
      <c r="J77" s="50">
        <v>1925</v>
      </c>
      <c r="K77" s="50">
        <v>1425</v>
      </c>
      <c r="L77" s="50">
        <v>175</v>
      </c>
      <c r="M77" s="50">
        <v>240</v>
      </c>
      <c r="N77" s="261">
        <v>0.12467532467532468</v>
      </c>
      <c r="O77" s="50">
        <v>65</v>
      </c>
      <c r="P77" s="50">
        <v>15</v>
      </c>
      <c r="Q77" s="50">
        <v>80</v>
      </c>
      <c r="R77" s="261">
        <v>4.1558441558441558E-2</v>
      </c>
      <c r="S77" s="50">
        <v>0</v>
      </c>
      <c r="T77" s="50">
        <v>0</v>
      </c>
      <c r="U77" s="50">
        <v>10</v>
      </c>
      <c r="V77" s="77" t="s">
        <v>7</v>
      </c>
    </row>
    <row r="78" spans="1:22" x14ac:dyDescent="0.2">
      <c r="A78" s="51" t="s">
        <v>320</v>
      </c>
      <c r="B78" s="51" t="s">
        <v>159</v>
      </c>
      <c r="C78" s="51" t="s">
        <v>43</v>
      </c>
      <c r="D78" s="51">
        <v>1.1940000152587891</v>
      </c>
      <c r="E78" s="51">
        <v>3186</v>
      </c>
      <c r="F78" s="51">
        <v>1292</v>
      </c>
      <c r="G78" s="51">
        <v>1273</v>
      </c>
      <c r="H78" s="51">
        <v>2668.3416744424935</v>
      </c>
      <c r="I78" s="51">
        <v>1082.0770380978347</v>
      </c>
      <c r="J78" s="51">
        <v>1640</v>
      </c>
      <c r="K78" s="51">
        <v>1010</v>
      </c>
      <c r="L78" s="51">
        <v>130</v>
      </c>
      <c r="M78" s="51">
        <v>335</v>
      </c>
      <c r="N78" s="262">
        <v>0.20426829268292682</v>
      </c>
      <c r="O78" s="51">
        <v>95</v>
      </c>
      <c r="P78" s="51">
        <v>60</v>
      </c>
      <c r="Q78" s="51">
        <v>155</v>
      </c>
      <c r="R78" s="262">
        <v>9.451219512195122E-2</v>
      </c>
      <c r="S78" s="51">
        <v>0</v>
      </c>
      <c r="T78" s="51">
        <v>0</v>
      </c>
      <c r="U78" s="51">
        <v>10</v>
      </c>
      <c r="V78" s="78" t="s">
        <v>6</v>
      </c>
    </row>
    <row r="79" spans="1:22" x14ac:dyDescent="0.2">
      <c r="A79" s="50" t="s">
        <v>235</v>
      </c>
      <c r="B79" s="50" t="s">
        <v>159</v>
      </c>
      <c r="C79" s="50" t="s">
        <v>43</v>
      </c>
      <c r="D79" s="50">
        <v>2.2980999755859375</v>
      </c>
      <c r="E79" s="50">
        <v>4528</v>
      </c>
      <c r="F79" s="50">
        <v>1949</v>
      </c>
      <c r="G79" s="50">
        <v>1899</v>
      </c>
      <c r="H79" s="50">
        <v>1970.323331492797</v>
      </c>
      <c r="I79" s="50">
        <v>848.0919110157821</v>
      </c>
      <c r="J79" s="50">
        <v>2260</v>
      </c>
      <c r="K79" s="50">
        <v>1575</v>
      </c>
      <c r="L79" s="50">
        <v>190</v>
      </c>
      <c r="M79" s="50">
        <v>345</v>
      </c>
      <c r="N79" s="261">
        <v>0.15265486725663716</v>
      </c>
      <c r="O79" s="50">
        <v>90</v>
      </c>
      <c r="P79" s="50">
        <v>50</v>
      </c>
      <c r="Q79" s="50">
        <v>140</v>
      </c>
      <c r="R79" s="261">
        <v>6.1946902654867256E-2</v>
      </c>
      <c r="S79" s="50">
        <v>0</v>
      </c>
      <c r="T79" s="50">
        <v>0</v>
      </c>
      <c r="U79" s="50">
        <v>0</v>
      </c>
      <c r="V79" s="77" t="s">
        <v>7</v>
      </c>
    </row>
    <row r="80" spans="1:22" x14ac:dyDescent="0.2">
      <c r="A80" s="52" t="s">
        <v>186</v>
      </c>
      <c r="B80" s="52" t="s">
        <v>159</v>
      </c>
      <c r="C80" s="52" t="s">
        <v>43</v>
      </c>
      <c r="D80" s="52">
        <v>1.2368000030517579</v>
      </c>
      <c r="E80" s="52">
        <v>2625</v>
      </c>
      <c r="F80" s="52">
        <v>1271</v>
      </c>
      <c r="G80" s="52">
        <v>1230</v>
      </c>
      <c r="H80" s="52">
        <v>2122.412672641422</v>
      </c>
      <c r="I80" s="52">
        <v>1027.6520026389512</v>
      </c>
      <c r="J80" s="52">
        <v>1340</v>
      </c>
      <c r="K80" s="52">
        <v>895</v>
      </c>
      <c r="L80" s="52">
        <v>100</v>
      </c>
      <c r="M80" s="52">
        <v>180</v>
      </c>
      <c r="N80" s="260">
        <v>0.13432835820895522</v>
      </c>
      <c r="O80" s="52">
        <v>125</v>
      </c>
      <c r="P80" s="52">
        <v>35</v>
      </c>
      <c r="Q80" s="52">
        <v>160</v>
      </c>
      <c r="R80" s="260">
        <v>0.11940298507462686</v>
      </c>
      <c r="S80" s="52">
        <v>0</v>
      </c>
      <c r="T80" s="52">
        <v>0</v>
      </c>
      <c r="U80" s="52">
        <v>10</v>
      </c>
      <c r="V80" s="79" t="s">
        <v>5</v>
      </c>
    </row>
    <row r="81" spans="1:22" x14ac:dyDescent="0.2">
      <c r="A81" s="52" t="s">
        <v>187</v>
      </c>
      <c r="B81" s="52" t="s">
        <v>159</v>
      </c>
      <c r="C81" s="52" t="s">
        <v>43</v>
      </c>
      <c r="D81" s="52">
        <v>0.85080001831054686</v>
      </c>
      <c r="E81" s="52">
        <v>3200</v>
      </c>
      <c r="F81" s="52">
        <v>1628</v>
      </c>
      <c r="G81" s="52">
        <v>1586</v>
      </c>
      <c r="H81" s="52">
        <v>3761.1658805018756</v>
      </c>
      <c r="I81" s="52">
        <v>1913.4931417053292</v>
      </c>
      <c r="J81" s="52">
        <v>1725</v>
      </c>
      <c r="K81" s="52">
        <v>1005</v>
      </c>
      <c r="L81" s="52">
        <v>125</v>
      </c>
      <c r="M81" s="52">
        <v>280</v>
      </c>
      <c r="N81" s="260">
        <v>0.16231884057971013</v>
      </c>
      <c r="O81" s="52">
        <v>265</v>
      </c>
      <c r="P81" s="52">
        <v>25</v>
      </c>
      <c r="Q81" s="52">
        <v>290</v>
      </c>
      <c r="R81" s="260">
        <v>0.1681159420289855</v>
      </c>
      <c r="S81" s="52">
        <v>0</v>
      </c>
      <c r="T81" s="52">
        <v>0</v>
      </c>
      <c r="U81" s="52">
        <v>10</v>
      </c>
      <c r="V81" s="79" t="s">
        <v>5</v>
      </c>
    </row>
    <row r="82" spans="1:22" x14ac:dyDescent="0.2">
      <c r="A82" s="52" t="s">
        <v>188</v>
      </c>
      <c r="B82" s="52" t="s">
        <v>159</v>
      </c>
      <c r="C82" s="52" t="s">
        <v>43</v>
      </c>
      <c r="D82" s="52">
        <v>1.1195999908447265</v>
      </c>
      <c r="E82" s="52">
        <v>3062</v>
      </c>
      <c r="F82" s="52">
        <v>1338</v>
      </c>
      <c r="G82" s="52">
        <v>1309</v>
      </c>
      <c r="H82" s="52">
        <v>2734.905345693825</v>
      </c>
      <c r="I82" s="52">
        <v>1195.0696775108877</v>
      </c>
      <c r="J82" s="52">
        <v>1820</v>
      </c>
      <c r="K82" s="52">
        <v>1110</v>
      </c>
      <c r="L82" s="52">
        <v>140</v>
      </c>
      <c r="M82" s="52">
        <v>260</v>
      </c>
      <c r="N82" s="260">
        <v>0.14285714285714285</v>
      </c>
      <c r="O82" s="52">
        <v>170</v>
      </c>
      <c r="P82" s="52">
        <v>120</v>
      </c>
      <c r="Q82" s="52">
        <v>290</v>
      </c>
      <c r="R82" s="260">
        <v>0.15934065934065933</v>
      </c>
      <c r="S82" s="52">
        <v>0</v>
      </c>
      <c r="T82" s="52">
        <v>0</v>
      </c>
      <c r="U82" s="52">
        <v>15</v>
      </c>
      <c r="V82" s="79" t="s">
        <v>5</v>
      </c>
    </row>
    <row r="83" spans="1:22" x14ac:dyDescent="0.2">
      <c r="A83" s="52" t="s">
        <v>189</v>
      </c>
      <c r="B83" s="52" t="s">
        <v>159</v>
      </c>
      <c r="C83" s="52" t="s">
        <v>43</v>
      </c>
      <c r="D83" s="52">
        <v>1.6463999938964844</v>
      </c>
      <c r="E83" s="52">
        <v>5544</v>
      </c>
      <c r="F83" s="52">
        <v>3031</v>
      </c>
      <c r="G83" s="52">
        <v>2888</v>
      </c>
      <c r="H83" s="52">
        <v>3367.3469512589008</v>
      </c>
      <c r="I83" s="52">
        <v>1840.9864013827073</v>
      </c>
      <c r="J83" s="52">
        <v>2410</v>
      </c>
      <c r="K83" s="52">
        <v>1175</v>
      </c>
      <c r="L83" s="52">
        <v>155</v>
      </c>
      <c r="M83" s="52">
        <v>340</v>
      </c>
      <c r="N83" s="260">
        <v>0.14107883817427386</v>
      </c>
      <c r="O83" s="52">
        <v>600</v>
      </c>
      <c r="P83" s="52">
        <v>90</v>
      </c>
      <c r="Q83" s="52">
        <v>690</v>
      </c>
      <c r="R83" s="260">
        <v>0.2863070539419087</v>
      </c>
      <c r="S83" s="52">
        <v>0</v>
      </c>
      <c r="T83" s="52">
        <v>10</v>
      </c>
      <c r="U83" s="52">
        <v>45</v>
      </c>
      <c r="V83" s="79" t="s">
        <v>5</v>
      </c>
    </row>
    <row r="84" spans="1:22" x14ac:dyDescent="0.2">
      <c r="A84" s="52" t="s">
        <v>190</v>
      </c>
      <c r="B84" s="52" t="s">
        <v>159</v>
      </c>
      <c r="C84" s="52" t="s">
        <v>43</v>
      </c>
      <c r="D84" s="52">
        <v>1.7996000671386718</v>
      </c>
      <c r="E84" s="52">
        <v>2620</v>
      </c>
      <c r="F84" s="52">
        <v>1271</v>
      </c>
      <c r="G84" s="52">
        <v>1225</v>
      </c>
      <c r="H84" s="52">
        <v>1455.8790299256589</v>
      </c>
      <c r="I84" s="52">
        <v>706.26803321966122</v>
      </c>
      <c r="J84" s="52">
        <v>1280</v>
      </c>
      <c r="K84" s="52">
        <v>745</v>
      </c>
      <c r="L84" s="52">
        <v>85</v>
      </c>
      <c r="M84" s="52">
        <v>170</v>
      </c>
      <c r="N84" s="260">
        <v>0.1328125</v>
      </c>
      <c r="O84" s="52">
        <v>215</v>
      </c>
      <c r="P84" s="52">
        <v>60</v>
      </c>
      <c r="Q84" s="52">
        <v>275</v>
      </c>
      <c r="R84" s="260">
        <v>0.21484375</v>
      </c>
      <c r="S84" s="52">
        <v>0</v>
      </c>
      <c r="T84" s="52">
        <v>0</v>
      </c>
      <c r="U84" s="52">
        <v>10</v>
      </c>
      <c r="V84" s="79" t="s">
        <v>5</v>
      </c>
    </row>
    <row r="85" spans="1:22" x14ac:dyDescent="0.2">
      <c r="A85" s="50" t="s">
        <v>236</v>
      </c>
      <c r="B85" s="50" t="s">
        <v>159</v>
      </c>
      <c r="C85" s="50" t="s">
        <v>43</v>
      </c>
      <c r="D85" s="50">
        <v>12.852299804687499</v>
      </c>
      <c r="E85" s="50">
        <v>4246</v>
      </c>
      <c r="F85" s="50">
        <v>1413</v>
      </c>
      <c r="G85" s="50">
        <v>1400</v>
      </c>
      <c r="H85" s="50">
        <v>330.36888841103723</v>
      </c>
      <c r="I85" s="50">
        <v>109.94141293565606</v>
      </c>
      <c r="J85" s="50">
        <v>2155</v>
      </c>
      <c r="K85" s="50">
        <v>1555</v>
      </c>
      <c r="L85" s="50">
        <v>245</v>
      </c>
      <c r="M85" s="50">
        <v>215</v>
      </c>
      <c r="N85" s="261">
        <v>9.9767981438515077E-2</v>
      </c>
      <c r="O85" s="50">
        <v>85</v>
      </c>
      <c r="P85" s="50">
        <v>40</v>
      </c>
      <c r="Q85" s="50">
        <v>125</v>
      </c>
      <c r="R85" s="261">
        <v>5.8004640371229696E-2</v>
      </c>
      <c r="S85" s="50">
        <v>0</v>
      </c>
      <c r="T85" s="50">
        <v>0</v>
      </c>
      <c r="U85" s="50">
        <v>10</v>
      </c>
      <c r="V85" s="77" t="s">
        <v>7</v>
      </c>
    </row>
    <row r="86" spans="1:22" x14ac:dyDescent="0.2">
      <c r="A86" s="50" t="s">
        <v>237</v>
      </c>
      <c r="B86" s="50" t="s">
        <v>159</v>
      </c>
      <c r="C86" s="50" t="s">
        <v>43</v>
      </c>
      <c r="D86" s="50">
        <v>3.6502999877929687</v>
      </c>
      <c r="E86" s="50">
        <v>5488</v>
      </c>
      <c r="F86" s="50">
        <v>1896</v>
      </c>
      <c r="G86" s="50">
        <v>1877</v>
      </c>
      <c r="H86" s="50">
        <v>1503.4380786106665</v>
      </c>
      <c r="I86" s="50">
        <v>519.40936535091532</v>
      </c>
      <c r="J86" s="50">
        <v>3180</v>
      </c>
      <c r="K86" s="50">
        <v>2570</v>
      </c>
      <c r="L86" s="50">
        <v>140</v>
      </c>
      <c r="M86" s="50">
        <v>350</v>
      </c>
      <c r="N86" s="261">
        <v>0.11006289308176101</v>
      </c>
      <c r="O86" s="50">
        <v>85</v>
      </c>
      <c r="P86" s="50">
        <v>15</v>
      </c>
      <c r="Q86" s="50">
        <v>100</v>
      </c>
      <c r="R86" s="261">
        <v>3.1446540880503145E-2</v>
      </c>
      <c r="S86" s="50">
        <v>0</v>
      </c>
      <c r="T86" s="50">
        <v>10</v>
      </c>
      <c r="U86" s="50">
        <v>15</v>
      </c>
      <c r="V86" s="77" t="s">
        <v>7</v>
      </c>
    </row>
    <row r="87" spans="1:22" x14ac:dyDescent="0.2">
      <c r="A87" s="50" t="s">
        <v>238</v>
      </c>
      <c r="B87" s="50" t="s">
        <v>159</v>
      </c>
      <c r="C87" s="50" t="s">
        <v>43</v>
      </c>
      <c r="D87" s="50">
        <v>2.4158000183105468</v>
      </c>
      <c r="E87" s="50">
        <v>3613</v>
      </c>
      <c r="F87" s="50">
        <v>1458</v>
      </c>
      <c r="G87" s="50">
        <v>1450</v>
      </c>
      <c r="H87" s="50">
        <v>1495.5708140637803</v>
      </c>
      <c r="I87" s="50">
        <v>603.5267774439501</v>
      </c>
      <c r="J87" s="50">
        <v>1620</v>
      </c>
      <c r="K87" s="50">
        <v>1130</v>
      </c>
      <c r="L87" s="50">
        <v>170</v>
      </c>
      <c r="M87" s="50">
        <v>210</v>
      </c>
      <c r="N87" s="261">
        <v>0.12962962962962962</v>
      </c>
      <c r="O87" s="50">
        <v>75</v>
      </c>
      <c r="P87" s="50">
        <v>30</v>
      </c>
      <c r="Q87" s="50">
        <v>105</v>
      </c>
      <c r="R87" s="261">
        <v>6.4814814814814811E-2</v>
      </c>
      <c r="S87" s="50">
        <v>0</v>
      </c>
      <c r="T87" s="50">
        <v>0</v>
      </c>
      <c r="U87" s="50">
        <v>10</v>
      </c>
      <c r="V87" s="77" t="s">
        <v>7</v>
      </c>
    </row>
    <row r="88" spans="1:22" x14ac:dyDescent="0.2">
      <c r="A88" s="50" t="s">
        <v>239</v>
      </c>
      <c r="B88" s="50" t="s">
        <v>159</v>
      </c>
      <c r="C88" s="50" t="s">
        <v>43</v>
      </c>
      <c r="D88" s="50">
        <v>0.79699996948242191</v>
      </c>
      <c r="E88" s="50">
        <v>2089</v>
      </c>
      <c r="F88" s="50">
        <v>888</v>
      </c>
      <c r="G88" s="50">
        <v>880</v>
      </c>
      <c r="H88" s="50">
        <v>2621.0791467866843</v>
      </c>
      <c r="I88" s="50">
        <v>1114.1782107929994</v>
      </c>
      <c r="J88" s="50">
        <v>1055</v>
      </c>
      <c r="K88" s="50">
        <v>775</v>
      </c>
      <c r="L88" s="50">
        <v>105</v>
      </c>
      <c r="M88" s="50">
        <v>120</v>
      </c>
      <c r="N88" s="261">
        <v>0.11374407582938388</v>
      </c>
      <c r="O88" s="50">
        <v>35</v>
      </c>
      <c r="P88" s="50">
        <v>15</v>
      </c>
      <c r="Q88" s="50">
        <v>50</v>
      </c>
      <c r="R88" s="261">
        <v>4.7393364928909949E-2</v>
      </c>
      <c r="S88" s="50">
        <v>0</v>
      </c>
      <c r="T88" s="50">
        <v>10</v>
      </c>
      <c r="U88" s="50">
        <v>0</v>
      </c>
      <c r="V88" s="77" t="s">
        <v>7</v>
      </c>
    </row>
    <row r="89" spans="1:22" x14ac:dyDescent="0.2">
      <c r="A89" s="50" t="s">
        <v>240</v>
      </c>
      <c r="B89" s="50" t="s">
        <v>159</v>
      </c>
      <c r="C89" s="50" t="s">
        <v>43</v>
      </c>
      <c r="D89" s="50">
        <v>1.5764999389648438</v>
      </c>
      <c r="E89" s="50">
        <v>4654</v>
      </c>
      <c r="F89" s="50">
        <v>1945</v>
      </c>
      <c r="G89" s="50">
        <v>1924</v>
      </c>
      <c r="H89" s="50">
        <v>2952.1092167348224</v>
      </c>
      <c r="I89" s="50">
        <v>1233.7456868391125</v>
      </c>
      <c r="J89" s="50">
        <v>2280</v>
      </c>
      <c r="K89" s="50">
        <v>1570</v>
      </c>
      <c r="L89" s="50">
        <v>205</v>
      </c>
      <c r="M89" s="50">
        <v>380</v>
      </c>
      <c r="N89" s="261">
        <v>0.16666666666666666</v>
      </c>
      <c r="O89" s="50">
        <v>80</v>
      </c>
      <c r="P89" s="50">
        <v>30</v>
      </c>
      <c r="Q89" s="50">
        <v>110</v>
      </c>
      <c r="R89" s="261">
        <v>4.8245614035087717E-2</v>
      </c>
      <c r="S89" s="50">
        <v>0</v>
      </c>
      <c r="T89" s="50">
        <v>0</v>
      </c>
      <c r="U89" s="50">
        <v>15</v>
      </c>
      <c r="V89" s="77" t="s">
        <v>7</v>
      </c>
    </row>
    <row r="90" spans="1:22" x14ac:dyDescent="0.2">
      <c r="A90" s="50" t="s">
        <v>241</v>
      </c>
      <c r="B90" s="50" t="s">
        <v>159</v>
      </c>
      <c r="C90" s="50" t="s">
        <v>43</v>
      </c>
      <c r="D90" s="50">
        <v>1.6472999572753906</v>
      </c>
      <c r="E90" s="50">
        <v>3528</v>
      </c>
      <c r="F90" s="50">
        <v>1294</v>
      </c>
      <c r="G90" s="50">
        <v>1279</v>
      </c>
      <c r="H90" s="50">
        <v>2141.6864514676849</v>
      </c>
      <c r="I90" s="50">
        <v>785.52785379795466</v>
      </c>
      <c r="J90" s="50">
        <v>2090</v>
      </c>
      <c r="K90" s="50">
        <v>1610</v>
      </c>
      <c r="L90" s="50">
        <v>215</v>
      </c>
      <c r="M90" s="50">
        <v>215</v>
      </c>
      <c r="N90" s="261">
        <v>0.10287081339712918</v>
      </c>
      <c r="O90" s="50">
        <v>30</v>
      </c>
      <c r="P90" s="50">
        <v>10</v>
      </c>
      <c r="Q90" s="50">
        <v>40</v>
      </c>
      <c r="R90" s="261">
        <v>1.9138755980861243E-2</v>
      </c>
      <c r="S90" s="50">
        <v>0</v>
      </c>
      <c r="T90" s="50">
        <v>0</v>
      </c>
      <c r="U90" s="50">
        <v>0</v>
      </c>
      <c r="V90" s="77" t="s">
        <v>7</v>
      </c>
    </row>
    <row r="91" spans="1:22" x14ac:dyDescent="0.2">
      <c r="A91" s="50" t="s">
        <v>242</v>
      </c>
      <c r="B91" s="50" t="s">
        <v>159</v>
      </c>
      <c r="C91" s="50" t="s">
        <v>43</v>
      </c>
      <c r="D91" s="50">
        <v>1.6150999450683594</v>
      </c>
      <c r="E91" s="50">
        <v>5194</v>
      </c>
      <c r="F91" s="50">
        <v>2127</v>
      </c>
      <c r="G91" s="50">
        <v>2098</v>
      </c>
      <c r="H91" s="50">
        <v>3215.9000536528179</v>
      </c>
      <c r="I91" s="50">
        <v>1316.9463639044172</v>
      </c>
      <c r="J91" s="50">
        <v>2560</v>
      </c>
      <c r="K91" s="50">
        <v>1765</v>
      </c>
      <c r="L91" s="50">
        <v>230</v>
      </c>
      <c r="M91" s="50">
        <v>435</v>
      </c>
      <c r="N91" s="261">
        <v>0.169921875</v>
      </c>
      <c r="O91" s="50">
        <v>40</v>
      </c>
      <c r="P91" s="50">
        <v>40</v>
      </c>
      <c r="Q91" s="50">
        <v>80</v>
      </c>
      <c r="R91" s="261">
        <v>3.125E-2</v>
      </c>
      <c r="S91" s="50">
        <v>25</v>
      </c>
      <c r="T91" s="50">
        <v>0</v>
      </c>
      <c r="U91" s="50">
        <v>25</v>
      </c>
      <c r="V91" s="77" t="s">
        <v>7</v>
      </c>
    </row>
    <row r="92" spans="1:22" x14ac:dyDescent="0.2">
      <c r="A92" s="50" t="s">
        <v>243</v>
      </c>
      <c r="B92" s="50" t="s">
        <v>159</v>
      </c>
      <c r="C92" s="50" t="s">
        <v>43</v>
      </c>
      <c r="D92" s="50">
        <v>1.6139999389648438</v>
      </c>
      <c r="E92" s="50">
        <v>4855</v>
      </c>
      <c r="F92" s="50">
        <v>2075</v>
      </c>
      <c r="G92" s="50">
        <v>2045</v>
      </c>
      <c r="H92" s="50">
        <v>3008.0546366772519</v>
      </c>
      <c r="I92" s="50">
        <v>1285.6258230906894</v>
      </c>
      <c r="J92" s="50">
        <v>2500</v>
      </c>
      <c r="K92" s="50">
        <v>1695</v>
      </c>
      <c r="L92" s="50">
        <v>220</v>
      </c>
      <c r="M92" s="50">
        <v>375</v>
      </c>
      <c r="N92" s="261">
        <v>0.15</v>
      </c>
      <c r="O92" s="50">
        <v>170</v>
      </c>
      <c r="P92" s="50">
        <v>40</v>
      </c>
      <c r="Q92" s="50">
        <v>210</v>
      </c>
      <c r="R92" s="261">
        <v>8.4000000000000005E-2</v>
      </c>
      <c r="S92" s="50">
        <v>0</v>
      </c>
      <c r="T92" s="50">
        <v>0</v>
      </c>
      <c r="U92" s="50">
        <v>0</v>
      </c>
      <c r="V92" s="77" t="s">
        <v>7</v>
      </c>
    </row>
    <row r="93" spans="1:22" x14ac:dyDescent="0.2">
      <c r="A93" s="52" t="s">
        <v>191</v>
      </c>
      <c r="B93" s="52" t="s">
        <v>159</v>
      </c>
      <c r="C93" s="52" t="s">
        <v>43</v>
      </c>
      <c r="D93" s="52">
        <v>1.1343000030517578</v>
      </c>
      <c r="E93" s="52">
        <v>6103</v>
      </c>
      <c r="F93" s="52">
        <v>2441</v>
      </c>
      <c r="G93" s="52">
        <v>2397</v>
      </c>
      <c r="H93" s="52">
        <v>5380.410811584492</v>
      </c>
      <c r="I93" s="52">
        <v>2151.9880044367924</v>
      </c>
      <c r="J93" s="52">
        <v>2895</v>
      </c>
      <c r="K93" s="52">
        <v>1815</v>
      </c>
      <c r="L93" s="52">
        <v>205</v>
      </c>
      <c r="M93" s="52">
        <v>500</v>
      </c>
      <c r="N93" s="260">
        <v>0.17271157167530224</v>
      </c>
      <c r="O93" s="52">
        <v>300</v>
      </c>
      <c r="P93" s="52">
        <v>45</v>
      </c>
      <c r="Q93" s="52">
        <v>345</v>
      </c>
      <c r="R93" s="260">
        <v>0.11917098445595854</v>
      </c>
      <c r="S93" s="52">
        <v>0</v>
      </c>
      <c r="T93" s="52">
        <v>10</v>
      </c>
      <c r="U93" s="52">
        <v>25</v>
      </c>
      <c r="V93" s="79" t="s">
        <v>5</v>
      </c>
    </row>
    <row r="94" spans="1:22" x14ac:dyDescent="0.2">
      <c r="A94" s="50" t="s">
        <v>244</v>
      </c>
      <c r="B94" s="50" t="s">
        <v>159</v>
      </c>
      <c r="C94" s="50" t="s">
        <v>43</v>
      </c>
      <c r="D94" s="50">
        <v>1.3778999328613282</v>
      </c>
      <c r="E94" s="50">
        <v>3678</v>
      </c>
      <c r="F94" s="50">
        <v>1840</v>
      </c>
      <c r="G94" s="50">
        <v>1774</v>
      </c>
      <c r="H94" s="50">
        <v>2669.2794681848309</v>
      </c>
      <c r="I94" s="50">
        <v>1335.3654761990454</v>
      </c>
      <c r="J94" s="50">
        <v>1965</v>
      </c>
      <c r="K94" s="50">
        <v>1330</v>
      </c>
      <c r="L94" s="50">
        <v>205</v>
      </c>
      <c r="M94" s="50">
        <v>300</v>
      </c>
      <c r="N94" s="261">
        <v>0.15267175572519084</v>
      </c>
      <c r="O94" s="50">
        <v>105</v>
      </c>
      <c r="P94" s="50">
        <v>10</v>
      </c>
      <c r="Q94" s="50">
        <v>115</v>
      </c>
      <c r="R94" s="261">
        <v>5.8524173027989825E-2</v>
      </c>
      <c r="S94" s="50">
        <v>0</v>
      </c>
      <c r="T94" s="50">
        <v>0</v>
      </c>
      <c r="U94" s="50">
        <v>10</v>
      </c>
      <c r="V94" s="77" t="s">
        <v>7</v>
      </c>
    </row>
    <row r="95" spans="1:22" x14ac:dyDescent="0.2">
      <c r="A95" s="50" t="s">
        <v>245</v>
      </c>
      <c r="B95" s="50" t="s">
        <v>159</v>
      </c>
      <c r="C95" s="50" t="s">
        <v>43</v>
      </c>
      <c r="D95" s="50">
        <v>1.0881999969482421</v>
      </c>
      <c r="E95" s="50">
        <v>2738</v>
      </c>
      <c r="F95" s="50">
        <v>1192</v>
      </c>
      <c r="G95" s="50">
        <v>1181</v>
      </c>
      <c r="H95" s="50">
        <v>2516.0816097026941</v>
      </c>
      <c r="I95" s="50">
        <v>1095.3868804841532</v>
      </c>
      <c r="J95" s="50">
        <v>1335</v>
      </c>
      <c r="K95" s="50">
        <v>895</v>
      </c>
      <c r="L95" s="50">
        <v>90</v>
      </c>
      <c r="M95" s="50">
        <v>235</v>
      </c>
      <c r="N95" s="261">
        <v>0.17602996254681649</v>
      </c>
      <c r="O95" s="50">
        <v>90</v>
      </c>
      <c r="P95" s="50">
        <v>15</v>
      </c>
      <c r="Q95" s="50">
        <v>105</v>
      </c>
      <c r="R95" s="261">
        <v>7.8651685393258425E-2</v>
      </c>
      <c r="S95" s="50">
        <v>0</v>
      </c>
      <c r="T95" s="50">
        <v>0</v>
      </c>
      <c r="U95" s="50">
        <v>15</v>
      </c>
      <c r="V95" s="77" t="s">
        <v>7</v>
      </c>
    </row>
    <row r="96" spans="1:22" x14ac:dyDescent="0.2">
      <c r="A96" s="50" t="s">
        <v>246</v>
      </c>
      <c r="B96" s="50" t="s">
        <v>159</v>
      </c>
      <c r="C96" s="50" t="s">
        <v>43</v>
      </c>
      <c r="D96" s="50">
        <v>1.3597000122070313</v>
      </c>
      <c r="E96" s="50">
        <v>3524</v>
      </c>
      <c r="F96" s="50">
        <v>1609</v>
      </c>
      <c r="G96" s="50">
        <v>1583</v>
      </c>
      <c r="H96" s="50">
        <v>2591.7481564774944</v>
      </c>
      <c r="I96" s="50">
        <v>1183.3492575971306</v>
      </c>
      <c r="J96" s="50">
        <v>1815</v>
      </c>
      <c r="K96" s="50">
        <v>1215</v>
      </c>
      <c r="L96" s="50">
        <v>110</v>
      </c>
      <c r="M96" s="50">
        <v>335</v>
      </c>
      <c r="N96" s="261">
        <v>0.18457300275482094</v>
      </c>
      <c r="O96" s="50">
        <v>90</v>
      </c>
      <c r="P96" s="50">
        <v>55</v>
      </c>
      <c r="Q96" s="50">
        <v>145</v>
      </c>
      <c r="R96" s="261">
        <v>7.9889807162534437E-2</v>
      </c>
      <c r="S96" s="50">
        <v>0</v>
      </c>
      <c r="T96" s="50">
        <v>0</v>
      </c>
      <c r="U96" s="50">
        <v>10</v>
      </c>
      <c r="V96" s="77" t="s">
        <v>7</v>
      </c>
    </row>
    <row r="97" spans="1:22" x14ac:dyDescent="0.2">
      <c r="A97" s="50" t="s">
        <v>247</v>
      </c>
      <c r="B97" s="50" t="s">
        <v>159</v>
      </c>
      <c r="C97" s="50" t="s">
        <v>43</v>
      </c>
      <c r="D97" s="50">
        <v>2.0850999450683592</v>
      </c>
      <c r="E97" s="50">
        <v>5159</v>
      </c>
      <c r="F97" s="50">
        <v>2460</v>
      </c>
      <c r="G97" s="50">
        <v>2433</v>
      </c>
      <c r="H97" s="50">
        <v>2474.2219250458347</v>
      </c>
      <c r="I97" s="50">
        <v>1179.7995610802004</v>
      </c>
      <c r="J97" s="50">
        <v>2440</v>
      </c>
      <c r="K97" s="50">
        <v>1695</v>
      </c>
      <c r="L97" s="50">
        <v>220</v>
      </c>
      <c r="M97" s="50">
        <v>375</v>
      </c>
      <c r="N97" s="261">
        <v>0.15368852459016394</v>
      </c>
      <c r="O97" s="50">
        <v>95</v>
      </c>
      <c r="P97" s="50">
        <v>35</v>
      </c>
      <c r="Q97" s="50">
        <v>130</v>
      </c>
      <c r="R97" s="261">
        <v>5.3278688524590161E-2</v>
      </c>
      <c r="S97" s="50">
        <v>0</v>
      </c>
      <c r="T97" s="50">
        <v>0</v>
      </c>
      <c r="U97" s="50">
        <v>15</v>
      </c>
      <c r="V97" s="77" t="s">
        <v>7</v>
      </c>
    </row>
    <row r="98" spans="1:22" x14ac:dyDescent="0.2">
      <c r="A98" s="50" t="s">
        <v>248</v>
      </c>
      <c r="B98" s="50" t="s">
        <v>159</v>
      </c>
      <c r="C98" s="50" t="s">
        <v>43</v>
      </c>
      <c r="D98" s="50">
        <v>1.5867999267578126</v>
      </c>
      <c r="E98" s="50">
        <v>5875</v>
      </c>
      <c r="F98" s="50">
        <v>2084</v>
      </c>
      <c r="G98" s="50">
        <v>2069</v>
      </c>
      <c r="H98" s="50">
        <v>3702.4201356020603</v>
      </c>
      <c r="I98" s="50">
        <v>1313.3350744842032</v>
      </c>
      <c r="J98" s="50">
        <v>3155</v>
      </c>
      <c r="K98" s="50">
        <v>2315</v>
      </c>
      <c r="L98" s="50">
        <v>300</v>
      </c>
      <c r="M98" s="50">
        <v>355</v>
      </c>
      <c r="N98" s="261">
        <v>0.11251980982567353</v>
      </c>
      <c r="O98" s="50">
        <v>140</v>
      </c>
      <c r="P98" s="50">
        <v>15</v>
      </c>
      <c r="Q98" s="50">
        <v>155</v>
      </c>
      <c r="R98" s="261">
        <v>4.9128367670364499E-2</v>
      </c>
      <c r="S98" s="50">
        <v>0</v>
      </c>
      <c r="T98" s="50">
        <v>15</v>
      </c>
      <c r="U98" s="50">
        <v>10</v>
      </c>
      <c r="V98" s="77" t="s">
        <v>7</v>
      </c>
    </row>
    <row r="99" spans="1:22" x14ac:dyDescent="0.2">
      <c r="A99" s="50" t="s">
        <v>249</v>
      </c>
      <c r="B99" s="50" t="s">
        <v>159</v>
      </c>
      <c r="C99" s="50" t="s">
        <v>43</v>
      </c>
      <c r="D99" s="50">
        <v>3.7145999145507811</v>
      </c>
      <c r="E99" s="50">
        <v>6798</v>
      </c>
      <c r="F99" s="50">
        <v>2252</v>
      </c>
      <c r="G99" s="50">
        <v>2238</v>
      </c>
      <c r="H99" s="50">
        <v>1830.0759587515645</v>
      </c>
      <c r="I99" s="50">
        <v>606.25640763585216</v>
      </c>
      <c r="J99" s="50">
        <v>3830</v>
      </c>
      <c r="K99" s="50">
        <v>2975</v>
      </c>
      <c r="L99" s="50">
        <v>400</v>
      </c>
      <c r="M99" s="50">
        <v>300</v>
      </c>
      <c r="N99" s="261">
        <v>7.8328981723237601E-2</v>
      </c>
      <c r="O99" s="50">
        <v>80</v>
      </c>
      <c r="P99" s="50">
        <v>40</v>
      </c>
      <c r="Q99" s="50">
        <v>120</v>
      </c>
      <c r="R99" s="261">
        <v>3.1331592689295036E-2</v>
      </c>
      <c r="S99" s="50">
        <v>15</v>
      </c>
      <c r="T99" s="50">
        <v>10</v>
      </c>
      <c r="U99" s="50">
        <v>15</v>
      </c>
      <c r="V99" s="77" t="s">
        <v>7</v>
      </c>
    </row>
    <row r="100" spans="1:22" x14ac:dyDescent="0.2">
      <c r="A100" s="50" t="s">
        <v>250</v>
      </c>
      <c r="B100" s="50" t="s">
        <v>159</v>
      </c>
      <c r="C100" s="50" t="s">
        <v>43</v>
      </c>
      <c r="D100" s="50">
        <v>12.0025</v>
      </c>
      <c r="E100" s="50">
        <v>6068</v>
      </c>
      <c r="F100" s="50">
        <v>2028</v>
      </c>
      <c r="G100" s="50">
        <v>2004</v>
      </c>
      <c r="H100" s="50">
        <v>505.56134138721103</v>
      </c>
      <c r="I100" s="50">
        <v>168.9647990002083</v>
      </c>
      <c r="J100" s="50">
        <v>3260</v>
      </c>
      <c r="K100" s="50">
        <v>2655</v>
      </c>
      <c r="L100" s="50">
        <v>305</v>
      </c>
      <c r="M100" s="50">
        <v>225</v>
      </c>
      <c r="N100" s="261">
        <v>6.9018404907975464E-2</v>
      </c>
      <c r="O100" s="50">
        <v>30</v>
      </c>
      <c r="P100" s="50">
        <v>20</v>
      </c>
      <c r="Q100" s="50">
        <v>50</v>
      </c>
      <c r="R100" s="261">
        <v>1.5337423312883436E-2</v>
      </c>
      <c r="S100" s="50">
        <v>0</v>
      </c>
      <c r="T100" s="50">
        <v>10</v>
      </c>
      <c r="U100" s="50">
        <v>10</v>
      </c>
      <c r="V100" s="77" t="s">
        <v>7</v>
      </c>
    </row>
    <row r="101" spans="1:22" x14ac:dyDescent="0.2">
      <c r="A101" s="50" t="s">
        <v>251</v>
      </c>
      <c r="B101" s="50" t="s">
        <v>159</v>
      </c>
      <c r="C101" s="50" t="s">
        <v>43</v>
      </c>
      <c r="D101" s="50">
        <v>0.87309997558593755</v>
      </c>
      <c r="E101" s="50">
        <v>3407</v>
      </c>
      <c r="F101" s="50">
        <v>1531</v>
      </c>
      <c r="G101" s="50">
        <v>1518</v>
      </c>
      <c r="H101" s="50">
        <v>3902.187716490957</v>
      </c>
      <c r="I101" s="50">
        <v>1753.5219823738348</v>
      </c>
      <c r="J101" s="50">
        <v>1580</v>
      </c>
      <c r="K101" s="50">
        <v>1055</v>
      </c>
      <c r="L101" s="50">
        <v>125</v>
      </c>
      <c r="M101" s="50">
        <v>270</v>
      </c>
      <c r="N101" s="261">
        <v>0.17088607594936708</v>
      </c>
      <c r="O101" s="50">
        <v>110</v>
      </c>
      <c r="P101" s="50">
        <v>15</v>
      </c>
      <c r="Q101" s="50">
        <v>125</v>
      </c>
      <c r="R101" s="261">
        <v>7.9113924050632917E-2</v>
      </c>
      <c r="S101" s="50">
        <v>0</v>
      </c>
      <c r="T101" s="50">
        <v>0</v>
      </c>
      <c r="U101" s="50">
        <v>0</v>
      </c>
      <c r="V101" s="77" t="s">
        <v>7</v>
      </c>
    </row>
    <row r="102" spans="1:22" x14ac:dyDescent="0.2">
      <c r="A102" s="51" t="s">
        <v>321</v>
      </c>
      <c r="B102" s="51" t="s">
        <v>159</v>
      </c>
      <c r="C102" s="51" t="s">
        <v>43</v>
      </c>
      <c r="D102" s="51">
        <v>1.094000015258789</v>
      </c>
      <c r="E102" s="51">
        <v>4150</v>
      </c>
      <c r="F102" s="51">
        <v>2037</v>
      </c>
      <c r="G102" s="51">
        <v>1998</v>
      </c>
      <c r="H102" s="51">
        <v>3793.4185942568793</v>
      </c>
      <c r="I102" s="51">
        <v>1861.9743798798224</v>
      </c>
      <c r="J102" s="51">
        <v>1840</v>
      </c>
      <c r="K102" s="51">
        <v>1160</v>
      </c>
      <c r="L102" s="51">
        <v>230</v>
      </c>
      <c r="M102" s="51">
        <v>365</v>
      </c>
      <c r="N102" s="262">
        <v>0.1983695652173913</v>
      </c>
      <c r="O102" s="51">
        <v>80</v>
      </c>
      <c r="P102" s="51">
        <v>0</v>
      </c>
      <c r="Q102" s="51">
        <v>80</v>
      </c>
      <c r="R102" s="262">
        <v>4.3478260869565216E-2</v>
      </c>
      <c r="S102" s="51">
        <v>0</v>
      </c>
      <c r="T102" s="51">
        <v>10</v>
      </c>
      <c r="U102" s="51">
        <v>0</v>
      </c>
      <c r="V102" s="78" t="s">
        <v>6</v>
      </c>
    </row>
    <row r="103" spans="1:22" x14ac:dyDescent="0.2">
      <c r="A103" s="50" t="s">
        <v>252</v>
      </c>
      <c r="B103" s="50" t="s">
        <v>159</v>
      </c>
      <c r="C103" s="50" t="s">
        <v>43</v>
      </c>
      <c r="D103" s="50">
        <v>1.6938999938964843</v>
      </c>
      <c r="E103" s="50">
        <v>4615</v>
      </c>
      <c r="F103" s="50">
        <v>1970</v>
      </c>
      <c r="G103" s="50">
        <v>1950</v>
      </c>
      <c r="H103" s="50">
        <v>2724.4819745137956</v>
      </c>
      <c r="I103" s="50">
        <v>1162.9966391749031</v>
      </c>
      <c r="J103" s="50">
        <v>2045</v>
      </c>
      <c r="K103" s="50">
        <v>1380</v>
      </c>
      <c r="L103" s="50">
        <v>145</v>
      </c>
      <c r="M103" s="50">
        <v>360</v>
      </c>
      <c r="N103" s="261">
        <v>0.17603911980440098</v>
      </c>
      <c r="O103" s="50">
        <v>145</v>
      </c>
      <c r="P103" s="50">
        <v>10</v>
      </c>
      <c r="Q103" s="50">
        <v>155</v>
      </c>
      <c r="R103" s="261">
        <v>7.5794621026894868E-2</v>
      </c>
      <c r="S103" s="50">
        <v>0</v>
      </c>
      <c r="T103" s="50">
        <v>0</v>
      </c>
      <c r="U103" s="50">
        <v>10</v>
      </c>
      <c r="V103" s="77" t="s">
        <v>7</v>
      </c>
    </row>
    <row r="104" spans="1:22" x14ac:dyDescent="0.2">
      <c r="A104" s="50" t="s">
        <v>253</v>
      </c>
      <c r="B104" s="50" t="s">
        <v>159</v>
      </c>
      <c r="C104" s="50" t="s">
        <v>43</v>
      </c>
      <c r="D104" s="50">
        <v>2.1202000427246093</v>
      </c>
      <c r="E104" s="50">
        <v>5428</v>
      </c>
      <c r="F104" s="50">
        <v>1873</v>
      </c>
      <c r="G104" s="50">
        <v>1866</v>
      </c>
      <c r="H104" s="50">
        <v>2560.1357846520136</v>
      </c>
      <c r="I104" s="50">
        <v>883.40720793169146</v>
      </c>
      <c r="J104" s="50">
        <v>3045</v>
      </c>
      <c r="K104" s="50">
        <v>2520</v>
      </c>
      <c r="L104" s="50">
        <v>315</v>
      </c>
      <c r="M104" s="50">
        <v>175</v>
      </c>
      <c r="N104" s="261">
        <v>5.7471264367816091E-2</v>
      </c>
      <c r="O104" s="50">
        <v>10</v>
      </c>
      <c r="P104" s="50">
        <v>15</v>
      </c>
      <c r="Q104" s="50">
        <v>25</v>
      </c>
      <c r="R104" s="261">
        <v>8.2101806239737278E-3</v>
      </c>
      <c r="S104" s="50">
        <v>0</v>
      </c>
      <c r="T104" s="50">
        <v>0</v>
      </c>
      <c r="U104" s="50">
        <v>0</v>
      </c>
      <c r="V104" s="77" t="s">
        <v>7</v>
      </c>
    </row>
    <row r="105" spans="1:22" x14ac:dyDescent="0.2">
      <c r="A105" s="50" t="s">
        <v>254</v>
      </c>
      <c r="B105" s="50" t="s">
        <v>159</v>
      </c>
      <c r="C105" s="50" t="s">
        <v>43</v>
      </c>
      <c r="D105" s="50">
        <v>0.78849998474121097</v>
      </c>
      <c r="E105" s="50">
        <v>4125</v>
      </c>
      <c r="F105" s="50">
        <v>2740</v>
      </c>
      <c r="G105" s="50">
        <v>2678</v>
      </c>
      <c r="H105" s="50">
        <v>5231.452225523939</v>
      </c>
      <c r="I105" s="50">
        <v>3474.9525085904465</v>
      </c>
      <c r="J105" s="50">
        <v>1335</v>
      </c>
      <c r="K105" s="50">
        <v>975</v>
      </c>
      <c r="L105" s="50">
        <v>125</v>
      </c>
      <c r="M105" s="50">
        <v>165</v>
      </c>
      <c r="N105" s="261">
        <v>0.12359550561797752</v>
      </c>
      <c r="O105" s="50">
        <v>55</v>
      </c>
      <c r="P105" s="50">
        <v>10</v>
      </c>
      <c r="Q105" s="50">
        <v>65</v>
      </c>
      <c r="R105" s="261">
        <v>4.8689138576779027E-2</v>
      </c>
      <c r="S105" s="50">
        <v>0</v>
      </c>
      <c r="T105" s="50">
        <v>0</v>
      </c>
      <c r="U105" s="50">
        <v>0</v>
      </c>
      <c r="V105" s="77" t="s">
        <v>7</v>
      </c>
    </row>
    <row r="106" spans="1:22" x14ac:dyDescent="0.2">
      <c r="A106" s="50" t="s">
        <v>255</v>
      </c>
      <c r="B106" s="50" t="s">
        <v>159</v>
      </c>
      <c r="C106" s="50" t="s">
        <v>43</v>
      </c>
      <c r="D106" s="50">
        <v>0.80879997253417968</v>
      </c>
      <c r="E106" s="50">
        <v>2792</v>
      </c>
      <c r="F106" s="50">
        <v>990</v>
      </c>
      <c r="G106" s="50">
        <v>981</v>
      </c>
      <c r="H106" s="50">
        <v>3452.0278125776158</v>
      </c>
      <c r="I106" s="50">
        <v>1224.0356498753008</v>
      </c>
      <c r="J106" s="50">
        <v>1450</v>
      </c>
      <c r="K106" s="50">
        <v>975</v>
      </c>
      <c r="L106" s="50">
        <v>115</v>
      </c>
      <c r="M106" s="50">
        <v>265</v>
      </c>
      <c r="N106" s="261">
        <v>0.18275862068965518</v>
      </c>
      <c r="O106" s="50">
        <v>65</v>
      </c>
      <c r="P106" s="50">
        <v>25</v>
      </c>
      <c r="Q106" s="50">
        <v>90</v>
      </c>
      <c r="R106" s="261">
        <v>6.2068965517241378E-2</v>
      </c>
      <c r="S106" s="50">
        <v>0</v>
      </c>
      <c r="T106" s="50">
        <v>0</v>
      </c>
      <c r="U106" s="50">
        <v>0</v>
      </c>
      <c r="V106" s="77" t="s">
        <v>7</v>
      </c>
    </row>
    <row r="107" spans="1:22" x14ac:dyDescent="0.2">
      <c r="A107" s="50" t="s">
        <v>256</v>
      </c>
      <c r="B107" s="50" t="s">
        <v>159</v>
      </c>
      <c r="C107" s="50" t="s">
        <v>43</v>
      </c>
      <c r="D107" s="50">
        <v>42.097499999999997</v>
      </c>
      <c r="E107" s="50">
        <v>8733</v>
      </c>
      <c r="F107" s="50">
        <v>2944</v>
      </c>
      <c r="G107" s="50">
        <v>2908</v>
      </c>
      <c r="H107" s="50">
        <v>207.44699804026368</v>
      </c>
      <c r="I107" s="50">
        <v>69.932893877308629</v>
      </c>
      <c r="J107" s="50">
        <v>4390</v>
      </c>
      <c r="K107" s="50">
        <v>3820</v>
      </c>
      <c r="L107" s="50">
        <v>305</v>
      </c>
      <c r="M107" s="50">
        <v>125</v>
      </c>
      <c r="N107" s="261">
        <v>2.847380410022779E-2</v>
      </c>
      <c r="O107" s="50">
        <v>45</v>
      </c>
      <c r="P107" s="50">
        <v>20</v>
      </c>
      <c r="Q107" s="50">
        <v>65</v>
      </c>
      <c r="R107" s="261">
        <v>1.4806378132118452E-2</v>
      </c>
      <c r="S107" s="50">
        <v>0</v>
      </c>
      <c r="T107" s="50">
        <v>0</v>
      </c>
      <c r="U107" s="50">
        <v>60</v>
      </c>
      <c r="V107" s="77" t="s">
        <v>7</v>
      </c>
    </row>
    <row r="108" spans="1:22" x14ac:dyDescent="0.2">
      <c r="A108" s="49" t="s">
        <v>301</v>
      </c>
      <c r="B108" s="49" t="s">
        <v>159</v>
      </c>
      <c r="C108" s="49" t="s">
        <v>43</v>
      </c>
      <c r="D108" s="49">
        <v>132.21519531249999</v>
      </c>
      <c r="E108" s="49">
        <v>6394</v>
      </c>
      <c r="F108" s="49">
        <v>2376</v>
      </c>
      <c r="G108" s="49">
        <v>2321</v>
      </c>
      <c r="H108" s="49">
        <v>48.360553300150769</v>
      </c>
      <c r="I108" s="49">
        <v>17.9707029466935</v>
      </c>
      <c r="J108" s="49">
        <v>3470</v>
      </c>
      <c r="K108" s="49">
        <v>3055</v>
      </c>
      <c r="L108" s="49">
        <v>315</v>
      </c>
      <c r="M108" s="49">
        <v>25</v>
      </c>
      <c r="N108" s="251">
        <v>7.2046109510086453E-3</v>
      </c>
      <c r="O108" s="49">
        <v>40</v>
      </c>
      <c r="P108" s="49">
        <v>0</v>
      </c>
      <c r="Q108" s="49">
        <v>40</v>
      </c>
      <c r="R108" s="251">
        <v>1.1527377521613832E-2</v>
      </c>
      <c r="S108" s="49">
        <v>10</v>
      </c>
      <c r="T108" s="49">
        <v>0</v>
      </c>
      <c r="U108" s="49">
        <v>25</v>
      </c>
      <c r="V108" s="258" t="s">
        <v>3</v>
      </c>
    </row>
    <row r="109" spans="1:22" x14ac:dyDescent="0.2">
      <c r="A109" s="49" t="s">
        <v>302</v>
      </c>
      <c r="B109" s="49" t="s">
        <v>159</v>
      </c>
      <c r="C109" s="49" t="s">
        <v>43</v>
      </c>
      <c r="D109" s="49">
        <v>651.59429999999998</v>
      </c>
      <c r="E109" s="49">
        <v>3779</v>
      </c>
      <c r="F109" s="49">
        <v>2733</v>
      </c>
      <c r="G109" s="49">
        <v>1501</v>
      </c>
      <c r="H109" s="49">
        <v>5.7996210218536293</v>
      </c>
      <c r="I109" s="49">
        <v>4.1943276667705662</v>
      </c>
      <c r="J109" s="49">
        <v>1770</v>
      </c>
      <c r="K109" s="49">
        <v>1560</v>
      </c>
      <c r="L109" s="49">
        <v>105</v>
      </c>
      <c r="M109" s="49">
        <v>0</v>
      </c>
      <c r="N109" s="251">
        <v>0</v>
      </c>
      <c r="O109" s="49">
        <v>50</v>
      </c>
      <c r="P109" s="49">
        <v>0</v>
      </c>
      <c r="Q109" s="49">
        <v>50</v>
      </c>
      <c r="R109" s="251">
        <v>2.8248587570621469E-2</v>
      </c>
      <c r="S109" s="49">
        <v>0</v>
      </c>
      <c r="T109" s="49">
        <v>0</v>
      </c>
      <c r="U109" s="49">
        <v>45</v>
      </c>
      <c r="V109" s="258" t="s">
        <v>3</v>
      </c>
    </row>
    <row r="110" spans="1:22" x14ac:dyDescent="0.2">
      <c r="A110" s="52" t="s">
        <v>192</v>
      </c>
      <c r="B110" s="52" t="s">
        <v>159</v>
      </c>
      <c r="C110" s="52" t="s">
        <v>43</v>
      </c>
      <c r="D110" s="52">
        <v>5.2576000976562502</v>
      </c>
      <c r="E110" s="52">
        <v>6866</v>
      </c>
      <c r="F110" s="52">
        <v>2858</v>
      </c>
      <c r="G110" s="52">
        <v>2765</v>
      </c>
      <c r="H110" s="52">
        <v>1305.919026260812</v>
      </c>
      <c r="I110" s="52">
        <v>543.59402520439858</v>
      </c>
      <c r="J110" s="52">
        <v>3475</v>
      </c>
      <c r="K110" s="52">
        <v>2170</v>
      </c>
      <c r="L110" s="52">
        <v>295</v>
      </c>
      <c r="M110" s="52">
        <v>585</v>
      </c>
      <c r="N110" s="260">
        <v>0.16834532374100719</v>
      </c>
      <c r="O110" s="52">
        <v>255</v>
      </c>
      <c r="P110" s="52">
        <v>135</v>
      </c>
      <c r="Q110" s="52">
        <v>390</v>
      </c>
      <c r="R110" s="260">
        <v>0.11223021582733812</v>
      </c>
      <c r="S110" s="52">
        <v>0</v>
      </c>
      <c r="T110" s="52">
        <v>10</v>
      </c>
      <c r="U110" s="52">
        <v>30</v>
      </c>
      <c r="V110" s="79" t="s">
        <v>5</v>
      </c>
    </row>
    <row r="111" spans="1:22" x14ac:dyDescent="0.2">
      <c r="A111" s="50" t="s">
        <v>257</v>
      </c>
      <c r="B111" s="50" t="s">
        <v>159</v>
      </c>
      <c r="C111" s="50" t="s">
        <v>43</v>
      </c>
      <c r="D111" s="50">
        <v>27.612099609375001</v>
      </c>
      <c r="E111" s="50">
        <v>5881</v>
      </c>
      <c r="F111" s="50">
        <v>2175</v>
      </c>
      <c r="G111" s="50">
        <v>2146</v>
      </c>
      <c r="H111" s="50">
        <v>212.98633871374463</v>
      </c>
      <c r="I111" s="50">
        <v>78.769815797040394</v>
      </c>
      <c r="J111" s="50">
        <v>2990</v>
      </c>
      <c r="K111" s="50">
        <v>2240</v>
      </c>
      <c r="L111" s="50">
        <v>255</v>
      </c>
      <c r="M111" s="50">
        <v>370</v>
      </c>
      <c r="N111" s="261">
        <v>0.12374581939799331</v>
      </c>
      <c r="O111" s="50">
        <v>65</v>
      </c>
      <c r="P111" s="50">
        <v>30</v>
      </c>
      <c r="Q111" s="50">
        <v>95</v>
      </c>
      <c r="R111" s="261">
        <v>3.177257525083612E-2</v>
      </c>
      <c r="S111" s="50">
        <v>0</v>
      </c>
      <c r="T111" s="50">
        <v>10</v>
      </c>
      <c r="U111" s="50">
        <v>20</v>
      </c>
      <c r="V111" s="77" t="s">
        <v>7</v>
      </c>
    </row>
    <row r="112" spans="1:22" x14ac:dyDescent="0.2">
      <c r="A112" s="50" t="s">
        <v>258</v>
      </c>
      <c r="B112" s="50" t="s">
        <v>159</v>
      </c>
      <c r="C112" s="50" t="s">
        <v>43</v>
      </c>
      <c r="D112" s="50">
        <v>2.2619000244140626</v>
      </c>
      <c r="E112" s="50">
        <v>6948</v>
      </c>
      <c r="F112" s="50">
        <v>2915</v>
      </c>
      <c r="G112" s="50">
        <v>2832</v>
      </c>
      <c r="H112" s="50">
        <v>3071.7538021159248</v>
      </c>
      <c r="I112" s="50">
        <v>1288.7395413310192</v>
      </c>
      <c r="J112" s="50">
        <v>3460</v>
      </c>
      <c r="K112" s="50">
        <v>2270</v>
      </c>
      <c r="L112" s="50">
        <v>330</v>
      </c>
      <c r="M112" s="50">
        <v>550</v>
      </c>
      <c r="N112" s="261">
        <v>0.15895953757225434</v>
      </c>
      <c r="O112" s="50">
        <v>170</v>
      </c>
      <c r="P112" s="50">
        <v>110</v>
      </c>
      <c r="Q112" s="50">
        <v>280</v>
      </c>
      <c r="R112" s="261">
        <v>8.0924855491329481E-2</v>
      </c>
      <c r="S112" s="50">
        <v>0</v>
      </c>
      <c r="T112" s="50">
        <v>0</v>
      </c>
      <c r="U112" s="50">
        <v>20</v>
      </c>
      <c r="V112" s="77" t="s">
        <v>7</v>
      </c>
    </row>
    <row r="113" spans="1:22" x14ac:dyDescent="0.2">
      <c r="A113" s="50" t="s">
        <v>259</v>
      </c>
      <c r="B113" s="50" t="s">
        <v>159</v>
      </c>
      <c r="C113" s="50" t="s">
        <v>43</v>
      </c>
      <c r="D113" s="50">
        <v>3.1942001342773438</v>
      </c>
      <c r="E113" s="50">
        <v>7564</v>
      </c>
      <c r="F113" s="50">
        <v>2310</v>
      </c>
      <c r="G113" s="50">
        <v>2288</v>
      </c>
      <c r="H113" s="50">
        <v>2368.0419767158014</v>
      </c>
      <c r="I113" s="50">
        <v>723.18574381458245</v>
      </c>
      <c r="J113" s="50">
        <v>4015</v>
      </c>
      <c r="K113" s="50">
        <v>3350</v>
      </c>
      <c r="L113" s="50">
        <v>315</v>
      </c>
      <c r="M113" s="50">
        <v>195</v>
      </c>
      <c r="N113" s="261">
        <v>4.8567870485678705E-2</v>
      </c>
      <c r="O113" s="50">
        <v>65</v>
      </c>
      <c r="P113" s="50">
        <v>40</v>
      </c>
      <c r="Q113" s="50">
        <v>105</v>
      </c>
      <c r="R113" s="261">
        <v>2.6151930261519303E-2</v>
      </c>
      <c r="S113" s="50">
        <v>0</v>
      </c>
      <c r="T113" s="50">
        <v>10</v>
      </c>
      <c r="U113" s="50">
        <v>30</v>
      </c>
      <c r="V113" s="77" t="s">
        <v>7</v>
      </c>
    </row>
    <row r="114" spans="1:22" x14ac:dyDescent="0.2">
      <c r="A114" s="50" t="s">
        <v>260</v>
      </c>
      <c r="B114" s="50" t="s">
        <v>159</v>
      </c>
      <c r="C114" s="50" t="s">
        <v>43</v>
      </c>
      <c r="D114" s="50">
        <v>16.511899414062501</v>
      </c>
      <c r="E114" s="50">
        <v>4602</v>
      </c>
      <c r="F114" s="50">
        <v>1464</v>
      </c>
      <c r="G114" s="50">
        <v>1429</v>
      </c>
      <c r="H114" s="50">
        <v>278.70809315133465</v>
      </c>
      <c r="I114" s="50">
        <v>88.663330806943492</v>
      </c>
      <c r="J114" s="50">
        <v>2455</v>
      </c>
      <c r="K114" s="50">
        <v>1925</v>
      </c>
      <c r="L114" s="50">
        <v>230</v>
      </c>
      <c r="M114" s="50">
        <v>185</v>
      </c>
      <c r="N114" s="261">
        <v>7.5356415478615074E-2</v>
      </c>
      <c r="O114" s="50">
        <v>60</v>
      </c>
      <c r="P114" s="50">
        <v>30</v>
      </c>
      <c r="Q114" s="50">
        <v>90</v>
      </c>
      <c r="R114" s="261">
        <v>3.6659877800407331E-2</v>
      </c>
      <c r="S114" s="50">
        <v>0</v>
      </c>
      <c r="T114" s="50">
        <v>0</v>
      </c>
      <c r="U114" s="50">
        <v>15</v>
      </c>
      <c r="V114" s="77" t="s">
        <v>7</v>
      </c>
    </row>
    <row r="115" spans="1:22" x14ac:dyDescent="0.2">
      <c r="A115" s="50" t="s">
        <v>261</v>
      </c>
      <c r="B115" s="50" t="s">
        <v>159</v>
      </c>
      <c r="C115" s="50" t="s">
        <v>43</v>
      </c>
      <c r="D115" s="50">
        <v>1.6119999694824219</v>
      </c>
      <c r="E115" s="50">
        <v>4735</v>
      </c>
      <c r="F115" s="50">
        <v>1462</v>
      </c>
      <c r="G115" s="50">
        <v>1461</v>
      </c>
      <c r="H115" s="50">
        <v>2937.3449687597113</v>
      </c>
      <c r="I115" s="50">
        <v>906.94790798874294</v>
      </c>
      <c r="J115" s="50">
        <v>2560</v>
      </c>
      <c r="K115" s="50">
        <v>2015</v>
      </c>
      <c r="L115" s="50">
        <v>240</v>
      </c>
      <c r="M115" s="50">
        <v>255</v>
      </c>
      <c r="N115" s="261">
        <v>9.9609375E-2</v>
      </c>
      <c r="O115" s="50">
        <v>20</v>
      </c>
      <c r="P115" s="50">
        <v>20</v>
      </c>
      <c r="Q115" s="50">
        <v>40</v>
      </c>
      <c r="R115" s="261">
        <v>1.5625E-2</v>
      </c>
      <c r="S115" s="50">
        <v>0</v>
      </c>
      <c r="T115" s="50">
        <v>0</v>
      </c>
      <c r="U115" s="50">
        <v>10</v>
      </c>
      <c r="V115" s="77" t="s">
        <v>7</v>
      </c>
    </row>
    <row r="116" spans="1:22" x14ac:dyDescent="0.2">
      <c r="A116" s="52" t="s">
        <v>193</v>
      </c>
      <c r="B116" s="52" t="s">
        <v>159</v>
      </c>
      <c r="C116" s="52" t="s">
        <v>43</v>
      </c>
      <c r="D116" s="52">
        <v>1.2258000183105469</v>
      </c>
      <c r="E116" s="52">
        <v>4018</v>
      </c>
      <c r="F116" s="52">
        <v>2135</v>
      </c>
      <c r="G116" s="52">
        <v>2060</v>
      </c>
      <c r="H116" s="52">
        <v>3277.8593081910617</v>
      </c>
      <c r="I116" s="52">
        <v>1741.7196672443795</v>
      </c>
      <c r="J116" s="52">
        <v>1720</v>
      </c>
      <c r="K116" s="52">
        <v>1040</v>
      </c>
      <c r="L116" s="52">
        <v>130</v>
      </c>
      <c r="M116" s="52">
        <v>300</v>
      </c>
      <c r="N116" s="260">
        <v>0.1744186046511628</v>
      </c>
      <c r="O116" s="52">
        <v>205</v>
      </c>
      <c r="P116" s="52">
        <v>35</v>
      </c>
      <c r="Q116" s="52">
        <v>240</v>
      </c>
      <c r="R116" s="260">
        <v>0.13953488372093023</v>
      </c>
      <c r="S116" s="52">
        <v>0</v>
      </c>
      <c r="T116" s="52">
        <v>0</v>
      </c>
      <c r="U116" s="52">
        <v>0</v>
      </c>
      <c r="V116" s="79" t="s">
        <v>5</v>
      </c>
    </row>
    <row r="117" spans="1:22" x14ac:dyDescent="0.2">
      <c r="A117" s="50" t="s">
        <v>262</v>
      </c>
      <c r="B117" s="50" t="s">
        <v>159</v>
      </c>
      <c r="C117" s="50" t="s">
        <v>43</v>
      </c>
      <c r="D117" s="50">
        <v>5.5829998779296872</v>
      </c>
      <c r="E117" s="50">
        <v>5839</v>
      </c>
      <c r="F117" s="50">
        <v>2195</v>
      </c>
      <c r="G117" s="50">
        <v>2169</v>
      </c>
      <c r="H117" s="50">
        <v>1045.8535066572927</v>
      </c>
      <c r="I117" s="50">
        <v>393.15780906195533</v>
      </c>
      <c r="J117" s="50">
        <v>3110</v>
      </c>
      <c r="K117" s="50">
        <v>2255</v>
      </c>
      <c r="L117" s="50">
        <v>255</v>
      </c>
      <c r="M117" s="50">
        <v>340</v>
      </c>
      <c r="N117" s="261">
        <v>0.10932475884244373</v>
      </c>
      <c r="O117" s="50">
        <v>120</v>
      </c>
      <c r="P117" s="50">
        <v>105</v>
      </c>
      <c r="Q117" s="50">
        <v>225</v>
      </c>
      <c r="R117" s="261">
        <v>7.2347266881028938E-2</v>
      </c>
      <c r="S117" s="50">
        <v>0</v>
      </c>
      <c r="T117" s="50">
        <v>10</v>
      </c>
      <c r="U117" s="50">
        <v>25</v>
      </c>
      <c r="V117" s="77" t="s">
        <v>7</v>
      </c>
    </row>
    <row r="118" spans="1:22" x14ac:dyDescent="0.2">
      <c r="A118" s="51" t="s">
        <v>322</v>
      </c>
      <c r="B118" s="51" t="s">
        <v>159</v>
      </c>
      <c r="C118" s="51" t="s">
        <v>43</v>
      </c>
      <c r="D118" s="51">
        <v>2.1863000488281248</v>
      </c>
      <c r="E118" s="51">
        <v>5787</v>
      </c>
      <c r="F118" s="51">
        <v>3074</v>
      </c>
      <c r="G118" s="51">
        <v>2990</v>
      </c>
      <c r="H118" s="51">
        <v>2646.9376895920032</v>
      </c>
      <c r="I118" s="51">
        <v>1406.0284184907237</v>
      </c>
      <c r="J118" s="51">
        <v>2780</v>
      </c>
      <c r="K118" s="51">
        <v>1660</v>
      </c>
      <c r="L118" s="51">
        <v>230</v>
      </c>
      <c r="M118" s="51">
        <v>570</v>
      </c>
      <c r="N118" s="262">
        <v>0.20503597122302158</v>
      </c>
      <c r="O118" s="51">
        <v>200</v>
      </c>
      <c r="P118" s="51">
        <v>95</v>
      </c>
      <c r="Q118" s="51">
        <v>295</v>
      </c>
      <c r="R118" s="262">
        <v>0.10611510791366907</v>
      </c>
      <c r="S118" s="51">
        <v>0</v>
      </c>
      <c r="T118" s="51">
        <v>10</v>
      </c>
      <c r="U118" s="51">
        <v>15</v>
      </c>
      <c r="V118" s="78" t="s">
        <v>6</v>
      </c>
    </row>
    <row r="119" spans="1:22" x14ac:dyDescent="0.2">
      <c r="A119" s="50" t="s">
        <v>263</v>
      </c>
      <c r="B119" s="50" t="s">
        <v>159</v>
      </c>
      <c r="C119" s="50" t="s">
        <v>43</v>
      </c>
      <c r="D119" s="50">
        <v>2.2802000427246094</v>
      </c>
      <c r="E119" s="50">
        <v>2292</v>
      </c>
      <c r="F119" s="50">
        <v>919</v>
      </c>
      <c r="G119" s="50">
        <v>905</v>
      </c>
      <c r="H119" s="50">
        <v>1005.1749658162846</v>
      </c>
      <c r="I119" s="50">
        <v>403.0348139551333</v>
      </c>
      <c r="J119" s="50">
        <v>1200</v>
      </c>
      <c r="K119" s="50">
        <v>825</v>
      </c>
      <c r="L119" s="50">
        <v>95</v>
      </c>
      <c r="M119" s="50">
        <v>185</v>
      </c>
      <c r="N119" s="261">
        <v>0.15416666666666667</v>
      </c>
      <c r="O119" s="50">
        <v>55</v>
      </c>
      <c r="P119" s="50">
        <v>30</v>
      </c>
      <c r="Q119" s="50">
        <v>85</v>
      </c>
      <c r="R119" s="261">
        <v>7.0833333333333331E-2</v>
      </c>
      <c r="S119" s="50">
        <v>0</v>
      </c>
      <c r="T119" s="50">
        <v>0</v>
      </c>
      <c r="U119" s="50">
        <v>0</v>
      </c>
      <c r="V119" s="77" t="s">
        <v>7</v>
      </c>
    </row>
    <row r="120" spans="1:22" x14ac:dyDescent="0.2">
      <c r="A120" s="50" t="s">
        <v>264</v>
      </c>
      <c r="B120" s="50" t="s">
        <v>159</v>
      </c>
      <c r="C120" s="50" t="s">
        <v>43</v>
      </c>
      <c r="D120" s="50">
        <v>2.2727999877929688</v>
      </c>
      <c r="E120" s="50">
        <v>3659</v>
      </c>
      <c r="F120" s="50">
        <v>1485</v>
      </c>
      <c r="G120" s="50">
        <v>1467</v>
      </c>
      <c r="H120" s="50">
        <v>1609.9084915752389</v>
      </c>
      <c r="I120" s="50">
        <v>653.37909537830831</v>
      </c>
      <c r="J120" s="50">
        <v>1945</v>
      </c>
      <c r="K120" s="50">
        <v>1400</v>
      </c>
      <c r="L120" s="50">
        <v>125</v>
      </c>
      <c r="M120" s="50">
        <v>230</v>
      </c>
      <c r="N120" s="261">
        <v>0.11825192802056556</v>
      </c>
      <c r="O120" s="50">
        <v>75</v>
      </c>
      <c r="P120" s="50">
        <v>90</v>
      </c>
      <c r="Q120" s="50">
        <v>165</v>
      </c>
      <c r="R120" s="261">
        <v>8.4832904884318772E-2</v>
      </c>
      <c r="S120" s="50">
        <v>0</v>
      </c>
      <c r="T120" s="50">
        <v>0</v>
      </c>
      <c r="U120" s="50">
        <v>10</v>
      </c>
      <c r="V120" s="77" t="s">
        <v>7</v>
      </c>
    </row>
    <row r="121" spans="1:22" x14ac:dyDescent="0.2">
      <c r="A121" s="50" t="s">
        <v>265</v>
      </c>
      <c r="B121" s="50" t="s">
        <v>159</v>
      </c>
      <c r="C121" s="50" t="s">
        <v>43</v>
      </c>
      <c r="D121" s="50">
        <v>10.840799560546875</v>
      </c>
      <c r="E121" s="50">
        <v>9739</v>
      </c>
      <c r="F121" s="50">
        <v>3383</v>
      </c>
      <c r="G121" s="50">
        <v>3237</v>
      </c>
      <c r="H121" s="50">
        <v>898.36547070230176</v>
      </c>
      <c r="I121" s="50">
        <v>312.06185310461927</v>
      </c>
      <c r="J121" s="50">
        <v>4880</v>
      </c>
      <c r="K121" s="50">
        <v>4135</v>
      </c>
      <c r="L121" s="50">
        <v>380</v>
      </c>
      <c r="M121" s="50">
        <v>170</v>
      </c>
      <c r="N121" s="261">
        <v>3.4836065573770489E-2</v>
      </c>
      <c r="O121" s="50">
        <v>110</v>
      </c>
      <c r="P121" s="50">
        <v>10</v>
      </c>
      <c r="Q121" s="50">
        <v>120</v>
      </c>
      <c r="R121" s="261">
        <v>2.4590163934426229E-2</v>
      </c>
      <c r="S121" s="50">
        <v>0</v>
      </c>
      <c r="T121" s="50">
        <v>25</v>
      </c>
      <c r="U121" s="50">
        <v>50</v>
      </c>
      <c r="V121" s="77" t="s">
        <v>7</v>
      </c>
    </row>
    <row r="122" spans="1:22" x14ac:dyDescent="0.2">
      <c r="A122" s="50" t="s">
        <v>266</v>
      </c>
      <c r="B122" s="50" t="s">
        <v>159</v>
      </c>
      <c r="C122" s="50" t="s">
        <v>43</v>
      </c>
      <c r="D122" s="50">
        <v>7.2821997070312499</v>
      </c>
      <c r="E122" s="50">
        <v>7080</v>
      </c>
      <c r="F122" s="50">
        <v>2844</v>
      </c>
      <c r="G122" s="50">
        <v>2793</v>
      </c>
      <c r="H122" s="50">
        <v>972.23370476423247</v>
      </c>
      <c r="I122" s="50">
        <v>390.54133564258149</v>
      </c>
      <c r="J122" s="50">
        <v>3130</v>
      </c>
      <c r="K122" s="50">
        <v>2650</v>
      </c>
      <c r="L122" s="50">
        <v>185</v>
      </c>
      <c r="M122" s="50">
        <v>130</v>
      </c>
      <c r="N122" s="261">
        <v>4.1533546325878593E-2</v>
      </c>
      <c r="O122" s="50">
        <v>70</v>
      </c>
      <c r="P122" s="50">
        <v>50</v>
      </c>
      <c r="Q122" s="50">
        <v>120</v>
      </c>
      <c r="R122" s="261">
        <v>3.8338658146964855E-2</v>
      </c>
      <c r="S122" s="50">
        <v>0</v>
      </c>
      <c r="T122" s="50">
        <v>0</v>
      </c>
      <c r="U122" s="50">
        <v>45</v>
      </c>
      <c r="V122" s="77" t="s">
        <v>7</v>
      </c>
    </row>
    <row r="123" spans="1:22" x14ac:dyDescent="0.2">
      <c r="A123" s="50" t="s">
        <v>267</v>
      </c>
      <c r="B123" s="50" t="s">
        <v>159</v>
      </c>
      <c r="C123" s="50" t="s">
        <v>43</v>
      </c>
      <c r="D123" s="50">
        <v>0.99180000305175786</v>
      </c>
      <c r="E123" s="50">
        <v>2009</v>
      </c>
      <c r="F123" s="50">
        <v>720</v>
      </c>
      <c r="G123" s="50">
        <v>715</v>
      </c>
      <c r="H123" s="50">
        <v>2025.6099957837555</v>
      </c>
      <c r="I123" s="50">
        <v>725.95281083340171</v>
      </c>
      <c r="J123" s="50">
        <v>970</v>
      </c>
      <c r="K123" s="50">
        <v>790</v>
      </c>
      <c r="L123" s="50">
        <v>85</v>
      </c>
      <c r="M123" s="50">
        <v>35</v>
      </c>
      <c r="N123" s="261">
        <v>3.608247422680412E-2</v>
      </c>
      <c r="O123" s="50">
        <v>55</v>
      </c>
      <c r="P123" s="50">
        <v>0</v>
      </c>
      <c r="Q123" s="50">
        <v>55</v>
      </c>
      <c r="R123" s="261">
        <v>5.6701030927835051E-2</v>
      </c>
      <c r="S123" s="50">
        <v>0</v>
      </c>
      <c r="T123" s="50">
        <v>0</v>
      </c>
      <c r="U123" s="50">
        <v>10</v>
      </c>
      <c r="V123" s="77" t="s">
        <v>7</v>
      </c>
    </row>
    <row r="124" spans="1:22" x14ac:dyDescent="0.2">
      <c r="A124" s="50" t="s">
        <v>268</v>
      </c>
      <c r="B124" s="50" t="s">
        <v>159</v>
      </c>
      <c r="C124" s="50" t="s">
        <v>43</v>
      </c>
      <c r="D124" s="50">
        <v>3.1439001464843752</v>
      </c>
      <c r="E124" s="50">
        <v>6057</v>
      </c>
      <c r="F124" s="50">
        <v>2305</v>
      </c>
      <c r="G124" s="50">
        <v>2280</v>
      </c>
      <c r="H124" s="50">
        <v>1926.5879060354891</v>
      </c>
      <c r="I124" s="50">
        <v>733.1657790014533</v>
      </c>
      <c r="J124" s="50">
        <v>3365</v>
      </c>
      <c r="K124" s="50">
        <v>2575</v>
      </c>
      <c r="L124" s="50">
        <v>290</v>
      </c>
      <c r="M124" s="50">
        <v>345</v>
      </c>
      <c r="N124" s="261">
        <v>0.1025260029717682</v>
      </c>
      <c r="O124" s="50">
        <v>100</v>
      </c>
      <c r="P124" s="50">
        <v>40</v>
      </c>
      <c r="Q124" s="50">
        <v>140</v>
      </c>
      <c r="R124" s="261">
        <v>4.1604754829123326E-2</v>
      </c>
      <c r="S124" s="50">
        <v>0</v>
      </c>
      <c r="T124" s="50">
        <v>0</v>
      </c>
      <c r="U124" s="50">
        <v>10</v>
      </c>
      <c r="V124" s="77" t="s">
        <v>7</v>
      </c>
    </row>
    <row r="125" spans="1:22" x14ac:dyDescent="0.2">
      <c r="A125" s="49" t="s">
        <v>303</v>
      </c>
      <c r="B125" s="49" t="s">
        <v>159</v>
      </c>
      <c r="C125" s="49" t="s">
        <v>43</v>
      </c>
      <c r="D125" s="49">
        <v>106.961396484375</v>
      </c>
      <c r="E125" s="49">
        <v>2726</v>
      </c>
      <c r="F125" s="49">
        <v>733</v>
      </c>
      <c r="G125" s="49">
        <v>724</v>
      </c>
      <c r="H125" s="49">
        <v>25.485830305125234</v>
      </c>
      <c r="I125" s="49">
        <v>6.852939696866029</v>
      </c>
      <c r="J125" s="49">
        <v>1215</v>
      </c>
      <c r="K125" s="49">
        <v>1095</v>
      </c>
      <c r="L125" s="49">
        <v>95</v>
      </c>
      <c r="M125" s="49">
        <v>0</v>
      </c>
      <c r="N125" s="251">
        <v>0</v>
      </c>
      <c r="O125" s="49">
        <v>20</v>
      </c>
      <c r="P125" s="49">
        <v>0</v>
      </c>
      <c r="Q125" s="49">
        <v>20</v>
      </c>
      <c r="R125" s="251">
        <v>1.646090534979424E-2</v>
      </c>
      <c r="S125" s="49">
        <v>0</v>
      </c>
      <c r="T125" s="49">
        <v>0</v>
      </c>
      <c r="U125" s="49">
        <v>0</v>
      </c>
      <c r="V125" s="258" t="s">
        <v>3</v>
      </c>
    </row>
    <row r="126" spans="1:22" x14ac:dyDescent="0.2">
      <c r="A126" s="49" t="s">
        <v>304</v>
      </c>
      <c r="B126" s="49" t="s">
        <v>159</v>
      </c>
      <c r="C126" s="49" t="s">
        <v>43</v>
      </c>
      <c r="D126" s="49">
        <v>26.976999511718748</v>
      </c>
      <c r="E126" s="49">
        <v>545</v>
      </c>
      <c r="F126" s="49">
        <v>178</v>
      </c>
      <c r="G126" s="49">
        <v>179</v>
      </c>
      <c r="H126" s="49">
        <v>20.202394998126209</v>
      </c>
      <c r="I126" s="49">
        <v>6.5982134122320462</v>
      </c>
      <c r="J126" s="49">
        <v>260</v>
      </c>
      <c r="K126" s="49">
        <v>240</v>
      </c>
      <c r="L126" s="49">
        <v>15</v>
      </c>
      <c r="M126" s="49">
        <v>0</v>
      </c>
      <c r="N126" s="251">
        <v>0</v>
      </c>
      <c r="O126" s="49">
        <v>0</v>
      </c>
      <c r="P126" s="49">
        <v>0</v>
      </c>
      <c r="Q126" s="49">
        <v>0</v>
      </c>
      <c r="R126" s="251">
        <v>0</v>
      </c>
      <c r="S126" s="49">
        <v>0</v>
      </c>
      <c r="T126" s="49">
        <v>0</v>
      </c>
      <c r="U126" s="49">
        <v>10</v>
      </c>
      <c r="V126" s="258" t="s">
        <v>3</v>
      </c>
    </row>
    <row r="127" spans="1:22" x14ac:dyDescent="0.2">
      <c r="A127" s="50" t="s">
        <v>269</v>
      </c>
      <c r="B127" s="50" t="s">
        <v>159</v>
      </c>
      <c r="C127" s="50" t="s">
        <v>43</v>
      </c>
      <c r="D127" s="50">
        <v>3.452699890136719</v>
      </c>
      <c r="E127" s="50">
        <v>4087</v>
      </c>
      <c r="F127" s="50">
        <v>1459</v>
      </c>
      <c r="G127" s="50">
        <v>1449</v>
      </c>
      <c r="H127" s="50">
        <v>1183.7113360692824</v>
      </c>
      <c r="I127" s="50">
        <v>422.5678589001916</v>
      </c>
      <c r="J127" s="50">
        <v>2295</v>
      </c>
      <c r="K127" s="50">
        <v>1925</v>
      </c>
      <c r="L127" s="50">
        <v>165</v>
      </c>
      <c r="M127" s="50">
        <v>140</v>
      </c>
      <c r="N127" s="261">
        <v>6.1002178649237473E-2</v>
      </c>
      <c r="O127" s="50">
        <v>35</v>
      </c>
      <c r="P127" s="50">
        <v>15</v>
      </c>
      <c r="Q127" s="50">
        <v>50</v>
      </c>
      <c r="R127" s="261">
        <v>2.178649237472767E-2</v>
      </c>
      <c r="S127" s="50">
        <v>0</v>
      </c>
      <c r="T127" s="50">
        <v>0</v>
      </c>
      <c r="U127" s="50">
        <v>10</v>
      </c>
      <c r="V127" s="77" t="s">
        <v>7</v>
      </c>
    </row>
    <row r="128" spans="1:22" x14ac:dyDescent="0.2">
      <c r="A128" s="50" t="s">
        <v>270</v>
      </c>
      <c r="B128" s="50" t="s">
        <v>159</v>
      </c>
      <c r="C128" s="50" t="s">
        <v>43</v>
      </c>
      <c r="D128" s="50">
        <v>2.6476998901367188</v>
      </c>
      <c r="E128" s="50">
        <v>3348</v>
      </c>
      <c r="F128" s="50">
        <v>1281</v>
      </c>
      <c r="G128" s="50">
        <v>1270</v>
      </c>
      <c r="H128" s="50">
        <v>1264.4937639919303</v>
      </c>
      <c r="I128" s="50">
        <v>483.81616238759341</v>
      </c>
      <c r="J128" s="50">
        <v>1510</v>
      </c>
      <c r="K128" s="50">
        <v>1255</v>
      </c>
      <c r="L128" s="50">
        <v>135</v>
      </c>
      <c r="M128" s="50">
        <v>105</v>
      </c>
      <c r="N128" s="261">
        <v>6.9536423841059597E-2</v>
      </c>
      <c r="O128" s="50">
        <v>10</v>
      </c>
      <c r="P128" s="50">
        <v>10</v>
      </c>
      <c r="Q128" s="50">
        <v>20</v>
      </c>
      <c r="R128" s="261">
        <v>1.3245033112582781E-2</v>
      </c>
      <c r="S128" s="50">
        <v>0</v>
      </c>
      <c r="T128" s="50">
        <v>0</v>
      </c>
      <c r="U128" s="50">
        <v>0</v>
      </c>
      <c r="V128" s="77" t="s">
        <v>7</v>
      </c>
    </row>
    <row r="129" spans="1:22" x14ac:dyDescent="0.2">
      <c r="A129" s="50" t="s">
        <v>271</v>
      </c>
      <c r="B129" s="50" t="s">
        <v>159</v>
      </c>
      <c r="C129" s="50" t="s">
        <v>43</v>
      </c>
      <c r="D129" s="50">
        <v>2.7873999023437501</v>
      </c>
      <c r="E129" s="50">
        <v>4977</v>
      </c>
      <c r="F129" s="50">
        <v>2216</v>
      </c>
      <c r="G129" s="50">
        <v>2166</v>
      </c>
      <c r="H129" s="50">
        <v>1785.534969637888</v>
      </c>
      <c r="I129" s="50">
        <v>795.00612672645366</v>
      </c>
      <c r="J129" s="50">
        <v>2550</v>
      </c>
      <c r="K129" s="50">
        <v>2075</v>
      </c>
      <c r="L129" s="50">
        <v>190</v>
      </c>
      <c r="M129" s="50">
        <v>215</v>
      </c>
      <c r="N129" s="261">
        <v>8.4313725490196084E-2</v>
      </c>
      <c r="O129" s="50">
        <v>35</v>
      </c>
      <c r="P129" s="50">
        <v>20</v>
      </c>
      <c r="Q129" s="50">
        <v>55</v>
      </c>
      <c r="R129" s="261">
        <v>2.1568627450980392E-2</v>
      </c>
      <c r="S129" s="50">
        <v>10</v>
      </c>
      <c r="T129" s="50">
        <v>0</v>
      </c>
      <c r="U129" s="50">
        <v>0</v>
      </c>
      <c r="V129" s="77" t="s">
        <v>7</v>
      </c>
    </row>
    <row r="130" spans="1:22" x14ac:dyDescent="0.2">
      <c r="A130" s="50" t="s">
        <v>272</v>
      </c>
      <c r="B130" s="50" t="s">
        <v>159</v>
      </c>
      <c r="C130" s="50" t="s">
        <v>43</v>
      </c>
      <c r="D130" s="50">
        <v>2.7361999511718751</v>
      </c>
      <c r="E130" s="50">
        <v>5309</v>
      </c>
      <c r="F130" s="50">
        <v>1954</v>
      </c>
      <c r="G130" s="50">
        <v>1939</v>
      </c>
      <c r="H130" s="50">
        <v>1940.2821777429795</v>
      </c>
      <c r="I130" s="50">
        <v>714.1290968750767</v>
      </c>
      <c r="J130" s="50">
        <v>2780</v>
      </c>
      <c r="K130" s="50">
        <v>2370</v>
      </c>
      <c r="L130" s="50">
        <v>175</v>
      </c>
      <c r="M130" s="50">
        <v>140</v>
      </c>
      <c r="N130" s="261">
        <v>5.0359712230215826E-2</v>
      </c>
      <c r="O130" s="50">
        <v>55</v>
      </c>
      <c r="P130" s="50">
        <v>25</v>
      </c>
      <c r="Q130" s="50">
        <v>80</v>
      </c>
      <c r="R130" s="261">
        <v>2.8776978417266189E-2</v>
      </c>
      <c r="S130" s="50">
        <v>0</v>
      </c>
      <c r="T130" s="50">
        <v>0</v>
      </c>
      <c r="U130" s="50">
        <v>10</v>
      </c>
      <c r="V130" s="77" t="s">
        <v>7</v>
      </c>
    </row>
    <row r="131" spans="1:22" x14ac:dyDescent="0.2">
      <c r="A131" s="50" t="s">
        <v>273</v>
      </c>
      <c r="B131" s="50" t="s">
        <v>159</v>
      </c>
      <c r="C131" s="50" t="s">
        <v>43</v>
      </c>
      <c r="D131" s="50">
        <v>0.72019996643066408</v>
      </c>
      <c r="E131" s="50">
        <v>1945</v>
      </c>
      <c r="F131" s="50">
        <v>1018</v>
      </c>
      <c r="G131" s="50">
        <v>1006</v>
      </c>
      <c r="H131" s="50">
        <v>2700.6388373488649</v>
      </c>
      <c r="I131" s="50">
        <v>1413.4963169260382</v>
      </c>
      <c r="J131" s="50">
        <v>980</v>
      </c>
      <c r="K131" s="50">
        <v>650</v>
      </c>
      <c r="L131" s="50">
        <v>85</v>
      </c>
      <c r="M131" s="50">
        <v>165</v>
      </c>
      <c r="N131" s="261">
        <v>0.1683673469387755</v>
      </c>
      <c r="O131" s="50">
        <v>45</v>
      </c>
      <c r="P131" s="50">
        <v>30</v>
      </c>
      <c r="Q131" s="50">
        <v>75</v>
      </c>
      <c r="R131" s="261">
        <v>7.6530612244897961E-2</v>
      </c>
      <c r="S131" s="50">
        <v>0</v>
      </c>
      <c r="T131" s="50">
        <v>0</v>
      </c>
      <c r="U131" s="50">
        <v>0</v>
      </c>
      <c r="V131" s="77" t="s">
        <v>7</v>
      </c>
    </row>
    <row r="132" spans="1:22" x14ac:dyDescent="0.2">
      <c r="A132" s="50" t="s">
        <v>274</v>
      </c>
      <c r="B132" s="50" t="s">
        <v>159</v>
      </c>
      <c r="C132" s="50" t="s">
        <v>43</v>
      </c>
      <c r="D132" s="50">
        <v>1.6002000427246095</v>
      </c>
      <c r="E132" s="50">
        <v>5412</v>
      </c>
      <c r="F132" s="50">
        <v>2695</v>
      </c>
      <c r="G132" s="50">
        <v>2595</v>
      </c>
      <c r="H132" s="50">
        <v>3382.077150045041</v>
      </c>
      <c r="I132" s="50">
        <v>1684.1644344736485</v>
      </c>
      <c r="J132" s="50">
        <v>3015</v>
      </c>
      <c r="K132" s="50">
        <v>1855</v>
      </c>
      <c r="L132" s="50">
        <v>295</v>
      </c>
      <c r="M132" s="50">
        <v>560</v>
      </c>
      <c r="N132" s="261">
        <v>0.18573797678275289</v>
      </c>
      <c r="O132" s="50">
        <v>230</v>
      </c>
      <c r="P132" s="50">
        <v>50</v>
      </c>
      <c r="Q132" s="50">
        <v>280</v>
      </c>
      <c r="R132" s="261">
        <v>9.2868988391376445E-2</v>
      </c>
      <c r="S132" s="50">
        <v>0</v>
      </c>
      <c r="T132" s="50">
        <v>15</v>
      </c>
      <c r="U132" s="50">
        <v>20</v>
      </c>
      <c r="V132" s="77" t="s">
        <v>7</v>
      </c>
    </row>
    <row r="133" spans="1:22" x14ac:dyDescent="0.2">
      <c r="A133" s="52" t="s">
        <v>194</v>
      </c>
      <c r="B133" s="52" t="s">
        <v>159</v>
      </c>
      <c r="C133" s="52" t="s">
        <v>43</v>
      </c>
      <c r="D133" s="52">
        <v>1.0183999633789063</v>
      </c>
      <c r="E133" s="52">
        <v>928</v>
      </c>
      <c r="F133" s="52">
        <v>396</v>
      </c>
      <c r="G133" s="52">
        <v>385</v>
      </c>
      <c r="H133" s="52">
        <v>911.2333399159088</v>
      </c>
      <c r="I133" s="52">
        <v>388.84526142963352</v>
      </c>
      <c r="J133" s="52">
        <v>555</v>
      </c>
      <c r="K133" s="52">
        <v>405</v>
      </c>
      <c r="L133" s="52">
        <v>45</v>
      </c>
      <c r="M133" s="52">
        <v>25</v>
      </c>
      <c r="N133" s="260">
        <v>4.5045045045045043E-2</v>
      </c>
      <c r="O133" s="52">
        <v>60</v>
      </c>
      <c r="P133" s="52">
        <v>10</v>
      </c>
      <c r="Q133" s="52">
        <v>70</v>
      </c>
      <c r="R133" s="260">
        <v>0.12612612612612611</v>
      </c>
      <c r="S133" s="52">
        <v>0</v>
      </c>
      <c r="T133" s="52">
        <v>0</v>
      </c>
      <c r="U133" s="52">
        <v>10</v>
      </c>
      <c r="V133" s="79" t="s">
        <v>5</v>
      </c>
    </row>
    <row r="134" spans="1:22" x14ac:dyDescent="0.2">
      <c r="A134" s="50" t="s">
        <v>275</v>
      </c>
      <c r="B134" s="50" t="s">
        <v>159</v>
      </c>
      <c r="C134" s="50" t="s">
        <v>43</v>
      </c>
      <c r="D134" s="50">
        <v>1.7363999938964845</v>
      </c>
      <c r="E134" s="50">
        <v>4296</v>
      </c>
      <c r="F134" s="50">
        <v>1739</v>
      </c>
      <c r="G134" s="50">
        <v>1703</v>
      </c>
      <c r="H134" s="50">
        <v>2474.0843210669268</v>
      </c>
      <c r="I134" s="50">
        <v>1001.4973543611234</v>
      </c>
      <c r="J134" s="50">
        <v>2100</v>
      </c>
      <c r="K134" s="50">
        <v>1455</v>
      </c>
      <c r="L134" s="50">
        <v>195</v>
      </c>
      <c r="M134" s="50">
        <v>270</v>
      </c>
      <c r="N134" s="261">
        <v>0.12857142857142856</v>
      </c>
      <c r="O134" s="50">
        <v>135</v>
      </c>
      <c r="P134" s="50">
        <v>30</v>
      </c>
      <c r="Q134" s="50">
        <v>165</v>
      </c>
      <c r="R134" s="261">
        <v>7.857142857142857E-2</v>
      </c>
      <c r="S134" s="50">
        <v>10</v>
      </c>
      <c r="T134" s="50">
        <v>0</v>
      </c>
      <c r="U134" s="50">
        <v>0</v>
      </c>
      <c r="V134" s="77" t="s">
        <v>7</v>
      </c>
    </row>
    <row r="135" spans="1:22" x14ac:dyDescent="0.2">
      <c r="A135" s="51" t="s">
        <v>323</v>
      </c>
      <c r="B135" s="51" t="s">
        <v>159</v>
      </c>
      <c r="C135" s="51" t="s">
        <v>43</v>
      </c>
      <c r="D135" s="51">
        <v>1.0205000305175782</v>
      </c>
      <c r="E135" s="51">
        <v>3627</v>
      </c>
      <c r="F135" s="51">
        <v>1872</v>
      </c>
      <c r="G135" s="51">
        <v>1771</v>
      </c>
      <c r="H135" s="51">
        <v>3554.1400211036294</v>
      </c>
      <c r="I135" s="51">
        <v>1834.3948496018734</v>
      </c>
      <c r="J135" s="51">
        <v>2070</v>
      </c>
      <c r="K135" s="51">
        <v>1230</v>
      </c>
      <c r="L135" s="51">
        <v>185</v>
      </c>
      <c r="M135" s="51">
        <v>460</v>
      </c>
      <c r="N135" s="262">
        <v>0.22222222222222221</v>
      </c>
      <c r="O135" s="51">
        <v>105</v>
      </c>
      <c r="P135" s="51">
        <v>70</v>
      </c>
      <c r="Q135" s="51">
        <v>175</v>
      </c>
      <c r="R135" s="262">
        <v>8.4541062801932368E-2</v>
      </c>
      <c r="S135" s="51">
        <v>0</v>
      </c>
      <c r="T135" s="51">
        <v>10</v>
      </c>
      <c r="U135" s="51">
        <v>10</v>
      </c>
      <c r="V135" s="78" t="s">
        <v>6</v>
      </c>
    </row>
    <row r="136" spans="1:22" x14ac:dyDescent="0.2">
      <c r="A136" s="50" t="s">
        <v>276</v>
      </c>
      <c r="B136" s="50" t="s">
        <v>159</v>
      </c>
      <c r="C136" s="50" t="s">
        <v>43</v>
      </c>
      <c r="D136" s="50">
        <v>1.4235000610351563</v>
      </c>
      <c r="E136" s="50">
        <v>3857</v>
      </c>
      <c r="F136" s="50">
        <v>1731</v>
      </c>
      <c r="G136" s="50">
        <v>1716</v>
      </c>
      <c r="H136" s="50">
        <v>2709.5186755350223</v>
      </c>
      <c r="I136" s="50">
        <v>1216.0168077135399</v>
      </c>
      <c r="J136" s="50">
        <v>1895</v>
      </c>
      <c r="K136" s="50">
        <v>1365</v>
      </c>
      <c r="L136" s="50">
        <v>180</v>
      </c>
      <c r="M136" s="50">
        <v>215</v>
      </c>
      <c r="N136" s="261">
        <v>0.11345646437994723</v>
      </c>
      <c r="O136" s="50">
        <v>70</v>
      </c>
      <c r="P136" s="50">
        <v>45</v>
      </c>
      <c r="Q136" s="50">
        <v>115</v>
      </c>
      <c r="R136" s="261">
        <v>6.0686015831134567E-2</v>
      </c>
      <c r="S136" s="50">
        <v>10</v>
      </c>
      <c r="T136" s="50">
        <v>10</v>
      </c>
      <c r="U136" s="50">
        <v>0</v>
      </c>
      <c r="V136" s="77" t="s">
        <v>7</v>
      </c>
    </row>
    <row r="137" spans="1:22" x14ac:dyDescent="0.2">
      <c r="A137" s="50" t="s">
        <v>277</v>
      </c>
      <c r="B137" s="50" t="s">
        <v>159</v>
      </c>
      <c r="C137" s="50" t="s">
        <v>43</v>
      </c>
      <c r="D137" s="50">
        <v>4.2635000610351561</v>
      </c>
      <c r="E137" s="50">
        <v>6864</v>
      </c>
      <c r="F137" s="50">
        <v>3441</v>
      </c>
      <c r="G137" s="50">
        <v>3346</v>
      </c>
      <c r="H137" s="50">
        <v>1609.9448579187908</v>
      </c>
      <c r="I137" s="50">
        <v>807.08337064372949</v>
      </c>
      <c r="J137" s="50">
        <v>3085</v>
      </c>
      <c r="K137" s="50">
        <v>2130</v>
      </c>
      <c r="L137" s="50">
        <v>370</v>
      </c>
      <c r="M137" s="50">
        <v>355</v>
      </c>
      <c r="N137" s="261">
        <v>0.11507293354943274</v>
      </c>
      <c r="O137" s="50">
        <v>200</v>
      </c>
      <c r="P137" s="50">
        <v>30</v>
      </c>
      <c r="Q137" s="50">
        <v>230</v>
      </c>
      <c r="R137" s="261">
        <v>7.4554294975688815E-2</v>
      </c>
      <c r="S137" s="50">
        <v>0</v>
      </c>
      <c r="T137" s="50">
        <v>0</v>
      </c>
      <c r="U137" s="50">
        <v>0</v>
      </c>
      <c r="V137" s="77" t="s">
        <v>7</v>
      </c>
    </row>
    <row r="138" spans="1:22" x14ac:dyDescent="0.2">
      <c r="A138" s="50" t="s">
        <v>278</v>
      </c>
      <c r="B138" s="50" t="s">
        <v>159</v>
      </c>
      <c r="C138" s="50" t="s">
        <v>43</v>
      </c>
      <c r="D138" s="50">
        <v>1.9424000549316407</v>
      </c>
      <c r="E138" s="50">
        <v>3025</v>
      </c>
      <c r="F138" s="50">
        <v>1408</v>
      </c>
      <c r="G138" s="50">
        <v>1382</v>
      </c>
      <c r="H138" s="50">
        <v>1557.3516857764193</v>
      </c>
      <c r="I138" s="50">
        <v>724.87642101593337</v>
      </c>
      <c r="J138" s="50">
        <v>1400</v>
      </c>
      <c r="K138" s="50">
        <v>1010</v>
      </c>
      <c r="L138" s="50">
        <v>95</v>
      </c>
      <c r="M138" s="50">
        <v>110</v>
      </c>
      <c r="N138" s="261">
        <v>7.857142857142857E-2</v>
      </c>
      <c r="O138" s="50">
        <v>100</v>
      </c>
      <c r="P138" s="50">
        <v>55</v>
      </c>
      <c r="Q138" s="50">
        <v>155</v>
      </c>
      <c r="R138" s="261">
        <v>0.11071428571428571</v>
      </c>
      <c r="S138" s="50">
        <v>0</v>
      </c>
      <c r="T138" s="50">
        <v>0</v>
      </c>
      <c r="U138" s="50">
        <v>20</v>
      </c>
      <c r="V138" s="77" t="s">
        <v>7</v>
      </c>
    </row>
    <row r="139" spans="1:22" x14ac:dyDescent="0.2">
      <c r="A139" s="50" t="s">
        <v>279</v>
      </c>
      <c r="B139" s="50" t="s">
        <v>159</v>
      </c>
      <c r="C139" s="50" t="s">
        <v>43</v>
      </c>
      <c r="D139" s="50">
        <v>1.0905999755859375</v>
      </c>
      <c r="E139" s="50">
        <v>3257</v>
      </c>
      <c r="F139" s="50">
        <v>1178</v>
      </c>
      <c r="G139" s="50">
        <v>1174</v>
      </c>
      <c r="H139" s="50">
        <v>2986.4295552089475</v>
      </c>
      <c r="I139" s="50">
        <v>1080.1393970021923</v>
      </c>
      <c r="J139" s="50">
        <v>1650</v>
      </c>
      <c r="K139" s="50">
        <v>1285</v>
      </c>
      <c r="L139" s="50">
        <v>180</v>
      </c>
      <c r="M139" s="50">
        <v>115</v>
      </c>
      <c r="N139" s="261">
        <v>6.9696969696969702E-2</v>
      </c>
      <c r="O139" s="50">
        <v>45</v>
      </c>
      <c r="P139" s="50">
        <v>0</v>
      </c>
      <c r="Q139" s="50">
        <v>45</v>
      </c>
      <c r="R139" s="261">
        <v>2.7272727272727271E-2</v>
      </c>
      <c r="S139" s="50">
        <v>0</v>
      </c>
      <c r="T139" s="50">
        <v>10</v>
      </c>
      <c r="U139" s="50">
        <v>0</v>
      </c>
      <c r="V139" s="77" t="s">
        <v>7</v>
      </c>
    </row>
    <row r="140" spans="1:22" x14ac:dyDescent="0.2">
      <c r="A140" s="50" t="s">
        <v>280</v>
      </c>
      <c r="B140" s="50" t="s">
        <v>159</v>
      </c>
      <c r="C140" s="50" t="s">
        <v>43</v>
      </c>
      <c r="D140" s="50">
        <v>1.049800033569336</v>
      </c>
      <c r="E140" s="50">
        <v>2573</v>
      </c>
      <c r="F140" s="50">
        <v>1051</v>
      </c>
      <c r="G140" s="50">
        <v>1041</v>
      </c>
      <c r="H140" s="50">
        <v>2450.942958395382</v>
      </c>
      <c r="I140" s="50">
        <v>1001.1430428579661</v>
      </c>
      <c r="J140" s="50">
        <v>1305</v>
      </c>
      <c r="K140" s="50">
        <v>975</v>
      </c>
      <c r="L140" s="50">
        <v>90</v>
      </c>
      <c r="M140" s="50">
        <v>155</v>
      </c>
      <c r="N140" s="261">
        <v>0.11877394636015326</v>
      </c>
      <c r="O140" s="50">
        <v>75</v>
      </c>
      <c r="P140" s="50">
        <v>0</v>
      </c>
      <c r="Q140" s="50">
        <v>75</v>
      </c>
      <c r="R140" s="261">
        <v>5.7471264367816091E-2</v>
      </c>
      <c r="S140" s="50">
        <v>0</v>
      </c>
      <c r="T140" s="50">
        <v>0</v>
      </c>
      <c r="U140" s="50">
        <v>10</v>
      </c>
      <c r="V140" s="77" t="s">
        <v>7</v>
      </c>
    </row>
    <row r="141" spans="1:22" x14ac:dyDescent="0.2">
      <c r="A141" s="50" t="s">
        <v>281</v>
      </c>
      <c r="B141" s="50" t="s">
        <v>159</v>
      </c>
      <c r="C141" s="50" t="s">
        <v>43</v>
      </c>
      <c r="D141" s="50">
        <v>1.5361999511718749</v>
      </c>
      <c r="E141" s="50">
        <v>2152</v>
      </c>
      <c r="F141" s="50">
        <v>898</v>
      </c>
      <c r="G141" s="50">
        <v>882</v>
      </c>
      <c r="H141" s="50">
        <v>1400.8593076431021</v>
      </c>
      <c r="I141" s="50">
        <v>584.55932075441717</v>
      </c>
      <c r="J141" s="50">
        <v>1030</v>
      </c>
      <c r="K141" s="50">
        <v>815</v>
      </c>
      <c r="L141" s="50">
        <v>105</v>
      </c>
      <c r="M141" s="50">
        <v>70</v>
      </c>
      <c r="N141" s="261">
        <v>6.7961165048543687E-2</v>
      </c>
      <c r="O141" s="50">
        <v>20</v>
      </c>
      <c r="P141" s="50">
        <v>0</v>
      </c>
      <c r="Q141" s="50">
        <v>20</v>
      </c>
      <c r="R141" s="261">
        <v>1.9417475728155338E-2</v>
      </c>
      <c r="S141" s="50">
        <v>0</v>
      </c>
      <c r="T141" s="50">
        <v>0</v>
      </c>
      <c r="U141" s="50">
        <v>0</v>
      </c>
      <c r="V141" s="77" t="s">
        <v>7</v>
      </c>
    </row>
    <row r="142" spans="1:22" x14ac:dyDescent="0.2">
      <c r="A142" s="50" t="s">
        <v>282</v>
      </c>
      <c r="B142" s="50" t="s">
        <v>159</v>
      </c>
      <c r="C142" s="50" t="s">
        <v>43</v>
      </c>
      <c r="D142" s="50">
        <v>18.617600097656251</v>
      </c>
      <c r="E142" s="50">
        <v>2897</v>
      </c>
      <c r="F142" s="50">
        <v>1162</v>
      </c>
      <c r="G142" s="50">
        <v>1146</v>
      </c>
      <c r="H142" s="50">
        <v>155.60544779156044</v>
      </c>
      <c r="I142" s="50">
        <v>62.414059486984193</v>
      </c>
      <c r="J142" s="50">
        <v>1460</v>
      </c>
      <c r="K142" s="50">
        <v>1085</v>
      </c>
      <c r="L142" s="50">
        <v>140</v>
      </c>
      <c r="M142" s="50">
        <v>180</v>
      </c>
      <c r="N142" s="261">
        <v>0.12328767123287671</v>
      </c>
      <c r="O142" s="50">
        <v>25</v>
      </c>
      <c r="P142" s="50">
        <v>25</v>
      </c>
      <c r="Q142" s="50">
        <v>50</v>
      </c>
      <c r="R142" s="261">
        <v>3.4246575342465752E-2</v>
      </c>
      <c r="S142" s="50">
        <v>0</v>
      </c>
      <c r="T142" s="50">
        <v>0</v>
      </c>
      <c r="U142" s="50">
        <v>10</v>
      </c>
      <c r="V142" s="77" t="s">
        <v>7</v>
      </c>
    </row>
    <row r="143" spans="1:22" x14ac:dyDescent="0.2">
      <c r="A143" s="50" t="s">
        <v>283</v>
      </c>
      <c r="B143" s="50" t="s">
        <v>159</v>
      </c>
      <c r="C143" s="50" t="s">
        <v>43</v>
      </c>
      <c r="D143" s="50">
        <v>1.2853999328613281</v>
      </c>
      <c r="E143" s="50">
        <v>4129</v>
      </c>
      <c r="F143" s="50">
        <v>1752</v>
      </c>
      <c r="G143" s="50">
        <v>1702</v>
      </c>
      <c r="H143" s="50">
        <v>3212.2298239185034</v>
      </c>
      <c r="I143" s="50">
        <v>1362.9999155982605</v>
      </c>
      <c r="J143" s="50">
        <v>1990</v>
      </c>
      <c r="K143" s="50">
        <v>1375</v>
      </c>
      <c r="L143" s="50">
        <v>195</v>
      </c>
      <c r="M143" s="50">
        <v>260</v>
      </c>
      <c r="N143" s="261">
        <v>0.1306532663316583</v>
      </c>
      <c r="O143" s="50">
        <v>140</v>
      </c>
      <c r="P143" s="50">
        <v>20</v>
      </c>
      <c r="Q143" s="50">
        <v>160</v>
      </c>
      <c r="R143" s="261">
        <v>8.0402010050251257E-2</v>
      </c>
      <c r="S143" s="50">
        <v>0</v>
      </c>
      <c r="T143" s="50">
        <v>0</v>
      </c>
      <c r="U143" s="50">
        <v>0</v>
      </c>
      <c r="V143" s="77" t="s">
        <v>7</v>
      </c>
    </row>
    <row r="144" spans="1:22" x14ac:dyDescent="0.2">
      <c r="A144" s="50" t="s">
        <v>284</v>
      </c>
      <c r="B144" s="50" t="s">
        <v>159</v>
      </c>
      <c r="C144" s="50" t="s">
        <v>43</v>
      </c>
      <c r="D144" s="50">
        <v>0.79930000305175786</v>
      </c>
      <c r="E144" s="50">
        <v>2078</v>
      </c>
      <c r="F144" s="50">
        <v>773</v>
      </c>
      <c r="G144" s="50">
        <v>769</v>
      </c>
      <c r="H144" s="50">
        <v>2599.7747930265441</v>
      </c>
      <c r="I144" s="50">
        <v>967.09620549062504</v>
      </c>
      <c r="J144" s="50">
        <v>1110</v>
      </c>
      <c r="K144" s="50">
        <v>855</v>
      </c>
      <c r="L144" s="50">
        <v>120</v>
      </c>
      <c r="M144" s="50">
        <v>105</v>
      </c>
      <c r="N144" s="261">
        <v>9.45945945945946E-2</v>
      </c>
      <c r="O144" s="50">
        <v>15</v>
      </c>
      <c r="P144" s="50">
        <v>10</v>
      </c>
      <c r="Q144" s="50">
        <v>25</v>
      </c>
      <c r="R144" s="261">
        <v>2.2522522522522521E-2</v>
      </c>
      <c r="S144" s="50">
        <v>0</v>
      </c>
      <c r="T144" s="50">
        <v>0</v>
      </c>
      <c r="U144" s="50">
        <v>0</v>
      </c>
      <c r="V144" s="77" t="s">
        <v>7</v>
      </c>
    </row>
    <row r="145" spans="1:22" x14ac:dyDescent="0.2">
      <c r="A145" s="50" t="s">
        <v>285</v>
      </c>
      <c r="B145" s="50" t="s">
        <v>159</v>
      </c>
      <c r="C145" s="50" t="s">
        <v>43</v>
      </c>
      <c r="D145" s="50">
        <v>1.1137999725341796</v>
      </c>
      <c r="E145" s="50">
        <v>3465</v>
      </c>
      <c r="F145" s="50">
        <v>1501</v>
      </c>
      <c r="G145" s="50">
        <v>1482</v>
      </c>
      <c r="H145" s="50">
        <v>3110.9715258083902</v>
      </c>
      <c r="I145" s="50">
        <v>1347.6387475435481</v>
      </c>
      <c r="J145" s="50">
        <v>1635</v>
      </c>
      <c r="K145" s="50">
        <v>1110</v>
      </c>
      <c r="L145" s="50">
        <v>150</v>
      </c>
      <c r="M145" s="50">
        <v>205</v>
      </c>
      <c r="N145" s="261">
        <v>0.12538226299694188</v>
      </c>
      <c r="O145" s="50">
        <v>140</v>
      </c>
      <c r="P145" s="50">
        <v>0</v>
      </c>
      <c r="Q145" s="50">
        <v>140</v>
      </c>
      <c r="R145" s="261">
        <v>8.5626911314984705E-2</v>
      </c>
      <c r="S145" s="50">
        <v>10</v>
      </c>
      <c r="T145" s="50">
        <v>0</v>
      </c>
      <c r="U145" s="50">
        <v>0</v>
      </c>
      <c r="V145" s="77" t="s">
        <v>7</v>
      </c>
    </row>
    <row r="146" spans="1:22" x14ac:dyDescent="0.2">
      <c r="A146" s="50" t="s">
        <v>286</v>
      </c>
      <c r="B146" s="50" t="s">
        <v>159</v>
      </c>
      <c r="C146" s="50" t="s">
        <v>43</v>
      </c>
      <c r="D146" s="50">
        <v>1.6991000366210938</v>
      </c>
      <c r="E146" s="50">
        <v>5506</v>
      </c>
      <c r="F146" s="50">
        <v>2776</v>
      </c>
      <c r="G146" s="50">
        <v>2705</v>
      </c>
      <c r="H146" s="50">
        <v>3240.5390390959424</v>
      </c>
      <c r="I146" s="50">
        <v>1633.8060974446671</v>
      </c>
      <c r="J146" s="50">
        <v>2610</v>
      </c>
      <c r="K146" s="50">
        <v>1925</v>
      </c>
      <c r="L146" s="50">
        <v>250</v>
      </c>
      <c r="M146" s="50">
        <v>265</v>
      </c>
      <c r="N146" s="261">
        <v>0.10153256704980843</v>
      </c>
      <c r="O146" s="50">
        <v>105</v>
      </c>
      <c r="P146" s="50">
        <v>35</v>
      </c>
      <c r="Q146" s="50">
        <v>140</v>
      </c>
      <c r="R146" s="261">
        <v>5.3639846743295021E-2</v>
      </c>
      <c r="S146" s="50">
        <v>10</v>
      </c>
      <c r="T146" s="50">
        <v>0</v>
      </c>
      <c r="U146" s="50">
        <v>15</v>
      </c>
      <c r="V146" s="77" t="s">
        <v>7</v>
      </c>
    </row>
    <row r="147" spans="1:22" x14ac:dyDescent="0.2">
      <c r="A147" s="50" t="s">
        <v>287</v>
      </c>
      <c r="B147" s="50" t="s">
        <v>159</v>
      </c>
      <c r="C147" s="50" t="s">
        <v>43</v>
      </c>
      <c r="D147" s="50">
        <v>0.7763999938964844</v>
      </c>
      <c r="E147" s="50">
        <v>2592</v>
      </c>
      <c r="F147" s="50">
        <v>1175</v>
      </c>
      <c r="G147" s="50">
        <v>1143</v>
      </c>
      <c r="H147" s="50">
        <v>3338.4853430918306</v>
      </c>
      <c r="I147" s="50">
        <v>1513.3951690327551</v>
      </c>
      <c r="J147" s="50">
        <v>1180</v>
      </c>
      <c r="K147" s="50">
        <v>785</v>
      </c>
      <c r="L147" s="50">
        <v>90</v>
      </c>
      <c r="M147" s="50">
        <v>205</v>
      </c>
      <c r="N147" s="261">
        <v>0.17372881355932204</v>
      </c>
      <c r="O147" s="50">
        <v>90</v>
      </c>
      <c r="P147" s="50">
        <v>0</v>
      </c>
      <c r="Q147" s="50">
        <v>90</v>
      </c>
      <c r="R147" s="261">
        <v>7.6271186440677971E-2</v>
      </c>
      <c r="S147" s="50">
        <v>0</v>
      </c>
      <c r="T147" s="50">
        <v>0</v>
      </c>
      <c r="U147" s="50">
        <v>0</v>
      </c>
      <c r="V147" s="77" t="s">
        <v>7</v>
      </c>
    </row>
    <row r="148" spans="1:22" x14ac:dyDescent="0.2">
      <c r="A148" s="263" t="s">
        <v>326</v>
      </c>
      <c r="B148" s="263" t="s">
        <v>159</v>
      </c>
      <c r="C148" s="263" t="s">
        <v>43</v>
      </c>
      <c r="D148" s="263">
        <v>13.0331005859375</v>
      </c>
      <c r="E148" s="263">
        <v>231</v>
      </c>
      <c r="F148" s="263">
        <v>112</v>
      </c>
      <c r="G148" s="263">
        <v>91</v>
      </c>
      <c r="H148" s="263">
        <v>17.724101680704067</v>
      </c>
      <c r="I148" s="263">
        <v>8.5935038451898507</v>
      </c>
      <c r="J148" s="263">
        <v>165</v>
      </c>
      <c r="K148" s="263">
        <v>80</v>
      </c>
      <c r="L148" s="263">
        <v>0</v>
      </c>
      <c r="M148" s="263">
        <v>20</v>
      </c>
      <c r="N148" s="264">
        <v>0.12121212121212122</v>
      </c>
      <c r="O148" s="263">
        <v>60</v>
      </c>
      <c r="P148" s="263">
        <v>0</v>
      </c>
      <c r="Q148" s="263">
        <v>60</v>
      </c>
      <c r="R148" s="264">
        <v>0.36363636363636365</v>
      </c>
      <c r="S148" s="263">
        <v>0</v>
      </c>
      <c r="T148" s="263">
        <v>0</v>
      </c>
      <c r="U148" s="263">
        <v>0</v>
      </c>
      <c r="V148" s="265" t="s">
        <v>48</v>
      </c>
    </row>
    <row r="149" spans="1:22" x14ac:dyDescent="0.2">
      <c r="A149" s="50" t="s">
        <v>288</v>
      </c>
      <c r="B149" s="50" t="s">
        <v>159</v>
      </c>
      <c r="C149" s="50" t="s">
        <v>43</v>
      </c>
      <c r="D149" s="50">
        <v>4.0077999877929686</v>
      </c>
      <c r="E149" s="50">
        <v>2261</v>
      </c>
      <c r="F149" s="50">
        <v>1020</v>
      </c>
      <c r="G149" s="50">
        <v>944</v>
      </c>
      <c r="H149" s="50">
        <v>564.14990939832217</v>
      </c>
      <c r="I149" s="50">
        <v>254.50371852555887</v>
      </c>
      <c r="J149" s="50">
        <v>1190</v>
      </c>
      <c r="K149" s="50">
        <v>765</v>
      </c>
      <c r="L149" s="50">
        <v>125</v>
      </c>
      <c r="M149" s="50">
        <v>195</v>
      </c>
      <c r="N149" s="261">
        <v>0.1638655462184874</v>
      </c>
      <c r="O149" s="50">
        <v>55</v>
      </c>
      <c r="P149" s="50">
        <v>30</v>
      </c>
      <c r="Q149" s="50">
        <v>85</v>
      </c>
      <c r="R149" s="261">
        <v>7.1428571428571425E-2</v>
      </c>
      <c r="S149" s="50">
        <v>0</v>
      </c>
      <c r="T149" s="50">
        <v>10</v>
      </c>
      <c r="U149" s="50">
        <v>10</v>
      </c>
      <c r="V149" s="77" t="s">
        <v>7</v>
      </c>
    </row>
    <row r="150" spans="1:22" x14ac:dyDescent="0.2">
      <c r="A150" s="50" t="s">
        <v>289</v>
      </c>
      <c r="B150" s="50" t="s">
        <v>159</v>
      </c>
      <c r="C150" s="50" t="s">
        <v>43</v>
      </c>
      <c r="D150" s="50">
        <v>0.90940002441406254</v>
      </c>
      <c r="E150" s="50">
        <v>2458</v>
      </c>
      <c r="F150" s="50">
        <v>1125</v>
      </c>
      <c r="G150" s="50">
        <v>1094</v>
      </c>
      <c r="H150" s="50">
        <v>2702.8809478905823</v>
      </c>
      <c r="I150" s="50">
        <v>1237.0793597953234</v>
      </c>
      <c r="J150" s="50">
        <v>1330</v>
      </c>
      <c r="K150" s="50">
        <v>950</v>
      </c>
      <c r="L150" s="50">
        <v>55</v>
      </c>
      <c r="M150" s="50">
        <v>175</v>
      </c>
      <c r="N150" s="261">
        <v>0.13157894736842105</v>
      </c>
      <c r="O150" s="50">
        <v>80</v>
      </c>
      <c r="P150" s="50">
        <v>40</v>
      </c>
      <c r="Q150" s="50">
        <v>120</v>
      </c>
      <c r="R150" s="261">
        <v>9.0225563909774431E-2</v>
      </c>
      <c r="S150" s="50">
        <v>0</v>
      </c>
      <c r="T150" s="50">
        <v>0</v>
      </c>
      <c r="U150" s="50">
        <v>30</v>
      </c>
      <c r="V150" s="77" t="s">
        <v>7</v>
      </c>
    </row>
    <row r="151" spans="1:22" x14ac:dyDescent="0.2">
      <c r="A151" s="50" t="s">
        <v>290</v>
      </c>
      <c r="B151" s="50" t="s">
        <v>159</v>
      </c>
      <c r="C151" s="50" t="s">
        <v>43</v>
      </c>
      <c r="D151" s="50">
        <v>1.6910000610351563</v>
      </c>
      <c r="E151" s="50">
        <v>5471</v>
      </c>
      <c r="F151" s="50">
        <v>2534</v>
      </c>
      <c r="G151" s="50">
        <v>2469</v>
      </c>
      <c r="H151" s="50">
        <v>3235.3635733465871</v>
      </c>
      <c r="I151" s="50">
        <v>1498.5215307732135</v>
      </c>
      <c r="J151" s="50">
        <v>2620</v>
      </c>
      <c r="K151" s="50">
        <v>1930</v>
      </c>
      <c r="L151" s="50">
        <v>225</v>
      </c>
      <c r="M151" s="50">
        <v>310</v>
      </c>
      <c r="N151" s="261">
        <v>0.1183206106870229</v>
      </c>
      <c r="O151" s="50">
        <v>115</v>
      </c>
      <c r="P151" s="50">
        <v>35</v>
      </c>
      <c r="Q151" s="50">
        <v>150</v>
      </c>
      <c r="R151" s="261">
        <v>5.7251908396946563E-2</v>
      </c>
      <c r="S151" s="50">
        <v>0</v>
      </c>
      <c r="T151" s="50">
        <v>0</v>
      </c>
      <c r="U151" s="50">
        <v>0</v>
      </c>
      <c r="V151" s="77" t="s">
        <v>7</v>
      </c>
    </row>
    <row r="152" spans="1:22" x14ac:dyDescent="0.2">
      <c r="A152" s="50" t="s">
        <v>291</v>
      </c>
      <c r="B152" s="50" t="s">
        <v>159</v>
      </c>
      <c r="C152" s="50" t="s">
        <v>43</v>
      </c>
      <c r="D152" s="50">
        <v>2.0880999755859375</v>
      </c>
      <c r="E152" s="50">
        <v>4875</v>
      </c>
      <c r="F152" s="50">
        <v>2050</v>
      </c>
      <c r="G152" s="50">
        <v>2016</v>
      </c>
      <c r="H152" s="50">
        <v>2334.6583291022912</v>
      </c>
      <c r="I152" s="50">
        <v>981.75375890455325</v>
      </c>
      <c r="J152" s="50">
        <v>2245</v>
      </c>
      <c r="K152" s="50">
        <v>1640</v>
      </c>
      <c r="L152" s="50">
        <v>255</v>
      </c>
      <c r="M152" s="50">
        <v>235</v>
      </c>
      <c r="N152" s="261">
        <v>0.10467706013363029</v>
      </c>
      <c r="O152" s="50">
        <v>90</v>
      </c>
      <c r="P152" s="50">
        <v>10</v>
      </c>
      <c r="Q152" s="50">
        <v>100</v>
      </c>
      <c r="R152" s="261">
        <v>4.4543429844097995E-2</v>
      </c>
      <c r="S152" s="50">
        <v>0</v>
      </c>
      <c r="T152" s="50">
        <v>0</v>
      </c>
      <c r="U152" s="50">
        <v>10</v>
      </c>
      <c r="V152" s="77" t="s">
        <v>7</v>
      </c>
    </row>
    <row r="153" spans="1:22" x14ac:dyDescent="0.2">
      <c r="A153" s="50" t="s">
        <v>292</v>
      </c>
      <c r="B153" s="50" t="s">
        <v>159</v>
      </c>
      <c r="C153" s="50" t="s">
        <v>43</v>
      </c>
      <c r="D153" s="50">
        <v>1.0116999816894532</v>
      </c>
      <c r="E153" s="50">
        <v>3656</v>
      </c>
      <c r="F153" s="50">
        <v>1702</v>
      </c>
      <c r="G153" s="50">
        <v>1661</v>
      </c>
      <c r="H153" s="50">
        <v>3613.7195474638538</v>
      </c>
      <c r="I153" s="50">
        <v>1682.3169228072975</v>
      </c>
      <c r="J153" s="50">
        <v>1525</v>
      </c>
      <c r="K153" s="50">
        <v>1110</v>
      </c>
      <c r="L153" s="50">
        <v>110</v>
      </c>
      <c r="M153" s="50">
        <v>215</v>
      </c>
      <c r="N153" s="261">
        <v>0.14098360655737704</v>
      </c>
      <c r="O153" s="50">
        <v>50</v>
      </c>
      <c r="P153" s="50">
        <v>30</v>
      </c>
      <c r="Q153" s="50">
        <v>80</v>
      </c>
      <c r="R153" s="261">
        <v>5.2459016393442623E-2</v>
      </c>
      <c r="S153" s="50">
        <v>0</v>
      </c>
      <c r="T153" s="50">
        <v>0</v>
      </c>
      <c r="U153" s="50">
        <v>10</v>
      </c>
      <c r="V153" s="77" t="s">
        <v>7</v>
      </c>
    </row>
    <row r="154" spans="1:22" x14ac:dyDescent="0.2">
      <c r="A154" s="51" t="s">
        <v>324</v>
      </c>
      <c r="B154" s="51" t="s">
        <v>159</v>
      </c>
      <c r="C154" s="51" t="s">
        <v>43</v>
      </c>
      <c r="D154" s="51">
        <v>1.3113999938964844</v>
      </c>
      <c r="E154" s="51">
        <v>4334</v>
      </c>
      <c r="F154" s="51">
        <v>2153</v>
      </c>
      <c r="G154" s="51">
        <v>2108</v>
      </c>
      <c r="H154" s="51">
        <v>3304.8650451207072</v>
      </c>
      <c r="I154" s="51">
        <v>1641.756908662871</v>
      </c>
      <c r="J154" s="51">
        <v>2050</v>
      </c>
      <c r="K154" s="51">
        <v>1350</v>
      </c>
      <c r="L154" s="51">
        <v>185</v>
      </c>
      <c r="M154" s="51">
        <v>410</v>
      </c>
      <c r="N154" s="262">
        <v>0.2</v>
      </c>
      <c r="O154" s="51">
        <v>45</v>
      </c>
      <c r="P154" s="51">
        <v>40</v>
      </c>
      <c r="Q154" s="51">
        <v>85</v>
      </c>
      <c r="R154" s="262">
        <v>4.1463414634146344E-2</v>
      </c>
      <c r="S154" s="51">
        <v>0</v>
      </c>
      <c r="T154" s="51">
        <v>0</v>
      </c>
      <c r="U154" s="51">
        <v>15</v>
      </c>
      <c r="V154" s="78" t="s">
        <v>6</v>
      </c>
    </row>
    <row r="155" spans="1:22" x14ac:dyDescent="0.2">
      <c r="A155" s="50" t="s">
        <v>293</v>
      </c>
      <c r="B155" s="50" t="s">
        <v>159</v>
      </c>
      <c r="C155" s="50" t="s">
        <v>43</v>
      </c>
      <c r="D155" s="50">
        <v>1.3210000610351562</v>
      </c>
      <c r="E155" s="50">
        <v>4548</v>
      </c>
      <c r="F155" s="50">
        <v>1276</v>
      </c>
      <c r="G155" s="50">
        <v>1259</v>
      </c>
      <c r="H155" s="50">
        <v>3442.8461694665757</v>
      </c>
      <c r="I155" s="50">
        <v>965.93485317487909</v>
      </c>
      <c r="J155" s="50">
        <v>2510</v>
      </c>
      <c r="K155" s="50">
        <v>1875</v>
      </c>
      <c r="L155" s="50">
        <v>315</v>
      </c>
      <c r="M155" s="50">
        <v>255</v>
      </c>
      <c r="N155" s="261">
        <v>0.10159362549800798</v>
      </c>
      <c r="O155" s="50">
        <v>35</v>
      </c>
      <c r="P155" s="50">
        <v>10</v>
      </c>
      <c r="Q155" s="50">
        <v>45</v>
      </c>
      <c r="R155" s="261">
        <v>1.7928286852589643E-2</v>
      </c>
      <c r="S155" s="50">
        <v>0</v>
      </c>
      <c r="T155" s="50">
        <v>15</v>
      </c>
      <c r="U155" s="50">
        <v>10</v>
      </c>
      <c r="V155" s="77" t="s">
        <v>7</v>
      </c>
    </row>
    <row r="156" spans="1:22" x14ac:dyDescent="0.2">
      <c r="A156" s="50" t="s">
        <v>294</v>
      </c>
      <c r="B156" s="50" t="s">
        <v>159</v>
      </c>
      <c r="C156" s="50" t="s">
        <v>43</v>
      </c>
      <c r="D156" s="50">
        <v>1.7369999694824219</v>
      </c>
      <c r="E156" s="50">
        <v>6982</v>
      </c>
      <c r="F156" s="50">
        <v>2683</v>
      </c>
      <c r="G156" s="50">
        <v>2639</v>
      </c>
      <c r="H156" s="50">
        <v>4019.5740487436183</v>
      </c>
      <c r="I156" s="50">
        <v>1544.6171831536992</v>
      </c>
      <c r="J156" s="50">
        <v>3515</v>
      </c>
      <c r="K156" s="50">
        <v>2575</v>
      </c>
      <c r="L156" s="50">
        <v>370</v>
      </c>
      <c r="M156" s="50">
        <v>425</v>
      </c>
      <c r="N156" s="261">
        <v>0.12091038406827881</v>
      </c>
      <c r="O156" s="50">
        <v>90</v>
      </c>
      <c r="P156" s="50">
        <v>35</v>
      </c>
      <c r="Q156" s="50">
        <v>125</v>
      </c>
      <c r="R156" s="261">
        <v>3.5561877667140827E-2</v>
      </c>
      <c r="S156" s="50">
        <v>0</v>
      </c>
      <c r="T156" s="50">
        <v>0</v>
      </c>
      <c r="U156" s="50">
        <v>30</v>
      </c>
      <c r="V156" s="77" t="s">
        <v>7</v>
      </c>
    </row>
    <row r="157" spans="1:22" x14ac:dyDescent="0.2">
      <c r="A157" s="50" t="s">
        <v>295</v>
      </c>
      <c r="B157" s="50" t="s">
        <v>159</v>
      </c>
      <c r="C157" s="50" t="s">
        <v>43</v>
      </c>
      <c r="D157" s="50">
        <v>1.4402999877929688</v>
      </c>
      <c r="E157" s="50">
        <v>5956</v>
      </c>
      <c r="F157" s="50">
        <v>1958</v>
      </c>
      <c r="G157" s="50">
        <v>1936</v>
      </c>
      <c r="H157" s="50">
        <v>4135.2496358252592</v>
      </c>
      <c r="I157" s="50">
        <v>1359.4390172843953</v>
      </c>
      <c r="J157" s="50">
        <v>3160</v>
      </c>
      <c r="K157" s="50">
        <v>2250</v>
      </c>
      <c r="L157" s="50">
        <v>395</v>
      </c>
      <c r="M157" s="50">
        <v>410</v>
      </c>
      <c r="N157" s="261">
        <v>0.12974683544303797</v>
      </c>
      <c r="O157" s="50">
        <v>65</v>
      </c>
      <c r="P157" s="50">
        <v>10</v>
      </c>
      <c r="Q157" s="50">
        <v>75</v>
      </c>
      <c r="R157" s="261">
        <v>2.3734177215189875E-2</v>
      </c>
      <c r="S157" s="50">
        <v>0</v>
      </c>
      <c r="T157" s="50">
        <v>25</v>
      </c>
      <c r="U157" s="50">
        <v>10</v>
      </c>
      <c r="V157" s="77" t="s">
        <v>7</v>
      </c>
    </row>
    <row r="158" spans="1:22" x14ac:dyDescent="0.2">
      <c r="A158" s="50" t="s">
        <v>296</v>
      </c>
      <c r="B158" s="50" t="s">
        <v>159</v>
      </c>
      <c r="C158" s="50" t="s">
        <v>43</v>
      </c>
      <c r="D158" s="50">
        <v>0.83680000305175783</v>
      </c>
      <c r="E158" s="50">
        <v>3431</v>
      </c>
      <c r="F158" s="50">
        <v>1201</v>
      </c>
      <c r="G158" s="50">
        <v>1172</v>
      </c>
      <c r="H158" s="50">
        <v>4100.1433884887138</v>
      </c>
      <c r="I158" s="50">
        <v>1435.2294402724992</v>
      </c>
      <c r="J158" s="50">
        <v>1520</v>
      </c>
      <c r="K158" s="50">
        <v>1010</v>
      </c>
      <c r="L158" s="50">
        <v>220</v>
      </c>
      <c r="M158" s="50">
        <v>230</v>
      </c>
      <c r="N158" s="261">
        <v>0.15131578947368421</v>
      </c>
      <c r="O158" s="50">
        <v>45</v>
      </c>
      <c r="P158" s="50">
        <v>10</v>
      </c>
      <c r="Q158" s="50">
        <v>55</v>
      </c>
      <c r="R158" s="261">
        <v>3.6184210526315791E-2</v>
      </c>
      <c r="S158" s="50">
        <v>0</v>
      </c>
      <c r="T158" s="50">
        <v>0</v>
      </c>
      <c r="U158" s="50">
        <v>0</v>
      </c>
      <c r="V158" s="77" t="s">
        <v>7</v>
      </c>
    </row>
    <row r="159" spans="1:22" x14ac:dyDescent="0.2">
      <c r="A159" s="50" t="s">
        <v>297</v>
      </c>
      <c r="B159" s="50" t="s">
        <v>159</v>
      </c>
      <c r="C159" s="50" t="s">
        <v>43</v>
      </c>
      <c r="D159" s="50">
        <v>17.100500488281249</v>
      </c>
      <c r="E159" s="50">
        <v>5614</v>
      </c>
      <c r="F159" s="50">
        <v>1872</v>
      </c>
      <c r="G159" s="50">
        <v>1814</v>
      </c>
      <c r="H159" s="50">
        <v>328.29448493903448</v>
      </c>
      <c r="I159" s="50">
        <v>109.47048019342225</v>
      </c>
      <c r="J159" s="50">
        <v>2950</v>
      </c>
      <c r="K159" s="50">
        <v>2300</v>
      </c>
      <c r="L159" s="50">
        <v>355</v>
      </c>
      <c r="M159" s="50">
        <v>205</v>
      </c>
      <c r="N159" s="261">
        <v>6.9491525423728814E-2</v>
      </c>
      <c r="O159" s="50">
        <v>40</v>
      </c>
      <c r="P159" s="50">
        <v>0</v>
      </c>
      <c r="Q159" s="50">
        <v>40</v>
      </c>
      <c r="R159" s="261">
        <v>1.3559322033898305E-2</v>
      </c>
      <c r="S159" s="50">
        <v>0</v>
      </c>
      <c r="T159" s="50">
        <v>30</v>
      </c>
      <c r="U159" s="50">
        <v>20</v>
      </c>
      <c r="V159" s="77" t="s">
        <v>7</v>
      </c>
    </row>
    <row r="160" spans="1:22" x14ac:dyDescent="0.2">
      <c r="A160" s="50" t="s">
        <v>298</v>
      </c>
      <c r="B160" s="50" t="s">
        <v>159</v>
      </c>
      <c r="C160" s="50" t="s">
        <v>43</v>
      </c>
      <c r="D160" s="50">
        <v>3.3851998901367186</v>
      </c>
      <c r="E160" s="50">
        <v>5809</v>
      </c>
      <c r="F160" s="50">
        <v>1944</v>
      </c>
      <c r="G160" s="50">
        <v>1928</v>
      </c>
      <c r="H160" s="50">
        <v>1715.9991103997675</v>
      </c>
      <c r="I160" s="50">
        <v>574.26446386936618</v>
      </c>
      <c r="J160" s="50">
        <v>3305</v>
      </c>
      <c r="K160" s="50">
        <v>2745</v>
      </c>
      <c r="L160" s="50">
        <v>270</v>
      </c>
      <c r="M160" s="50">
        <v>180</v>
      </c>
      <c r="N160" s="261">
        <v>5.4462934947049922E-2</v>
      </c>
      <c r="O160" s="50">
        <v>50</v>
      </c>
      <c r="P160" s="50">
        <v>30</v>
      </c>
      <c r="Q160" s="50">
        <v>80</v>
      </c>
      <c r="R160" s="261">
        <v>2.4205748865355523E-2</v>
      </c>
      <c r="S160" s="50">
        <v>0</v>
      </c>
      <c r="T160" s="50">
        <v>0</v>
      </c>
      <c r="U160" s="50">
        <v>35</v>
      </c>
      <c r="V160" s="77" t="s">
        <v>7</v>
      </c>
    </row>
    <row r="161" spans="1:22" x14ac:dyDescent="0.2">
      <c r="A161" s="49" t="s">
        <v>305</v>
      </c>
      <c r="B161" s="49" t="s">
        <v>159</v>
      </c>
      <c r="C161" s="49" t="s">
        <v>43</v>
      </c>
      <c r="D161" s="49">
        <v>87.655195312499998</v>
      </c>
      <c r="E161" s="49">
        <v>4357</v>
      </c>
      <c r="F161" s="49">
        <v>1469</v>
      </c>
      <c r="G161" s="49">
        <v>1441</v>
      </c>
      <c r="H161" s="49">
        <v>49.706123915038198</v>
      </c>
      <c r="I161" s="49">
        <v>16.758846920172392</v>
      </c>
      <c r="J161" s="49">
        <v>2195</v>
      </c>
      <c r="K161" s="49">
        <v>1920</v>
      </c>
      <c r="L161" s="49">
        <v>220</v>
      </c>
      <c r="M161" s="49">
        <v>20</v>
      </c>
      <c r="N161" s="251">
        <v>9.1116173120728925E-3</v>
      </c>
      <c r="O161" s="49">
        <v>15</v>
      </c>
      <c r="P161" s="49">
        <v>0</v>
      </c>
      <c r="Q161" s="49">
        <v>15</v>
      </c>
      <c r="R161" s="251">
        <v>6.8337129840546698E-3</v>
      </c>
      <c r="S161" s="49">
        <v>0</v>
      </c>
      <c r="T161" s="49">
        <v>0</v>
      </c>
      <c r="U161" s="49">
        <v>20</v>
      </c>
      <c r="V161" s="258" t="s">
        <v>3</v>
      </c>
    </row>
    <row r="162" spans="1:22" x14ac:dyDescent="0.2">
      <c r="A162" s="49" t="s">
        <v>306</v>
      </c>
      <c r="B162" s="49" t="s">
        <v>159</v>
      </c>
      <c r="C162" s="49" t="s">
        <v>43</v>
      </c>
      <c r="D162" s="49">
        <v>204.54599999999999</v>
      </c>
      <c r="E162" s="49">
        <v>1087</v>
      </c>
      <c r="F162" s="49">
        <v>394</v>
      </c>
      <c r="G162" s="49">
        <v>386</v>
      </c>
      <c r="H162" s="49">
        <v>5.3142080510007528</v>
      </c>
      <c r="I162" s="49">
        <v>1.9262170856433272</v>
      </c>
      <c r="J162" s="49">
        <v>575</v>
      </c>
      <c r="K162" s="49">
        <v>505</v>
      </c>
      <c r="L162" s="49">
        <v>40</v>
      </c>
      <c r="M162" s="49">
        <v>10</v>
      </c>
      <c r="N162" s="251">
        <v>1.7391304347826087E-2</v>
      </c>
      <c r="O162" s="49">
        <v>10</v>
      </c>
      <c r="P162" s="49">
        <v>10</v>
      </c>
      <c r="Q162" s="49">
        <v>20</v>
      </c>
      <c r="R162" s="251">
        <v>3.4782608695652174E-2</v>
      </c>
      <c r="S162" s="49">
        <v>0</v>
      </c>
      <c r="T162" s="49">
        <v>0</v>
      </c>
      <c r="U162" s="49">
        <v>0</v>
      </c>
      <c r="V162" s="258" t="s">
        <v>3</v>
      </c>
    </row>
    <row r="163" spans="1:22" x14ac:dyDescent="0.2">
      <c r="A163" s="49" t="s">
        <v>307</v>
      </c>
      <c r="B163" s="49" t="s">
        <v>159</v>
      </c>
      <c r="C163" s="49" t="s">
        <v>43</v>
      </c>
      <c r="D163" s="49">
        <v>441.43290000000002</v>
      </c>
      <c r="E163" s="49">
        <v>1364</v>
      </c>
      <c r="F163" s="49">
        <v>472</v>
      </c>
      <c r="G163" s="49">
        <v>454</v>
      </c>
      <c r="H163" s="49">
        <v>3.089937338154904</v>
      </c>
      <c r="I163" s="49">
        <v>1.0692451785990578</v>
      </c>
      <c r="J163" s="49">
        <v>545</v>
      </c>
      <c r="K163" s="49">
        <v>500</v>
      </c>
      <c r="L163" s="49">
        <v>35</v>
      </c>
      <c r="M163" s="49">
        <v>0</v>
      </c>
      <c r="N163" s="251">
        <v>0</v>
      </c>
      <c r="O163" s="49">
        <v>10</v>
      </c>
      <c r="P163" s="49">
        <v>0</v>
      </c>
      <c r="Q163" s="49">
        <v>10</v>
      </c>
      <c r="R163" s="251">
        <v>1.834862385321101E-2</v>
      </c>
      <c r="S163" s="49">
        <v>0</v>
      </c>
      <c r="T163" s="49">
        <v>0</v>
      </c>
      <c r="U163" s="49">
        <v>0</v>
      </c>
      <c r="V163" s="258" t="s">
        <v>3</v>
      </c>
    </row>
    <row r="164" spans="1:22" x14ac:dyDescent="0.2">
      <c r="A164" s="49" t="s">
        <v>308</v>
      </c>
      <c r="B164" s="49" t="s">
        <v>159</v>
      </c>
      <c r="C164" s="49" t="s">
        <v>43</v>
      </c>
      <c r="D164" s="49">
        <v>421.11110000000002</v>
      </c>
      <c r="E164" s="49">
        <v>8071</v>
      </c>
      <c r="F164" s="49">
        <v>2863</v>
      </c>
      <c r="G164" s="49">
        <v>2815</v>
      </c>
      <c r="H164" s="49">
        <v>19.165963566384264</v>
      </c>
      <c r="I164" s="49">
        <v>6.7986809181709997</v>
      </c>
      <c r="J164" s="49">
        <v>4265</v>
      </c>
      <c r="K164" s="49">
        <v>3915</v>
      </c>
      <c r="L164" s="49">
        <v>250</v>
      </c>
      <c r="M164" s="49">
        <v>0</v>
      </c>
      <c r="N164" s="251">
        <v>0</v>
      </c>
      <c r="O164" s="49">
        <v>50</v>
      </c>
      <c r="P164" s="49">
        <v>10</v>
      </c>
      <c r="Q164" s="49">
        <v>60</v>
      </c>
      <c r="R164" s="251">
        <v>1.4067995310668231E-2</v>
      </c>
      <c r="S164" s="49">
        <v>0</v>
      </c>
      <c r="T164" s="49">
        <v>0</v>
      </c>
      <c r="U164" s="49">
        <v>30</v>
      </c>
      <c r="V164" s="258" t="s">
        <v>3</v>
      </c>
    </row>
    <row r="165" spans="1:22" x14ac:dyDescent="0.2">
      <c r="A165" s="49" t="s">
        <v>309</v>
      </c>
      <c r="B165" s="49" t="s">
        <v>159</v>
      </c>
      <c r="C165" s="49" t="s">
        <v>43</v>
      </c>
      <c r="D165" s="49">
        <v>679.69500000000005</v>
      </c>
      <c r="E165" s="49">
        <v>4919</v>
      </c>
      <c r="F165" s="49">
        <v>1738</v>
      </c>
      <c r="G165" s="49">
        <v>1677</v>
      </c>
      <c r="H165" s="49">
        <v>7.2370695679679855</v>
      </c>
      <c r="I165" s="49">
        <v>2.5570292557691316</v>
      </c>
      <c r="J165" s="49">
        <v>2365</v>
      </c>
      <c r="K165" s="49">
        <v>2050</v>
      </c>
      <c r="L165" s="49">
        <v>270</v>
      </c>
      <c r="M165" s="49">
        <v>0</v>
      </c>
      <c r="N165" s="251">
        <v>0</v>
      </c>
      <c r="O165" s="49">
        <v>40</v>
      </c>
      <c r="P165" s="49">
        <v>0</v>
      </c>
      <c r="Q165" s="49">
        <v>40</v>
      </c>
      <c r="R165" s="251">
        <v>1.6913319238900635E-2</v>
      </c>
      <c r="S165" s="49">
        <v>0</v>
      </c>
      <c r="T165" s="49">
        <v>0</v>
      </c>
      <c r="U165" s="49">
        <v>0</v>
      </c>
      <c r="V165" s="258" t="s">
        <v>3</v>
      </c>
    </row>
    <row r="166" spans="1:22" x14ac:dyDescent="0.2">
      <c r="A166" s="49" t="s">
        <v>310</v>
      </c>
      <c r="B166" s="49" t="s">
        <v>159</v>
      </c>
      <c r="C166" s="49" t="s">
        <v>43</v>
      </c>
      <c r="D166" s="49">
        <v>401.39150000000001</v>
      </c>
      <c r="E166" s="49">
        <v>5824</v>
      </c>
      <c r="F166" s="49">
        <v>1971</v>
      </c>
      <c r="G166" s="49">
        <v>1912</v>
      </c>
      <c r="H166" s="49">
        <v>14.509524989941241</v>
      </c>
      <c r="I166" s="49">
        <v>4.9104178837867769</v>
      </c>
      <c r="J166" s="49">
        <v>3185</v>
      </c>
      <c r="K166" s="49">
        <v>2750</v>
      </c>
      <c r="L166" s="49">
        <v>325</v>
      </c>
      <c r="M166" s="49">
        <v>10</v>
      </c>
      <c r="N166" s="251">
        <v>3.1397174254317113E-3</v>
      </c>
      <c r="O166" s="49">
        <v>45</v>
      </c>
      <c r="P166" s="49">
        <v>10</v>
      </c>
      <c r="Q166" s="49">
        <v>55</v>
      </c>
      <c r="R166" s="251">
        <v>1.726844583987441E-2</v>
      </c>
      <c r="S166" s="49">
        <v>0</v>
      </c>
      <c r="T166" s="49">
        <v>0</v>
      </c>
      <c r="U166" s="49">
        <v>45</v>
      </c>
      <c r="V166" s="258" t="s">
        <v>3</v>
      </c>
    </row>
    <row r="167" spans="1:22" x14ac:dyDescent="0.2">
      <c r="A167" s="49" t="s">
        <v>311</v>
      </c>
      <c r="B167" s="49" t="s">
        <v>159</v>
      </c>
      <c r="C167" s="49" t="s">
        <v>43</v>
      </c>
      <c r="D167" s="49">
        <v>180.12389999999999</v>
      </c>
      <c r="E167" s="49">
        <v>3259</v>
      </c>
      <c r="F167" s="49">
        <v>1001</v>
      </c>
      <c r="G167" s="49">
        <v>989</v>
      </c>
      <c r="H167" s="49">
        <v>18.093101470709886</v>
      </c>
      <c r="I167" s="49">
        <v>5.5572858460204344</v>
      </c>
      <c r="J167" s="49">
        <v>1480</v>
      </c>
      <c r="K167" s="49">
        <v>1320</v>
      </c>
      <c r="L167" s="49">
        <v>95</v>
      </c>
      <c r="M167" s="49">
        <v>10</v>
      </c>
      <c r="N167" s="251">
        <v>6.7567567567567571E-3</v>
      </c>
      <c r="O167" s="49">
        <v>55</v>
      </c>
      <c r="P167" s="49">
        <v>0</v>
      </c>
      <c r="Q167" s="49">
        <v>55</v>
      </c>
      <c r="R167" s="251">
        <v>3.7162162162162164E-2</v>
      </c>
      <c r="S167" s="49">
        <v>0</v>
      </c>
      <c r="T167" s="49">
        <v>0</v>
      </c>
      <c r="U167" s="49">
        <v>10</v>
      </c>
      <c r="V167" s="258" t="s">
        <v>3</v>
      </c>
    </row>
    <row r="168" spans="1:22" x14ac:dyDescent="0.2">
      <c r="A168" s="49" t="s">
        <v>312</v>
      </c>
      <c r="B168" s="49" t="s">
        <v>159</v>
      </c>
      <c r="C168" s="49" t="s">
        <v>43</v>
      </c>
      <c r="D168" s="49">
        <v>333.52819999999997</v>
      </c>
      <c r="E168" s="49">
        <v>5051</v>
      </c>
      <c r="F168" s="49">
        <v>1745</v>
      </c>
      <c r="G168" s="49">
        <v>1707</v>
      </c>
      <c r="H168" s="49">
        <v>15.144146731820578</v>
      </c>
      <c r="I168" s="49">
        <v>5.2319414070534371</v>
      </c>
      <c r="J168" s="49">
        <v>2725</v>
      </c>
      <c r="K168" s="49">
        <v>2405</v>
      </c>
      <c r="L168" s="49">
        <v>175</v>
      </c>
      <c r="M168" s="49">
        <v>40</v>
      </c>
      <c r="N168" s="251">
        <v>1.4678899082568808E-2</v>
      </c>
      <c r="O168" s="49">
        <v>75</v>
      </c>
      <c r="P168" s="49">
        <v>25</v>
      </c>
      <c r="Q168" s="49">
        <v>100</v>
      </c>
      <c r="R168" s="251">
        <v>3.669724770642202E-2</v>
      </c>
      <c r="S168" s="49">
        <v>0</v>
      </c>
      <c r="T168" s="49">
        <v>0</v>
      </c>
      <c r="U168" s="49">
        <v>15</v>
      </c>
      <c r="V168" s="258" t="s">
        <v>3</v>
      </c>
    </row>
    <row r="169" spans="1:22" x14ac:dyDescent="0.2">
      <c r="A169" s="49" t="s">
        <v>313</v>
      </c>
      <c r="B169" s="49" t="s">
        <v>159</v>
      </c>
      <c r="C169" s="49" t="s">
        <v>43</v>
      </c>
      <c r="D169" s="49">
        <v>1156.6183000000001</v>
      </c>
      <c r="E169" s="49">
        <v>5653</v>
      </c>
      <c r="F169" s="49">
        <v>1878</v>
      </c>
      <c r="G169" s="49">
        <v>1814</v>
      </c>
      <c r="H169" s="49">
        <v>4.8875242592997186</v>
      </c>
      <c r="I169" s="49">
        <v>1.6236990198062748</v>
      </c>
      <c r="J169" s="49">
        <v>2755</v>
      </c>
      <c r="K169" s="49">
        <v>2455</v>
      </c>
      <c r="L169" s="49">
        <v>155</v>
      </c>
      <c r="M169" s="49">
        <v>0</v>
      </c>
      <c r="N169" s="251">
        <v>0</v>
      </c>
      <c r="O169" s="49">
        <v>135</v>
      </c>
      <c r="P169" s="49">
        <v>10</v>
      </c>
      <c r="Q169" s="49">
        <v>145</v>
      </c>
      <c r="R169" s="251">
        <v>5.2631578947368418E-2</v>
      </c>
      <c r="S169" s="49">
        <v>0</v>
      </c>
      <c r="T169" s="49">
        <v>0</v>
      </c>
      <c r="U169" s="49">
        <v>10</v>
      </c>
      <c r="V169" s="258" t="s">
        <v>3</v>
      </c>
    </row>
  </sheetData>
  <sortState ref="A2:V170">
    <sortCondition ref="A2:A170"/>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6"/>
  <sheetViews>
    <sheetView topLeftCell="A104" workbookViewId="0">
      <selection activeCell="A116" sqref="A116:XFD116"/>
    </sheetView>
  </sheetViews>
  <sheetFormatPr defaultRowHeight="15" x14ac:dyDescent="0.25"/>
  <cols>
    <col min="1" max="1" width="12.28515625" bestFit="1" customWidth="1"/>
  </cols>
  <sheetData>
    <row r="1" spans="1:14" x14ac:dyDescent="0.25">
      <c r="A1" s="2" t="s">
        <v>23</v>
      </c>
      <c r="B1" t="s">
        <v>24</v>
      </c>
      <c r="C1" t="s">
        <v>25</v>
      </c>
      <c r="D1" t="s">
        <v>26</v>
      </c>
      <c r="E1" t="s">
        <v>27</v>
      </c>
      <c r="F1" t="s">
        <v>28</v>
      </c>
      <c r="G1" t="s">
        <v>29</v>
      </c>
      <c r="H1" t="s">
        <v>30</v>
      </c>
      <c r="I1" t="s">
        <v>10</v>
      </c>
      <c r="J1" t="s">
        <v>11</v>
      </c>
      <c r="K1" t="s">
        <v>31</v>
      </c>
      <c r="L1" t="s">
        <v>12</v>
      </c>
      <c r="M1" t="s">
        <v>13</v>
      </c>
      <c r="N1" t="s">
        <v>14</v>
      </c>
    </row>
    <row r="2" spans="1:14" x14ac:dyDescent="0.25">
      <c r="A2">
        <v>6020000</v>
      </c>
      <c r="B2">
        <v>778489</v>
      </c>
      <c r="C2">
        <v>730018</v>
      </c>
      <c r="D2">
        <v>321484</v>
      </c>
      <c r="E2">
        <v>306550</v>
      </c>
      <c r="F2">
        <v>146.69999999999999</v>
      </c>
      <c r="G2">
        <v>5306.79</v>
      </c>
      <c r="H2">
        <v>377840</v>
      </c>
      <c r="I2">
        <v>272065</v>
      </c>
      <c r="J2">
        <v>26895</v>
      </c>
      <c r="K2">
        <v>51395</v>
      </c>
      <c r="L2">
        <v>17295</v>
      </c>
      <c r="M2">
        <v>6315</v>
      </c>
      <c r="N2">
        <v>3880</v>
      </c>
    </row>
    <row r="3" spans="1:14" x14ac:dyDescent="0.25">
      <c r="A3">
        <v>6020001</v>
      </c>
      <c r="B3">
        <v>4277</v>
      </c>
      <c r="C3">
        <v>4318</v>
      </c>
      <c r="D3">
        <v>1872</v>
      </c>
      <c r="E3">
        <v>1835</v>
      </c>
      <c r="F3">
        <v>2338.8000000000002</v>
      </c>
      <c r="G3">
        <v>1.83</v>
      </c>
      <c r="H3">
        <v>2020</v>
      </c>
      <c r="I3">
        <v>1360</v>
      </c>
      <c r="J3">
        <v>120</v>
      </c>
      <c r="K3">
        <v>305</v>
      </c>
      <c r="L3">
        <v>110</v>
      </c>
      <c r="M3">
        <v>105</v>
      </c>
      <c r="N3">
        <v>20</v>
      </c>
    </row>
    <row r="4" spans="1:14" x14ac:dyDescent="0.25">
      <c r="A4">
        <v>6020002</v>
      </c>
      <c r="B4">
        <v>5238</v>
      </c>
      <c r="C4">
        <v>5183</v>
      </c>
      <c r="D4">
        <v>2508</v>
      </c>
      <c r="E4">
        <v>2416</v>
      </c>
      <c r="F4">
        <v>2819</v>
      </c>
      <c r="G4">
        <v>1.86</v>
      </c>
      <c r="H4">
        <v>2920</v>
      </c>
      <c r="I4">
        <v>1865</v>
      </c>
      <c r="J4">
        <v>170</v>
      </c>
      <c r="K4">
        <v>535</v>
      </c>
      <c r="L4">
        <v>160</v>
      </c>
      <c r="M4">
        <v>140</v>
      </c>
      <c r="N4">
        <v>40</v>
      </c>
    </row>
    <row r="5" spans="1:14" x14ac:dyDescent="0.25">
      <c r="A5">
        <v>6020003</v>
      </c>
      <c r="B5">
        <v>5163</v>
      </c>
      <c r="C5">
        <v>5094</v>
      </c>
      <c r="D5">
        <v>2680</v>
      </c>
      <c r="E5">
        <v>2510</v>
      </c>
      <c r="F5">
        <v>3656.8</v>
      </c>
      <c r="G5">
        <v>1.41</v>
      </c>
      <c r="H5">
        <v>2930</v>
      </c>
      <c r="I5">
        <v>1705</v>
      </c>
      <c r="J5">
        <v>165</v>
      </c>
      <c r="K5">
        <v>660</v>
      </c>
      <c r="L5">
        <v>225</v>
      </c>
      <c r="M5">
        <v>160</v>
      </c>
      <c r="N5">
        <v>25</v>
      </c>
    </row>
    <row r="6" spans="1:14" x14ac:dyDescent="0.25">
      <c r="A6">
        <v>6020004.0099999998</v>
      </c>
      <c r="B6">
        <v>4745</v>
      </c>
      <c r="C6">
        <v>4623</v>
      </c>
      <c r="D6">
        <v>2346</v>
      </c>
      <c r="E6">
        <v>2285</v>
      </c>
      <c r="F6">
        <v>4241.8999999999996</v>
      </c>
      <c r="G6">
        <v>1.1200000000000001</v>
      </c>
      <c r="H6">
        <v>2620</v>
      </c>
      <c r="I6">
        <v>1710</v>
      </c>
      <c r="J6">
        <v>155</v>
      </c>
      <c r="K6">
        <v>480</v>
      </c>
      <c r="L6">
        <v>150</v>
      </c>
      <c r="M6">
        <v>95</v>
      </c>
      <c r="N6">
        <v>30</v>
      </c>
    </row>
    <row r="7" spans="1:14" x14ac:dyDescent="0.25">
      <c r="A7">
        <v>6020004.0199999996</v>
      </c>
      <c r="B7">
        <v>3595</v>
      </c>
      <c r="C7">
        <v>3345</v>
      </c>
      <c r="D7">
        <v>1638</v>
      </c>
      <c r="E7">
        <v>1602</v>
      </c>
      <c r="F7">
        <v>1591.9</v>
      </c>
      <c r="G7">
        <v>2.2599999999999998</v>
      </c>
      <c r="H7">
        <v>1805</v>
      </c>
      <c r="I7">
        <v>1045</v>
      </c>
      <c r="J7">
        <v>165</v>
      </c>
      <c r="K7">
        <v>420</v>
      </c>
      <c r="L7">
        <v>145</v>
      </c>
      <c r="M7">
        <v>10</v>
      </c>
      <c r="N7">
        <v>15</v>
      </c>
    </row>
    <row r="8" spans="1:14" x14ac:dyDescent="0.25">
      <c r="A8">
        <v>6020005</v>
      </c>
      <c r="B8">
        <v>5764</v>
      </c>
      <c r="C8">
        <v>5475</v>
      </c>
      <c r="D8">
        <v>2051</v>
      </c>
      <c r="E8">
        <v>2021</v>
      </c>
      <c r="F8">
        <v>2458.6999999999998</v>
      </c>
      <c r="G8">
        <v>2.34</v>
      </c>
      <c r="H8">
        <v>2575</v>
      </c>
      <c r="I8">
        <v>1975</v>
      </c>
      <c r="J8">
        <v>190</v>
      </c>
      <c r="K8">
        <v>260</v>
      </c>
      <c r="L8">
        <v>55</v>
      </c>
      <c r="M8">
        <v>75</v>
      </c>
      <c r="N8">
        <v>25</v>
      </c>
    </row>
    <row r="9" spans="1:14" x14ac:dyDescent="0.25">
      <c r="A9">
        <v>6020006</v>
      </c>
      <c r="B9">
        <v>5324</v>
      </c>
      <c r="C9">
        <v>5132</v>
      </c>
      <c r="D9">
        <v>2845</v>
      </c>
      <c r="E9">
        <v>2735</v>
      </c>
      <c r="F9">
        <v>2340.3000000000002</v>
      </c>
      <c r="G9">
        <v>2.27</v>
      </c>
      <c r="H9">
        <v>2770</v>
      </c>
      <c r="I9">
        <v>2010</v>
      </c>
      <c r="J9">
        <v>145</v>
      </c>
      <c r="K9">
        <v>460</v>
      </c>
      <c r="L9">
        <v>85</v>
      </c>
      <c r="M9">
        <v>50</v>
      </c>
      <c r="N9">
        <v>20</v>
      </c>
    </row>
    <row r="10" spans="1:14" x14ac:dyDescent="0.25">
      <c r="A10">
        <v>6020007</v>
      </c>
      <c r="B10">
        <v>3797</v>
      </c>
      <c r="C10">
        <v>3634</v>
      </c>
      <c r="D10">
        <v>1738</v>
      </c>
      <c r="E10">
        <v>1652</v>
      </c>
      <c r="F10">
        <v>1170.9000000000001</v>
      </c>
      <c r="G10">
        <v>3.24</v>
      </c>
      <c r="H10">
        <v>1575</v>
      </c>
      <c r="I10">
        <v>1140</v>
      </c>
      <c r="J10">
        <v>110</v>
      </c>
      <c r="K10">
        <v>170</v>
      </c>
      <c r="L10">
        <v>90</v>
      </c>
      <c r="M10">
        <v>55</v>
      </c>
      <c r="N10">
        <v>10</v>
      </c>
    </row>
    <row r="11" spans="1:14" x14ac:dyDescent="0.25">
      <c r="A11">
        <v>6020008</v>
      </c>
      <c r="B11">
        <v>2975</v>
      </c>
      <c r="C11">
        <v>2958</v>
      </c>
      <c r="D11">
        <v>1164</v>
      </c>
      <c r="E11">
        <v>1156</v>
      </c>
      <c r="F11">
        <v>2658.1</v>
      </c>
      <c r="G11">
        <v>1.1200000000000001</v>
      </c>
      <c r="H11">
        <v>1670</v>
      </c>
      <c r="I11">
        <v>1275</v>
      </c>
      <c r="J11">
        <v>95</v>
      </c>
      <c r="K11">
        <v>110</v>
      </c>
      <c r="L11">
        <v>85</v>
      </c>
      <c r="M11">
        <v>90</v>
      </c>
      <c r="N11">
        <v>15</v>
      </c>
    </row>
    <row r="12" spans="1:14" x14ac:dyDescent="0.25">
      <c r="A12">
        <v>6020009</v>
      </c>
      <c r="B12">
        <v>3081</v>
      </c>
      <c r="C12">
        <v>3076</v>
      </c>
      <c r="D12">
        <v>1235</v>
      </c>
      <c r="E12">
        <v>1225</v>
      </c>
      <c r="F12">
        <v>3130.5</v>
      </c>
      <c r="G12">
        <v>0.98</v>
      </c>
      <c r="H12">
        <v>1710</v>
      </c>
      <c r="I12">
        <v>1175</v>
      </c>
      <c r="J12">
        <v>115</v>
      </c>
      <c r="K12">
        <v>205</v>
      </c>
      <c r="L12">
        <v>70</v>
      </c>
      <c r="M12">
        <v>120</v>
      </c>
      <c r="N12">
        <v>30</v>
      </c>
    </row>
    <row r="13" spans="1:14" x14ac:dyDescent="0.25">
      <c r="A13">
        <v>6020010</v>
      </c>
      <c r="B13">
        <v>5370</v>
      </c>
      <c r="C13">
        <v>5292</v>
      </c>
      <c r="D13">
        <v>2555</v>
      </c>
      <c r="E13">
        <v>2424</v>
      </c>
      <c r="F13">
        <v>3037.5</v>
      </c>
      <c r="G13">
        <v>1.77</v>
      </c>
      <c r="H13">
        <v>2950</v>
      </c>
      <c r="I13">
        <v>1940</v>
      </c>
      <c r="J13">
        <v>150</v>
      </c>
      <c r="K13">
        <v>475</v>
      </c>
      <c r="L13">
        <v>215</v>
      </c>
      <c r="M13">
        <v>130</v>
      </c>
      <c r="N13">
        <v>40</v>
      </c>
    </row>
    <row r="14" spans="1:14" x14ac:dyDescent="0.25">
      <c r="A14">
        <v>6020011</v>
      </c>
      <c r="B14">
        <v>6461</v>
      </c>
      <c r="C14">
        <v>6247</v>
      </c>
      <c r="D14">
        <v>4476</v>
      </c>
      <c r="E14">
        <v>4181</v>
      </c>
      <c r="F14">
        <v>10497.2</v>
      </c>
      <c r="G14">
        <v>0.62</v>
      </c>
      <c r="H14">
        <v>3840</v>
      </c>
      <c r="I14">
        <v>2165</v>
      </c>
      <c r="J14">
        <v>105</v>
      </c>
      <c r="K14">
        <v>795</v>
      </c>
      <c r="L14">
        <v>595</v>
      </c>
      <c r="M14">
        <v>130</v>
      </c>
      <c r="N14">
        <v>50</v>
      </c>
    </row>
    <row r="15" spans="1:14" x14ac:dyDescent="0.25">
      <c r="A15">
        <v>6020012</v>
      </c>
      <c r="B15">
        <v>4871</v>
      </c>
      <c r="C15">
        <v>4782</v>
      </c>
      <c r="D15">
        <v>3190</v>
      </c>
      <c r="E15">
        <v>3011</v>
      </c>
      <c r="F15">
        <v>5971.6</v>
      </c>
      <c r="G15">
        <v>0.82</v>
      </c>
      <c r="H15">
        <v>2875</v>
      </c>
      <c r="I15">
        <v>1215</v>
      </c>
      <c r="J15">
        <v>135</v>
      </c>
      <c r="K15">
        <v>775</v>
      </c>
      <c r="L15">
        <v>610</v>
      </c>
      <c r="M15">
        <v>110</v>
      </c>
      <c r="N15">
        <v>30</v>
      </c>
    </row>
    <row r="16" spans="1:14" x14ac:dyDescent="0.25">
      <c r="A16">
        <v>6020013</v>
      </c>
      <c r="B16">
        <v>1673</v>
      </c>
      <c r="C16">
        <v>1495</v>
      </c>
      <c r="D16">
        <v>1385</v>
      </c>
      <c r="E16">
        <v>890</v>
      </c>
      <c r="F16">
        <v>1680.1</v>
      </c>
      <c r="G16">
        <v>1</v>
      </c>
      <c r="H16">
        <v>860</v>
      </c>
      <c r="I16">
        <v>245</v>
      </c>
      <c r="J16">
        <v>10</v>
      </c>
      <c r="K16">
        <v>220</v>
      </c>
      <c r="L16">
        <v>370</v>
      </c>
      <c r="M16">
        <v>0</v>
      </c>
      <c r="N16">
        <v>15</v>
      </c>
    </row>
    <row r="17" spans="1:14" x14ac:dyDescent="0.25">
      <c r="A17">
        <v>6020014</v>
      </c>
      <c r="B17">
        <v>5921</v>
      </c>
      <c r="C17">
        <v>5539</v>
      </c>
      <c r="D17">
        <v>4327</v>
      </c>
      <c r="E17">
        <v>3977</v>
      </c>
      <c r="F17">
        <v>8616.1</v>
      </c>
      <c r="G17">
        <v>0.69</v>
      </c>
      <c r="H17">
        <v>3400</v>
      </c>
      <c r="I17">
        <v>1040</v>
      </c>
      <c r="J17">
        <v>130</v>
      </c>
      <c r="K17">
        <v>975</v>
      </c>
      <c r="L17">
        <v>1110</v>
      </c>
      <c r="M17">
        <v>130</v>
      </c>
      <c r="N17">
        <v>20</v>
      </c>
    </row>
    <row r="18" spans="1:14" x14ac:dyDescent="0.25">
      <c r="A18">
        <v>6020015</v>
      </c>
      <c r="B18">
        <v>6056</v>
      </c>
      <c r="C18">
        <v>6125</v>
      </c>
      <c r="D18">
        <v>3704</v>
      </c>
      <c r="E18">
        <v>3417</v>
      </c>
      <c r="F18">
        <v>6274.3</v>
      </c>
      <c r="G18">
        <v>0.97</v>
      </c>
      <c r="H18">
        <v>3125</v>
      </c>
      <c r="I18">
        <v>1160</v>
      </c>
      <c r="J18">
        <v>105</v>
      </c>
      <c r="K18">
        <v>950</v>
      </c>
      <c r="L18">
        <v>635</v>
      </c>
      <c r="M18">
        <v>250</v>
      </c>
      <c r="N18">
        <v>20</v>
      </c>
    </row>
    <row r="19" spans="1:14" x14ac:dyDescent="0.25">
      <c r="A19">
        <v>6020016</v>
      </c>
      <c r="B19">
        <v>2560</v>
      </c>
      <c r="C19">
        <v>2276</v>
      </c>
      <c r="D19">
        <v>1183</v>
      </c>
      <c r="E19">
        <v>1085</v>
      </c>
      <c r="F19">
        <v>5435.2</v>
      </c>
      <c r="G19">
        <v>0.47</v>
      </c>
      <c r="H19">
        <v>1255</v>
      </c>
      <c r="I19">
        <v>580</v>
      </c>
      <c r="J19">
        <v>60</v>
      </c>
      <c r="K19">
        <v>215</v>
      </c>
      <c r="L19">
        <v>195</v>
      </c>
      <c r="M19">
        <v>175</v>
      </c>
      <c r="N19">
        <v>25</v>
      </c>
    </row>
    <row r="20" spans="1:14" x14ac:dyDescent="0.25">
      <c r="A20">
        <v>6020017</v>
      </c>
      <c r="B20">
        <v>3361</v>
      </c>
      <c r="C20">
        <v>3261</v>
      </c>
      <c r="D20">
        <v>1546</v>
      </c>
      <c r="E20">
        <v>1468</v>
      </c>
      <c r="F20">
        <v>5500.8</v>
      </c>
      <c r="G20">
        <v>0.61</v>
      </c>
      <c r="H20">
        <v>1940</v>
      </c>
      <c r="I20">
        <v>985</v>
      </c>
      <c r="J20">
        <v>105</v>
      </c>
      <c r="K20">
        <v>370</v>
      </c>
      <c r="L20">
        <v>240</v>
      </c>
      <c r="M20">
        <v>215</v>
      </c>
      <c r="N20">
        <v>20</v>
      </c>
    </row>
    <row r="21" spans="1:14" x14ac:dyDescent="0.25">
      <c r="A21">
        <v>6020018</v>
      </c>
      <c r="B21">
        <v>2814</v>
      </c>
      <c r="C21">
        <v>2761</v>
      </c>
      <c r="D21">
        <v>1286</v>
      </c>
      <c r="E21">
        <v>1255</v>
      </c>
      <c r="F21">
        <v>3363.2</v>
      </c>
      <c r="G21">
        <v>0.84</v>
      </c>
      <c r="H21">
        <v>1540</v>
      </c>
      <c r="I21">
        <v>845</v>
      </c>
      <c r="J21">
        <v>85</v>
      </c>
      <c r="K21">
        <v>305</v>
      </c>
      <c r="L21">
        <v>150</v>
      </c>
      <c r="M21">
        <v>135</v>
      </c>
      <c r="N21">
        <v>15</v>
      </c>
    </row>
    <row r="22" spans="1:14" x14ac:dyDescent="0.25">
      <c r="A22">
        <v>6020019</v>
      </c>
      <c r="B22">
        <v>3237</v>
      </c>
      <c r="C22">
        <v>3178</v>
      </c>
      <c r="D22">
        <v>1356</v>
      </c>
      <c r="E22">
        <v>1332</v>
      </c>
      <c r="F22">
        <v>1919.6</v>
      </c>
      <c r="G22">
        <v>1.69</v>
      </c>
      <c r="H22">
        <v>1735</v>
      </c>
      <c r="I22">
        <v>1130</v>
      </c>
      <c r="J22">
        <v>150</v>
      </c>
      <c r="K22">
        <v>295</v>
      </c>
      <c r="L22">
        <v>90</v>
      </c>
      <c r="M22">
        <v>50</v>
      </c>
      <c r="N22">
        <v>25</v>
      </c>
    </row>
    <row r="23" spans="1:14" x14ac:dyDescent="0.25">
      <c r="A23">
        <v>6020020</v>
      </c>
      <c r="B23">
        <v>2495</v>
      </c>
      <c r="C23">
        <v>2448</v>
      </c>
      <c r="D23">
        <v>1091</v>
      </c>
      <c r="E23">
        <v>1061</v>
      </c>
      <c r="F23">
        <v>3653</v>
      </c>
      <c r="G23">
        <v>0.68</v>
      </c>
      <c r="H23">
        <v>1360</v>
      </c>
      <c r="I23">
        <v>785</v>
      </c>
      <c r="J23">
        <v>125</v>
      </c>
      <c r="K23">
        <v>265</v>
      </c>
      <c r="L23">
        <v>70</v>
      </c>
      <c r="M23">
        <v>100</v>
      </c>
      <c r="N23">
        <v>15</v>
      </c>
    </row>
    <row r="24" spans="1:14" x14ac:dyDescent="0.25">
      <c r="A24">
        <v>6020021</v>
      </c>
      <c r="B24">
        <v>5968</v>
      </c>
      <c r="C24">
        <v>5731</v>
      </c>
      <c r="D24">
        <v>2592</v>
      </c>
      <c r="E24">
        <v>2261</v>
      </c>
      <c r="F24">
        <v>7026.1</v>
      </c>
      <c r="G24">
        <v>0.85</v>
      </c>
      <c r="H24">
        <v>2675</v>
      </c>
      <c r="I24">
        <v>1330</v>
      </c>
      <c r="J24">
        <v>240</v>
      </c>
      <c r="K24">
        <v>740</v>
      </c>
      <c r="L24">
        <v>255</v>
      </c>
      <c r="M24">
        <v>110</v>
      </c>
      <c r="N24">
        <v>0</v>
      </c>
    </row>
    <row r="25" spans="1:14" x14ac:dyDescent="0.25">
      <c r="A25">
        <v>6020022</v>
      </c>
      <c r="B25">
        <v>4691</v>
      </c>
      <c r="C25">
        <v>4512</v>
      </c>
      <c r="D25">
        <v>2399</v>
      </c>
      <c r="E25">
        <v>2037</v>
      </c>
      <c r="F25">
        <v>8244.2999999999993</v>
      </c>
      <c r="G25">
        <v>0.56999999999999995</v>
      </c>
      <c r="H25">
        <v>1640</v>
      </c>
      <c r="I25">
        <v>550</v>
      </c>
      <c r="J25">
        <v>115</v>
      </c>
      <c r="K25">
        <v>625</v>
      </c>
      <c r="L25">
        <v>260</v>
      </c>
      <c r="M25">
        <v>80</v>
      </c>
      <c r="N25">
        <v>15</v>
      </c>
    </row>
    <row r="26" spans="1:14" x14ac:dyDescent="0.25">
      <c r="A26">
        <v>6020023</v>
      </c>
      <c r="B26">
        <v>5332</v>
      </c>
      <c r="C26">
        <v>5231</v>
      </c>
      <c r="D26">
        <v>2953</v>
      </c>
      <c r="E26">
        <v>2669</v>
      </c>
      <c r="F26">
        <v>12229.4</v>
      </c>
      <c r="G26">
        <v>0.44</v>
      </c>
      <c r="H26">
        <v>1820</v>
      </c>
      <c r="I26">
        <v>560</v>
      </c>
      <c r="J26">
        <v>90</v>
      </c>
      <c r="K26">
        <v>640</v>
      </c>
      <c r="L26">
        <v>490</v>
      </c>
      <c r="M26">
        <v>20</v>
      </c>
      <c r="N26">
        <v>20</v>
      </c>
    </row>
    <row r="27" spans="1:14" x14ac:dyDescent="0.25">
      <c r="A27">
        <v>6020024</v>
      </c>
      <c r="B27">
        <v>1107</v>
      </c>
      <c r="C27">
        <v>1163</v>
      </c>
      <c r="D27">
        <v>656</v>
      </c>
      <c r="E27">
        <v>520</v>
      </c>
      <c r="F27">
        <v>1118.5</v>
      </c>
      <c r="G27">
        <v>0.99</v>
      </c>
      <c r="H27">
        <v>545</v>
      </c>
      <c r="I27">
        <v>290</v>
      </c>
      <c r="J27">
        <v>0</v>
      </c>
      <c r="K27">
        <v>60</v>
      </c>
      <c r="L27">
        <v>170</v>
      </c>
      <c r="M27">
        <v>10</v>
      </c>
      <c r="N27">
        <v>10</v>
      </c>
    </row>
    <row r="28" spans="1:14" x14ac:dyDescent="0.25">
      <c r="A28">
        <v>6020025</v>
      </c>
      <c r="B28">
        <v>3793</v>
      </c>
      <c r="C28">
        <v>3245</v>
      </c>
      <c r="D28">
        <v>1720</v>
      </c>
      <c r="E28">
        <v>1332</v>
      </c>
      <c r="F28">
        <v>3613.4</v>
      </c>
      <c r="G28">
        <v>1.05</v>
      </c>
      <c r="H28">
        <v>990</v>
      </c>
      <c r="I28">
        <v>390</v>
      </c>
      <c r="J28">
        <v>60</v>
      </c>
      <c r="K28">
        <v>245</v>
      </c>
      <c r="L28">
        <v>260</v>
      </c>
      <c r="M28">
        <v>40</v>
      </c>
      <c r="N28">
        <v>0</v>
      </c>
    </row>
    <row r="29" spans="1:14" x14ac:dyDescent="0.25">
      <c r="A29">
        <v>6020026</v>
      </c>
      <c r="B29">
        <v>2061</v>
      </c>
      <c r="C29">
        <v>1838</v>
      </c>
      <c r="D29">
        <v>953</v>
      </c>
      <c r="E29">
        <v>744</v>
      </c>
      <c r="F29">
        <v>3573.8</v>
      </c>
      <c r="G29">
        <v>0.57999999999999996</v>
      </c>
      <c r="H29">
        <v>565</v>
      </c>
      <c r="I29">
        <v>200</v>
      </c>
      <c r="J29">
        <v>75</v>
      </c>
      <c r="K29">
        <v>190</v>
      </c>
      <c r="L29">
        <v>95</v>
      </c>
      <c r="M29">
        <v>0</v>
      </c>
      <c r="N29">
        <v>0</v>
      </c>
    </row>
    <row r="30" spans="1:14" x14ac:dyDescent="0.25">
      <c r="A30">
        <v>6020027</v>
      </c>
      <c r="B30">
        <v>1425</v>
      </c>
      <c r="C30">
        <v>1409</v>
      </c>
      <c r="D30">
        <v>671</v>
      </c>
      <c r="E30">
        <v>568</v>
      </c>
      <c r="F30">
        <v>2369.5</v>
      </c>
      <c r="G30">
        <v>0.6</v>
      </c>
      <c r="H30">
        <v>695</v>
      </c>
      <c r="I30">
        <v>340</v>
      </c>
      <c r="J30">
        <v>90</v>
      </c>
      <c r="K30">
        <v>150</v>
      </c>
      <c r="L30">
        <v>115</v>
      </c>
      <c r="M30">
        <v>0</v>
      </c>
      <c r="N30">
        <v>0</v>
      </c>
    </row>
    <row r="31" spans="1:14" x14ac:dyDescent="0.25">
      <c r="A31">
        <v>6020028</v>
      </c>
      <c r="B31">
        <v>5038</v>
      </c>
      <c r="C31">
        <v>4868</v>
      </c>
      <c r="D31">
        <v>2060</v>
      </c>
      <c r="E31">
        <v>1793</v>
      </c>
      <c r="F31">
        <v>8876</v>
      </c>
      <c r="G31">
        <v>0.56999999999999995</v>
      </c>
      <c r="H31">
        <v>2255</v>
      </c>
      <c r="I31">
        <v>905</v>
      </c>
      <c r="J31">
        <v>265</v>
      </c>
      <c r="K31">
        <v>735</v>
      </c>
      <c r="L31">
        <v>260</v>
      </c>
      <c r="M31">
        <v>65</v>
      </c>
      <c r="N31">
        <v>25</v>
      </c>
    </row>
    <row r="32" spans="1:14" x14ac:dyDescent="0.25">
      <c r="A32">
        <v>6020029</v>
      </c>
      <c r="B32">
        <v>5271</v>
      </c>
      <c r="C32">
        <v>5172</v>
      </c>
      <c r="D32">
        <v>1920</v>
      </c>
      <c r="E32">
        <v>1816</v>
      </c>
      <c r="F32">
        <v>7552.7</v>
      </c>
      <c r="G32">
        <v>0.7</v>
      </c>
      <c r="H32">
        <v>2450</v>
      </c>
      <c r="I32">
        <v>1285</v>
      </c>
      <c r="J32">
        <v>355</v>
      </c>
      <c r="K32">
        <v>635</v>
      </c>
      <c r="L32">
        <v>125</v>
      </c>
      <c r="M32">
        <v>30</v>
      </c>
      <c r="N32">
        <v>15</v>
      </c>
    </row>
    <row r="33" spans="1:14" x14ac:dyDescent="0.25">
      <c r="A33">
        <v>6020030</v>
      </c>
      <c r="B33">
        <v>3886</v>
      </c>
      <c r="C33">
        <v>3867</v>
      </c>
      <c r="D33">
        <v>1484</v>
      </c>
      <c r="E33">
        <v>1455</v>
      </c>
      <c r="F33">
        <v>3882.5</v>
      </c>
      <c r="G33">
        <v>1</v>
      </c>
      <c r="H33">
        <v>2215</v>
      </c>
      <c r="I33">
        <v>1295</v>
      </c>
      <c r="J33">
        <v>315</v>
      </c>
      <c r="K33">
        <v>415</v>
      </c>
      <c r="L33">
        <v>125</v>
      </c>
      <c r="M33">
        <v>60</v>
      </c>
      <c r="N33">
        <v>10</v>
      </c>
    </row>
    <row r="34" spans="1:14" x14ac:dyDescent="0.25">
      <c r="A34">
        <v>6020031</v>
      </c>
      <c r="B34">
        <v>2408</v>
      </c>
      <c r="C34">
        <v>2278</v>
      </c>
      <c r="D34">
        <v>950</v>
      </c>
      <c r="E34">
        <v>937</v>
      </c>
      <c r="F34">
        <v>929.6</v>
      </c>
      <c r="G34">
        <v>2.59</v>
      </c>
      <c r="H34">
        <v>1210</v>
      </c>
      <c r="I34">
        <v>815</v>
      </c>
      <c r="J34">
        <v>140</v>
      </c>
      <c r="K34">
        <v>165</v>
      </c>
      <c r="L34">
        <v>40</v>
      </c>
      <c r="M34">
        <v>15</v>
      </c>
      <c r="N34">
        <v>35</v>
      </c>
    </row>
    <row r="35" spans="1:14" x14ac:dyDescent="0.25">
      <c r="A35">
        <v>6020032</v>
      </c>
      <c r="B35">
        <v>6384</v>
      </c>
      <c r="C35">
        <v>5806</v>
      </c>
      <c r="D35">
        <v>2371</v>
      </c>
      <c r="E35">
        <v>2209</v>
      </c>
      <c r="F35">
        <v>2931.4</v>
      </c>
      <c r="G35">
        <v>2.1800000000000002</v>
      </c>
      <c r="H35">
        <v>2640</v>
      </c>
      <c r="I35">
        <v>1610</v>
      </c>
      <c r="J35">
        <v>325</v>
      </c>
      <c r="K35">
        <v>565</v>
      </c>
      <c r="L35">
        <v>100</v>
      </c>
      <c r="M35">
        <v>20</v>
      </c>
      <c r="N35">
        <v>15</v>
      </c>
    </row>
    <row r="36" spans="1:14" x14ac:dyDescent="0.25">
      <c r="A36">
        <v>6020033</v>
      </c>
      <c r="B36">
        <v>1013</v>
      </c>
      <c r="C36">
        <v>991</v>
      </c>
      <c r="D36">
        <v>353</v>
      </c>
      <c r="E36">
        <v>300</v>
      </c>
      <c r="F36">
        <v>1063.3</v>
      </c>
      <c r="G36">
        <v>0.95</v>
      </c>
      <c r="H36">
        <v>270</v>
      </c>
      <c r="I36">
        <v>170</v>
      </c>
      <c r="J36">
        <v>55</v>
      </c>
      <c r="K36">
        <v>35</v>
      </c>
      <c r="L36">
        <v>0</v>
      </c>
      <c r="M36">
        <v>0</v>
      </c>
      <c r="N36">
        <v>0</v>
      </c>
    </row>
    <row r="37" spans="1:14" x14ac:dyDescent="0.25">
      <c r="A37">
        <v>6020034</v>
      </c>
      <c r="B37">
        <v>2781</v>
      </c>
      <c r="C37">
        <v>2658</v>
      </c>
      <c r="D37">
        <v>1158</v>
      </c>
      <c r="E37">
        <v>998</v>
      </c>
      <c r="F37">
        <v>3680</v>
      </c>
      <c r="G37">
        <v>0.76</v>
      </c>
      <c r="H37">
        <v>615</v>
      </c>
      <c r="I37">
        <v>245</v>
      </c>
      <c r="J37">
        <v>85</v>
      </c>
      <c r="K37">
        <v>185</v>
      </c>
      <c r="L37">
        <v>65</v>
      </c>
      <c r="M37">
        <v>15</v>
      </c>
      <c r="N37">
        <v>10</v>
      </c>
    </row>
    <row r="38" spans="1:14" x14ac:dyDescent="0.25">
      <c r="A38">
        <v>6020035</v>
      </c>
      <c r="B38">
        <v>1808</v>
      </c>
      <c r="C38">
        <v>1848</v>
      </c>
      <c r="D38">
        <v>715</v>
      </c>
      <c r="E38">
        <v>594</v>
      </c>
      <c r="F38">
        <v>3447.1</v>
      </c>
      <c r="G38">
        <v>0.52</v>
      </c>
      <c r="H38">
        <v>490</v>
      </c>
      <c r="I38">
        <v>280</v>
      </c>
      <c r="J38">
        <v>30</v>
      </c>
      <c r="K38">
        <v>120</v>
      </c>
      <c r="L38">
        <v>25</v>
      </c>
      <c r="M38">
        <v>35</v>
      </c>
      <c r="N38">
        <v>10</v>
      </c>
    </row>
    <row r="39" spans="1:14" x14ac:dyDescent="0.25">
      <c r="A39">
        <v>6020036</v>
      </c>
      <c r="B39">
        <v>740</v>
      </c>
      <c r="C39">
        <v>801</v>
      </c>
      <c r="D39">
        <v>437</v>
      </c>
      <c r="E39">
        <v>345</v>
      </c>
      <c r="F39">
        <v>1354.3</v>
      </c>
      <c r="G39">
        <v>0.55000000000000004</v>
      </c>
      <c r="H39">
        <v>215</v>
      </c>
      <c r="I39">
        <v>115</v>
      </c>
      <c r="J39">
        <v>25</v>
      </c>
      <c r="K39">
        <v>45</v>
      </c>
      <c r="L39">
        <v>10</v>
      </c>
      <c r="M39">
        <v>10</v>
      </c>
      <c r="N39">
        <v>0</v>
      </c>
    </row>
    <row r="40" spans="1:14" x14ac:dyDescent="0.25">
      <c r="A40">
        <v>6020037</v>
      </c>
      <c r="B40">
        <v>3521</v>
      </c>
      <c r="C40">
        <v>3368</v>
      </c>
      <c r="D40">
        <v>1406</v>
      </c>
      <c r="E40">
        <v>1357</v>
      </c>
      <c r="F40">
        <v>1574.8</v>
      </c>
      <c r="G40">
        <v>2.2400000000000002</v>
      </c>
      <c r="H40">
        <v>1680</v>
      </c>
      <c r="I40">
        <v>1180</v>
      </c>
      <c r="J40">
        <v>120</v>
      </c>
      <c r="K40">
        <v>265</v>
      </c>
      <c r="L40">
        <v>65</v>
      </c>
      <c r="M40">
        <v>15</v>
      </c>
      <c r="N40">
        <v>40</v>
      </c>
    </row>
    <row r="41" spans="1:14" x14ac:dyDescent="0.25">
      <c r="A41">
        <v>6020038</v>
      </c>
      <c r="B41">
        <v>5609</v>
      </c>
      <c r="C41">
        <v>5706</v>
      </c>
      <c r="D41">
        <v>2653</v>
      </c>
      <c r="E41">
        <v>2506</v>
      </c>
      <c r="F41">
        <v>4151.3999999999996</v>
      </c>
      <c r="G41">
        <v>1.35</v>
      </c>
      <c r="H41">
        <v>2615</v>
      </c>
      <c r="I41">
        <v>1665</v>
      </c>
      <c r="J41">
        <v>200</v>
      </c>
      <c r="K41">
        <v>590</v>
      </c>
      <c r="L41">
        <v>90</v>
      </c>
      <c r="M41">
        <v>40</v>
      </c>
      <c r="N41">
        <v>20</v>
      </c>
    </row>
    <row r="42" spans="1:14" x14ac:dyDescent="0.25">
      <c r="A42">
        <v>6020039</v>
      </c>
      <c r="B42">
        <v>3644</v>
      </c>
      <c r="C42">
        <v>3705</v>
      </c>
      <c r="D42">
        <v>1677</v>
      </c>
      <c r="E42">
        <v>1571</v>
      </c>
      <c r="F42">
        <v>3916.2</v>
      </c>
      <c r="G42">
        <v>0.93</v>
      </c>
      <c r="H42">
        <v>1720</v>
      </c>
      <c r="I42">
        <v>1090</v>
      </c>
      <c r="J42">
        <v>90</v>
      </c>
      <c r="K42">
        <v>395</v>
      </c>
      <c r="L42">
        <v>60</v>
      </c>
      <c r="M42">
        <v>55</v>
      </c>
      <c r="N42">
        <v>35</v>
      </c>
    </row>
    <row r="43" spans="1:14" x14ac:dyDescent="0.25">
      <c r="A43">
        <v>6020040</v>
      </c>
      <c r="B43">
        <v>1939</v>
      </c>
      <c r="C43">
        <v>2027</v>
      </c>
      <c r="D43">
        <v>822</v>
      </c>
      <c r="E43">
        <v>791</v>
      </c>
      <c r="F43">
        <v>3320.8</v>
      </c>
      <c r="G43">
        <v>0.57999999999999996</v>
      </c>
      <c r="H43">
        <v>1010</v>
      </c>
      <c r="I43">
        <v>695</v>
      </c>
      <c r="J43">
        <v>105</v>
      </c>
      <c r="K43">
        <v>140</v>
      </c>
      <c r="L43">
        <v>40</v>
      </c>
      <c r="M43">
        <v>25</v>
      </c>
      <c r="N43">
        <v>10</v>
      </c>
    </row>
    <row r="44" spans="1:14" x14ac:dyDescent="0.25">
      <c r="A44">
        <v>6020041</v>
      </c>
      <c r="B44">
        <v>3602</v>
      </c>
      <c r="C44">
        <v>3700</v>
      </c>
      <c r="D44">
        <v>1588</v>
      </c>
      <c r="E44">
        <v>1499</v>
      </c>
      <c r="F44">
        <v>3499.1</v>
      </c>
      <c r="G44">
        <v>1.03</v>
      </c>
      <c r="H44">
        <v>1760</v>
      </c>
      <c r="I44">
        <v>1170</v>
      </c>
      <c r="J44">
        <v>100</v>
      </c>
      <c r="K44">
        <v>325</v>
      </c>
      <c r="L44">
        <v>65</v>
      </c>
      <c r="M44">
        <v>85</v>
      </c>
      <c r="N44">
        <v>10</v>
      </c>
    </row>
    <row r="45" spans="1:14" x14ac:dyDescent="0.25">
      <c r="A45">
        <v>6020042</v>
      </c>
      <c r="B45">
        <v>2699</v>
      </c>
      <c r="C45">
        <v>2700</v>
      </c>
      <c r="D45">
        <v>1211</v>
      </c>
      <c r="E45">
        <v>1018</v>
      </c>
      <c r="F45">
        <v>5655.9</v>
      </c>
      <c r="G45">
        <v>0.48</v>
      </c>
      <c r="H45">
        <v>920</v>
      </c>
      <c r="I45">
        <v>495</v>
      </c>
      <c r="J45">
        <v>60</v>
      </c>
      <c r="K45">
        <v>310</v>
      </c>
      <c r="L45">
        <v>30</v>
      </c>
      <c r="M45">
        <v>10</v>
      </c>
      <c r="N45">
        <v>10</v>
      </c>
    </row>
    <row r="46" spans="1:14" x14ac:dyDescent="0.25">
      <c r="A46">
        <v>6020043</v>
      </c>
      <c r="B46">
        <v>4119</v>
      </c>
      <c r="C46">
        <v>4324</v>
      </c>
      <c r="D46">
        <v>2041</v>
      </c>
      <c r="E46">
        <v>1613</v>
      </c>
      <c r="F46">
        <v>3259.2</v>
      </c>
      <c r="G46">
        <v>1.26</v>
      </c>
      <c r="H46">
        <v>1195</v>
      </c>
      <c r="I46">
        <v>640</v>
      </c>
      <c r="J46">
        <v>160</v>
      </c>
      <c r="K46">
        <v>340</v>
      </c>
      <c r="L46">
        <v>10</v>
      </c>
      <c r="M46">
        <v>30</v>
      </c>
      <c r="N46">
        <v>15</v>
      </c>
    </row>
    <row r="47" spans="1:14" x14ac:dyDescent="0.25">
      <c r="A47">
        <v>6020044</v>
      </c>
      <c r="B47">
        <v>2751</v>
      </c>
      <c r="C47">
        <v>2660</v>
      </c>
      <c r="D47">
        <v>1080</v>
      </c>
      <c r="E47">
        <v>990</v>
      </c>
      <c r="F47">
        <v>2727.8</v>
      </c>
      <c r="G47">
        <v>1.01</v>
      </c>
      <c r="H47">
        <v>1150</v>
      </c>
      <c r="I47">
        <v>695</v>
      </c>
      <c r="J47">
        <v>140</v>
      </c>
      <c r="K47">
        <v>230</v>
      </c>
      <c r="L47">
        <v>50</v>
      </c>
      <c r="M47">
        <v>20</v>
      </c>
      <c r="N47">
        <v>15</v>
      </c>
    </row>
    <row r="48" spans="1:14" x14ac:dyDescent="0.25">
      <c r="A48">
        <v>6020045</v>
      </c>
      <c r="B48">
        <v>6274</v>
      </c>
      <c r="C48">
        <v>6144</v>
      </c>
      <c r="D48">
        <v>2481</v>
      </c>
      <c r="E48">
        <v>2179</v>
      </c>
      <c r="F48">
        <v>5967.3</v>
      </c>
      <c r="G48">
        <v>1.05</v>
      </c>
      <c r="H48">
        <v>2410</v>
      </c>
      <c r="I48">
        <v>1430</v>
      </c>
      <c r="J48">
        <v>295</v>
      </c>
      <c r="K48">
        <v>560</v>
      </c>
      <c r="L48">
        <v>80</v>
      </c>
      <c r="M48">
        <v>25</v>
      </c>
      <c r="N48">
        <v>25</v>
      </c>
    </row>
    <row r="49" spans="1:14" x14ac:dyDescent="0.25">
      <c r="A49">
        <v>6020046</v>
      </c>
      <c r="B49">
        <v>2558</v>
      </c>
      <c r="C49">
        <v>2578</v>
      </c>
      <c r="D49">
        <v>1056</v>
      </c>
      <c r="E49">
        <v>973</v>
      </c>
      <c r="F49">
        <v>5095.6000000000004</v>
      </c>
      <c r="G49">
        <v>0.5</v>
      </c>
      <c r="H49">
        <v>1150</v>
      </c>
      <c r="I49">
        <v>695</v>
      </c>
      <c r="J49">
        <v>135</v>
      </c>
      <c r="K49">
        <v>230</v>
      </c>
      <c r="L49">
        <v>65</v>
      </c>
      <c r="M49">
        <v>15</v>
      </c>
      <c r="N49">
        <v>10</v>
      </c>
    </row>
    <row r="50" spans="1:14" x14ac:dyDescent="0.25">
      <c r="A50">
        <v>6020047</v>
      </c>
      <c r="B50">
        <v>4779</v>
      </c>
      <c r="C50">
        <v>4590</v>
      </c>
      <c r="D50">
        <v>1913</v>
      </c>
      <c r="E50">
        <v>1824</v>
      </c>
      <c r="F50">
        <v>4335.1000000000004</v>
      </c>
      <c r="G50">
        <v>1.1000000000000001</v>
      </c>
      <c r="H50">
        <v>2425</v>
      </c>
      <c r="I50">
        <v>1675</v>
      </c>
      <c r="J50">
        <v>240</v>
      </c>
      <c r="K50">
        <v>420</v>
      </c>
      <c r="L50">
        <v>30</v>
      </c>
      <c r="M50">
        <v>35</v>
      </c>
      <c r="N50">
        <v>30</v>
      </c>
    </row>
    <row r="51" spans="1:14" x14ac:dyDescent="0.25">
      <c r="A51">
        <v>6020048</v>
      </c>
      <c r="B51">
        <v>5277</v>
      </c>
      <c r="C51">
        <v>5034</v>
      </c>
      <c r="D51">
        <v>1912</v>
      </c>
      <c r="E51">
        <v>1842</v>
      </c>
      <c r="F51">
        <v>4848.3999999999996</v>
      </c>
      <c r="G51">
        <v>1.0900000000000001</v>
      </c>
      <c r="H51">
        <v>2705</v>
      </c>
      <c r="I51">
        <v>1775</v>
      </c>
      <c r="J51">
        <v>340</v>
      </c>
      <c r="K51">
        <v>505</v>
      </c>
      <c r="L51">
        <v>35</v>
      </c>
      <c r="M51">
        <v>15</v>
      </c>
      <c r="N51">
        <v>40</v>
      </c>
    </row>
    <row r="52" spans="1:14" x14ac:dyDescent="0.25">
      <c r="A52">
        <v>6020049</v>
      </c>
      <c r="B52">
        <v>3093</v>
      </c>
      <c r="C52">
        <v>2887</v>
      </c>
      <c r="D52">
        <v>1081</v>
      </c>
      <c r="E52">
        <v>1067</v>
      </c>
      <c r="F52">
        <v>3210.2</v>
      </c>
      <c r="G52">
        <v>0.96</v>
      </c>
      <c r="H52">
        <v>1545</v>
      </c>
      <c r="I52">
        <v>1120</v>
      </c>
      <c r="J52">
        <v>195</v>
      </c>
      <c r="K52">
        <v>160</v>
      </c>
      <c r="L52">
        <v>65</v>
      </c>
      <c r="M52">
        <v>0</v>
      </c>
      <c r="N52">
        <v>0</v>
      </c>
    </row>
    <row r="53" spans="1:14" x14ac:dyDescent="0.25">
      <c r="A53">
        <v>6020050.0099999998</v>
      </c>
      <c r="B53">
        <v>3149</v>
      </c>
      <c r="C53">
        <v>2949</v>
      </c>
      <c r="D53">
        <v>1143</v>
      </c>
      <c r="E53">
        <v>1109</v>
      </c>
      <c r="F53">
        <v>825.2</v>
      </c>
      <c r="G53">
        <v>3.82</v>
      </c>
      <c r="H53">
        <v>1195</v>
      </c>
      <c r="I53">
        <v>765</v>
      </c>
      <c r="J53">
        <v>145</v>
      </c>
      <c r="K53">
        <v>210</v>
      </c>
      <c r="L53">
        <v>60</v>
      </c>
      <c r="M53">
        <v>10</v>
      </c>
      <c r="N53">
        <v>0</v>
      </c>
    </row>
    <row r="54" spans="1:14" x14ac:dyDescent="0.25">
      <c r="A54">
        <v>6020050.0199999996</v>
      </c>
      <c r="B54">
        <v>4690</v>
      </c>
      <c r="C54">
        <v>3893</v>
      </c>
      <c r="D54">
        <v>1684</v>
      </c>
      <c r="E54">
        <v>1528</v>
      </c>
      <c r="F54">
        <v>1998.5</v>
      </c>
      <c r="G54">
        <v>2.35</v>
      </c>
      <c r="H54">
        <v>2390</v>
      </c>
      <c r="I54">
        <v>1480</v>
      </c>
      <c r="J54">
        <v>365</v>
      </c>
      <c r="K54">
        <v>460</v>
      </c>
      <c r="L54">
        <v>60</v>
      </c>
      <c r="M54">
        <v>10</v>
      </c>
      <c r="N54">
        <v>15</v>
      </c>
    </row>
    <row r="55" spans="1:14" x14ac:dyDescent="0.25">
      <c r="A55">
        <v>6020051.0099999998</v>
      </c>
      <c r="B55">
        <v>5475</v>
      </c>
      <c r="C55">
        <v>4218</v>
      </c>
      <c r="D55">
        <v>1805</v>
      </c>
      <c r="E55">
        <v>1552</v>
      </c>
      <c r="F55">
        <v>614.20000000000005</v>
      </c>
      <c r="G55">
        <v>8.91</v>
      </c>
      <c r="H55">
        <v>3135</v>
      </c>
      <c r="I55">
        <v>2350</v>
      </c>
      <c r="J55">
        <v>340</v>
      </c>
      <c r="K55">
        <v>345</v>
      </c>
      <c r="L55">
        <v>40</v>
      </c>
      <c r="M55">
        <v>10</v>
      </c>
      <c r="N55">
        <v>55</v>
      </c>
    </row>
    <row r="56" spans="1:14" x14ac:dyDescent="0.25">
      <c r="A56">
        <v>6020051.0199999996</v>
      </c>
      <c r="B56">
        <v>6569</v>
      </c>
      <c r="C56">
        <v>6746</v>
      </c>
      <c r="D56">
        <v>1927</v>
      </c>
      <c r="E56">
        <v>1908</v>
      </c>
      <c r="F56">
        <v>2529.1</v>
      </c>
      <c r="G56">
        <v>2.6</v>
      </c>
      <c r="H56">
        <v>3695</v>
      </c>
      <c r="I56">
        <v>2725</v>
      </c>
      <c r="J56">
        <v>435</v>
      </c>
      <c r="K56">
        <v>440</v>
      </c>
      <c r="L56">
        <v>60</v>
      </c>
      <c r="M56">
        <v>20</v>
      </c>
      <c r="N56">
        <v>20</v>
      </c>
    </row>
    <row r="57" spans="1:14" x14ac:dyDescent="0.25">
      <c r="A57">
        <v>6020051.0300000003</v>
      </c>
      <c r="B57">
        <v>6293</v>
      </c>
      <c r="C57">
        <v>6347</v>
      </c>
      <c r="D57">
        <v>1875</v>
      </c>
      <c r="E57">
        <v>1847</v>
      </c>
      <c r="F57">
        <v>4659.8</v>
      </c>
      <c r="G57">
        <v>1.35</v>
      </c>
      <c r="H57">
        <v>2825</v>
      </c>
      <c r="I57">
        <v>1955</v>
      </c>
      <c r="J57">
        <v>410</v>
      </c>
      <c r="K57">
        <v>370</v>
      </c>
      <c r="L57">
        <v>55</v>
      </c>
      <c r="M57">
        <v>0</v>
      </c>
      <c r="N57">
        <v>20</v>
      </c>
    </row>
    <row r="58" spans="1:14" x14ac:dyDescent="0.25">
      <c r="A58">
        <v>6020052</v>
      </c>
      <c r="B58">
        <v>0</v>
      </c>
      <c r="C58">
        <v>0</v>
      </c>
      <c r="D58">
        <v>0</v>
      </c>
      <c r="E58">
        <v>0</v>
      </c>
      <c r="F58">
        <v>0</v>
      </c>
      <c r="G58">
        <v>0.86</v>
      </c>
    </row>
    <row r="59" spans="1:14" x14ac:dyDescent="0.25">
      <c r="A59">
        <v>6020100.0099999998</v>
      </c>
      <c r="B59">
        <v>7015</v>
      </c>
      <c r="C59">
        <v>6092</v>
      </c>
      <c r="D59">
        <v>2334</v>
      </c>
      <c r="E59">
        <v>2320</v>
      </c>
      <c r="F59">
        <v>2907.5</v>
      </c>
      <c r="G59">
        <v>2.41</v>
      </c>
      <c r="H59">
        <v>3800</v>
      </c>
      <c r="I59">
        <v>3075</v>
      </c>
      <c r="J59">
        <v>235</v>
      </c>
      <c r="K59">
        <v>375</v>
      </c>
      <c r="L59">
        <v>25</v>
      </c>
      <c r="M59">
        <v>40</v>
      </c>
      <c r="N59">
        <v>50</v>
      </c>
    </row>
    <row r="60" spans="1:14" x14ac:dyDescent="0.25">
      <c r="A60">
        <v>6020100.0199999996</v>
      </c>
      <c r="B60">
        <v>1775</v>
      </c>
      <c r="C60">
        <v>1794</v>
      </c>
      <c r="D60">
        <v>623</v>
      </c>
      <c r="E60">
        <v>604</v>
      </c>
      <c r="F60">
        <v>54.2</v>
      </c>
      <c r="G60">
        <v>32.770000000000003</v>
      </c>
      <c r="H60">
        <v>840</v>
      </c>
      <c r="I60">
        <v>755</v>
      </c>
      <c r="J60">
        <v>25</v>
      </c>
      <c r="K60">
        <v>10</v>
      </c>
      <c r="L60">
        <v>40</v>
      </c>
      <c r="M60">
        <v>10</v>
      </c>
      <c r="N60">
        <v>10</v>
      </c>
    </row>
    <row r="61" spans="1:14" x14ac:dyDescent="0.25">
      <c r="A61">
        <v>6020100.0499999998</v>
      </c>
      <c r="B61">
        <v>4455</v>
      </c>
      <c r="C61">
        <v>4347</v>
      </c>
      <c r="D61">
        <v>1876</v>
      </c>
      <c r="E61">
        <v>1829</v>
      </c>
      <c r="F61">
        <v>3196.3</v>
      </c>
      <c r="G61">
        <v>1.39</v>
      </c>
      <c r="H61">
        <v>2425</v>
      </c>
      <c r="I61">
        <v>1795</v>
      </c>
      <c r="J61">
        <v>180</v>
      </c>
      <c r="K61">
        <v>355</v>
      </c>
      <c r="L61">
        <v>45</v>
      </c>
      <c r="M61">
        <v>20</v>
      </c>
      <c r="N61">
        <v>35</v>
      </c>
    </row>
    <row r="62" spans="1:14" x14ac:dyDescent="0.25">
      <c r="A62">
        <v>6020100.0599999996</v>
      </c>
      <c r="B62">
        <v>4432</v>
      </c>
      <c r="C62">
        <v>3926</v>
      </c>
      <c r="D62">
        <v>1852</v>
      </c>
      <c r="E62">
        <v>1813</v>
      </c>
      <c r="F62">
        <v>1919.1</v>
      </c>
      <c r="G62">
        <v>2.31</v>
      </c>
      <c r="H62">
        <v>2055</v>
      </c>
      <c r="I62">
        <v>1610</v>
      </c>
      <c r="J62">
        <v>115</v>
      </c>
      <c r="K62">
        <v>245</v>
      </c>
      <c r="L62">
        <v>50</v>
      </c>
      <c r="M62">
        <v>20</v>
      </c>
      <c r="N62">
        <v>20</v>
      </c>
    </row>
    <row r="63" spans="1:14" x14ac:dyDescent="0.25">
      <c r="A63">
        <v>6020100.0700000003</v>
      </c>
      <c r="B63">
        <v>5122</v>
      </c>
      <c r="C63">
        <v>5218</v>
      </c>
      <c r="D63">
        <v>2086</v>
      </c>
      <c r="E63">
        <v>2058</v>
      </c>
      <c r="F63">
        <v>3628.5</v>
      </c>
      <c r="G63">
        <v>1.41</v>
      </c>
      <c r="H63">
        <v>2435</v>
      </c>
      <c r="I63">
        <v>1835</v>
      </c>
      <c r="J63">
        <v>180</v>
      </c>
      <c r="K63">
        <v>280</v>
      </c>
      <c r="L63">
        <v>85</v>
      </c>
      <c r="M63">
        <v>10</v>
      </c>
      <c r="N63">
        <v>35</v>
      </c>
    </row>
    <row r="64" spans="1:14" x14ac:dyDescent="0.25">
      <c r="A64">
        <v>6020100.0800000001</v>
      </c>
      <c r="B64">
        <v>8912</v>
      </c>
      <c r="C64">
        <v>7729</v>
      </c>
      <c r="D64">
        <v>3256</v>
      </c>
      <c r="E64">
        <v>3172</v>
      </c>
      <c r="F64">
        <v>1935.4</v>
      </c>
      <c r="G64">
        <v>4.5999999999999996</v>
      </c>
      <c r="H64">
        <v>4640</v>
      </c>
      <c r="I64">
        <v>3770</v>
      </c>
      <c r="J64">
        <v>345</v>
      </c>
      <c r="K64">
        <v>390</v>
      </c>
      <c r="L64">
        <v>55</v>
      </c>
      <c r="M64">
        <v>40</v>
      </c>
      <c r="N64">
        <v>25</v>
      </c>
    </row>
    <row r="65" spans="1:14" x14ac:dyDescent="0.25">
      <c r="A65">
        <v>6020101.0099999998</v>
      </c>
      <c r="B65">
        <v>5907</v>
      </c>
      <c r="C65">
        <v>5814</v>
      </c>
      <c r="D65">
        <v>2486</v>
      </c>
      <c r="E65">
        <v>2428</v>
      </c>
      <c r="F65">
        <v>1891</v>
      </c>
      <c r="G65">
        <v>3.12</v>
      </c>
      <c r="H65">
        <v>2845</v>
      </c>
      <c r="I65">
        <v>2145</v>
      </c>
      <c r="J65">
        <v>130</v>
      </c>
      <c r="K65">
        <v>330</v>
      </c>
      <c r="L65">
        <v>130</v>
      </c>
      <c r="M65">
        <v>80</v>
      </c>
      <c r="N65">
        <v>25</v>
      </c>
    </row>
    <row r="66" spans="1:14" x14ac:dyDescent="0.25">
      <c r="A66">
        <v>6020101.0199999996</v>
      </c>
      <c r="B66">
        <v>4560</v>
      </c>
      <c r="C66">
        <v>4702</v>
      </c>
      <c r="D66">
        <v>1617</v>
      </c>
      <c r="E66">
        <v>1603</v>
      </c>
      <c r="F66">
        <v>2027.4</v>
      </c>
      <c r="G66">
        <v>2.25</v>
      </c>
      <c r="H66">
        <v>2200</v>
      </c>
      <c r="I66">
        <v>1720</v>
      </c>
      <c r="J66">
        <v>140</v>
      </c>
      <c r="K66">
        <v>215</v>
      </c>
      <c r="L66">
        <v>75</v>
      </c>
      <c r="M66">
        <v>40</v>
      </c>
      <c r="N66">
        <v>15</v>
      </c>
    </row>
    <row r="67" spans="1:14" x14ac:dyDescent="0.25">
      <c r="A67">
        <v>6020102.0099999998</v>
      </c>
      <c r="B67">
        <v>5079</v>
      </c>
      <c r="C67">
        <v>5360</v>
      </c>
      <c r="D67">
        <v>2158</v>
      </c>
      <c r="E67">
        <v>2095</v>
      </c>
      <c r="F67">
        <v>2430.8000000000002</v>
      </c>
      <c r="G67">
        <v>2.09</v>
      </c>
      <c r="H67">
        <v>2095</v>
      </c>
      <c r="I67">
        <v>1500</v>
      </c>
      <c r="J67">
        <v>110</v>
      </c>
      <c r="K67">
        <v>365</v>
      </c>
      <c r="L67">
        <v>80</v>
      </c>
      <c r="M67">
        <v>25</v>
      </c>
      <c r="N67">
        <v>20</v>
      </c>
    </row>
    <row r="68" spans="1:14" x14ac:dyDescent="0.25">
      <c r="A68">
        <v>6020102.0199999996</v>
      </c>
      <c r="B68">
        <v>3694</v>
      </c>
      <c r="C68">
        <v>3563</v>
      </c>
      <c r="D68">
        <v>1825</v>
      </c>
      <c r="E68">
        <v>1791</v>
      </c>
      <c r="F68">
        <v>3288.5</v>
      </c>
      <c r="G68">
        <v>1.1200000000000001</v>
      </c>
      <c r="H68">
        <v>1805</v>
      </c>
      <c r="I68">
        <v>1255</v>
      </c>
      <c r="J68">
        <v>125</v>
      </c>
      <c r="K68">
        <v>355</v>
      </c>
      <c r="L68">
        <v>35</v>
      </c>
      <c r="M68">
        <v>15</v>
      </c>
      <c r="N68">
        <v>20</v>
      </c>
    </row>
    <row r="69" spans="1:14" x14ac:dyDescent="0.25">
      <c r="A69">
        <v>6020102.0300000003</v>
      </c>
      <c r="B69">
        <v>3210</v>
      </c>
      <c r="C69">
        <v>3218</v>
      </c>
      <c r="D69">
        <v>1610</v>
      </c>
      <c r="E69">
        <v>1496</v>
      </c>
      <c r="F69">
        <v>4669.1000000000004</v>
      </c>
      <c r="G69">
        <v>0.69</v>
      </c>
      <c r="H69">
        <v>1650</v>
      </c>
      <c r="I69">
        <v>1015</v>
      </c>
      <c r="J69">
        <v>95</v>
      </c>
      <c r="K69">
        <v>465</v>
      </c>
      <c r="L69">
        <v>40</v>
      </c>
      <c r="M69">
        <v>10</v>
      </c>
      <c r="N69">
        <v>20</v>
      </c>
    </row>
    <row r="70" spans="1:14" x14ac:dyDescent="0.25">
      <c r="A70">
        <v>6020102.04</v>
      </c>
      <c r="B70">
        <v>5224</v>
      </c>
      <c r="C70">
        <v>5048</v>
      </c>
      <c r="D70">
        <v>2315</v>
      </c>
      <c r="E70">
        <v>2216</v>
      </c>
      <c r="F70">
        <v>3619.5</v>
      </c>
      <c r="G70">
        <v>1.44</v>
      </c>
      <c r="H70">
        <v>2230</v>
      </c>
      <c r="I70">
        <v>1415</v>
      </c>
      <c r="J70">
        <v>120</v>
      </c>
      <c r="K70">
        <v>475</v>
      </c>
      <c r="L70">
        <v>180</v>
      </c>
      <c r="M70">
        <v>15</v>
      </c>
      <c r="N70">
        <v>25</v>
      </c>
    </row>
    <row r="71" spans="1:14" x14ac:dyDescent="0.25">
      <c r="A71">
        <v>6020103</v>
      </c>
      <c r="B71">
        <v>3107</v>
      </c>
      <c r="C71">
        <v>3117</v>
      </c>
      <c r="D71">
        <v>1412</v>
      </c>
      <c r="E71">
        <v>1381</v>
      </c>
      <c r="F71">
        <v>1961.1</v>
      </c>
      <c r="G71">
        <v>1.58</v>
      </c>
      <c r="H71">
        <v>1580</v>
      </c>
      <c r="I71">
        <v>1145</v>
      </c>
      <c r="J71">
        <v>95</v>
      </c>
      <c r="K71">
        <v>235</v>
      </c>
      <c r="L71">
        <v>55</v>
      </c>
      <c r="M71">
        <v>35</v>
      </c>
      <c r="N71">
        <v>10</v>
      </c>
    </row>
    <row r="72" spans="1:14" x14ac:dyDescent="0.25">
      <c r="A72">
        <v>6020104</v>
      </c>
      <c r="B72">
        <v>3638</v>
      </c>
      <c r="C72">
        <v>3492</v>
      </c>
      <c r="D72">
        <v>1943</v>
      </c>
      <c r="E72">
        <v>1909</v>
      </c>
      <c r="F72">
        <v>2777.5</v>
      </c>
      <c r="G72">
        <v>1.31</v>
      </c>
      <c r="H72">
        <v>1760</v>
      </c>
      <c r="I72">
        <v>1185</v>
      </c>
      <c r="J72">
        <v>125</v>
      </c>
      <c r="K72">
        <v>350</v>
      </c>
      <c r="L72">
        <v>45</v>
      </c>
      <c r="M72">
        <v>30</v>
      </c>
      <c r="N72">
        <v>20</v>
      </c>
    </row>
    <row r="73" spans="1:14" x14ac:dyDescent="0.25">
      <c r="A73">
        <v>6020105</v>
      </c>
      <c r="B73">
        <v>2897</v>
      </c>
      <c r="C73">
        <v>2729</v>
      </c>
      <c r="D73">
        <v>1343</v>
      </c>
      <c r="E73">
        <v>1311</v>
      </c>
      <c r="F73">
        <v>2772.2</v>
      </c>
      <c r="G73">
        <v>1.05</v>
      </c>
      <c r="H73">
        <v>1710</v>
      </c>
      <c r="I73">
        <v>1270</v>
      </c>
      <c r="J73">
        <v>85</v>
      </c>
      <c r="K73">
        <v>220</v>
      </c>
      <c r="L73">
        <v>75</v>
      </c>
      <c r="M73">
        <v>50</v>
      </c>
      <c r="N73">
        <v>10</v>
      </c>
    </row>
    <row r="74" spans="1:14" x14ac:dyDescent="0.25">
      <c r="A74">
        <v>6020110.0099999998</v>
      </c>
      <c r="B74">
        <v>2824</v>
      </c>
      <c r="C74">
        <v>1317</v>
      </c>
      <c r="D74">
        <v>1181</v>
      </c>
      <c r="E74">
        <v>1126</v>
      </c>
      <c r="F74">
        <v>184</v>
      </c>
      <c r="G74">
        <v>15.34</v>
      </c>
      <c r="H74">
        <v>1385</v>
      </c>
      <c r="I74">
        <v>1150</v>
      </c>
      <c r="J74">
        <v>100</v>
      </c>
      <c r="K74">
        <v>80</v>
      </c>
      <c r="L74">
        <v>40</v>
      </c>
      <c r="M74">
        <v>10</v>
      </c>
      <c r="N74">
        <v>15</v>
      </c>
    </row>
    <row r="75" spans="1:14" x14ac:dyDescent="0.25">
      <c r="A75">
        <v>6020110.0199999996</v>
      </c>
      <c r="B75">
        <v>5478</v>
      </c>
      <c r="C75">
        <v>5552</v>
      </c>
      <c r="D75">
        <v>2126</v>
      </c>
      <c r="E75">
        <v>2088</v>
      </c>
      <c r="F75">
        <v>1769.3</v>
      </c>
      <c r="G75">
        <v>3.1</v>
      </c>
      <c r="H75">
        <v>2595</v>
      </c>
      <c r="I75">
        <v>1965</v>
      </c>
      <c r="J75">
        <v>145</v>
      </c>
      <c r="K75">
        <v>295</v>
      </c>
      <c r="L75">
        <v>95</v>
      </c>
      <c r="M75">
        <v>70</v>
      </c>
      <c r="N75">
        <v>30</v>
      </c>
    </row>
    <row r="76" spans="1:14" x14ac:dyDescent="0.25">
      <c r="A76">
        <v>6020110.04</v>
      </c>
      <c r="B76">
        <v>4516</v>
      </c>
      <c r="C76">
        <v>4587</v>
      </c>
      <c r="D76">
        <v>1732</v>
      </c>
      <c r="E76">
        <v>1714</v>
      </c>
      <c r="F76">
        <v>899.7</v>
      </c>
      <c r="G76">
        <v>5.0199999999999996</v>
      </c>
      <c r="H76">
        <v>2235</v>
      </c>
      <c r="I76">
        <v>1890</v>
      </c>
      <c r="J76">
        <v>90</v>
      </c>
      <c r="K76">
        <v>130</v>
      </c>
      <c r="L76">
        <v>75</v>
      </c>
      <c r="M76">
        <v>30</v>
      </c>
      <c r="N76">
        <v>20</v>
      </c>
    </row>
    <row r="77" spans="1:14" x14ac:dyDescent="0.25">
      <c r="A77">
        <v>6020110.0599999996</v>
      </c>
      <c r="B77">
        <v>6901</v>
      </c>
      <c r="C77">
        <v>6931</v>
      </c>
      <c r="D77">
        <v>2348</v>
      </c>
      <c r="E77">
        <v>2325</v>
      </c>
      <c r="F77">
        <v>2702.4</v>
      </c>
      <c r="G77">
        <v>2.5499999999999998</v>
      </c>
      <c r="H77">
        <v>3535</v>
      </c>
      <c r="I77">
        <v>2980</v>
      </c>
      <c r="J77">
        <v>200</v>
      </c>
      <c r="K77">
        <v>285</v>
      </c>
      <c r="L77">
        <v>40</v>
      </c>
      <c r="M77">
        <v>15</v>
      </c>
      <c r="N77">
        <v>25</v>
      </c>
    </row>
    <row r="78" spans="1:14" x14ac:dyDescent="0.25">
      <c r="A78">
        <v>6020110.0700000003</v>
      </c>
      <c r="B78">
        <v>10380</v>
      </c>
      <c r="C78">
        <v>6624</v>
      </c>
      <c r="D78">
        <v>3383</v>
      </c>
      <c r="E78">
        <v>3309</v>
      </c>
      <c r="F78">
        <v>1080.4000000000001</v>
      </c>
      <c r="G78">
        <v>9.61</v>
      </c>
      <c r="H78">
        <v>5470</v>
      </c>
      <c r="I78">
        <v>4745</v>
      </c>
      <c r="J78">
        <v>370</v>
      </c>
      <c r="K78">
        <v>295</v>
      </c>
      <c r="L78">
        <v>25</v>
      </c>
      <c r="M78">
        <v>20</v>
      </c>
      <c r="N78">
        <v>0</v>
      </c>
    </row>
    <row r="79" spans="1:14" x14ac:dyDescent="0.25">
      <c r="A79">
        <v>6020111</v>
      </c>
      <c r="B79">
        <v>4249</v>
      </c>
      <c r="C79">
        <v>4242</v>
      </c>
      <c r="D79">
        <v>1695</v>
      </c>
      <c r="E79">
        <v>1677</v>
      </c>
      <c r="F79">
        <v>2806.3</v>
      </c>
      <c r="G79">
        <v>1.51</v>
      </c>
      <c r="H79">
        <v>2165</v>
      </c>
      <c r="I79">
        <v>1655</v>
      </c>
      <c r="J79">
        <v>120</v>
      </c>
      <c r="K79">
        <v>245</v>
      </c>
      <c r="L79">
        <v>100</v>
      </c>
      <c r="M79">
        <v>30</v>
      </c>
      <c r="N79">
        <v>15</v>
      </c>
    </row>
    <row r="80" spans="1:14" x14ac:dyDescent="0.25">
      <c r="A80">
        <v>6020112.0099999998</v>
      </c>
      <c r="B80">
        <v>3195</v>
      </c>
      <c r="C80">
        <v>3238</v>
      </c>
      <c r="D80">
        <v>1293</v>
      </c>
      <c r="E80">
        <v>1257</v>
      </c>
      <c r="F80">
        <v>2673.2</v>
      </c>
      <c r="G80">
        <v>1.2</v>
      </c>
      <c r="H80">
        <v>1610</v>
      </c>
      <c r="I80">
        <v>1205</v>
      </c>
      <c r="J80">
        <v>75</v>
      </c>
      <c r="K80">
        <v>235</v>
      </c>
      <c r="L80">
        <v>65</v>
      </c>
      <c r="M80">
        <v>15</v>
      </c>
      <c r="N80">
        <v>15</v>
      </c>
    </row>
    <row r="81" spans="1:14" x14ac:dyDescent="0.25">
      <c r="A81">
        <v>6020112.0199999996</v>
      </c>
      <c r="B81">
        <v>4675</v>
      </c>
      <c r="C81">
        <v>4507</v>
      </c>
      <c r="D81">
        <v>1938</v>
      </c>
      <c r="E81">
        <v>1887</v>
      </c>
      <c r="F81">
        <v>2042.2</v>
      </c>
      <c r="G81">
        <v>2.29</v>
      </c>
      <c r="H81">
        <v>2300</v>
      </c>
      <c r="I81">
        <v>1680</v>
      </c>
      <c r="J81">
        <v>140</v>
      </c>
      <c r="K81">
        <v>355</v>
      </c>
      <c r="L81">
        <v>40</v>
      </c>
      <c r="M81">
        <v>50</v>
      </c>
      <c r="N81">
        <v>35</v>
      </c>
    </row>
    <row r="82" spans="1:14" x14ac:dyDescent="0.25">
      <c r="A82">
        <v>6020113</v>
      </c>
      <c r="B82">
        <v>2700</v>
      </c>
      <c r="C82">
        <v>2612</v>
      </c>
      <c r="D82">
        <v>1352</v>
      </c>
      <c r="E82">
        <v>1299</v>
      </c>
      <c r="F82">
        <v>2169.5</v>
      </c>
      <c r="G82">
        <v>1.24</v>
      </c>
      <c r="H82">
        <v>1485</v>
      </c>
      <c r="I82">
        <v>1040</v>
      </c>
      <c r="J82">
        <v>80</v>
      </c>
      <c r="K82">
        <v>170</v>
      </c>
      <c r="L82">
        <v>100</v>
      </c>
      <c r="M82">
        <v>60</v>
      </c>
      <c r="N82">
        <v>35</v>
      </c>
    </row>
    <row r="83" spans="1:14" x14ac:dyDescent="0.25">
      <c r="A83">
        <v>6020114</v>
      </c>
      <c r="B83">
        <v>3155</v>
      </c>
      <c r="C83">
        <v>3111</v>
      </c>
      <c r="D83">
        <v>1682</v>
      </c>
      <c r="E83">
        <v>1602</v>
      </c>
      <c r="F83">
        <v>3717.5</v>
      </c>
      <c r="G83">
        <v>0.85</v>
      </c>
      <c r="H83">
        <v>1795</v>
      </c>
      <c r="I83">
        <v>995</v>
      </c>
      <c r="J83">
        <v>115</v>
      </c>
      <c r="K83">
        <v>345</v>
      </c>
      <c r="L83">
        <v>230</v>
      </c>
      <c r="M83">
        <v>85</v>
      </c>
      <c r="N83">
        <v>25</v>
      </c>
    </row>
    <row r="84" spans="1:14" x14ac:dyDescent="0.25">
      <c r="A84">
        <v>6020115</v>
      </c>
      <c r="B84">
        <v>2993</v>
      </c>
      <c r="C84">
        <v>2920</v>
      </c>
      <c r="D84">
        <v>1346</v>
      </c>
      <c r="E84">
        <v>1309</v>
      </c>
      <c r="F84">
        <v>2683.8</v>
      </c>
      <c r="G84">
        <v>1.1200000000000001</v>
      </c>
      <c r="H84">
        <v>1550</v>
      </c>
      <c r="I84">
        <v>1015</v>
      </c>
      <c r="J84">
        <v>100</v>
      </c>
      <c r="K84">
        <v>160</v>
      </c>
      <c r="L84">
        <v>165</v>
      </c>
      <c r="M84">
        <v>90</v>
      </c>
      <c r="N84">
        <v>20</v>
      </c>
    </row>
    <row r="85" spans="1:14" x14ac:dyDescent="0.25">
      <c r="A85">
        <v>6020116</v>
      </c>
      <c r="B85">
        <v>5713</v>
      </c>
      <c r="C85">
        <v>5478</v>
      </c>
      <c r="D85">
        <v>3097</v>
      </c>
      <c r="E85">
        <v>2926</v>
      </c>
      <c r="F85">
        <v>3477.8</v>
      </c>
      <c r="G85">
        <v>1.64</v>
      </c>
      <c r="H85">
        <v>2650</v>
      </c>
      <c r="I85">
        <v>1340</v>
      </c>
      <c r="J85">
        <v>145</v>
      </c>
      <c r="K85">
        <v>535</v>
      </c>
      <c r="L85">
        <v>465</v>
      </c>
      <c r="M85">
        <v>125</v>
      </c>
      <c r="N85">
        <v>40</v>
      </c>
    </row>
    <row r="86" spans="1:14" x14ac:dyDescent="0.25">
      <c r="A86">
        <v>6020117</v>
      </c>
      <c r="B86">
        <v>3044</v>
      </c>
      <c r="C86">
        <v>3082</v>
      </c>
      <c r="D86">
        <v>1375</v>
      </c>
      <c r="E86">
        <v>1275</v>
      </c>
      <c r="F86">
        <v>1695.9</v>
      </c>
      <c r="G86">
        <v>1.79</v>
      </c>
      <c r="H86">
        <v>1420</v>
      </c>
      <c r="I86">
        <v>865</v>
      </c>
      <c r="J86">
        <v>90</v>
      </c>
      <c r="K86">
        <v>175</v>
      </c>
      <c r="L86">
        <v>220</v>
      </c>
      <c r="M86">
        <v>60</v>
      </c>
      <c r="N86">
        <v>10</v>
      </c>
    </row>
    <row r="87" spans="1:14" x14ac:dyDescent="0.25">
      <c r="A87">
        <v>6020120.0099999998</v>
      </c>
      <c r="B87">
        <v>5015</v>
      </c>
      <c r="C87">
        <v>4837</v>
      </c>
      <c r="D87">
        <v>1713</v>
      </c>
      <c r="E87">
        <v>1702</v>
      </c>
      <c r="F87">
        <v>390.7</v>
      </c>
      <c r="G87">
        <v>12.83</v>
      </c>
      <c r="H87">
        <v>2575</v>
      </c>
      <c r="I87">
        <v>1955</v>
      </c>
      <c r="J87">
        <v>220</v>
      </c>
      <c r="K87">
        <v>295</v>
      </c>
      <c r="L87">
        <v>65</v>
      </c>
      <c r="M87">
        <v>30</v>
      </c>
      <c r="N87">
        <v>10</v>
      </c>
    </row>
    <row r="88" spans="1:14" x14ac:dyDescent="0.25">
      <c r="A88">
        <v>6020120.0199999996</v>
      </c>
      <c r="B88">
        <v>8230</v>
      </c>
      <c r="C88">
        <v>6766</v>
      </c>
      <c r="D88">
        <v>2730</v>
      </c>
      <c r="E88">
        <v>2719</v>
      </c>
      <c r="F88">
        <v>2272.1999999999998</v>
      </c>
      <c r="G88">
        <v>3.62</v>
      </c>
      <c r="H88">
        <v>4310</v>
      </c>
      <c r="I88">
        <v>3545</v>
      </c>
      <c r="J88">
        <v>265</v>
      </c>
      <c r="K88">
        <v>380</v>
      </c>
      <c r="L88">
        <v>45</v>
      </c>
      <c r="M88">
        <v>35</v>
      </c>
      <c r="N88">
        <v>45</v>
      </c>
    </row>
    <row r="89" spans="1:14" x14ac:dyDescent="0.25">
      <c r="A89">
        <v>6020120.0300000003</v>
      </c>
      <c r="B89">
        <v>3510</v>
      </c>
      <c r="C89">
        <v>3526</v>
      </c>
      <c r="D89">
        <v>1418</v>
      </c>
      <c r="E89">
        <v>1387</v>
      </c>
      <c r="F89">
        <v>1433.9</v>
      </c>
      <c r="G89">
        <v>2.4500000000000002</v>
      </c>
      <c r="H89">
        <v>1475</v>
      </c>
      <c r="I89">
        <v>1055</v>
      </c>
      <c r="J89">
        <v>115</v>
      </c>
      <c r="K89">
        <v>275</v>
      </c>
      <c r="L89">
        <v>15</v>
      </c>
      <c r="M89">
        <v>0</v>
      </c>
      <c r="N89">
        <v>0</v>
      </c>
    </row>
    <row r="90" spans="1:14" x14ac:dyDescent="0.25">
      <c r="A90">
        <v>6020121</v>
      </c>
      <c r="B90">
        <v>2186</v>
      </c>
      <c r="C90">
        <v>2217</v>
      </c>
      <c r="D90">
        <v>916</v>
      </c>
      <c r="E90">
        <v>907</v>
      </c>
      <c r="F90">
        <v>2730.1</v>
      </c>
      <c r="G90">
        <v>0.8</v>
      </c>
      <c r="H90">
        <v>1120</v>
      </c>
      <c r="I90">
        <v>865</v>
      </c>
      <c r="J90">
        <v>65</v>
      </c>
      <c r="K90">
        <v>165</v>
      </c>
      <c r="L90">
        <v>10</v>
      </c>
      <c r="M90">
        <v>10</v>
      </c>
      <c r="N90">
        <v>0</v>
      </c>
    </row>
    <row r="91" spans="1:14" x14ac:dyDescent="0.25">
      <c r="A91">
        <v>6020122.0099999998</v>
      </c>
      <c r="B91">
        <v>5032</v>
      </c>
      <c r="C91">
        <v>4639</v>
      </c>
      <c r="D91">
        <v>2192</v>
      </c>
      <c r="E91">
        <v>2136</v>
      </c>
      <c r="F91">
        <v>3183.4</v>
      </c>
      <c r="G91">
        <v>1.58</v>
      </c>
      <c r="H91">
        <v>2515</v>
      </c>
      <c r="I91">
        <v>1915</v>
      </c>
      <c r="J91">
        <v>175</v>
      </c>
      <c r="K91">
        <v>305</v>
      </c>
      <c r="L91">
        <v>75</v>
      </c>
      <c r="M91">
        <v>20</v>
      </c>
      <c r="N91">
        <v>20</v>
      </c>
    </row>
    <row r="92" spans="1:14" x14ac:dyDescent="0.25">
      <c r="A92">
        <v>6020122.0199999996</v>
      </c>
      <c r="B92">
        <v>3226</v>
      </c>
      <c r="C92">
        <v>3387</v>
      </c>
      <c r="D92">
        <v>1290</v>
      </c>
      <c r="E92">
        <v>1280</v>
      </c>
      <c r="F92">
        <v>1954.9</v>
      </c>
      <c r="G92">
        <v>1.65</v>
      </c>
      <c r="H92">
        <v>1910</v>
      </c>
      <c r="I92">
        <v>1610</v>
      </c>
      <c r="J92">
        <v>85</v>
      </c>
      <c r="K92">
        <v>140</v>
      </c>
      <c r="L92">
        <v>50</v>
      </c>
      <c r="M92">
        <v>10</v>
      </c>
      <c r="N92">
        <v>20</v>
      </c>
    </row>
    <row r="93" spans="1:14" x14ac:dyDescent="0.25">
      <c r="A93">
        <v>6020123</v>
      </c>
      <c r="B93">
        <v>5153</v>
      </c>
      <c r="C93">
        <v>5168</v>
      </c>
      <c r="D93">
        <v>2163</v>
      </c>
      <c r="E93">
        <v>2132</v>
      </c>
      <c r="F93">
        <v>3197.2</v>
      </c>
      <c r="G93">
        <v>1.61</v>
      </c>
      <c r="H93">
        <v>2670</v>
      </c>
      <c r="I93">
        <v>2020</v>
      </c>
      <c r="J93">
        <v>180</v>
      </c>
      <c r="K93">
        <v>375</v>
      </c>
      <c r="L93">
        <v>55</v>
      </c>
      <c r="M93">
        <v>20</v>
      </c>
      <c r="N93">
        <v>20</v>
      </c>
    </row>
    <row r="94" spans="1:14" x14ac:dyDescent="0.25">
      <c r="A94">
        <v>6020130.0099999998</v>
      </c>
      <c r="B94">
        <v>4879</v>
      </c>
      <c r="C94">
        <v>4916</v>
      </c>
      <c r="D94">
        <v>2077</v>
      </c>
      <c r="E94">
        <v>2035</v>
      </c>
      <c r="F94">
        <v>3013.2</v>
      </c>
      <c r="G94">
        <v>1.62</v>
      </c>
      <c r="H94">
        <v>2625</v>
      </c>
      <c r="I94">
        <v>1820</v>
      </c>
      <c r="J94">
        <v>220</v>
      </c>
      <c r="K94">
        <v>425</v>
      </c>
      <c r="L94">
        <v>110</v>
      </c>
      <c r="M94">
        <v>35</v>
      </c>
      <c r="N94">
        <v>15</v>
      </c>
    </row>
    <row r="95" spans="1:14" x14ac:dyDescent="0.25">
      <c r="A95">
        <v>6020130.0199999996</v>
      </c>
      <c r="B95">
        <v>6239</v>
      </c>
      <c r="C95">
        <v>6171</v>
      </c>
      <c r="D95">
        <v>2428</v>
      </c>
      <c r="E95">
        <v>2376</v>
      </c>
      <c r="F95">
        <v>5515.9</v>
      </c>
      <c r="G95">
        <v>1.1299999999999999</v>
      </c>
      <c r="H95">
        <v>2630</v>
      </c>
      <c r="I95">
        <v>1715</v>
      </c>
      <c r="J95">
        <v>220</v>
      </c>
      <c r="K95">
        <v>465</v>
      </c>
      <c r="L95">
        <v>165</v>
      </c>
      <c r="M95">
        <v>30</v>
      </c>
      <c r="N95">
        <v>40</v>
      </c>
    </row>
    <row r="96" spans="1:14" x14ac:dyDescent="0.25">
      <c r="A96">
        <v>6020131</v>
      </c>
      <c r="B96">
        <v>3997</v>
      </c>
      <c r="C96">
        <v>3811</v>
      </c>
      <c r="D96">
        <v>1909</v>
      </c>
      <c r="E96">
        <v>1826</v>
      </c>
      <c r="F96">
        <v>2913.9</v>
      </c>
      <c r="G96">
        <v>1.37</v>
      </c>
      <c r="H96">
        <v>2075</v>
      </c>
      <c r="I96">
        <v>1380</v>
      </c>
      <c r="J96">
        <v>205</v>
      </c>
      <c r="K96">
        <v>345</v>
      </c>
      <c r="L96">
        <v>75</v>
      </c>
      <c r="M96">
        <v>30</v>
      </c>
      <c r="N96">
        <v>40</v>
      </c>
    </row>
    <row r="97" spans="1:14" x14ac:dyDescent="0.25">
      <c r="A97">
        <v>6020132</v>
      </c>
      <c r="B97">
        <v>2680</v>
      </c>
      <c r="C97">
        <v>2671</v>
      </c>
      <c r="D97">
        <v>1195</v>
      </c>
      <c r="E97">
        <v>1182</v>
      </c>
      <c r="F97">
        <v>2504</v>
      </c>
      <c r="G97">
        <v>1.07</v>
      </c>
      <c r="H97">
        <v>1325</v>
      </c>
      <c r="I97">
        <v>990</v>
      </c>
      <c r="J97">
        <v>80</v>
      </c>
      <c r="K97">
        <v>185</v>
      </c>
      <c r="L97">
        <v>20</v>
      </c>
      <c r="M97">
        <v>30</v>
      </c>
      <c r="N97">
        <v>20</v>
      </c>
    </row>
    <row r="98" spans="1:14" x14ac:dyDescent="0.25">
      <c r="A98">
        <v>6020133</v>
      </c>
      <c r="B98">
        <v>3658</v>
      </c>
      <c r="C98">
        <v>3646</v>
      </c>
      <c r="D98">
        <v>1607</v>
      </c>
      <c r="E98">
        <v>1581</v>
      </c>
      <c r="F98">
        <v>2696.4</v>
      </c>
      <c r="G98">
        <v>1.36</v>
      </c>
      <c r="H98">
        <v>2005</v>
      </c>
      <c r="I98">
        <v>1380</v>
      </c>
      <c r="J98">
        <v>150</v>
      </c>
      <c r="K98">
        <v>325</v>
      </c>
      <c r="L98">
        <v>75</v>
      </c>
      <c r="M98">
        <v>40</v>
      </c>
      <c r="N98">
        <v>35</v>
      </c>
    </row>
    <row r="99" spans="1:14" x14ac:dyDescent="0.25">
      <c r="A99">
        <v>6020134</v>
      </c>
      <c r="B99">
        <v>5170</v>
      </c>
      <c r="C99">
        <v>5063</v>
      </c>
      <c r="D99">
        <v>2464</v>
      </c>
      <c r="E99">
        <v>2400</v>
      </c>
      <c r="F99">
        <v>2483</v>
      </c>
      <c r="G99">
        <v>2.08</v>
      </c>
      <c r="H99">
        <v>2635</v>
      </c>
      <c r="I99">
        <v>1895</v>
      </c>
      <c r="J99">
        <v>185</v>
      </c>
      <c r="K99">
        <v>385</v>
      </c>
      <c r="L99">
        <v>105</v>
      </c>
      <c r="M99">
        <v>50</v>
      </c>
      <c r="N99">
        <v>15</v>
      </c>
    </row>
    <row r="100" spans="1:14" x14ac:dyDescent="0.25">
      <c r="A100">
        <v>6020140.0099999998</v>
      </c>
      <c r="B100">
        <v>5996</v>
      </c>
      <c r="C100">
        <v>5829</v>
      </c>
      <c r="D100">
        <v>2098</v>
      </c>
      <c r="E100">
        <v>2071</v>
      </c>
      <c r="F100">
        <v>3779.4</v>
      </c>
      <c r="G100">
        <v>1.59</v>
      </c>
      <c r="H100">
        <v>2835</v>
      </c>
      <c r="I100">
        <v>2070</v>
      </c>
      <c r="J100">
        <v>215</v>
      </c>
      <c r="K100">
        <v>420</v>
      </c>
      <c r="L100">
        <v>80</v>
      </c>
      <c r="M100">
        <v>15</v>
      </c>
      <c r="N100">
        <v>40</v>
      </c>
    </row>
    <row r="101" spans="1:14" x14ac:dyDescent="0.25">
      <c r="A101">
        <v>6020140.0199999996</v>
      </c>
      <c r="B101">
        <v>7320</v>
      </c>
      <c r="C101">
        <v>7232</v>
      </c>
      <c r="D101">
        <v>2648</v>
      </c>
      <c r="E101">
        <v>2608</v>
      </c>
      <c r="F101">
        <v>1980.4</v>
      </c>
      <c r="G101">
        <v>3.7</v>
      </c>
      <c r="H101">
        <v>3785</v>
      </c>
      <c r="I101">
        <v>3080</v>
      </c>
      <c r="J101">
        <v>215</v>
      </c>
      <c r="K101">
        <v>335</v>
      </c>
      <c r="L101">
        <v>60</v>
      </c>
      <c r="M101">
        <v>45</v>
      </c>
      <c r="N101">
        <v>45</v>
      </c>
    </row>
    <row r="102" spans="1:14" x14ac:dyDescent="0.25">
      <c r="A102">
        <v>6020140.0300000003</v>
      </c>
      <c r="B102">
        <v>11936</v>
      </c>
      <c r="C102">
        <v>8827</v>
      </c>
      <c r="D102">
        <v>3691</v>
      </c>
      <c r="E102">
        <v>3629</v>
      </c>
      <c r="F102">
        <v>993.8</v>
      </c>
      <c r="G102">
        <v>12.01</v>
      </c>
      <c r="H102">
        <v>5760</v>
      </c>
      <c r="I102">
        <v>4760</v>
      </c>
      <c r="J102">
        <v>435</v>
      </c>
      <c r="K102">
        <v>420</v>
      </c>
      <c r="L102">
        <v>60</v>
      </c>
      <c r="M102">
        <v>40</v>
      </c>
      <c r="N102">
        <v>50</v>
      </c>
    </row>
    <row r="103" spans="1:14" x14ac:dyDescent="0.25">
      <c r="A103">
        <v>6020141.0099999998</v>
      </c>
      <c r="B103">
        <v>3509</v>
      </c>
      <c r="C103">
        <v>3208</v>
      </c>
      <c r="D103">
        <v>1742</v>
      </c>
      <c r="E103">
        <v>1631</v>
      </c>
      <c r="F103">
        <v>3972.6</v>
      </c>
      <c r="G103">
        <v>0.88</v>
      </c>
      <c r="H103">
        <v>1790</v>
      </c>
      <c r="I103">
        <v>1320</v>
      </c>
      <c r="J103">
        <v>115</v>
      </c>
      <c r="K103">
        <v>250</v>
      </c>
      <c r="L103">
        <v>55</v>
      </c>
      <c r="M103">
        <v>30</v>
      </c>
      <c r="N103">
        <v>15</v>
      </c>
    </row>
    <row r="104" spans="1:14" x14ac:dyDescent="0.25">
      <c r="A104">
        <v>6020141.0199999996</v>
      </c>
      <c r="B104">
        <v>4148</v>
      </c>
      <c r="C104">
        <v>4035</v>
      </c>
      <c r="D104">
        <v>2042</v>
      </c>
      <c r="E104">
        <v>1997</v>
      </c>
      <c r="F104">
        <v>3820.6</v>
      </c>
      <c r="G104">
        <v>1.0900000000000001</v>
      </c>
      <c r="H104">
        <v>1805</v>
      </c>
      <c r="I104">
        <v>1280</v>
      </c>
      <c r="J104">
        <v>100</v>
      </c>
      <c r="K104">
        <v>335</v>
      </c>
      <c r="L104">
        <v>55</v>
      </c>
      <c r="M104">
        <v>15</v>
      </c>
      <c r="N104">
        <v>15</v>
      </c>
    </row>
    <row r="105" spans="1:14" x14ac:dyDescent="0.25">
      <c r="A105">
        <v>6020142.0099999998</v>
      </c>
      <c r="B105">
        <v>4464</v>
      </c>
      <c r="C105">
        <v>4442</v>
      </c>
      <c r="D105">
        <v>1978</v>
      </c>
      <c r="E105">
        <v>1844</v>
      </c>
      <c r="F105">
        <v>2628.4</v>
      </c>
      <c r="G105">
        <v>1.7</v>
      </c>
      <c r="H105">
        <v>1920</v>
      </c>
      <c r="I105">
        <v>1405</v>
      </c>
      <c r="J105">
        <v>145</v>
      </c>
      <c r="K105">
        <v>285</v>
      </c>
      <c r="L105">
        <v>60</v>
      </c>
      <c r="M105">
        <v>20</v>
      </c>
      <c r="N105">
        <v>15</v>
      </c>
    </row>
    <row r="106" spans="1:14" x14ac:dyDescent="0.25">
      <c r="A106">
        <v>6020142.0199999996</v>
      </c>
      <c r="B106">
        <v>4897</v>
      </c>
      <c r="C106">
        <v>5116</v>
      </c>
      <c r="D106">
        <v>1873</v>
      </c>
      <c r="E106">
        <v>1858</v>
      </c>
      <c r="F106">
        <v>2306.4</v>
      </c>
      <c r="G106">
        <v>2.12</v>
      </c>
      <c r="H106">
        <v>2445</v>
      </c>
      <c r="I106">
        <v>1980</v>
      </c>
      <c r="J106">
        <v>145</v>
      </c>
      <c r="K106">
        <v>255</v>
      </c>
      <c r="L106">
        <v>10</v>
      </c>
      <c r="M106">
        <v>30</v>
      </c>
      <c r="N106">
        <v>15</v>
      </c>
    </row>
    <row r="107" spans="1:14" x14ac:dyDescent="0.25">
      <c r="A107">
        <v>6020142.0300000003</v>
      </c>
      <c r="B107">
        <v>4026</v>
      </c>
      <c r="C107">
        <v>4098</v>
      </c>
      <c r="D107">
        <v>2769</v>
      </c>
      <c r="E107">
        <v>2670</v>
      </c>
      <c r="F107">
        <v>5226.5</v>
      </c>
      <c r="G107">
        <v>0.77</v>
      </c>
      <c r="H107">
        <v>1425</v>
      </c>
      <c r="I107">
        <v>1040</v>
      </c>
      <c r="J107">
        <v>60</v>
      </c>
      <c r="K107">
        <v>245</v>
      </c>
      <c r="L107">
        <v>55</v>
      </c>
      <c r="M107">
        <v>10</v>
      </c>
      <c r="N107">
        <v>25</v>
      </c>
    </row>
    <row r="108" spans="1:14" x14ac:dyDescent="0.25">
      <c r="A108">
        <v>6020142.04</v>
      </c>
      <c r="B108">
        <v>2691</v>
      </c>
      <c r="C108">
        <v>2760</v>
      </c>
      <c r="D108">
        <v>989</v>
      </c>
      <c r="E108">
        <v>969</v>
      </c>
      <c r="F108">
        <v>3298.2</v>
      </c>
      <c r="G108">
        <v>0.82</v>
      </c>
      <c r="H108">
        <v>1275</v>
      </c>
      <c r="I108">
        <v>920</v>
      </c>
      <c r="J108">
        <v>105</v>
      </c>
      <c r="K108">
        <v>175</v>
      </c>
      <c r="L108">
        <v>60</v>
      </c>
      <c r="M108">
        <v>20</v>
      </c>
      <c r="N108">
        <v>10</v>
      </c>
    </row>
    <row r="109" spans="1:14" x14ac:dyDescent="0.25">
      <c r="A109">
        <v>6020150.0099999998</v>
      </c>
      <c r="B109">
        <v>4622</v>
      </c>
      <c r="C109">
        <v>4547</v>
      </c>
      <c r="D109">
        <v>1663</v>
      </c>
      <c r="E109">
        <v>1645</v>
      </c>
      <c r="F109">
        <v>191</v>
      </c>
      <c r="G109">
        <v>24.2</v>
      </c>
      <c r="H109">
        <v>2175</v>
      </c>
      <c r="I109">
        <v>1995</v>
      </c>
      <c r="J109">
        <v>80</v>
      </c>
      <c r="K109">
        <v>20</v>
      </c>
      <c r="L109">
        <v>50</v>
      </c>
      <c r="M109">
        <v>0</v>
      </c>
      <c r="N109">
        <v>30</v>
      </c>
    </row>
    <row r="110" spans="1:14" x14ac:dyDescent="0.25">
      <c r="A110">
        <v>6020150.0199999996</v>
      </c>
      <c r="B110">
        <v>4750</v>
      </c>
      <c r="C110">
        <v>4499</v>
      </c>
      <c r="D110">
        <v>1641</v>
      </c>
      <c r="E110">
        <v>1618</v>
      </c>
      <c r="F110">
        <v>267</v>
      </c>
      <c r="G110">
        <v>17.79</v>
      </c>
      <c r="H110">
        <v>2520</v>
      </c>
      <c r="I110">
        <v>2225</v>
      </c>
      <c r="J110">
        <v>170</v>
      </c>
      <c r="K110">
        <v>50</v>
      </c>
      <c r="L110">
        <v>35</v>
      </c>
      <c r="M110">
        <v>20</v>
      </c>
      <c r="N110">
        <v>25</v>
      </c>
    </row>
    <row r="111" spans="1:14" x14ac:dyDescent="0.25">
      <c r="A111">
        <v>6020160</v>
      </c>
      <c r="B111">
        <v>7268</v>
      </c>
      <c r="C111">
        <v>6927</v>
      </c>
      <c r="D111">
        <v>2810</v>
      </c>
      <c r="E111">
        <v>2764</v>
      </c>
      <c r="F111">
        <v>54.8</v>
      </c>
      <c r="G111">
        <v>132.6</v>
      </c>
      <c r="H111">
        <v>3870</v>
      </c>
      <c r="I111">
        <v>3530</v>
      </c>
      <c r="J111">
        <v>215</v>
      </c>
      <c r="K111">
        <v>20</v>
      </c>
      <c r="L111">
        <v>45</v>
      </c>
      <c r="M111">
        <v>10</v>
      </c>
      <c r="N111">
        <v>55</v>
      </c>
    </row>
    <row r="112" spans="1:14" x14ac:dyDescent="0.25">
      <c r="A112">
        <v>6020161.0099999998</v>
      </c>
      <c r="B112">
        <v>516</v>
      </c>
      <c r="D112">
        <v>194</v>
      </c>
      <c r="E112">
        <v>157</v>
      </c>
      <c r="F112">
        <v>9.4</v>
      </c>
      <c r="G112">
        <v>55.13</v>
      </c>
      <c r="H112">
        <v>170</v>
      </c>
      <c r="I112">
        <v>110</v>
      </c>
      <c r="J112">
        <v>25</v>
      </c>
      <c r="K112">
        <v>0</v>
      </c>
      <c r="L112">
        <v>35</v>
      </c>
      <c r="M112">
        <v>0</v>
      </c>
      <c r="N112">
        <v>0</v>
      </c>
    </row>
    <row r="113" spans="1:14" x14ac:dyDescent="0.25">
      <c r="A113">
        <v>6020161.0199999996</v>
      </c>
      <c r="B113">
        <v>3608</v>
      </c>
      <c r="C113">
        <v>3578</v>
      </c>
      <c r="D113">
        <v>2549</v>
      </c>
      <c r="E113">
        <v>1474</v>
      </c>
      <c r="F113">
        <v>6</v>
      </c>
      <c r="G113">
        <v>597.51</v>
      </c>
      <c r="H113">
        <v>1535</v>
      </c>
      <c r="I113">
        <v>1385</v>
      </c>
      <c r="J113">
        <v>60</v>
      </c>
      <c r="K113">
        <v>20</v>
      </c>
      <c r="L113">
        <v>25</v>
      </c>
      <c r="M113">
        <v>0</v>
      </c>
      <c r="N113">
        <v>40</v>
      </c>
    </row>
    <row r="114" spans="1:14" x14ac:dyDescent="0.25">
      <c r="A114">
        <v>6020500.0099999998</v>
      </c>
      <c r="B114">
        <v>7504</v>
      </c>
      <c r="C114">
        <v>6836</v>
      </c>
      <c r="D114">
        <v>3136</v>
      </c>
      <c r="E114">
        <v>2886</v>
      </c>
      <c r="F114">
        <v>1428.2</v>
      </c>
      <c r="G114">
        <v>5.25</v>
      </c>
      <c r="H114">
        <v>3175</v>
      </c>
      <c r="I114">
        <v>1915</v>
      </c>
      <c r="J114">
        <v>235</v>
      </c>
      <c r="K114">
        <v>720</v>
      </c>
      <c r="L114">
        <v>230</v>
      </c>
      <c r="M114">
        <v>65</v>
      </c>
      <c r="N114">
        <v>10</v>
      </c>
    </row>
    <row r="115" spans="1:14" x14ac:dyDescent="0.25">
      <c r="A115">
        <v>6020500.0199999996</v>
      </c>
      <c r="B115">
        <v>6405</v>
      </c>
      <c r="C115">
        <v>6180</v>
      </c>
      <c r="D115">
        <v>2477</v>
      </c>
      <c r="E115">
        <v>2408</v>
      </c>
      <c r="F115">
        <v>231.4</v>
      </c>
      <c r="G115">
        <v>27.68</v>
      </c>
      <c r="H115">
        <v>2935</v>
      </c>
      <c r="I115">
        <v>2395</v>
      </c>
      <c r="J115">
        <v>155</v>
      </c>
      <c r="K115">
        <v>260</v>
      </c>
      <c r="L115">
        <v>70</v>
      </c>
      <c r="M115">
        <v>25</v>
      </c>
      <c r="N115">
        <v>25</v>
      </c>
    </row>
    <row r="116" spans="1:14" x14ac:dyDescent="0.25">
      <c r="A116">
        <v>6020500.04</v>
      </c>
      <c r="B116">
        <v>7078</v>
      </c>
      <c r="C116">
        <v>6957</v>
      </c>
      <c r="D116">
        <v>2932</v>
      </c>
      <c r="E116">
        <v>2752</v>
      </c>
      <c r="F116">
        <v>3041.8</v>
      </c>
      <c r="G116">
        <v>2.33</v>
      </c>
      <c r="H116">
        <v>3120</v>
      </c>
      <c r="I116">
        <v>2095</v>
      </c>
      <c r="J116">
        <v>230</v>
      </c>
      <c r="K116">
        <v>630</v>
      </c>
      <c r="L116">
        <v>105</v>
      </c>
      <c r="M116">
        <v>45</v>
      </c>
      <c r="N116">
        <v>15</v>
      </c>
    </row>
    <row r="117" spans="1:14" x14ac:dyDescent="0.25">
      <c r="A117">
        <v>6020500.0599999996</v>
      </c>
      <c r="B117">
        <v>20465</v>
      </c>
      <c r="C117">
        <v>8733</v>
      </c>
      <c r="D117">
        <v>6872</v>
      </c>
      <c r="E117">
        <v>6398</v>
      </c>
      <c r="F117">
        <v>1247</v>
      </c>
      <c r="G117">
        <v>16.41</v>
      </c>
      <c r="H117">
        <v>9825</v>
      </c>
      <c r="I117">
        <v>7825</v>
      </c>
      <c r="J117">
        <v>920</v>
      </c>
      <c r="K117">
        <v>805</v>
      </c>
      <c r="L117">
        <v>135</v>
      </c>
      <c r="M117">
        <v>65</v>
      </c>
      <c r="N117">
        <v>75</v>
      </c>
    </row>
    <row r="118" spans="1:14" x14ac:dyDescent="0.25">
      <c r="A118">
        <v>6020500.0700000003</v>
      </c>
      <c r="B118">
        <v>4386</v>
      </c>
      <c r="C118">
        <v>4524</v>
      </c>
      <c r="D118">
        <v>1460</v>
      </c>
      <c r="E118">
        <v>1447</v>
      </c>
      <c r="F118">
        <v>2724.2</v>
      </c>
      <c r="G118">
        <v>1.61</v>
      </c>
      <c r="H118">
        <v>2370</v>
      </c>
      <c r="I118">
        <v>1895</v>
      </c>
      <c r="J118">
        <v>150</v>
      </c>
      <c r="K118">
        <v>245</v>
      </c>
      <c r="L118">
        <v>35</v>
      </c>
      <c r="M118">
        <v>10</v>
      </c>
      <c r="N118">
        <v>35</v>
      </c>
    </row>
    <row r="119" spans="1:14" x14ac:dyDescent="0.25">
      <c r="A119">
        <v>6020500.0800000001</v>
      </c>
      <c r="B119">
        <v>4678</v>
      </c>
      <c r="C119">
        <v>4700</v>
      </c>
      <c r="D119">
        <v>1490</v>
      </c>
      <c r="E119">
        <v>1480</v>
      </c>
      <c r="F119">
        <v>2766.9</v>
      </c>
      <c r="G119">
        <v>1.69</v>
      </c>
      <c r="H119">
        <v>2620</v>
      </c>
      <c r="I119">
        <v>2195</v>
      </c>
      <c r="J119">
        <v>185</v>
      </c>
      <c r="K119">
        <v>145</v>
      </c>
      <c r="L119">
        <v>45</v>
      </c>
      <c r="M119">
        <v>25</v>
      </c>
      <c r="N119">
        <v>30</v>
      </c>
    </row>
    <row r="120" spans="1:14" x14ac:dyDescent="0.25">
      <c r="A120">
        <v>6020500.0899999999</v>
      </c>
      <c r="B120">
        <v>3016</v>
      </c>
      <c r="C120">
        <v>3167</v>
      </c>
      <c r="D120">
        <v>988</v>
      </c>
      <c r="E120">
        <v>986</v>
      </c>
      <c r="F120">
        <v>1973.4</v>
      </c>
      <c r="G120">
        <v>1.53</v>
      </c>
      <c r="H120">
        <v>1540</v>
      </c>
      <c r="I120">
        <v>1290</v>
      </c>
      <c r="J120">
        <v>90</v>
      </c>
      <c r="K120">
        <v>110</v>
      </c>
      <c r="L120">
        <v>20</v>
      </c>
      <c r="M120">
        <v>15</v>
      </c>
      <c r="N120">
        <v>15</v>
      </c>
    </row>
    <row r="121" spans="1:14" x14ac:dyDescent="0.25">
      <c r="A121">
        <v>6020501.0099999998</v>
      </c>
      <c r="B121">
        <v>4277</v>
      </c>
      <c r="C121">
        <v>4094</v>
      </c>
      <c r="D121">
        <v>2141</v>
      </c>
      <c r="E121">
        <v>2038</v>
      </c>
      <c r="F121">
        <v>3828</v>
      </c>
      <c r="G121">
        <v>1.1200000000000001</v>
      </c>
      <c r="H121">
        <v>1660</v>
      </c>
      <c r="I121">
        <v>865</v>
      </c>
      <c r="J121">
        <v>80</v>
      </c>
      <c r="K121">
        <v>540</v>
      </c>
      <c r="L121">
        <v>125</v>
      </c>
      <c r="M121">
        <v>25</v>
      </c>
      <c r="N121">
        <v>15</v>
      </c>
    </row>
    <row r="122" spans="1:14" x14ac:dyDescent="0.25">
      <c r="A122">
        <v>6020501.0199999996</v>
      </c>
      <c r="B122">
        <v>5907</v>
      </c>
      <c r="C122">
        <v>5870</v>
      </c>
      <c r="D122">
        <v>2191</v>
      </c>
      <c r="E122">
        <v>2153</v>
      </c>
      <c r="F122">
        <v>1049.7</v>
      </c>
      <c r="G122">
        <v>5.63</v>
      </c>
      <c r="H122">
        <v>3070</v>
      </c>
      <c r="I122">
        <v>2215</v>
      </c>
      <c r="J122">
        <v>225</v>
      </c>
      <c r="K122">
        <v>460</v>
      </c>
      <c r="L122">
        <v>100</v>
      </c>
      <c r="M122">
        <v>55</v>
      </c>
      <c r="N122">
        <v>15</v>
      </c>
    </row>
    <row r="123" spans="1:14" x14ac:dyDescent="0.25">
      <c r="A123">
        <v>6020501.0300000003</v>
      </c>
      <c r="B123">
        <v>6405</v>
      </c>
      <c r="C123">
        <v>6123</v>
      </c>
      <c r="D123">
        <v>3084</v>
      </c>
      <c r="E123">
        <v>2953</v>
      </c>
      <c r="F123">
        <v>2826.9</v>
      </c>
      <c r="G123">
        <v>2.27</v>
      </c>
      <c r="H123">
        <v>2810</v>
      </c>
      <c r="I123">
        <v>1620</v>
      </c>
      <c r="J123">
        <v>120</v>
      </c>
      <c r="K123">
        <v>735</v>
      </c>
      <c r="L123">
        <v>240</v>
      </c>
      <c r="M123">
        <v>80</v>
      </c>
      <c r="N123">
        <v>15</v>
      </c>
    </row>
    <row r="124" spans="1:14" x14ac:dyDescent="0.25">
      <c r="A124">
        <v>6020502</v>
      </c>
      <c r="B124">
        <v>2300</v>
      </c>
      <c r="C124">
        <v>2329</v>
      </c>
      <c r="D124">
        <v>920</v>
      </c>
      <c r="E124">
        <v>898</v>
      </c>
      <c r="F124">
        <v>997.3</v>
      </c>
      <c r="G124">
        <v>2.31</v>
      </c>
      <c r="H124">
        <v>1190</v>
      </c>
      <c r="I124">
        <v>905</v>
      </c>
      <c r="J124">
        <v>55</v>
      </c>
      <c r="K124">
        <v>120</v>
      </c>
      <c r="L124">
        <v>70</v>
      </c>
      <c r="M124">
        <v>30</v>
      </c>
      <c r="N124">
        <v>10</v>
      </c>
    </row>
    <row r="125" spans="1:14" x14ac:dyDescent="0.25">
      <c r="A125">
        <v>6020503</v>
      </c>
      <c r="B125">
        <v>3784</v>
      </c>
      <c r="C125">
        <v>3757</v>
      </c>
      <c r="D125">
        <v>1474</v>
      </c>
      <c r="E125">
        <v>1444</v>
      </c>
      <c r="F125">
        <v>1651.4</v>
      </c>
      <c r="G125">
        <v>2.29</v>
      </c>
      <c r="H125">
        <v>1930</v>
      </c>
      <c r="I125">
        <v>1455</v>
      </c>
      <c r="J125">
        <v>85</v>
      </c>
      <c r="K125">
        <v>240</v>
      </c>
      <c r="L125">
        <v>50</v>
      </c>
      <c r="M125">
        <v>65</v>
      </c>
      <c r="N125">
        <v>40</v>
      </c>
    </row>
    <row r="126" spans="1:14" x14ac:dyDescent="0.25">
      <c r="A126">
        <v>6020510.0199999996</v>
      </c>
      <c r="B126">
        <v>6847</v>
      </c>
      <c r="C126">
        <v>7174</v>
      </c>
      <c r="D126">
        <v>2739</v>
      </c>
      <c r="E126">
        <v>2669</v>
      </c>
      <c r="F126">
        <v>942</v>
      </c>
      <c r="G126">
        <v>7.27</v>
      </c>
      <c r="H126">
        <v>2780</v>
      </c>
      <c r="I126">
        <v>2430</v>
      </c>
      <c r="J126">
        <v>155</v>
      </c>
      <c r="K126">
        <v>110</v>
      </c>
      <c r="L126">
        <v>45</v>
      </c>
      <c r="M126">
        <v>25</v>
      </c>
      <c r="N126">
        <v>15</v>
      </c>
    </row>
    <row r="127" spans="1:14" x14ac:dyDescent="0.25">
      <c r="A127">
        <v>6020510.0300000003</v>
      </c>
      <c r="B127">
        <v>5798</v>
      </c>
      <c r="C127">
        <v>4626</v>
      </c>
      <c r="D127">
        <v>2477</v>
      </c>
      <c r="E127">
        <v>2271</v>
      </c>
      <c r="F127">
        <v>680.3</v>
      </c>
      <c r="G127">
        <v>8.52</v>
      </c>
      <c r="H127">
        <v>2405</v>
      </c>
      <c r="I127">
        <v>1965</v>
      </c>
      <c r="J127">
        <v>180</v>
      </c>
      <c r="K127">
        <v>160</v>
      </c>
      <c r="L127">
        <v>55</v>
      </c>
      <c r="M127">
        <v>15</v>
      </c>
      <c r="N127">
        <v>35</v>
      </c>
    </row>
    <row r="128" spans="1:14" x14ac:dyDescent="0.25">
      <c r="A128">
        <v>6020510.0599999996</v>
      </c>
      <c r="B128">
        <v>5838</v>
      </c>
      <c r="C128">
        <v>6146</v>
      </c>
      <c r="D128">
        <v>1892</v>
      </c>
      <c r="E128">
        <v>1884</v>
      </c>
      <c r="F128">
        <v>2599.1999999999998</v>
      </c>
      <c r="G128">
        <v>2.25</v>
      </c>
      <c r="H128">
        <v>2835</v>
      </c>
      <c r="I128">
        <v>2405</v>
      </c>
      <c r="J128">
        <v>115</v>
      </c>
      <c r="K128">
        <v>185</v>
      </c>
      <c r="L128">
        <v>65</v>
      </c>
      <c r="M128">
        <v>35</v>
      </c>
      <c r="N128">
        <v>25</v>
      </c>
    </row>
    <row r="129" spans="1:14" x14ac:dyDescent="0.25">
      <c r="A129">
        <v>6020520.0199999996</v>
      </c>
      <c r="B129">
        <v>1850</v>
      </c>
      <c r="C129">
        <v>1936</v>
      </c>
      <c r="D129">
        <v>719</v>
      </c>
      <c r="E129">
        <v>706</v>
      </c>
      <c r="F129">
        <v>1879.7</v>
      </c>
      <c r="G129">
        <v>0.98</v>
      </c>
      <c r="H129">
        <v>1020</v>
      </c>
      <c r="I129">
        <v>870</v>
      </c>
      <c r="J129">
        <v>55</v>
      </c>
      <c r="K129">
        <v>45</v>
      </c>
      <c r="L129">
        <v>35</v>
      </c>
      <c r="M129">
        <v>0</v>
      </c>
      <c r="N129">
        <v>15</v>
      </c>
    </row>
    <row r="130" spans="1:14" x14ac:dyDescent="0.25">
      <c r="A130">
        <v>6020520.0300000003</v>
      </c>
      <c r="B130">
        <v>5895</v>
      </c>
      <c r="C130">
        <v>5872</v>
      </c>
      <c r="D130">
        <v>2350</v>
      </c>
      <c r="E130">
        <v>2331</v>
      </c>
      <c r="F130">
        <v>1890.4</v>
      </c>
      <c r="G130">
        <v>3.12</v>
      </c>
      <c r="H130">
        <v>2955</v>
      </c>
      <c r="I130">
        <v>2260</v>
      </c>
      <c r="J130">
        <v>145</v>
      </c>
      <c r="K130">
        <v>430</v>
      </c>
      <c r="L130">
        <v>65</v>
      </c>
      <c r="M130">
        <v>25</v>
      </c>
      <c r="N130">
        <v>35</v>
      </c>
    </row>
    <row r="131" spans="1:14" x14ac:dyDescent="0.25">
      <c r="A131">
        <v>6020520.04</v>
      </c>
      <c r="B131">
        <v>3579</v>
      </c>
      <c r="C131">
        <v>3215</v>
      </c>
      <c r="D131">
        <v>1098</v>
      </c>
      <c r="E131">
        <v>1070</v>
      </c>
      <c r="F131">
        <v>33.4</v>
      </c>
      <c r="G131">
        <v>107.27</v>
      </c>
      <c r="H131">
        <v>1580</v>
      </c>
      <c r="I131">
        <v>1400</v>
      </c>
      <c r="J131">
        <v>95</v>
      </c>
      <c r="K131">
        <v>10</v>
      </c>
      <c r="L131">
        <v>50</v>
      </c>
      <c r="M131">
        <v>10</v>
      </c>
      <c r="N131">
        <v>25</v>
      </c>
    </row>
    <row r="132" spans="1:14" x14ac:dyDescent="0.25">
      <c r="A132">
        <v>6020520.0499999998</v>
      </c>
      <c r="B132">
        <v>667</v>
      </c>
      <c r="C132">
        <v>613</v>
      </c>
      <c r="D132">
        <v>224</v>
      </c>
      <c r="E132">
        <v>219</v>
      </c>
      <c r="F132">
        <v>24.7</v>
      </c>
      <c r="G132">
        <v>27</v>
      </c>
      <c r="H132">
        <v>270</v>
      </c>
      <c r="I132">
        <v>240</v>
      </c>
      <c r="J132">
        <v>15</v>
      </c>
      <c r="K132">
        <v>0</v>
      </c>
      <c r="L132">
        <v>0</v>
      </c>
      <c r="M132">
        <v>10</v>
      </c>
      <c r="N132">
        <v>0</v>
      </c>
    </row>
    <row r="133" spans="1:14" x14ac:dyDescent="0.25">
      <c r="A133">
        <v>6020521.0099999998</v>
      </c>
      <c r="B133">
        <v>3819</v>
      </c>
      <c r="C133">
        <v>3964</v>
      </c>
      <c r="D133">
        <v>1463</v>
      </c>
      <c r="E133">
        <v>1449</v>
      </c>
      <c r="F133">
        <v>1104.8</v>
      </c>
      <c r="G133">
        <v>3.46</v>
      </c>
      <c r="H133">
        <v>2085</v>
      </c>
      <c r="I133">
        <v>1700</v>
      </c>
      <c r="J133">
        <v>105</v>
      </c>
      <c r="K133">
        <v>180</v>
      </c>
      <c r="L133">
        <v>50</v>
      </c>
      <c r="M133">
        <v>15</v>
      </c>
      <c r="N133">
        <v>25</v>
      </c>
    </row>
    <row r="134" spans="1:14" x14ac:dyDescent="0.25">
      <c r="A134">
        <v>6020521.0199999996</v>
      </c>
      <c r="B134">
        <v>3202</v>
      </c>
      <c r="C134">
        <v>3225</v>
      </c>
      <c r="D134">
        <v>1292</v>
      </c>
      <c r="E134">
        <v>1276</v>
      </c>
      <c r="F134">
        <v>1183.7</v>
      </c>
      <c r="G134">
        <v>2.71</v>
      </c>
      <c r="H134">
        <v>1420</v>
      </c>
      <c r="I134">
        <v>1195</v>
      </c>
      <c r="J134">
        <v>85</v>
      </c>
      <c r="K134">
        <v>100</v>
      </c>
      <c r="L134">
        <v>10</v>
      </c>
      <c r="M134">
        <v>0</v>
      </c>
      <c r="N134">
        <v>15</v>
      </c>
    </row>
    <row r="135" spans="1:14" x14ac:dyDescent="0.25">
      <c r="A135">
        <v>6020522.0099999998</v>
      </c>
      <c r="B135">
        <v>4948</v>
      </c>
      <c r="C135">
        <v>4900</v>
      </c>
      <c r="D135">
        <v>2120</v>
      </c>
      <c r="E135">
        <v>2086</v>
      </c>
      <c r="F135">
        <v>1788.7</v>
      </c>
      <c r="G135">
        <v>2.77</v>
      </c>
      <c r="H135">
        <v>2350</v>
      </c>
      <c r="I135">
        <v>1820</v>
      </c>
      <c r="J135">
        <v>135</v>
      </c>
      <c r="K135">
        <v>235</v>
      </c>
      <c r="L135">
        <v>75</v>
      </c>
      <c r="M135">
        <v>45</v>
      </c>
      <c r="N135">
        <v>45</v>
      </c>
    </row>
    <row r="136" spans="1:14" x14ac:dyDescent="0.25">
      <c r="A136">
        <v>6020522.0199999996</v>
      </c>
      <c r="B136">
        <v>4966</v>
      </c>
      <c r="C136">
        <v>5169</v>
      </c>
      <c r="D136">
        <v>1978</v>
      </c>
      <c r="E136">
        <v>1965</v>
      </c>
      <c r="F136">
        <v>1801.9</v>
      </c>
      <c r="G136">
        <v>2.76</v>
      </c>
      <c r="H136">
        <v>2475</v>
      </c>
      <c r="I136">
        <v>2050</v>
      </c>
      <c r="J136">
        <v>110</v>
      </c>
      <c r="K136">
        <v>180</v>
      </c>
      <c r="L136">
        <v>55</v>
      </c>
      <c r="M136">
        <v>45</v>
      </c>
      <c r="N136">
        <v>35</v>
      </c>
    </row>
    <row r="137" spans="1:14" x14ac:dyDescent="0.25">
      <c r="A137">
        <v>6020530</v>
      </c>
      <c r="B137">
        <v>1983</v>
      </c>
      <c r="C137">
        <v>1894</v>
      </c>
      <c r="D137">
        <v>1013</v>
      </c>
      <c r="E137">
        <v>996</v>
      </c>
      <c r="F137">
        <v>2738.2</v>
      </c>
      <c r="G137">
        <v>0.72</v>
      </c>
      <c r="H137">
        <v>970</v>
      </c>
      <c r="I137">
        <v>600</v>
      </c>
      <c r="J137">
        <v>55</v>
      </c>
      <c r="K137">
        <v>210</v>
      </c>
      <c r="L137">
        <v>30</v>
      </c>
      <c r="M137">
        <v>30</v>
      </c>
      <c r="N137">
        <v>45</v>
      </c>
    </row>
    <row r="138" spans="1:14" x14ac:dyDescent="0.25">
      <c r="A138">
        <v>6020531</v>
      </c>
      <c r="B138">
        <v>5652</v>
      </c>
      <c r="C138">
        <v>5456</v>
      </c>
      <c r="D138">
        <v>2764</v>
      </c>
      <c r="E138">
        <v>2559</v>
      </c>
      <c r="F138">
        <v>3529.6</v>
      </c>
      <c r="G138">
        <v>1.6</v>
      </c>
      <c r="H138">
        <v>3160</v>
      </c>
      <c r="I138">
        <v>1955</v>
      </c>
      <c r="J138">
        <v>260</v>
      </c>
      <c r="K138">
        <v>655</v>
      </c>
      <c r="L138">
        <v>220</v>
      </c>
      <c r="M138">
        <v>45</v>
      </c>
      <c r="N138">
        <v>35</v>
      </c>
    </row>
    <row r="139" spans="1:14" x14ac:dyDescent="0.25">
      <c r="A139">
        <v>6020532</v>
      </c>
      <c r="B139">
        <v>923</v>
      </c>
      <c r="C139">
        <v>874</v>
      </c>
      <c r="D139">
        <v>407</v>
      </c>
      <c r="E139">
        <v>380</v>
      </c>
      <c r="F139">
        <v>906.8</v>
      </c>
      <c r="G139">
        <v>1.02</v>
      </c>
      <c r="H139">
        <v>475</v>
      </c>
      <c r="I139">
        <v>325</v>
      </c>
      <c r="J139">
        <v>55</v>
      </c>
      <c r="K139">
        <v>65</v>
      </c>
      <c r="L139">
        <v>25</v>
      </c>
      <c r="M139">
        <v>10</v>
      </c>
      <c r="N139">
        <v>0</v>
      </c>
    </row>
    <row r="140" spans="1:14" x14ac:dyDescent="0.25">
      <c r="A140">
        <v>6020533</v>
      </c>
      <c r="B140">
        <v>4315</v>
      </c>
      <c r="C140">
        <v>4069</v>
      </c>
      <c r="D140">
        <v>1748</v>
      </c>
      <c r="E140">
        <v>1726</v>
      </c>
      <c r="F140">
        <v>2480.6999999999998</v>
      </c>
      <c r="G140">
        <v>1.74</v>
      </c>
      <c r="H140">
        <v>2290</v>
      </c>
      <c r="I140">
        <v>1705</v>
      </c>
      <c r="J140">
        <v>175</v>
      </c>
      <c r="K140">
        <v>230</v>
      </c>
      <c r="L140">
        <v>95</v>
      </c>
      <c r="M140">
        <v>50</v>
      </c>
      <c r="N140">
        <v>30</v>
      </c>
    </row>
    <row r="141" spans="1:14" x14ac:dyDescent="0.25">
      <c r="A141">
        <v>6020534</v>
      </c>
      <c r="B141">
        <v>3833</v>
      </c>
      <c r="C141">
        <v>3566</v>
      </c>
      <c r="D141">
        <v>1933</v>
      </c>
      <c r="E141">
        <v>1851</v>
      </c>
      <c r="F141">
        <v>3689.8</v>
      </c>
      <c r="G141">
        <v>1.04</v>
      </c>
      <c r="H141">
        <v>2065</v>
      </c>
      <c r="I141">
        <v>1355</v>
      </c>
      <c r="J141">
        <v>110</v>
      </c>
      <c r="K141">
        <v>455</v>
      </c>
      <c r="L141">
        <v>95</v>
      </c>
      <c r="M141">
        <v>35</v>
      </c>
      <c r="N141">
        <v>15</v>
      </c>
    </row>
    <row r="142" spans="1:14" x14ac:dyDescent="0.25">
      <c r="A142">
        <v>6020535</v>
      </c>
      <c r="B142">
        <v>4012</v>
      </c>
      <c r="C142">
        <v>3972</v>
      </c>
      <c r="D142">
        <v>1702</v>
      </c>
      <c r="E142">
        <v>1689</v>
      </c>
      <c r="F142">
        <v>2843.6</v>
      </c>
      <c r="G142">
        <v>1.41</v>
      </c>
      <c r="H142">
        <v>1980</v>
      </c>
      <c r="I142">
        <v>1540</v>
      </c>
      <c r="J142">
        <v>100</v>
      </c>
      <c r="K142">
        <v>220</v>
      </c>
      <c r="L142">
        <v>65</v>
      </c>
      <c r="M142">
        <v>25</v>
      </c>
      <c r="N142">
        <v>25</v>
      </c>
    </row>
    <row r="143" spans="1:14" x14ac:dyDescent="0.25">
      <c r="A143">
        <v>6020536</v>
      </c>
      <c r="B143">
        <v>7174</v>
      </c>
      <c r="C143">
        <v>7375</v>
      </c>
      <c r="D143">
        <v>3442</v>
      </c>
      <c r="E143">
        <v>3321</v>
      </c>
      <c r="F143">
        <v>1681.2</v>
      </c>
      <c r="G143">
        <v>4.2699999999999996</v>
      </c>
      <c r="H143">
        <v>3260</v>
      </c>
      <c r="I143">
        <v>2345</v>
      </c>
      <c r="J143">
        <v>230</v>
      </c>
      <c r="K143">
        <v>410</v>
      </c>
      <c r="L143">
        <v>175</v>
      </c>
      <c r="M143">
        <v>50</v>
      </c>
      <c r="N143">
        <v>50</v>
      </c>
    </row>
    <row r="144" spans="1:14" x14ac:dyDescent="0.25">
      <c r="A144">
        <v>6020537.0099999998</v>
      </c>
      <c r="B144">
        <v>3121</v>
      </c>
      <c r="C144">
        <v>3009</v>
      </c>
      <c r="D144">
        <v>1571</v>
      </c>
      <c r="E144">
        <v>1527</v>
      </c>
      <c r="F144">
        <v>1598.1</v>
      </c>
      <c r="G144">
        <v>1.95</v>
      </c>
      <c r="H144">
        <v>1290</v>
      </c>
      <c r="I144">
        <v>930</v>
      </c>
      <c r="J144">
        <v>95</v>
      </c>
      <c r="K144">
        <v>155</v>
      </c>
      <c r="L144">
        <v>45</v>
      </c>
      <c r="M144">
        <v>40</v>
      </c>
      <c r="N144">
        <v>25</v>
      </c>
    </row>
    <row r="145" spans="1:14" x14ac:dyDescent="0.25">
      <c r="A145">
        <v>6020537.0199999996</v>
      </c>
      <c r="B145">
        <v>3164</v>
      </c>
      <c r="C145">
        <v>3189</v>
      </c>
      <c r="D145">
        <v>1177</v>
      </c>
      <c r="E145">
        <v>1169</v>
      </c>
      <c r="F145">
        <v>2892.7</v>
      </c>
      <c r="G145">
        <v>1.0900000000000001</v>
      </c>
      <c r="H145">
        <v>1530</v>
      </c>
      <c r="I145">
        <v>1290</v>
      </c>
      <c r="J145">
        <v>110</v>
      </c>
      <c r="K145">
        <v>100</v>
      </c>
      <c r="L145">
        <v>0</v>
      </c>
      <c r="M145">
        <v>15</v>
      </c>
      <c r="N145">
        <v>10</v>
      </c>
    </row>
    <row r="146" spans="1:14" x14ac:dyDescent="0.25">
      <c r="A146">
        <v>6020537.0300000003</v>
      </c>
      <c r="B146">
        <v>2581</v>
      </c>
      <c r="C146">
        <v>2532</v>
      </c>
      <c r="D146">
        <v>1049</v>
      </c>
      <c r="E146">
        <v>1046</v>
      </c>
      <c r="F146">
        <v>2438.4</v>
      </c>
      <c r="G146">
        <v>1.06</v>
      </c>
      <c r="H146">
        <v>1310</v>
      </c>
      <c r="I146">
        <v>1015</v>
      </c>
      <c r="J146">
        <v>80</v>
      </c>
      <c r="K146">
        <v>165</v>
      </c>
      <c r="L146">
        <v>30</v>
      </c>
      <c r="M146">
        <v>10</v>
      </c>
      <c r="N146">
        <v>10</v>
      </c>
    </row>
    <row r="147" spans="1:14" x14ac:dyDescent="0.25">
      <c r="A147">
        <v>6020538</v>
      </c>
      <c r="B147">
        <v>2149</v>
      </c>
      <c r="C147">
        <v>2128</v>
      </c>
      <c r="D147">
        <v>919</v>
      </c>
      <c r="E147">
        <v>908</v>
      </c>
      <c r="F147">
        <v>1396</v>
      </c>
      <c r="G147">
        <v>1.54</v>
      </c>
      <c r="H147">
        <v>1060</v>
      </c>
      <c r="I147">
        <v>800</v>
      </c>
      <c r="J147">
        <v>60</v>
      </c>
      <c r="K147">
        <v>115</v>
      </c>
      <c r="L147">
        <v>55</v>
      </c>
      <c r="M147">
        <v>15</v>
      </c>
      <c r="N147">
        <v>20</v>
      </c>
    </row>
    <row r="148" spans="1:14" x14ac:dyDescent="0.25">
      <c r="A148">
        <v>6020539.0099999998</v>
      </c>
      <c r="B148">
        <v>3341</v>
      </c>
      <c r="C148">
        <v>3171</v>
      </c>
      <c r="D148">
        <v>1321</v>
      </c>
      <c r="E148">
        <v>1310</v>
      </c>
      <c r="F148">
        <v>179.3</v>
      </c>
      <c r="G148">
        <v>18.63</v>
      </c>
      <c r="H148">
        <v>1810</v>
      </c>
      <c r="I148">
        <v>1485</v>
      </c>
      <c r="J148">
        <v>100</v>
      </c>
      <c r="K148">
        <v>130</v>
      </c>
      <c r="L148">
        <v>60</v>
      </c>
      <c r="M148">
        <v>10</v>
      </c>
      <c r="N148">
        <v>25</v>
      </c>
    </row>
    <row r="149" spans="1:14" x14ac:dyDescent="0.25">
      <c r="A149">
        <v>6020539.0199999996</v>
      </c>
      <c r="B149">
        <v>3967</v>
      </c>
      <c r="C149">
        <v>4110</v>
      </c>
      <c r="D149">
        <v>1742</v>
      </c>
      <c r="E149">
        <v>1698</v>
      </c>
      <c r="F149">
        <v>3092.9</v>
      </c>
      <c r="G149">
        <v>1.28</v>
      </c>
      <c r="H149">
        <v>1820</v>
      </c>
      <c r="I149">
        <v>1315</v>
      </c>
      <c r="J149">
        <v>95</v>
      </c>
      <c r="K149">
        <v>295</v>
      </c>
      <c r="L149">
        <v>95</v>
      </c>
      <c r="M149">
        <v>10</v>
      </c>
      <c r="N149">
        <v>15</v>
      </c>
    </row>
    <row r="150" spans="1:14" x14ac:dyDescent="0.25">
      <c r="A150">
        <v>6020540.0099999998</v>
      </c>
      <c r="B150">
        <v>2090</v>
      </c>
      <c r="C150">
        <v>2115</v>
      </c>
      <c r="D150">
        <v>773</v>
      </c>
      <c r="E150">
        <v>772</v>
      </c>
      <c r="F150">
        <v>2576.4</v>
      </c>
      <c r="G150">
        <v>0.81</v>
      </c>
      <c r="H150">
        <v>995</v>
      </c>
      <c r="I150">
        <v>785</v>
      </c>
      <c r="J150">
        <v>50</v>
      </c>
      <c r="K150">
        <v>95</v>
      </c>
      <c r="L150">
        <v>35</v>
      </c>
      <c r="M150">
        <v>20</v>
      </c>
      <c r="N150">
        <v>20</v>
      </c>
    </row>
    <row r="151" spans="1:14" x14ac:dyDescent="0.25">
      <c r="A151">
        <v>6020540.0199999996</v>
      </c>
      <c r="B151">
        <v>3457</v>
      </c>
      <c r="C151">
        <v>3437</v>
      </c>
      <c r="D151">
        <v>1501</v>
      </c>
      <c r="E151">
        <v>1473</v>
      </c>
      <c r="F151">
        <v>3136.5</v>
      </c>
      <c r="G151">
        <v>1.1000000000000001</v>
      </c>
      <c r="H151">
        <v>1930</v>
      </c>
      <c r="I151">
        <v>1325</v>
      </c>
      <c r="J151">
        <v>160</v>
      </c>
      <c r="K151">
        <v>265</v>
      </c>
      <c r="L151">
        <v>160</v>
      </c>
      <c r="M151">
        <v>10</v>
      </c>
      <c r="N151">
        <v>10</v>
      </c>
    </row>
    <row r="152" spans="1:14" x14ac:dyDescent="0.25">
      <c r="A152">
        <v>6020540.0300000003</v>
      </c>
      <c r="B152">
        <v>5841</v>
      </c>
      <c r="C152">
        <v>5726</v>
      </c>
      <c r="D152">
        <v>2735</v>
      </c>
      <c r="E152">
        <v>2680</v>
      </c>
      <c r="F152">
        <v>3487.4</v>
      </c>
      <c r="G152">
        <v>1.67</v>
      </c>
      <c r="H152">
        <v>2660</v>
      </c>
      <c r="I152">
        <v>2175</v>
      </c>
      <c r="J152">
        <v>125</v>
      </c>
      <c r="K152">
        <v>245</v>
      </c>
      <c r="L152">
        <v>85</v>
      </c>
      <c r="M152">
        <v>15</v>
      </c>
      <c r="N152">
        <v>20</v>
      </c>
    </row>
    <row r="153" spans="1:14" x14ac:dyDescent="0.25">
      <c r="A153">
        <v>6020540.04</v>
      </c>
      <c r="B153">
        <v>2460</v>
      </c>
      <c r="C153">
        <v>2490</v>
      </c>
      <c r="D153">
        <v>1094</v>
      </c>
      <c r="E153">
        <v>1060</v>
      </c>
      <c r="F153">
        <v>3142.6</v>
      </c>
      <c r="G153">
        <v>0.78</v>
      </c>
      <c r="H153">
        <v>1185</v>
      </c>
      <c r="I153">
        <v>890</v>
      </c>
      <c r="J153">
        <v>75</v>
      </c>
      <c r="K153">
        <v>150</v>
      </c>
      <c r="L153">
        <v>50</v>
      </c>
      <c r="M153">
        <v>0</v>
      </c>
      <c r="N153">
        <v>15</v>
      </c>
    </row>
    <row r="154" spans="1:14" x14ac:dyDescent="0.25">
      <c r="A154">
        <v>6020541</v>
      </c>
      <c r="B154">
        <v>228</v>
      </c>
      <c r="C154">
        <v>234</v>
      </c>
      <c r="D154">
        <v>110</v>
      </c>
      <c r="E154">
        <v>86</v>
      </c>
      <c r="F154">
        <v>17.5</v>
      </c>
      <c r="G154">
        <v>13.03</v>
      </c>
      <c r="H154">
        <v>100</v>
      </c>
      <c r="I154">
        <v>55</v>
      </c>
      <c r="J154">
        <v>0</v>
      </c>
      <c r="K154">
        <v>10</v>
      </c>
      <c r="L154">
        <v>35</v>
      </c>
      <c r="M154">
        <v>0</v>
      </c>
      <c r="N154">
        <v>0</v>
      </c>
    </row>
    <row r="155" spans="1:14" x14ac:dyDescent="0.25">
      <c r="A155">
        <v>6020542</v>
      </c>
      <c r="B155">
        <v>2770</v>
      </c>
      <c r="C155">
        <v>2417</v>
      </c>
      <c r="D155">
        <v>1092</v>
      </c>
      <c r="E155">
        <v>1017</v>
      </c>
      <c r="F155">
        <v>691.3</v>
      </c>
      <c r="G155">
        <v>4.01</v>
      </c>
      <c r="H155">
        <v>1315</v>
      </c>
      <c r="I155">
        <v>785</v>
      </c>
      <c r="J155">
        <v>185</v>
      </c>
      <c r="K155">
        <v>260</v>
      </c>
      <c r="L155">
        <v>70</v>
      </c>
      <c r="M155">
        <v>15</v>
      </c>
      <c r="N155">
        <v>10</v>
      </c>
    </row>
    <row r="156" spans="1:14" x14ac:dyDescent="0.25">
      <c r="A156">
        <v>6020550</v>
      </c>
      <c r="B156">
        <v>2544</v>
      </c>
      <c r="C156">
        <v>2475</v>
      </c>
      <c r="D156">
        <v>1132</v>
      </c>
      <c r="E156">
        <v>1094</v>
      </c>
      <c r="F156">
        <v>2759.8</v>
      </c>
      <c r="G156">
        <v>0.92</v>
      </c>
      <c r="H156">
        <v>1345</v>
      </c>
      <c r="I156">
        <v>970</v>
      </c>
      <c r="J156">
        <v>65</v>
      </c>
      <c r="K156">
        <v>200</v>
      </c>
      <c r="L156">
        <v>55</v>
      </c>
      <c r="M156">
        <v>25</v>
      </c>
      <c r="N156">
        <v>25</v>
      </c>
    </row>
    <row r="157" spans="1:14" x14ac:dyDescent="0.25">
      <c r="A157">
        <v>6020551</v>
      </c>
      <c r="B157">
        <v>5926</v>
      </c>
      <c r="C157">
        <v>5776</v>
      </c>
      <c r="D157">
        <v>2559</v>
      </c>
      <c r="E157">
        <v>2460</v>
      </c>
      <c r="F157">
        <v>3540</v>
      </c>
      <c r="G157">
        <v>1.67</v>
      </c>
      <c r="H157">
        <v>3000</v>
      </c>
      <c r="I157">
        <v>2050</v>
      </c>
      <c r="J157">
        <v>245</v>
      </c>
      <c r="K157">
        <v>525</v>
      </c>
      <c r="L157">
        <v>110</v>
      </c>
      <c r="M157">
        <v>25</v>
      </c>
      <c r="N157">
        <v>40</v>
      </c>
    </row>
    <row r="158" spans="1:14" x14ac:dyDescent="0.25">
      <c r="A158">
        <v>6020552.0099999998</v>
      </c>
      <c r="B158">
        <v>5232</v>
      </c>
      <c r="C158">
        <v>5074</v>
      </c>
      <c r="D158">
        <v>2044</v>
      </c>
      <c r="E158">
        <v>2014</v>
      </c>
      <c r="F158">
        <v>2504.1999999999998</v>
      </c>
      <c r="G158">
        <v>2.09</v>
      </c>
      <c r="H158">
        <v>2555</v>
      </c>
      <c r="I158">
        <v>1905</v>
      </c>
      <c r="J158">
        <v>210</v>
      </c>
      <c r="K158">
        <v>300</v>
      </c>
      <c r="L158">
        <v>95</v>
      </c>
      <c r="M158">
        <v>30</v>
      </c>
      <c r="N158">
        <v>25</v>
      </c>
    </row>
    <row r="159" spans="1:14" x14ac:dyDescent="0.25">
      <c r="A159">
        <v>6020552.0199999996</v>
      </c>
      <c r="B159">
        <v>4126</v>
      </c>
      <c r="C159">
        <v>3756</v>
      </c>
      <c r="D159">
        <v>1807</v>
      </c>
      <c r="E159">
        <v>1765</v>
      </c>
      <c r="F159">
        <v>4015.6</v>
      </c>
      <c r="G159">
        <v>1.03</v>
      </c>
      <c r="H159">
        <v>1850</v>
      </c>
      <c r="I159">
        <v>1345</v>
      </c>
      <c r="J159">
        <v>150</v>
      </c>
      <c r="K159">
        <v>245</v>
      </c>
      <c r="L159">
        <v>45</v>
      </c>
      <c r="M159">
        <v>10</v>
      </c>
      <c r="N159">
        <v>55</v>
      </c>
    </row>
    <row r="160" spans="1:14" x14ac:dyDescent="0.25">
      <c r="A160">
        <v>6020553</v>
      </c>
      <c r="B160">
        <v>4563</v>
      </c>
      <c r="C160">
        <v>4568</v>
      </c>
      <c r="D160">
        <v>2161</v>
      </c>
      <c r="E160">
        <v>2035</v>
      </c>
      <c r="F160">
        <v>3513.5</v>
      </c>
      <c r="G160">
        <v>1.3</v>
      </c>
      <c r="H160">
        <v>2075</v>
      </c>
      <c r="I160">
        <v>1355</v>
      </c>
      <c r="J160">
        <v>230</v>
      </c>
      <c r="K160">
        <v>410</v>
      </c>
      <c r="L160">
        <v>60</v>
      </c>
      <c r="M160">
        <v>15</v>
      </c>
      <c r="N160">
        <v>15</v>
      </c>
    </row>
    <row r="161" spans="1:14" x14ac:dyDescent="0.25">
      <c r="A161">
        <v>6020560.0099999998</v>
      </c>
      <c r="B161">
        <v>5493</v>
      </c>
      <c r="C161">
        <v>5654</v>
      </c>
      <c r="D161">
        <v>1542</v>
      </c>
      <c r="E161">
        <v>1526</v>
      </c>
      <c r="F161">
        <v>4097.7</v>
      </c>
      <c r="G161">
        <v>1.34</v>
      </c>
      <c r="H161">
        <v>2675</v>
      </c>
      <c r="I161">
        <v>2010</v>
      </c>
      <c r="J161">
        <v>280</v>
      </c>
      <c r="K161">
        <v>320</v>
      </c>
      <c r="L161">
        <v>35</v>
      </c>
      <c r="M161">
        <v>10</v>
      </c>
      <c r="N161">
        <v>15</v>
      </c>
    </row>
    <row r="162" spans="1:14" x14ac:dyDescent="0.25">
      <c r="A162">
        <v>6020560.0199999996</v>
      </c>
      <c r="B162">
        <v>7583</v>
      </c>
      <c r="C162">
        <v>7296</v>
      </c>
      <c r="D162">
        <v>2717</v>
      </c>
      <c r="E162">
        <v>2661</v>
      </c>
      <c r="F162">
        <v>4331.8999999999996</v>
      </c>
      <c r="G162">
        <v>1.75</v>
      </c>
      <c r="H162">
        <v>3635</v>
      </c>
      <c r="I162">
        <v>2470</v>
      </c>
      <c r="J162">
        <v>450</v>
      </c>
      <c r="K162">
        <v>545</v>
      </c>
      <c r="L162">
        <v>100</v>
      </c>
      <c r="M162">
        <v>15</v>
      </c>
      <c r="N162">
        <v>55</v>
      </c>
    </row>
    <row r="163" spans="1:14" x14ac:dyDescent="0.25">
      <c r="A163">
        <v>6020560.04</v>
      </c>
      <c r="B163">
        <v>6441</v>
      </c>
      <c r="C163">
        <v>6390</v>
      </c>
      <c r="D163">
        <v>2006</v>
      </c>
      <c r="E163">
        <v>1981</v>
      </c>
      <c r="F163">
        <v>4492.6000000000004</v>
      </c>
      <c r="G163">
        <v>1.43</v>
      </c>
      <c r="H163">
        <v>3185</v>
      </c>
      <c r="I163">
        <v>2115</v>
      </c>
      <c r="J163">
        <v>355</v>
      </c>
      <c r="K163">
        <v>600</v>
      </c>
      <c r="L163">
        <v>80</v>
      </c>
      <c r="M163">
        <v>10</v>
      </c>
      <c r="N163">
        <v>25</v>
      </c>
    </row>
    <row r="164" spans="1:14" x14ac:dyDescent="0.25">
      <c r="A164">
        <v>6020560.0499999998</v>
      </c>
      <c r="B164">
        <v>3597</v>
      </c>
      <c r="C164">
        <v>3560</v>
      </c>
      <c r="D164">
        <v>1156</v>
      </c>
      <c r="E164">
        <v>1127</v>
      </c>
      <c r="F164">
        <v>4311.8999999999996</v>
      </c>
      <c r="G164">
        <v>0.83</v>
      </c>
      <c r="H164">
        <v>1475</v>
      </c>
      <c r="I164">
        <v>980</v>
      </c>
      <c r="J164">
        <v>175</v>
      </c>
      <c r="K164">
        <v>270</v>
      </c>
      <c r="L164">
        <v>25</v>
      </c>
      <c r="M164">
        <v>0</v>
      </c>
      <c r="N164">
        <v>20</v>
      </c>
    </row>
    <row r="165" spans="1:14" x14ac:dyDescent="0.25">
      <c r="A165">
        <v>6020560.0599999996</v>
      </c>
      <c r="B165">
        <v>13246</v>
      </c>
      <c r="C165">
        <v>8734</v>
      </c>
      <c r="D165">
        <v>3780</v>
      </c>
      <c r="E165">
        <v>3722</v>
      </c>
      <c r="F165">
        <v>767.1</v>
      </c>
      <c r="G165">
        <v>17.27</v>
      </c>
      <c r="H165">
        <v>6735</v>
      </c>
      <c r="I165">
        <v>5285</v>
      </c>
      <c r="J165">
        <v>680</v>
      </c>
      <c r="K165">
        <v>620</v>
      </c>
      <c r="L165">
        <v>40</v>
      </c>
      <c r="M165">
        <v>10</v>
      </c>
      <c r="N165">
        <v>90</v>
      </c>
    </row>
    <row r="166" spans="1:14" x14ac:dyDescent="0.25">
      <c r="A166">
        <v>6020560.0700000003</v>
      </c>
      <c r="B166">
        <v>8060</v>
      </c>
      <c r="C166">
        <v>7724</v>
      </c>
      <c r="D166">
        <v>2690</v>
      </c>
      <c r="E166">
        <v>2644</v>
      </c>
      <c r="F166">
        <v>2379.1</v>
      </c>
      <c r="G166">
        <v>3.39</v>
      </c>
      <c r="H166">
        <v>4205</v>
      </c>
      <c r="I166">
        <v>3440</v>
      </c>
      <c r="J166">
        <v>275</v>
      </c>
      <c r="K166">
        <v>310</v>
      </c>
      <c r="L166">
        <v>80</v>
      </c>
      <c r="M166">
        <v>40</v>
      </c>
      <c r="N166">
        <v>55</v>
      </c>
    </row>
    <row r="167" spans="1:14" x14ac:dyDescent="0.25">
      <c r="A167">
        <v>6020570</v>
      </c>
      <c r="B167">
        <v>5368</v>
      </c>
      <c r="C167">
        <v>4932</v>
      </c>
      <c r="D167">
        <v>1809</v>
      </c>
      <c r="E167">
        <v>1792</v>
      </c>
      <c r="F167">
        <v>61.1</v>
      </c>
      <c r="G167">
        <v>87.81</v>
      </c>
      <c r="H167">
        <v>2630</v>
      </c>
      <c r="I167">
        <v>2395</v>
      </c>
      <c r="J167">
        <v>150</v>
      </c>
      <c r="K167">
        <v>50</v>
      </c>
      <c r="L167">
        <v>25</v>
      </c>
      <c r="M167">
        <v>0</v>
      </c>
      <c r="N167">
        <v>10</v>
      </c>
    </row>
    <row r="168" spans="1:14" x14ac:dyDescent="0.25">
      <c r="A168">
        <v>6020580</v>
      </c>
      <c r="B168">
        <v>1411</v>
      </c>
      <c r="C168">
        <v>1240</v>
      </c>
      <c r="D168">
        <v>505</v>
      </c>
      <c r="E168">
        <v>484</v>
      </c>
      <c r="F168">
        <v>6.9</v>
      </c>
      <c r="G168">
        <v>204.56</v>
      </c>
      <c r="H168">
        <v>670</v>
      </c>
      <c r="I168">
        <v>630</v>
      </c>
      <c r="J168">
        <v>20</v>
      </c>
      <c r="K168">
        <v>0</v>
      </c>
      <c r="L168">
        <v>15</v>
      </c>
      <c r="M168">
        <v>0</v>
      </c>
      <c r="N168">
        <v>10</v>
      </c>
    </row>
    <row r="169" spans="1:14" x14ac:dyDescent="0.25">
      <c r="A169">
        <v>6020585</v>
      </c>
      <c r="B169">
        <v>1372</v>
      </c>
      <c r="C169">
        <v>1352</v>
      </c>
      <c r="D169">
        <v>481</v>
      </c>
      <c r="E169">
        <v>453</v>
      </c>
      <c r="F169">
        <v>3.1</v>
      </c>
      <c r="G169">
        <v>441.56</v>
      </c>
      <c r="H169">
        <v>590</v>
      </c>
      <c r="I169">
        <v>540</v>
      </c>
      <c r="J169">
        <v>35</v>
      </c>
      <c r="K169">
        <v>0</v>
      </c>
      <c r="L169">
        <v>15</v>
      </c>
      <c r="M169">
        <v>0</v>
      </c>
      <c r="N169">
        <v>0</v>
      </c>
    </row>
    <row r="170" spans="1:14" x14ac:dyDescent="0.25">
      <c r="A170">
        <v>6020590.0199999996</v>
      </c>
      <c r="B170">
        <v>5014</v>
      </c>
      <c r="C170">
        <v>4986</v>
      </c>
      <c r="D170">
        <v>1904</v>
      </c>
      <c r="E170">
        <v>1808</v>
      </c>
      <c r="F170">
        <v>7.4</v>
      </c>
      <c r="G170">
        <v>679.55</v>
      </c>
      <c r="H170">
        <v>2405</v>
      </c>
      <c r="I170">
        <v>2245</v>
      </c>
      <c r="J170">
        <v>120</v>
      </c>
      <c r="K170">
        <v>0</v>
      </c>
      <c r="L170">
        <v>10</v>
      </c>
      <c r="M170">
        <v>10</v>
      </c>
      <c r="N170">
        <v>15</v>
      </c>
    </row>
    <row r="171" spans="1:14" x14ac:dyDescent="0.25">
      <c r="A171">
        <v>6020590.0300000003</v>
      </c>
      <c r="B171">
        <v>8259</v>
      </c>
      <c r="C171">
        <v>7137</v>
      </c>
      <c r="D171">
        <v>2944</v>
      </c>
      <c r="E171">
        <v>2861</v>
      </c>
      <c r="F171">
        <v>42.7</v>
      </c>
      <c r="G171">
        <v>193.28</v>
      </c>
      <c r="H171">
        <v>4035</v>
      </c>
      <c r="I171">
        <v>3725</v>
      </c>
      <c r="J171">
        <v>210</v>
      </c>
      <c r="K171">
        <v>25</v>
      </c>
      <c r="L171">
        <v>35</v>
      </c>
      <c r="M171">
        <v>15</v>
      </c>
      <c r="N171">
        <v>20</v>
      </c>
    </row>
    <row r="172" spans="1:14" x14ac:dyDescent="0.25">
      <c r="A172">
        <v>6020590.04</v>
      </c>
      <c r="B172">
        <v>2069</v>
      </c>
      <c r="C172">
        <v>1946</v>
      </c>
      <c r="D172">
        <v>819</v>
      </c>
      <c r="E172">
        <v>790</v>
      </c>
      <c r="F172">
        <v>9.1</v>
      </c>
      <c r="G172">
        <v>228.09</v>
      </c>
      <c r="H172">
        <v>970</v>
      </c>
      <c r="I172">
        <v>875</v>
      </c>
      <c r="J172">
        <v>50</v>
      </c>
      <c r="K172">
        <v>20</v>
      </c>
      <c r="L172">
        <v>10</v>
      </c>
      <c r="M172">
        <v>0</v>
      </c>
      <c r="N172">
        <v>10</v>
      </c>
    </row>
    <row r="173" spans="1:14" x14ac:dyDescent="0.25">
      <c r="A173">
        <v>6020595.0099999998</v>
      </c>
      <c r="B173">
        <v>7898</v>
      </c>
      <c r="C173">
        <v>6848</v>
      </c>
      <c r="D173">
        <v>2727</v>
      </c>
      <c r="E173">
        <v>2641</v>
      </c>
      <c r="F173">
        <v>19.7</v>
      </c>
      <c r="G173">
        <v>401.58</v>
      </c>
      <c r="H173">
        <v>3865</v>
      </c>
      <c r="I173">
        <v>3550</v>
      </c>
      <c r="J173">
        <v>170</v>
      </c>
      <c r="K173">
        <v>40</v>
      </c>
      <c r="L173">
        <v>55</v>
      </c>
      <c r="M173">
        <v>15</v>
      </c>
      <c r="N173">
        <v>30</v>
      </c>
    </row>
    <row r="174" spans="1:14" x14ac:dyDescent="0.25">
      <c r="A174">
        <v>6020595.0199999996</v>
      </c>
      <c r="B174">
        <v>3670</v>
      </c>
      <c r="C174">
        <v>3436</v>
      </c>
      <c r="D174">
        <v>1157</v>
      </c>
      <c r="E174">
        <v>1128</v>
      </c>
      <c r="F174">
        <v>20.399999999999999</v>
      </c>
      <c r="G174">
        <v>179.65</v>
      </c>
      <c r="H174">
        <v>1745</v>
      </c>
      <c r="I174">
        <v>1580</v>
      </c>
      <c r="J174">
        <v>90</v>
      </c>
      <c r="K174">
        <v>0</v>
      </c>
      <c r="L174">
        <v>60</v>
      </c>
      <c r="M174">
        <v>0</v>
      </c>
      <c r="N174">
        <v>20</v>
      </c>
    </row>
    <row r="175" spans="1:14" x14ac:dyDescent="0.25">
      <c r="A175">
        <v>6020600</v>
      </c>
      <c r="B175">
        <v>6679</v>
      </c>
      <c r="C175">
        <v>5478</v>
      </c>
      <c r="D175">
        <v>2510</v>
      </c>
      <c r="E175">
        <v>2437</v>
      </c>
      <c r="F175">
        <v>20</v>
      </c>
      <c r="G175">
        <v>333.55</v>
      </c>
      <c r="H175">
        <v>3475</v>
      </c>
      <c r="I175">
        <v>3215</v>
      </c>
      <c r="J175">
        <v>120</v>
      </c>
      <c r="K175">
        <v>25</v>
      </c>
      <c r="L175">
        <v>60</v>
      </c>
      <c r="M175">
        <v>15</v>
      </c>
      <c r="N175">
        <v>45</v>
      </c>
    </row>
    <row r="176" spans="1:14" x14ac:dyDescent="0.25">
      <c r="A176">
        <v>6020700</v>
      </c>
      <c r="B176">
        <v>7162</v>
      </c>
      <c r="C176">
        <v>6280</v>
      </c>
      <c r="D176">
        <v>2428</v>
      </c>
      <c r="E176">
        <v>2382</v>
      </c>
      <c r="F176">
        <v>6.2</v>
      </c>
      <c r="G176">
        <v>1158.33</v>
      </c>
      <c r="H176">
        <v>3380</v>
      </c>
      <c r="I176">
        <v>3100</v>
      </c>
      <c r="J176">
        <v>105</v>
      </c>
      <c r="K176">
        <v>50</v>
      </c>
      <c r="L176">
        <v>90</v>
      </c>
      <c r="M176">
        <v>20</v>
      </c>
      <c r="N176">
        <v>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182"/>
  <sheetViews>
    <sheetView zoomScaleNormal="100" workbookViewId="0">
      <pane ySplit="1" topLeftCell="A2" activePane="bottomLeft" state="frozen"/>
      <selection pane="bottomLeft" activeCell="E24" sqref="E24"/>
    </sheetView>
  </sheetViews>
  <sheetFormatPr defaultColWidth="16.5703125" defaultRowHeight="12.75" x14ac:dyDescent="0.2"/>
  <cols>
    <col min="1" max="1" width="16.5703125" style="215"/>
    <col min="2" max="2" width="16.5703125" style="54"/>
    <col min="3" max="3" width="16.5703125" style="55"/>
    <col min="4" max="4" width="16.5703125" style="56"/>
    <col min="5" max="6" width="16.5703125" style="57"/>
    <col min="7" max="7" width="16.5703125" style="10"/>
    <col min="8" max="8" width="16.5703125" style="61"/>
    <col min="9" max="9" width="16.5703125" style="67"/>
    <col min="10" max="10" width="16.5703125" style="9"/>
    <col min="11" max="14" width="16.5703125" style="63"/>
    <col min="15" max="15" width="16.5703125" style="11"/>
    <col min="16" max="16" width="16.5703125" style="290"/>
    <col min="17" max="17" width="16.5703125" style="291"/>
    <col min="18" max="18" width="16.5703125" style="63"/>
    <col min="19" max="19" width="16.5703125" style="292"/>
    <col min="20" max="20" width="16.5703125" style="293"/>
    <col min="21" max="23" width="16.5703125" style="63"/>
    <col min="24" max="24" width="16.5703125" style="11"/>
    <col min="25" max="25" width="16.5703125" style="294"/>
    <col min="26" max="26" width="16.5703125" style="295"/>
    <col min="27" max="29" width="16.5703125" style="57"/>
    <col min="30" max="30" width="16.5703125" style="296"/>
    <col min="31" max="31" width="16.5703125" style="297"/>
    <col min="32" max="32" width="16.5703125" style="298"/>
    <col min="33" max="33" width="16.5703125" style="296"/>
    <col min="34" max="34" width="16.5703125" style="297"/>
    <col min="35" max="35" width="16.5703125" style="298"/>
    <col min="36" max="37" width="16.5703125" style="57"/>
    <col min="38" max="38" width="16.5703125" style="296"/>
    <col min="39" max="39" width="16.5703125" style="297"/>
    <col min="40" max="40" width="16.5703125" style="298"/>
    <col min="41" max="42" width="16.5703125" style="64"/>
    <col min="43" max="43" width="16.5703125" style="215"/>
    <col min="44" max="44" width="16.5703125" style="70"/>
    <col min="45" max="45" width="16.5703125" style="285"/>
    <col min="46" max="16384" width="16.5703125" style="286"/>
  </cols>
  <sheetData>
    <row r="1" spans="1:43" s="53" customFormat="1" ht="46.5" customHeight="1" thickTop="1" thickBot="1" x14ac:dyDescent="0.3">
      <c r="A1" s="307" t="s">
        <v>49</v>
      </c>
      <c r="B1" s="308" t="s">
        <v>370</v>
      </c>
      <c r="C1" s="309" t="s">
        <v>371</v>
      </c>
      <c r="D1" s="310" t="s">
        <v>372</v>
      </c>
      <c r="E1" s="311" t="s">
        <v>373</v>
      </c>
      <c r="F1" s="311" t="s">
        <v>374</v>
      </c>
      <c r="G1" s="311" t="s">
        <v>375</v>
      </c>
      <c r="H1" s="308" t="s">
        <v>376</v>
      </c>
      <c r="I1" s="312" t="s">
        <v>377</v>
      </c>
      <c r="J1" s="6" t="s">
        <v>378</v>
      </c>
      <c r="K1" s="313" t="s">
        <v>40</v>
      </c>
      <c r="L1" s="313" t="s">
        <v>379</v>
      </c>
      <c r="M1" s="313" t="s">
        <v>38</v>
      </c>
      <c r="N1" s="311" t="s">
        <v>380</v>
      </c>
      <c r="O1" s="313" t="s">
        <v>381</v>
      </c>
      <c r="P1" s="311" t="s">
        <v>382</v>
      </c>
      <c r="Q1" s="314" t="s">
        <v>105</v>
      </c>
      <c r="R1" s="313" t="s">
        <v>103</v>
      </c>
      <c r="S1" s="311" t="s">
        <v>383</v>
      </c>
      <c r="T1" s="313" t="s">
        <v>384</v>
      </c>
      <c r="U1" s="314" t="s">
        <v>112</v>
      </c>
      <c r="V1" s="313" t="s">
        <v>385</v>
      </c>
      <c r="W1" s="311" t="s">
        <v>386</v>
      </c>
      <c r="X1" s="310" t="s">
        <v>387</v>
      </c>
      <c r="Y1" s="315" t="s">
        <v>388</v>
      </c>
      <c r="Z1" s="311" t="s">
        <v>389</v>
      </c>
      <c r="AA1" s="316" t="s">
        <v>390</v>
      </c>
      <c r="AB1" s="311" t="s">
        <v>391</v>
      </c>
      <c r="AC1" s="311" t="s">
        <v>392</v>
      </c>
      <c r="AD1" s="310" t="s">
        <v>393</v>
      </c>
      <c r="AE1" s="317" t="s">
        <v>394</v>
      </c>
      <c r="AF1" s="316" t="s">
        <v>395</v>
      </c>
      <c r="AG1" s="310" t="s">
        <v>396</v>
      </c>
      <c r="AH1" s="317" t="s">
        <v>397</v>
      </c>
      <c r="AI1" s="311" t="s">
        <v>398</v>
      </c>
      <c r="AJ1" s="311" t="s">
        <v>399</v>
      </c>
      <c r="AK1" s="311" t="s">
        <v>400</v>
      </c>
      <c r="AL1" s="310" t="s">
        <v>401</v>
      </c>
      <c r="AM1" s="310" t="s">
        <v>402</v>
      </c>
      <c r="AN1" s="318" t="s">
        <v>403</v>
      </c>
      <c r="AO1" s="319" t="s">
        <v>404</v>
      </c>
      <c r="AP1" s="320" t="s">
        <v>405</v>
      </c>
      <c r="AQ1" s="307" t="s">
        <v>9</v>
      </c>
    </row>
    <row r="2" spans="1:43" s="283" customFormat="1" ht="13.5" thickTop="1" x14ac:dyDescent="0.2">
      <c r="A2" s="231"/>
      <c r="B2" s="82">
        <v>6020000</v>
      </c>
      <c r="C2" s="83"/>
      <c r="D2" s="84"/>
      <c r="E2" s="85"/>
      <c r="F2" s="85"/>
      <c r="G2" s="86"/>
      <c r="H2" s="87">
        <v>466020000</v>
      </c>
      <c r="I2" s="88">
        <v>5306.79</v>
      </c>
      <c r="J2" s="89">
        <f t="shared" ref="J2:J33" si="0">I2*100</f>
        <v>530679</v>
      </c>
      <c r="K2" s="90">
        <v>778489</v>
      </c>
      <c r="L2" s="90">
        <v>730018</v>
      </c>
      <c r="M2" s="91">
        <v>694668</v>
      </c>
      <c r="N2" s="92">
        <f t="shared" ref="N2:N33" si="1">K2-M2</f>
        <v>83821</v>
      </c>
      <c r="O2" s="93">
        <f t="shared" ref="O2:O33" si="2">(K2-M2)/M2</f>
        <v>0.12066339603954696</v>
      </c>
      <c r="P2" s="94">
        <v>146.69999999999999</v>
      </c>
      <c r="Q2" s="95">
        <v>321484</v>
      </c>
      <c r="R2" s="229">
        <v>291903</v>
      </c>
      <c r="S2" s="85">
        <f t="shared" ref="S2:S33" si="3">Q2-R2</f>
        <v>29581</v>
      </c>
      <c r="T2" s="96">
        <f t="shared" ref="T2:T33" si="4">S2/R2</f>
        <v>0.10133845832348418</v>
      </c>
      <c r="U2" s="90">
        <v>306550</v>
      </c>
      <c r="V2" s="91">
        <v>281912</v>
      </c>
      <c r="W2" s="92">
        <f t="shared" ref="W2:W33" si="5">U2-V2</f>
        <v>24638</v>
      </c>
      <c r="X2" s="93">
        <f t="shared" ref="X2:X33" si="6">(U2-V2)/V2</f>
        <v>8.7396066857742843E-2</v>
      </c>
      <c r="Y2" s="97">
        <f t="shared" ref="Y2:Y33" si="7">U2/J2</f>
        <v>0.57765617256382862</v>
      </c>
      <c r="Z2" s="98">
        <v>377840</v>
      </c>
      <c r="AA2" s="90">
        <v>272065</v>
      </c>
      <c r="AB2" s="90">
        <v>26895</v>
      </c>
      <c r="AC2" s="92">
        <f t="shared" ref="AC2:AC33" si="8">AA2+AB2</f>
        <v>298960</v>
      </c>
      <c r="AD2" s="93">
        <f t="shared" ref="AD2:AD33" si="9">AC2/Z2</f>
        <v>0.79123438492483589</v>
      </c>
      <c r="AE2" s="99">
        <f t="shared" ref="AE2:AE33" si="10">AD2/0.791234</f>
        <v>1.0000004864867231</v>
      </c>
      <c r="AF2" s="90">
        <v>51395</v>
      </c>
      <c r="AG2" s="93">
        <f t="shared" ref="AG2:AG33" si="11">AF2/Z2</f>
        <v>0.13602318441668432</v>
      </c>
      <c r="AH2" s="100">
        <f t="shared" ref="AH2:AH33" si="12">AG2/0.136023</f>
        <v>1.0000013557757461</v>
      </c>
      <c r="AI2" s="90">
        <v>17295</v>
      </c>
      <c r="AJ2" s="90">
        <v>6315</v>
      </c>
      <c r="AK2" s="92">
        <f t="shared" ref="AK2:AK33" si="13">AI2+AJ2</f>
        <v>23610</v>
      </c>
      <c r="AL2" s="93">
        <f t="shared" ref="AL2:AL33" si="14">AK2/Z2</f>
        <v>6.2486766885454161E-2</v>
      </c>
      <c r="AM2" s="100">
        <f t="shared" ref="AM2:AM33" si="15">AL2/0.062487</f>
        <v>0.99999626939129993</v>
      </c>
      <c r="AN2" s="90">
        <v>3880</v>
      </c>
      <c r="AO2" s="101" t="s">
        <v>46</v>
      </c>
      <c r="AP2" s="101"/>
      <c r="AQ2" s="217"/>
    </row>
    <row r="3" spans="1:43" s="70" customFormat="1" x14ac:dyDescent="0.2">
      <c r="A3" s="232" t="s">
        <v>124</v>
      </c>
      <c r="B3" s="104">
        <v>6020001</v>
      </c>
      <c r="C3" s="105"/>
      <c r="D3" s="106"/>
      <c r="E3" s="107"/>
      <c r="F3" s="107"/>
      <c r="G3" s="108"/>
      <c r="H3" s="109">
        <v>466020001</v>
      </c>
      <c r="I3" s="110">
        <v>1.83</v>
      </c>
      <c r="J3" s="111">
        <f t="shared" si="0"/>
        <v>183</v>
      </c>
      <c r="K3" s="112">
        <v>4277</v>
      </c>
      <c r="L3" s="112">
        <v>4318</v>
      </c>
      <c r="M3" s="113">
        <v>4360</v>
      </c>
      <c r="N3" s="114">
        <f t="shared" si="1"/>
        <v>-83</v>
      </c>
      <c r="O3" s="115">
        <f t="shared" si="2"/>
        <v>-1.9036697247706423E-2</v>
      </c>
      <c r="P3" s="116">
        <v>2338.8000000000002</v>
      </c>
      <c r="Q3" s="117">
        <v>1872</v>
      </c>
      <c r="R3" s="225">
        <v>1892</v>
      </c>
      <c r="S3" s="107">
        <f t="shared" si="3"/>
        <v>-20</v>
      </c>
      <c r="T3" s="118">
        <f t="shared" si="4"/>
        <v>-1.0570824524312896E-2</v>
      </c>
      <c r="U3" s="112">
        <v>1835</v>
      </c>
      <c r="V3" s="113">
        <v>1852</v>
      </c>
      <c r="W3" s="114">
        <f t="shared" si="5"/>
        <v>-17</v>
      </c>
      <c r="X3" s="115">
        <f t="shared" si="6"/>
        <v>-9.1792656587473005E-3</v>
      </c>
      <c r="Y3" s="119">
        <f t="shared" si="7"/>
        <v>10.027322404371585</v>
      </c>
      <c r="Z3" s="120">
        <v>2020</v>
      </c>
      <c r="AA3" s="112">
        <v>1360</v>
      </c>
      <c r="AB3" s="112">
        <v>120</v>
      </c>
      <c r="AC3" s="114">
        <f t="shared" si="8"/>
        <v>1480</v>
      </c>
      <c r="AD3" s="115">
        <f t="shared" si="9"/>
        <v>0.73267326732673266</v>
      </c>
      <c r="AE3" s="121">
        <f t="shared" si="10"/>
        <v>0.92598809875047416</v>
      </c>
      <c r="AF3" s="112">
        <v>305</v>
      </c>
      <c r="AG3" s="115">
        <f t="shared" si="11"/>
        <v>0.15099009900990099</v>
      </c>
      <c r="AH3" s="122">
        <f t="shared" si="12"/>
        <v>1.1100335899803782</v>
      </c>
      <c r="AI3" s="112">
        <v>110</v>
      </c>
      <c r="AJ3" s="112">
        <v>105</v>
      </c>
      <c r="AK3" s="114">
        <f t="shared" si="13"/>
        <v>215</v>
      </c>
      <c r="AL3" s="115">
        <f t="shared" si="14"/>
        <v>0.10643564356435643</v>
      </c>
      <c r="AM3" s="122">
        <f t="shared" si="15"/>
        <v>1.7033245885441202</v>
      </c>
      <c r="AN3" s="112">
        <v>20</v>
      </c>
      <c r="AO3" s="103" t="s">
        <v>5</v>
      </c>
      <c r="AP3" s="79" t="s">
        <v>5</v>
      </c>
      <c r="AQ3" s="214" t="s">
        <v>125</v>
      </c>
    </row>
    <row r="4" spans="1:43" s="70" customFormat="1" x14ac:dyDescent="0.2">
      <c r="A4" s="233"/>
      <c r="B4" s="124">
        <v>6020002</v>
      </c>
      <c r="C4" s="125"/>
      <c r="D4" s="126"/>
      <c r="E4" s="127"/>
      <c r="F4" s="127"/>
      <c r="G4" s="128"/>
      <c r="H4" s="129">
        <v>466020002</v>
      </c>
      <c r="I4" s="130">
        <v>1.86</v>
      </c>
      <c r="J4" s="131">
        <f t="shared" si="0"/>
        <v>186</v>
      </c>
      <c r="K4" s="132">
        <v>5238</v>
      </c>
      <c r="L4" s="132">
        <v>5183</v>
      </c>
      <c r="M4" s="133">
        <v>5274</v>
      </c>
      <c r="N4" s="134">
        <f t="shared" si="1"/>
        <v>-36</v>
      </c>
      <c r="O4" s="135">
        <f t="shared" si="2"/>
        <v>-6.8259385665529011E-3</v>
      </c>
      <c r="P4" s="136">
        <v>2819</v>
      </c>
      <c r="Q4" s="137">
        <v>2508</v>
      </c>
      <c r="R4" s="226">
        <v>2486</v>
      </c>
      <c r="S4" s="127">
        <f t="shared" si="3"/>
        <v>22</v>
      </c>
      <c r="T4" s="138">
        <f t="shared" si="4"/>
        <v>8.8495575221238937E-3</v>
      </c>
      <c r="U4" s="132">
        <v>2416</v>
      </c>
      <c r="V4" s="133">
        <v>2403</v>
      </c>
      <c r="W4" s="134">
        <f t="shared" si="5"/>
        <v>13</v>
      </c>
      <c r="X4" s="135">
        <f t="shared" si="6"/>
        <v>5.4099042863087806E-3</v>
      </c>
      <c r="Y4" s="139">
        <f t="shared" si="7"/>
        <v>12.989247311827956</v>
      </c>
      <c r="Z4" s="140">
        <v>2920</v>
      </c>
      <c r="AA4" s="132">
        <v>1865</v>
      </c>
      <c r="AB4" s="132">
        <v>170</v>
      </c>
      <c r="AC4" s="134">
        <f t="shared" si="8"/>
        <v>2035</v>
      </c>
      <c r="AD4" s="135">
        <f t="shared" si="9"/>
        <v>0.69691780821917804</v>
      </c>
      <c r="AE4" s="141">
        <f t="shared" si="10"/>
        <v>0.88079861105460333</v>
      </c>
      <c r="AF4" s="132">
        <v>535</v>
      </c>
      <c r="AG4" s="135">
        <f t="shared" si="11"/>
        <v>0.18321917808219179</v>
      </c>
      <c r="AH4" s="142">
        <f t="shared" si="12"/>
        <v>1.346972042097232</v>
      </c>
      <c r="AI4" s="132">
        <v>160</v>
      </c>
      <c r="AJ4" s="132">
        <v>140</v>
      </c>
      <c r="AK4" s="134">
        <f t="shared" si="13"/>
        <v>300</v>
      </c>
      <c r="AL4" s="135">
        <f t="shared" si="14"/>
        <v>0.10273972602739725</v>
      </c>
      <c r="AM4" s="142">
        <f t="shared" si="15"/>
        <v>1.6441776053802752</v>
      </c>
      <c r="AN4" s="132">
        <v>40</v>
      </c>
      <c r="AO4" s="123" t="s">
        <v>7</v>
      </c>
      <c r="AP4" s="77" t="s">
        <v>7</v>
      </c>
      <c r="AQ4" s="214"/>
    </row>
    <row r="5" spans="1:43" s="70" customFormat="1" x14ac:dyDescent="0.2">
      <c r="A5" s="232" t="s">
        <v>64</v>
      </c>
      <c r="B5" s="104">
        <v>6020003</v>
      </c>
      <c r="C5" s="105"/>
      <c r="D5" s="106"/>
      <c r="E5" s="107"/>
      <c r="F5" s="107"/>
      <c r="G5" s="108"/>
      <c r="H5" s="109">
        <v>466020003</v>
      </c>
      <c r="I5" s="110">
        <v>1.41</v>
      </c>
      <c r="J5" s="111">
        <f t="shared" si="0"/>
        <v>141</v>
      </c>
      <c r="K5" s="112">
        <v>5163</v>
      </c>
      <c r="L5" s="112">
        <v>5094</v>
      </c>
      <c r="M5" s="113">
        <v>5272</v>
      </c>
      <c r="N5" s="114">
        <f t="shared" si="1"/>
        <v>-109</v>
      </c>
      <c r="O5" s="115">
        <f t="shared" si="2"/>
        <v>-2.0675265553869501E-2</v>
      </c>
      <c r="P5" s="116">
        <v>3656.8</v>
      </c>
      <c r="Q5" s="117">
        <v>2680</v>
      </c>
      <c r="R5" s="225">
        <v>2719</v>
      </c>
      <c r="S5" s="107">
        <f t="shared" si="3"/>
        <v>-39</v>
      </c>
      <c r="T5" s="118">
        <f t="shared" si="4"/>
        <v>-1.4343508642883413E-2</v>
      </c>
      <c r="U5" s="112">
        <v>2510</v>
      </c>
      <c r="V5" s="113">
        <v>2632</v>
      </c>
      <c r="W5" s="114">
        <f t="shared" si="5"/>
        <v>-122</v>
      </c>
      <c r="X5" s="115">
        <f t="shared" si="6"/>
        <v>-4.6352583586626139E-2</v>
      </c>
      <c r="Y5" s="119">
        <f t="shared" si="7"/>
        <v>17.801418439716311</v>
      </c>
      <c r="Z5" s="120">
        <v>2930</v>
      </c>
      <c r="AA5" s="112">
        <v>1705</v>
      </c>
      <c r="AB5" s="112">
        <v>165</v>
      </c>
      <c r="AC5" s="114">
        <f t="shared" si="8"/>
        <v>1870</v>
      </c>
      <c r="AD5" s="115">
        <f t="shared" si="9"/>
        <v>0.63822525597269619</v>
      </c>
      <c r="AE5" s="121">
        <f t="shared" si="10"/>
        <v>0.80662010981921428</v>
      </c>
      <c r="AF5" s="112">
        <v>660</v>
      </c>
      <c r="AG5" s="115">
        <f t="shared" si="11"/>
        <v>0.22525597269624573</v>
      </c>
      <c r="AH5" s="122">
        <f t="shared" si="12"/>
        <v>1.656013855717384</v>
      </c>
      <c r="AI5" s="112">
        <v>225</v>
      </c>
      <c r="AJ5" s="112">
        <v>160</v>
      </c>
      <c r="AK5" s="114">
        <f t="shared" si="13"/>
        <v>385</v>
      </c>
      <c r="AL5" s="115">
        <f t="shared" si="14"/>
        <v>0.13139931740614336</v>
      </c>
      <c r="AM5" s="122">
        <f t="shared" si="15"/>
        <v>2.1028264664033056</v>
      </c>
      <c r="AN5" s="112">
        <v>25</v>
      </c>
      <c r="AO5" s="103" t="s">
        <v>5</v>
      </c>
      <c r="AP5" s="79" t="s">
        <v>5</v>
      </c>
      <c r="AQ5" s="214" t="s">
        <v>65</v>
      </c>
    </row>
    <row r="6" spans="1:43" s="70" customFormat="1" x14ac:dyDescent="0.2">
      <c r="A6" s="233"/>
      <c r="B6" s="124">
        <v>6020004.0099999998</v>
      </c>
      <c r="C6" s="125"/>
      <c r="D6" s="126"/>
      <c r="E6" s="127"/>
      <c r="F6" s="127"/>
      <c r="G6" s="128"/>
      <c r="H6" s="129">
        <v>466020004.00999999</v>
      </c>
      <c r="I6" s="130">
        <v>1.1200000000000001</v>
      </c>
      <c r="J6" s="131">
        <f t="shared" si="0"/>
        <v>112.00000000000001</v>
      </c>
      <c r="K6" s="132">
        <v>4745</v>
      </c>
      <c r="L6" s="132">
        <v>4623</v>
      </c>
      <c r="M6" s="133">
        <v>4577</v>
      </c>
      <c r="N6" s="134">
        <f t="shared" si="1"/>
        <v>168</v>
      </c>
      <c r="O6" s="135">
        <f t="shared" si="2"/>
        <v>3.6705265457723402E-2</v>
      </c>
      <c r="P6" s="136">
        <v>4241.8999999999996</v>
      </c>
      <c r="Q6" s="137">
        <v>2346</v>
      </c>
      <c r="R6" s="226">
        <v>2356</v>
      </c>
      <c r="S6" s="127">
        <f t="shared" si="3"/>
        <v>-10</v>
      </c>
      <c r="T6" s="138">
        <f t="shared" si="4"/>
        <v>-4.2444821731748728E-3</v>
      </c>
      <c r="U6" s="132">
        <v>2285</v>
      </c>
      <c r="V6" s="133">
        <v>2307</v>
      </c>
      <c r="W6" s="134">
        <f t="shared" si="5"/>
        <v>-22</v>
      </c>
      <c r="X6" s="135">
        <f t="shared" si="6"/>
        <v>-9.5361941915908105E-3</v>
      </c>
      <c r="Y6" s="139">
        <f t="shared" si="7"/>
        <v>20.401785714285712</v>
      </c>
      <c r="Z6" s="140">
        <v>2620</v>
      </c>
      <c r="AA6" s="132">
        <v>1710</v>
      </c>
      <c r="AB6" s="132">
        <v>155</v>
      </c>
      <c r="AC6" s="134">
        <f t="shared" si="8"/>
        <v>1865</v>
      </c>
      <c r="AD6" s="135">
        <f t="shared" si="9"/>
        <v>0.71183206106870234</v>
      </c>
      <c r="AE6" s="141">
        <f t="shared" si="10"/>
        <v>0.89964796895571009</v>
      </c>
      <c r="AF6" s="132">
        <v>480</v>
      </c>
      <c r="AG6" s="135">
        <f t="shared" si="11"/>
        <v>0.18320610687022901</v>
      </c>
      <c r="AH6" s="142">
        <f t="shared" si="12"/>
        <v>1.3468759464960265</v>
      </c>
      <c r="AI6" s="132">
        <v>150</v>
      </c>
      <c r="AJ6" s="132">
        <v>95</v>
      </c>
      <c r="AK6" s="134">
        <f t="shared" si="13"/>
        <v>245</v>
      </c>
      <c r="AL6" s="135">
        <f t="shared" si="14"/>
        <v>9.3511450381679392E-2</v>
      </c>
      <c r="AM6" s="142">
        <f t="shared" si="15"/>
        <v>1.4964944769580775</v>
      </c>
      <c r="AN6" s="132">
        <v>30</v>
      </c>
      <c r="AO6" s="123" t="s">
        <v>7</v>
      </c>
      <c r="AP6" s="77" t="s">
        <v>7</v>
      </c>
      <c r="AQ6" s="214"/>
    </row>
    <row r="7" spans="1:43" s="70" customFormat="1" x14ac:dyDescent="0.2">
      <c r="A7" s="234" t="s">
        <v>101</v>
      </c>
      <c r="B7" s="146">
        <v>6020004.0199999996</v>
      </c>
      <c r="C7" s="147"/>
      <c r="D7" s="148"/>
      <c r="E7" s="149"/>
      <c r="F7" s="149"/>
      <c r="G7" s="150"/>
      <c r="H7" s="151">
        <v>466020004.01999998</v>
      </c>
      <c r="I7" s="152">
        <v>2.2599999999999998</v>
      </c>
      <c r="J7" s="153">
        <f t="shared" si="0"/>
        <v>225.99999999999997</v>
      </c>
      <c r="K7" s="154">
        <v>3595</v>
      </c>
      <c r="L7" s="154">
        <v>3345</v>
      </c>
      <c r="M7" s="155">
        <v>3464</v>
      </c>
      <c r="N7" s="156">
        <f t="shared" si="1"/>
        <v>131</v>
      </c>
      <c r="O7" s="157">
        <f t="shared" si="2"/>
        <v>3.78175519630485E-2</v>
      </c>
      <c r="P7" s="158">
        <v>1591.9</v>
      </c>
      <c r="Q7" s="159">
        <v>1638</v>
      </c>
      <c r="R7" s="227">
        <v>1771</v>
      </c>
      <c r="S7" s="149">
        <f t="shared" si="3"/>
        <v>-133</v>
      </c>
      <c r="T7" s="160">
        <f t="shared" si="4"/>
        <v>-7.5098814229249009E-2</v>
      </c>
      <c r="U7" s="154">
        <v>1602</v>
      </c>
      <c r="V7" s="155">
        <v>1700</v>
      </c>
      <c r="W7" s="156">
        <f t="shared" si="5"/>
        <v>-98</v>
      </c>
      <c r="X7" s="157">
        <f t="shared" si="6"/>
        <v>-5.7647058823529412E-2</v>
      </c>
      <c r="Y7" s="161">
        <f t="shared" si="7"/>
        <v>7.0884955752212395</v>
      </c>
      <c r="Z7" s="162">
        <v>1805</v>
      </c>
      <c r="AA7" s="154">
        <v>1045</v>
      </c>
      <c r="AB7" s="154">
        <v>165</v>
      </c>
      <c r="AC7" s="156">
        <f t="shared" si="8"/>
        <v>1210</v>
      </c>
      <c r="AD7" s="157">
        <f t="shared" si="9"/>
        <v>0.67036011080332414</v>
      </c>
      <c r="AE7" s="163">
        <f t="shared" si="10"/>
        <v>0.8472337017915359</v>
      </c>
      <c r="AF7" s="154">
        <v>420</v>
      </c>
      <c r="AG7" s="157">
        <f t="shared" si="11"/>
        <v>0.23268698060941828</v>
      </c>
      <c r="AH7" s="164">
        <f t="shared" si="12"/>
        <v>1.7106443807989697</v>
      </c>
      <c r="AI7" s="154">
        <v>145</v>
      </c>
      <c r="AJ7" s="154">
        <v>10</v>
      </c>
      <c r="AK7" s="156">
        <f t="shared" si="13"/>
        <v>155</v>
      </c>
      <c r="AL7" s="157">
        <f t="shared" si="14"/>
        <v>8.5872576177285317E-2</v>
      </c>
      <c r="AM7" s="164">
        <f t="shared" si="15"/>
        <v>1.3742470622255081</v>
      </c>
      <c r="AN7" s="154">
        <v>15</v>
      </c>
      <c r="AO7" s="145" t="s">
        <v>6</v>
      </c>
      <c r="AP7" s="79" t="s">
        <v>5</v>
      </c>
      <c r="AQ7" s="214"/>
    </row>
    <row r="8" spans="1:43" s="70" customFormat="1" x14ac:dyDescent="0.2">
      <c r="A8" s="233" t="s">
        <v>99</v>
      </c>
      <c r="B8" s="124">
        <v>6020005</v>
      </c>
      <c r="C8" s="125"/>
      <c r="D8" s="126"/>
      <c r="E8" s="127"/>
      <c r="F8" s="127"/>
      <c r="G8" s="128"/>
      <c r="H8" s="129">
        <v>466020005</v>
      </c>
      <c r="I8" s="130">
        <v>2.34</v>
      </c>
      <c r="J8" s="131">
        <f t="shared" si="0"/>
        <v>234</v>
      </c>
      <c r="K8" s="132">
        <v>5764</v>
      </c>
      <c r="L8" s="132">
        <v>5475</v>
      </c>
      <c r="M8" s="133">
        <v>5755</v>
      </c>
      <c r="N8" s="134">
        <f t="shared" si="1"/>
        <v>9</v>
      </c>
      <c r="O8" s="135">
        <f t="shared" si="2"/>
        <v>1.5638575152041702E-3</v>
      </c>
      <c r="P8" s="136">
        <v>2458.6999999999998</v>
      </c>
      <c r="Q8" s="137">
        <v>2051</v>
      </c>
      <c r="R8" s="226">
        <v>2351</v>
      </c>
      <c r="S8" s="127">
        <f t="shared" si="3"/>
        <v>-300</v>
      </c>
      <c r="T8" s="138">
        <f t="shared" si="4"/>
        <v>-0.12760527435133986</v>
      </c>
      <c r="U8" s="132">
        <v>2021</v>
      </c>
      <c r="V8" s="133">
        <v>2335</v>
      </c>
      <c r="W8" s="134">
        <f t="shared" si="5"/>
        <v>-314</v>
      </c>
      <c r="X8" s="135">
        <f t="shared" si="6"/>
        <v>-0.13447537473233404</v>
      </c>
      <c r="Y8" s="139">
        <f t="shared" si="7"/>
        <v>8.6367521367521363</v>
      </c>
      <c r="Z8" s="140">
        <v>2575</v>
      </c>
      <c r="AA8" s="132">
        <v>1975</v>
      </c>
      <c r="AB8" s="132">
        <v>190</v>
      </c>
      <c r="AC8" s="134">
        <f t="shared" si="8"/>
        <v>2165</v>
      </c>
      <c r="AD8" s="135">
        <f t="shared" si="9"/>
        <v>0.84077669902912622</v>
      </c>
      <c r="AE8" s="141">
        <f t="shared" si="10"/>
        <v>1.0626144718618338</v>
      </c>
      <c r="AF8" s="132">
        <v>260</v>
      </c>
      <c r="AG8" s="135">
        <f t="shared" si="11"/>
        <v>0.10097087378640776</v>
      </c>
      <c r="AH8" s="142">
        <f t="shared" si="12"/>
        <v>0.74230735821447669</v>
      </c>
      <c r="AI8" s="132">
        <v>55</v>
      </c>
      <c r="AJ8" s="132">
        <v>75</v>
      </c>
      <c r="AK8" s="134">
        <f t="shared" si="13"/>
        <v>130</v>
      </c>
      <c r="AL8" s="135">
        <f t="shared" si="14"/>
        <v>5.0485436893203881E-2</v>
      </c>
      <c r="AM8" s="142">
        <f t="shared" si="15"/>
        <v>0.80793504077974432</v>
      </c>
      <c r="AN8" s="132">
        <v>25</v>
      </c>
      <c r="AO8" s="123" t="s">
        <v>7</v>
      </c>
      <c r="AP8" s="77" t="s">
        <v>7</v>
      </c>
      <c r="AQ8" s="214"/>
    </row>
    <row r="9" spans="1:43" s="70" customFormat="1" x14ac:dyDescent="0.2">
      <c r="A9" s="233"/>
      <c r="B9" s="124">
        <v>6020006</v>
      </c>
      <c r="C9" s="125"/>
      <c r="D9" s="126"/>
      <c r="E9" s="127"/>
      <c r="F9" s="127"/>
      <c r="G9" s="128"/>
      <c r="H9" s="129">
        <v>466020006</v>
      </c>
      <c r="I9" s="130">
        <v>2.27</v>
      </c>
      <c r="J9" s="131">
        <f t="shared" si="0"/>
        <v>227</v>
      </c>
      <c r="K9" s="132">
        <v>5324</v>
      </c>
      <c r="L9" s="132">
        <v>5132</v>
      </c>
      <c r="M9" s="133">
        <v>5016</v>
      </c>
      <c r="N9" s="134">
        <f t="shared" si="1"/>
        <v>308</v>
      </c>
      <c r="O9" s="135">
        <f t="shared" si="2"/>
        <v>6.1403508771929821E-2</v>
      </c>
      <c r="P9" s="136">
        <v>2340.3000000000002</v>
      </c>
      <c r="Q9" s="137">
        <v>2845</v>
      </c>
      <c r="R9" s="226">
        <v>2834</v>
      </c>
      <c r="S9" s="127">
        <f t="shared" si="3"/>
        <v>11</v>
      </c>
      <c r="T9" s="138">
        <f t="shared" si="4"/>
        <v>3.8814396612561752E-3</v>
      </c>
      <c r="U9" s="132">
        <v>2735</v>
      </c>
      <c r="V9" s="133">
        <v>2635</v>
      </c>
      <c r="W9" s="134">
        <f t="shared" si="5"/>
        <v>100</v>
      </c>
      <c r="X9" s="135">
        <f t="shared" si="6"/>
        <v>3.7950664136622389E-2</v>
      </c>
      <c r="Y9" s="139">
        <f t="shared" si="7"/>
        <v>12.048458149779735</v>
      </c>
      <c r="Z9" s="140">
        <v>2770</v>
      </c>
      <c r="AA9" s="132">
        <v>2010</v>
      </c>
      <c r="AB9" s="132">
        <v>145</v>
      </c>
      <c r="AC9" s="134">
        <f t="shared" si="8"/>
        <v>2155</v>
      </c>
      <c r="AD9" s="135">
        <f t="shared" si="9"/>
        <v>0.77797833935018046</v>
      </c>
      <c r="AE9" s="141">
        <f t="shared" si="10"/>
        <v>0.98324685156373526</v>
      </c>
      <c r="AF9" s="132">
        <v>460</v>
      </c>
      <c r="AG9" s="135">
        <f t="shared" si="11"/>
        <v>0.16606498194945848</v>
      </c>
      <c r="AH9" s="142">
        <f t="shared" si="12"/>
        <v>1.2208595748473308</v>
      </c>
      <c r="AI9" s="132">
        <v>85</v>
      </c>
      <c r="AJ9" s="132">
        <v>50</v>
      </c>
      <c r="AK9" s="134">
        <f t="shared" si="13"/>
        <v>135</v>
      </c>
      <c r="AL9" s="135">
        <f t="shared" si="14"/>
        <v>4.8736462093862815E-2</v>
      </c>
      <c r="AM9" s="142">
        <f t="shared" si="15"/>
        <v>0.77994562219122077</v>
      </c>
      <c r="AN9" s="132">
        <v>20</v>
      </c>
      <c r="AO9" s="123" t="s">
        <v>7</v>
      </c>
      <c r="AP9" s="77" t="s">
        <v>7</v>
      </c>
      <c r="AQ9" s="214"/>
    </row>
    <row r="10" spans="1:43" s="70" customFormat="1" x14ac:dyDescent="0.2">
      <c r="A10" s="233"/>
      <c r="B10" s="124">
        <v>6020007</v>
      </c>
      <c r="C10" s="125"/>
      <c r="D10" s="126"/>
      <c r="E10" s="127"/>
      <c r="F10" s="127"/>
      <c r="G10" s="128"/>
      <c r="H10" s="129">
        <v>466020007</v>
      </c>
      <c r="I10" s="130">
        <v>3.24</v>
      </c>
      <c r="J10" s="131">
        <f t="shared" si="0"/>
        <v>324</v>
      </c>
      <c r="K10" s="132">
        <v>3797</v>
      </c>
      <c r="L10" s="132">
        <v>3634</v>
      </c>
      <c r="M10" s="133">
        <v>3674</v>
      </c>
      <c r="N10" s="134">
        <f t="shared" si="1"/>
        <v>123</v>
      </c>
      <c r="O10" s="135">
        <f t="shared" si="2"/>
        <v>3.3478497550353835E-2</v>
      </c>
      <c r="P10" s="136">
        <v>1170.9000000000001</v>
      </c>
      <c r="Q10" s="137">
        <v>1738</v>
      </c>
      <c r="R10" s="226">
        <v>1658</v>
      </c>
      <c r="S10" s="127">
        <f t="shared" si="3"/>
        <v>80</v>
      </c>
      <c r="T10" s="138">
        <f t="shared" si="4"/>
        <v>4.8250904704463207E-2</v>
      </c>
      <c r="U10" s="132">
        <v>1652</v>
      </c>
      <c r="V10" s="133">
        <v>1597</v>
      </c>
      <c r="W10" s="134">
        <f t="shared" si="5"/>
        <v>55</v>
      </c>
      <c r="X10" s="135">
        <f t="shared" si="6"/>
        <v>3.4439574201628055E-2</v>
      </c>
      <c r="Y10" s="139">
        <f t="shared" si="7"/>
        <v>5.0987654320987659</v>
      </c>
      <c r="Z10" s="140">
        <v>1575</v>
      </c>
      <c r="AA10" s="132">
        <v>1140</v>
      </c>
      <c r="AB10" s="132">
        <v>110</v>
      </c>
      <c r="AC10" s="134">
        <f t="shared" si="8"/>
        <v>1250</v>
      </c>
      <c r="AD10" s="135">
        <f t="shared" si="9"/>
        <v>0.79365079365079361</v>
      </c>
      <c r="AE10" s="141">
        <f t="shared" si="10"/>
        <v>1.0030544613234436</v>
      </c>
      <c r="AF10" s="132">
        <v>170</v>
      </c>
      <c r="AG10" s="135">
        <f t="shared" si="11"/>
        <v>0.10793650793650794</v>
      </c>
      <c r="AH10" s="142">
        <f t="shared" si="12"/>
        <v>0.79351659599117752</v>
      </c>
      <c r="AI10" s="132">
        <v>90</v>
      </c>
      <c r="AJ10" s="132">
        <v>55</v>
      </c>
      <c r="AK10" s="134">
        <f t="shared" si="13"/>
        <v>145</v>
      </c>
      <c r="AL10" s="135">
        <f t="shared" si="14"/>
        <v>9.2063492063492069E-2</v>
      </c>
      <c r="AM10" s="142">
        <f t="shared" si="15"/>
        <v>1.4733223240592774</v>
      </c>
      <c r="AN10" s="132">
        <v>10</v>
      </c>
      <c r="AO10" s="123" t="s">
        <v>7</v>
      </c>
      <c r="AP10" s="77" t="s">
        <v>7</v>
      </c>
      <c r="AQ10" s="214"/>
    </row>
    <row r="11" spans="1:43" s="70" customFormat="1" x14ac:dyDescent="0.2">
      <c r="A11" s="232" t="s">
        <v>126</v>
      </c>
      <c r="B11" s="104">
        <v>6020008</v>
      </c>
      <c r="C11" s="105"/>
      <c r="D11" s="106"/>
      <c r="E11" s="107"/>
      <c r="F11" s="107"/>
      <c r="G11" s="108"/>
      <c r="H11" s="109">
        <v>466020008</v>
      </c>
      <c r="I11" s="110">
        <v>1.1200000000000001</v>
      </c>
      <c r="J11" s="111">
        <f t="shared" si="0"/>
        <v>112.00000000000001</v>
      </c>
      <c r="K11" s="112">
        <v>2975</v>
      </c>
      <c r="L11" s="112">
        <v>2958</v>
      </c>
      <c r="M11" s="113">
        <v>2992</v>
      </c>
      <c r="N11" s="114">
        <f t="shared" si="1"/>
        <v>-17</v>
      </c>
      <c r="O11" s="115">
        <f t="shared" si="2"/>
        <v>-5.681818181818182E-3</v>
      </c>
      <c r="P11" s="116">
        <v>2658.1</v>
      </c>
      <c r="Q11" s="117">
        <v>1164</v>
      </c>
      <c r="R11" s="225">
        <v>1167</v>
      </c>
      <c r="S11" s="107">
        <f t="shared" si="3"/>
        <v>-3</v>
      </c>
      <c r="T11" s="118">
        <f t="shared" si="4"/>
        <v>-2.5706940874035988E-3</v>
      </c>
      <c r="U11" s="112">
        <v>1156</v>
      </c>
      <c r="V11" s="113">
        <v>1143</v>
      </c>
      <c r="W11" s="114">
        <f t="shared" si="5"/>
        <v>13</v>
      </c>
      <c r="X11" s="115">
        <f t="shared" si="6"/>
        <v>1.1373578302712161E-2</v>
      </c>
      <c r="Y11" s="119">
        <f t="shared" si="7"/>
        <v>10.321428571428569</v>
      </c>
      <c r="Z11" s="120">
        <v>1670</v>
      </c>
      <c r="AA11" s="112">
        <v>1275</v>
      </c>
      <c r="AB11" s="112">
        <v>95</v>
      </c>
      <c r="AC11" s="114">
        <f t="shared" si="8"/>
        <v>1370</v>
      </c>
      <c r="AD11" s="115">
        <f t="shared" si="9"/>
        <v>0.82035928143712578</v>
      </c>
      <c r="AE11" s="121">
        <f t="shared" si="10"/>
        <v>1.0368099467883405</v>
      </c>
      <c r="AF11" s="112">
        <v>110</v>
      </c>
      <c r="AG11" s="115">
        <f t="shared" si="11"/>
        <v>6.5868263473053898E-2</v>
      </c>
      <c r="AH11" s="122">
        <f t="shared" si="12"/>
        <v>0.48424357258003348</v>
      </c>
      <c r="AI11" s="112">
        <v>85</v>
      </c>
      <c r="AJ11" s="112">
        <v>90</v>
      </c>
      <c r="AK11" s="114">
        <f t="shared" si="13"/>
        <v>175</v>
      </c>
      <c r="AL11" s="115">
        <f t="shared" si="14"/>
        <v>0.10479041916167664</v>
      </c>
      <c r="AM11" s="122">
        <f t="shared" si="15"/>
        <v>1.6769955216553305</v>
      </c>
      <c r="AN11" s="112">
        <v>15</v>
      </c>
      <c r="AO11" s="103" t="s">
        <v>5</v>
      </c>
      <c r="AP11" s="77" t="s">
        <v>7</v>
      </c>
      <c r="AQ11" s="214" t="s">
        <v>128</v>
      </c>
    </row>
    <row r="12" spans="1:43" s="70" customFormat="1" x14ac:dyDescent="0.2">
      <c r="A12" s="232" t="s">
        <v>127</v>
      </c>
      <c r="B12" s="104">
        <v>6020009</v>
      </c>
      <c r="C12" s="105"/>
      <c r="D12" s="106"/>
      <c r="E12" s="107"/>
      <c r="F12" s="107"/>
      <c r="G12" s="108"/>
      <c r="H12" s="109">
        <v>466020009</v>
      </c>
      <c r="I12" s="110">
        <v>0.98</v>
      </c>
      <c r="J12" s="111">
        <f t="shared" si="0"/>
        <v>98</v>
      </c>
      <c r="K12" s="112">
        <v>3081</v>
      </c>
      <c r="L12" s="112">
        <v>3076</v>
      </c>
      <c r="M12" s="113">
        <v>3150</v>
      </c>
      <c r="N12" s="114">
        <f t="shared" si="1"/>
        <v>-69</v>
      </c>
      <c r="O12" s="115">
        <f t="shared" si="2"/>
        <v>-2.1904761904761906E-2</v>
      </c>
      <c r="P12" s="116">
        <v>3130.5</v>
      </c>
      <c r="Q12" s="117">
        <v>1235</v>
      </c>
      <c r="R12" s="225">
        <v>1237</v>
      </c>
      <c r="S12" s="107">
        <f t="shared" si="3"/>
        <v>-2</v>
      </c>
      <c r="T12" s="118">
        <f t="shared" si="4"/>
        <v>-1.6168148746968471E-3</v>
      </c>
      <c r="U12" s="112">
        <v>1225</v>
      </c>
      <c r="V12" s="113">
        <v>1225</v>
      </c>
      <c r="W12" s="114">
        <f t="shared" si="5"/>
        <v>0</v>
      </c>
      <c r="X12" s="115">
        <f t="shared" si="6"/>
        <v>0</v>
      </c>
      <c r="Y12" s="119">
        <f t="shared" si="7"/>
        <v>12.5</v>
      </c>
      <c r="Z12" s="120">
        <v>1710</v>
      </c>
      <c r="AA12" s="112">
        <v>1175</v>
      </c>
      <c r="AB12" s="112">
        <v>115</v>
      </c>
      <c r="AC12" s="114">
        <f t="shared" si="8"/>
        <v>1290</v>
      </c>
      <c r="AD12" s="115">
        <f t="shared" si="9"/>
        <v>0.75438596491228072</v>
      </c>
      <c r="AE12" s="121">
        <f t="shared" si="10"/>
        <v>0.95342966165796805</v>
      </c>
      <c r="AF12" s="112">
        <v>205</v>
      </c>
      <c r="AG12" s="115">
        <f t="shared" si="11"/>
        <v>0.11988304093567251</v>
      </c>
      <c r="AH12" s="122">
        <f t="shared" si="12"/>
        <v>0.88134389725026285</v>
      </c>
      <c r="AI12" s="112">
        <v>70</v>
      </c>
      <c r="AJ12" s="112">
        <v>120</v>
      </c>
      <c r="AK12" s="114">
        <f t="shared" si="13"/>
        <v>190</v>
      </c>
      <c r="AL12" s="115">
        <f t="shared" si="14"/>
        <v>0.1111111111111111</v>
      </c>
      <c r="AM12" s="122">
        <f t="shared" si="15"/>
        <v>1.7781476324853347</v>
      </c>
      <c r="AN12" s="112">
        <v>30</v>
      </c>
      <c r="AO12" s="103" t="s">
        <v>5</v>
      </c>
      <c r="AP12" s="77" t="s">
        <v>7</v>
      </c>
      <c r="AQ12" s="214" t="s">
        <v>128</v>
      </c>
    </row>
    <row r="13" spans="1:43" s="70" customFormat="1" x14ac:dyDescent="0.2">
      <c r="A13" s="232"/>
      <c r="B13" s="104">
        <v>6020010</v>
      </c>
      <c r="C13" s="105"/>
      <c r="D13" s="106"/>
      <c r="E13" s="107"/>
      <c r="F13" s="107"/>
      <c r="G13" s="108"/>
      <c r="H13" s="109">
        <v>466020010</v>
      </c>
      <c r="I13" s="110">
        <v>1.77</v>
      </c>
      <c r="J13" s="111">
        <f t="shared" si="0"/>
        <v>177</v>
      </c>
      <c r="K13" s="112">
        <v>5370</v>
      </c>
      <c r="L13" s="112">
        <v>5292</v>
      </c>
      <c r="M13" s="113">
        <v>5329</v>
      </c>
      <c r="N13" s="114">
        <f t="shared" si="1"/>
        <v>41</v>
      </c>
      <c r="O13" s="115">
        <f t="shared" si="2"/>
        <v>7.6937511728279225E-3</v>
      </c>
      <c r="P13" s="116">
        <v>3037.5</v>
      </c>
      <c r="Q13" s="117">
        <v>2555</v>
      </c>
      <c r="R13" s="225">
        <v>2501</v>
      </c>
      <c r="S13" s="107">
        <f t="shared" si="3"/>
        <v>54</v>
      </c>
      <c r="T13" s="118">
        <f t="shared" si="4"/>
        <v>2.1591363454618154E-2</v>
      </c>
      <c r="U13" s="112">
        <v>2424</v>
      </c>
      <c r="V13" s="113">
        <v>2410</v>
      </c>
      <c r="W13" s="114">
        <f t="shared" si="5"/>
        <v>14</v>
      </c>
      <c r="X13" s="115">
        <f t="shared" si="6"/>
        <v>5.8091286307053944E-3</v>
      </c>
      <c r="Y13" s="119">
        <f t="shared" si="7"/>
        <v>13.694915254237289</v>
      </c>
      <c r="Z13" s="120">
        <v>2950</v>
      </c>
      <c r="AA13" s="112">
        <v>1940</v>
      </c>
      <c r="AB13" s="112">
        <v>150</v>
      </c>
      <c r="AC13" s="114">
        <f t="shared" si="8"/>
        <v>2090</v>
      </c>
      <c r="AD13" s="115">
        <f t="shared" si="9"/>
        <v>0.70847457627118648</v>
      </c>
      <c r="AE13" s="121">
        <f t="shared" si="10"/>
        <v>0.89540461642344304</v>
      </c>
      <c r="AF13" s="112">
        <v>475</v>
      </c>
      <c r="AG13" s="115">
        <f t="shared" si="11"/>
        <v>0.16101694915254236</v>
      </c>
      <c r="AH13" s="122">
        <f t="shared" si="12"/>
        <v>1.1837479628632095</v>
      </c>
      <c r="AI13" s="112">
        <v>215</v>
      </c>
      <c r="AJ13" s="112">
        <v>130</v>
      </c>
      <c r="AK13" s="114">
        <f t="shared" si="13"/>
        <v>345</v>
      </c>
      <c r="AL13" s="115">
        <f t="shared" si="14"/>
        <v>0.11694915254237288</v>
      </c>
      <c r="AM13" s="122">
        <f t="shared" si="15"/>
        <v>1.8715757284294794</v>
      </c>
      <c r="AN13" s="112">
        <v>40</v>
      </c>
      <c r="AO13" s="103" t="s">
        <v>5</v>
      </c>
      <c r="AP13" s="79" t="s">
        <v>5</v>
      </c>
      <c r="AQ13" s="214"/>
    </row>
    <row r="14" spans="1:43" s="70" customFormat="1" x14ac:dyDescent="0.2">
      <c r="A14" s="232"/>
      <c r="B14" s="104">
        <v>6020011</v>
      </c>
      <c r="C14" s="105"/>
      <c r="D14" s="106"/>
      <c r="E14" s="107"/>
      <c r="F14" s="107"/>
      <c r="G14" s="108"/>
      <c r="H14" s="109">
        <v>466020011</v>
      </c>
      <c r="I14" s="110">
        <v>0.62</v>
      </c>
      <c r="J14" s="111">
        <f t="shared" si="0"/>
        <v>62</v>
      </c>
      <c r="K14" s="112">
        <v>6461</v>
      </c>
      <c r="L14" s="112">
        <v>6247</v>
      </c>
      <c r="M14" s="113">
        <v>6154</v>
      </c>
      <c r="N14" s="114">
        <f t="shared" si="1"/>
        <v>307</v>
      </c>
      <c r="O14" s="115">
        <f t="shared" si="2"/>
        <v>4.988625284367891E-2</v>
      </c>
      <c r="P14" s="116">
        <v>10497.2</v>
      </c>
      <c r="Q14" s="117">
        <v>4476</v>
      </c>
      <c r="R14" s="225">
        <v>4278</v>
      </c>
      <c r="S14" s="107">
        <f t="shared" si="3"/>
        <v>198</v>
      </c>
      <c r="T14" s="118">
        <f t="shared" si="4"/>
        <v>4.6283309957924262E-2</v>
      </c>
      <c r="U14" s="112">
        <v>4181</v>
      </c>
      <c r="V14" s="113">
        <v>4029</v>
      </c>
      <c r="W14" s="114">
        <f t="shared" si="5"/>
        <v>152</v>
      </c>
      <c r="X14" s="115">
        <f t="shared" si="6"/>
        <v>3.7726482998262596E-2</v>
      </c>
      <c r="Y14" s="119">
        <f t="shared" si="7"/>
        <v>67.435483870967744</v>
      </c>
      <c r="Z14" s="120">
        <v>3840</v>
      </c>
      <c r="AA14" s="112">
        <v>2165</v>
      </c>
      <c r="AB14" s="112">
        <v>105</v>
      </c>
      <c r="AC14" s="114">
        <f t="shared" si="8"/>
        <v>2270</v>
      </c>
      <c r="AD14" s="115">
        <f t="shared" si="9"/>
        <v>0.59114583333333337</v>
      </c>
      <c r="AE14" s="121">
        <f t="shared" si="10"/>
        <v>0.74711884642638382</v>
      </c>
      <c r="AF14" s="112">
        <v>795</v>
      </c>
      <c r="AG14" s="115">
        <f t="shared" si="11"/>
        <v>0.20703125</v>
      </c>
      <c r="AH14" s="122">
        <f t="shared" si="12"/>
        <v>1.5220312006057799</v>
      </c>
      <c r="AI14" s="112">
        <v>595</v>
      </c>
      <c r="AJ14" s="112">
        <v>130</v>
      </c>
      <c r="AK14" s="114">
        <f t="shared" si="13"/>
        <v>725</v>
      </c>
      <c r="AL14" s="115">
        <f t="shared" si="14"/>
        <v>0.18880208333333334</v>
      </c>
      <c r="AM14" s="122">
        <f t="shared" si="15"/>
        <v>3.02146179738719</v>
      </c>
      <c r="AN14" s="112">
        <v>50</v>
      </c>
      <c r="AO14" s="103" t="s">
        <v>5</v>
      </c>
      <c r="AP14" s="79" t="s">
        <v>5</v>
      </c>
      <c r="AQ14" s="214"/>
    </row>
    <row r="15" spans="1:43" s="70" customFormat="1" x14ac:dyDescent="0.2">
      <c r="A15" s="232"/>
      <c r="B15" s="104">
        <v>6020012</v>
      </c>
      <c r="C15" s="105"/>
      <c r="D15" s="106"/>
      <c r="E15" s="107"/>
      <c r="F15" s="107"/>
      <c r="G15" s="108"/>
      <c r="H15" s="109">
        <v>466020012</v>
      </c>
      <c r="I15" s="110">
        <v>0.82</v>
      </c>
      <c r="J15" s="111">
        <f t="shared" si="0"/>
        <v>82</v>
      </c>
      <c r="K15" s="112">
        <v>4871</v>
      </c>
      <c r="L15" s="112">
        <v>4782</v>
      </c>
      <c r="M15" s="113">
        <v>4880</v>
      </c>
      <c r="N15" s="114">
        <f t="shared" si="1"/>
        <v>-9</v>
      </c>
      <c r="O15" s="115">
        <f t="shared" si="2"/>
        <v>-1.8442622950819673E-3</v>
      </c>
      <c r="P15" s="116">
        <v>5971.6</v>
      </c>
      <c r="Q15" s="117">
        <v>3190</v>
      </c>
      <c r="R15" s="225">
        <v>3113</v>
      </c>
      <c r="S15" s="107">
        <f t="shared" si="3"/>
        <v>77</v>
      </c>
      <c r="T15" s="118">
        <f t="shared" si="4"/>
        <v>2.4734982332155476E-2</v>
      </c>
      <c r="U15" s="112">
        <v>3011</v>
      </c>
      <c r="V15" s="113">
        <v>2979</v>
      </c>
      <c r="W15" s="114">
        <f t="shared" si="5"/>
        <v>32</v>
      </c>
      <c r="X15" s="115">
        <f t="shared" si="6"/>
        <v>1.0741859684457872E-2</v>
      </c>
      <c r="Y15" s="119">
        <f t="shared" si="7"/>
        <v>36.719512195121951</v>
      </c>
      <c r="Z15" s="120">
        <v>2875</v>
      </c>
      <c r="AA15" s="112">
        <v>1215</v>
      </c>
      <c r="AB15" s="112">
        <v>135</v>
      </c>
      <c r="AC15" s="114">
        <f t="shared" si="8"/>
        <v>1350</v>
      </c>
      <c r="AD15" s="115">
        <f t="shared" si="9"/>
        <v>0.46956521739130436</v>
      </c>
      <c r="AE15" s="121">
        <f t="shared" si="10"/>
        <v>0.59345935259519222</v>
      </c>
      <c r="AF15" s="112">
        <v>775</v>
      </c>
      <c r="AG15" s="115">
        <f t="shared" si="11"/>
        <v>0.26956521739130435</v>
      </c>
      <c r="AH15" s="122">
        <f t="shared" si="12"/>
        <v>1.9817620357682475</v>
      </c>
      <c r="AI15" s="112">
        <v>610</v>
      </c>
      <c r="AJ15" s="112">
        <v>110</v>
      </c>
      <c r="AK15" s="114">
        <f t="shared" si="13"/>
        <v>720</v>
      </c>
      <c r="AL15" s="115">
        <f t="shared" si="14"/>
        <v>0.25043478260869567</v>
      </c>
      <c r="AM15" s="122">
        <f t="shared" si="15"/>
        <v>4.0077901420886848</v>
      </c>
      <c r="AN15" s="112">
        <v>30</v>
      </c>
      <c r="AO15" s="103" t="s">
        <v>5</v>
      </c>
      <c r="AP15" s="79" t="s">
        <v>5</v>
      </c>
      <c r="AQ15" s="214"/>
    </row>
    <row r="16" spans="1:43" s="70" customFormat="1" x14ac:dyDescent="0.2">
      <c r="A16" s="232"/>
      <c r="B16" s="104">
        <v>6020013</v>
      </c>
      <c r="C16" s="105"/>
      <c r="D16" s="106"/>
      <c r="E16" s="107"/>
      <c r="F16" s="107"/>
      <c r="G16" s="108"/>
      <c r="H16" s="109">
        <v>466020013</v>
      </c>
      <c r="I16" s="110">
        <v>1</v>
      </c>
      <c r="J16" s="111">
        <f t="shared" si="0"/>
        <v>100</v>
      </c>
      <c r="K16" s="112">
        <v>1673</v>
      </c>
      <c r="L16" s="112">
        <v>1495</v>
      </c>
      <c r="M16" s="113">
        <v>1516</v>
      </c>
      <c r="N16" s="114">
        <f t="shared" si="1"/>
        <v>157</v>
      </c>
      <c r="O16" s="115">
        <f t="shared" si="2"/>
        <v>0.10356200527704486</v>
      </c>
      <c r="P16" s="116">
        <v>1680.1</v>
      </c>
      <c r="Q16" s="117">
        <v>1385</v>
      </c>
      <c r="R16" s="225">
        <v>991</v>
      </c>
      <c r="S16" s="107">
        <f t="shared" si="3"/>
        <v>394</v>
      </c>
      <c r="T16" s="118">
        <f t="shared" si="4"/>
        <v>0.39757820383451059</v>
      </c>
      <c r="U16" s="112">
        <v>890</v>
      </c>
      <c r="V16" s="113">
        <v>917</v>
      </c>
      <c r="W16" s="114">
        <f t="shared" si="5"/>
        <v>-27</v>
      </c>
      <c r="X16" s="115">
        <f t="shared" si="6"/>
        <v>-2.9443838604143947E-2</v>
      </c>
      <c r="Y16" s="119">
        <f t="shared" si="7"/>
        <v>8.9</v>
      </c>
      <c r="Z16" s="120">
        <v>860</v>
      </c>
      <c r="AA16" s="112">
        <v>245</v>
      </c>
      <c r="AB16" s="112">
        <v>10</v>
      </c>
      <c r="AC16" s="114">
        <f t="shared" si="8"/>
        <v>255</v>
      </c>
      <c r="AD16" s="115">
        <f t="shared" si="9"/>
        <v>0.29651162790697677</v>
      </c>
      <c r="AE16" s="121">
        <f t="shared" si="10"/>
        <v>0.37474581212002617</v>
      </c>
      <c r="AF16" s="112">
        <v>220</v>
      </c>
      <c r="AG16" s="115">
        <f t="shared" si="11"/>
        <v>0.2558139534883721</v>
      </c>
      <c r="AH16" s="122">
        <f t="shared" si="12"/>
        <v>1.8806668981596648</v>
      </c>
      <c r="AI16" s="112">
        <v>370</v>
      </c>
      <c r="AJ16" s="112">
        <v>0</v>
      </c>
      <c r="AK16" s="114">
        <f t="shared" si="13"/>
        <v>370</v>
      </c>
      <c r="AL16" s="115">
        <f t="shared" si="14"/>
        <v>0.43023255813953487</v>
      </c>
      <c r="AM16" s="122">
        <f t="shared" si="15"/>
        <v>6.8851530420653075</v>
      </c>
      <c r="AN16" s="112">
        <v>15</v>
      </c>
      <c r="AO16" s="103" t="s">
        <v>5</v>
      </c>
      <c r="AP16" s="79" t="s">
        <v>5</v>
      </c>
      <c r="AQ16" s="214"/>
    </row>
    <row r="17" spans="1:45" s="70" customFormat="1" x14ac:dyDescent="0.2">
      <c r="A17" s="232"/>
      <c r="B17" s="104">
        <v>6020014</v>
      </c>
      <c r="C17" s="105"/>
      <c r="D17" s="106"/>
      <c r="E17" s="107"/>
      <c r="F17" s="107"/>
      <c r="G17" s="108"/>
      <c r="H17" s="109">
        <v>466020014</v>
      </c>
      <c r="I17" s="110">
        <v>0.69</v>
      </c>
      <c r="J17" s="111">
        <f t="shared" si="0"/>
        <v>69</v>
      </c>
      <c r="K17" s="112">
        <v>5921</v>
      </c>
      <c r="L17" s="112">
        <v>5539</v>
      </c>
      <c r="M17" s="113">
        <v>5611</v>
      </c>
      <c r="N17" s="114">
        <f t="shared" si="1"/>
        <v>310</v>
      </c>
      <c r="O17" s="115">
        <f t="shared" si="2"/>
        <v>5.5248618784530384E-2</v>
      </c>
      <c r="P17" s="116">
        <v>8616.1</v>
      </c>
      <c r="Q17" s="117">
        <v>4327</v>
      </c>
      <c r="R17" s="225">
        <v>4302</v>
      </c>
      <c r="S17" s="107">
        <f t="shared" si="3"/>
        <v>25</v>
      </c>
      <c r="T17" s="118">
        <f t="shared" si="4"/>
        <v>5.8112505811250582E-3</v>
      </c>
      <c r="U17" s="112">
        <v>3977</v>
      </c>
      <c r="V17" s="113">
        <v>3855</v>
      </c>
      <c r="W17" s="114">
        <f t="shared" si="5"/>
        <v>122</v>
      </c>
      <c r="X17" s="115">
        <f t="shared" si="6"/>
        <v>3.1647211413748377E-2</v>
      </c>
      <c r="Y17" s="119">
        <f t="shared" si="7"/>
        <v>57.637681159420289</v>
      </c>
      <c r="Z17" s="120">
        <v>3400</v>
      </c>
      <c r="AA17" s="112">
        <v>1040</v>
      </c>
      <c r="AB17" s="112">
        <v>130</v>
      </c>
      <c r="AC17" s="114">
        <f t="shared" si="8"/>
        <v>1170</v>
      </c>
      <c r="AD17" s="115">
        <f t="shared" si="9"/>
        <v>0.34411764705882353</v>
      </c>
      <c r="AE17" s="121">
        <f t="shared" si="10"/>
        <v>0.43491261378912371</v>
      </c>
      <c r="AF17" s="112">
        <v>975</v>
      </c>
      <c r="AG17" s="115">
        <f t="shared" si="11"/>
        <v>0.28676470588235292</v>
      </c>
      <c r="AH17" s="122">
        <f t="shared" si="12"/>
        <v>2.1082074787525116</v>
      </c>
      <c r="AI17" s="112">
        <v>1110</v>
      </c>
      <c r="AJ17" s="112">
        <v>130</v>
      </c>
      <c r="AK17" s="114">
        <f t="shared" si="13"/>
        <v>1240</v>
      </c>
      <c r="AL17" s="115">
        <f t="shared" si="14"/>
        <v>0.36470588235294116</v>
      </c>
      <c r="AM17" s="122">
        <f t="shared" si="15"/>
        <v>5.8365081113342159</v>
      </c>
      <c r="AN17" s="112">
        <v>20</v>
      </c>
      <c r="AO17" s="103" t="s">
        <v>5</v>
      </c>
      <c r="AP17" s="79" t="s">
        <v>5</v>
      </c>
      <c r="AQ17" s="214"/>
    </row>
    <row r="18" spans="1:45" s="70" customFormat="1" x14ac:dyDescent="0.2">
      <c r="A18" s="232"/>
      <c r="B18" s="104">
        <v>6020015</v>
      </c>
      <c r="C18" s="105"/>
      <c r="D18" s="106"/>
      <c r="E18" s="107"/>
      <c r="F18" s="107"/>
      <c r="G18" s="108"/>
      <c r="H18" s="109">
        <v>466020015</v>
      </c>
      <c r="I18" s="110">
        <v>0.97</v>
      </c>
      <c r="J18" s="111">
        <f t="shared" si="0"/>
        <v>97</v>
      </c>
      <c r="K18" s="112">
        <v>6056</v>
      </c>
      <c r="L18" s="112">
        <v>6125</v>
      </c>
      <c r="M18" s="113">
        <v>6138</v>
      </c>
      <c r="N18" s="114">
        <f t="shared" si="1"/>
        <v>-82</v>
      </c>
      <c r="O18" s="115">
        <f t="shared" si="2"/>
        <v>-1.3359400456174651E-2</v>
      </c>
      <c r="P18" s="116">
        <v>6274.3</v>
      </c>
      <c r="Q18" s="117">
        <v>3704</v>
      </c>
      <c r="R18" s="225">
        <v>3629</v>
      </c>
      <c r="S18" s="107">
        <f t="shared" si="3"/>
        <v>75</v>
      </c>
      <c r="T18" s="118">
        <f t="shared" si="4"/>
        <v>2.0666850372003307E-2</v>
      </c>
      <c r="U18" s="112">
        <v>3417</v>
      </c>
      <c r="V18" s="113">
        <v>3394</v>
      </c>
      <c r="W18" s="114">
        <f t="shared" si="5"/>
        <v>23</v>
      </c>
      <c r="X18" s="115">
        <f t="shared" si="6"/>
        <v>6.7766647024160281E-3</v>
      </c>
      <c r="Y18" s="119">
        <f t="shared" si="7"/>
        <v>35.226804123711339</v>
      </c>
      <c r="Z18" s="120">
        <v>3125</v>
      </c>
      <c r="AA18" s="112">
        <v>1160</v>
      </c>
      <c r="AB18" s="112">
        <v>105</v>
      </c>
      <c r="AC18" s="114">
        <f t="shared" si="8"/>
        <v>1265</v>
      </c>
      <c r="AD18" s="115">
        <f t="shared" si="9"/>
        <v>0.40479999999999999</v>
      </c>
      <c r="AE18" s="121">
        <f t="shared" si="10"/>
        <v>0.51160592188909981</v>
      </c>
      <c r="AF18" s="112">
        <v>950</v>
      </c>
      <c r="AG18" s="115">
        <f t="shared" si="11"/>
        <v>0.30399999999999999</v>
      </c>
      <c r="AH18" s="122">
        <f t="shared" si="12"/>
        <v>2.2349161538857398</v>
      </c>
      <c r="AI18" s="112">
        <v>635</v>
      </c>
      <c r="AJ18" s="112">
        <v>250</v>
      </c>
      <c r="AK18" s="114">
        <f t="shared" si="13"/>
        <v>885</v>
      </c>
      <c r="AL18" s="115">
        <f t="shared" si="14"/>
        <v>0.28320000000000001</v>
      </c>
      <c r="AM18" s="122">
        <f t="shared" si="15"/>
        <v>4.5321426856786209</v>
      </c>
      <c r="AN18" s="112">
        <v>20</v>
      </c>
      <c r="AO18" s="103" t="s">
        <v>5</v>
      </c>
      <c r="AP18" s="79" t="s">
        <v>5</v>
      </c>
      <c r="AQ18" s="214"/>
    </row>
    <row r="19" spans="1:45" s="70" customFormat="1" x14ac:dyDescent="0.2">
      <c r="A19" s="232"/>
      <c r="B19" s="104">
        <v>6020016</v>
      </c>
      <c r="C19" s="105"/>
      <c r="D19" s="106"/>
      <c r="E19" s="107"/>
      <c r="F19" s="107"/>
      <c r="G19" s="108"/>
      <c r="H19" s="109">
        <v>466020016</v>
      </c>
      <c r="I19" s="110">
        <v>0.47</v>
      </c>
      <c r="J19" s="111">
        <f t="shared" si="0"/>
        <v>47</v>
      </c>
      <c r="K19" s="112">
        <v>2560</v>
      </c>
      <c r="L19" s="112">
        <v>2276</v>
      </c>
      <c r="M19" s="113">
        <v>2583</v>
      </c>
      <c r="N19" s="114">
        <f t="shared" si="1"/>
        <v>-23</v>
      </c>
      <c r="O19" s="115">
        <f t="shared" si="2"/>
        <v>-8.9043747580332955E-3</v>
      </c>
      <c r="P19" s="116">
        <v>5435.2</v>
      </c>
      <c r="Q19" s="117">
        <v>1183</v>
      </c>
      <c r="R19" s="225">
        <v>1165</v>
      </c>
      <c r="S19" s="107">
        <f t="shared" si="3"/>
        <v>18</v>
      </c>
      <c r="T19" s="118">
        <f t="shared" si="4"/>
        <v>1.5450643776824034E-2</v>
      </c>
      <c r="U19" s="112">
        <v>1085</v>
      </c>
      <c r="V19" s="113">
        <v>1069</v>
      </c>
      <c r="W19" s="114">
        <f t="shared" si="5"/>
        <v>16</v>
      </c>
      <c r="X19" s="115">
        <f t="shared" si="6"/>
        <v>1.4967259120673527E-2</v>
      </c>
      <c r="Y19" s="119">
        <f t="shared" si="7"/>
        <v>23.085106382978722</v>
      </c>
      <c r="Z19" s="120">
        <v>1255</v>
      </c>
      <c r="AA19" s="112">
        <v>580</v>
      </c>
      <c r="AB19" s="112">
        <v>60</v>
      </c>
      <c r="AC19" s="114">
        <f t="shared" si="8"/>
        <v>640</v>
      </c>
      <c r="AD19" s="115">
        <f t="shared" si="9"/>
        <v>0.50996015936254979</v>
      </c>
      <c r="AE19" s="121">
        <f t="shared" si="10"/>
        <v>0.64451244431173305</v>
      </c>
      <c r="AF19" s="112">
        <v>215</v>
      </c>
      <c r="AG19" s="115">
        <f t="shared" si="11"/>
        <v>0.17131474103585656</v>
      </c>
      <c r="AH19" s="122">
        <f t="shared" si="12"/>
        <v>1.2594542175650922</v>
      </c>
      <c r="AI19" s="112">
        <v>195</v>
      </c>
      <c r="AJ19" s="112">
        <v>175</v>
      </c>
      <c r="AK19" s="114">
        <f t="shared" si="13"/>
        <v>370</v>
      </c>
      <c r="AL19" s="115">
        <f t="shared" si="14"/>
        <v>0.29482071713147412</v>
      </c>
      <c r="AM19" s="122">
        <f t="shared" si="15"/>
        <v>4.7181128415746336</v>
      </c>
      <c r="AN19" s="112">
        <v>25</v>
      </c>
      <c r="AO19" s="103" t="s">
        <v>5</v>
      </c>
      <c r="AP19" s="79" t="s">
        <v>5</v>
      </c>
      <c r="AQ19" s="214"/>
    </row>
    <row r="20" spans="1:45" s="70" customFormat="1" x14ac:dyDescent="0.2">
      <c r="A20" s="232"/>
      <c r="B20" s="104">
        <v>6020017</v>
      </c>
      <c r="C20" s="105"/>
      <c r="D20" s="106"/>
      <c r="E20" s="107"/>
      <c r="F20" s="107"/>
      <c r="G20" s="108"/>
      <c r="H20" s="109">
        <v>466020017</v>
      </c>
      <c r="I20" s="110">
        <v>0.61</v>
      </c>
      <c r="J20" s="111">
        <f t="shared" si="0"/>
        <v>61</v>
      </c>
      <c r="K20" s="112">
        <v>3361</v>
      </c>
      <c r="L20" s="112">
        <v>3261</v>
      </c>
      <c r="M20" s="113">
        <v>3286</v>
      </c>
      <c r="N20" s="114">
        <f t="shared" si="1"/>
        <v>75</v>
      </c>
      <c r="O20" s="115">
        <f t="shared" si="2"/>
        <v>2.282410225197809E-2</v>
      </c>
      <c r="P20" s="116">
        <v>5500.8</v>
      </c>
      <c r="Q20" s="117">
        <v>1546</v>
      </c>
      <c r="R20" s="225">
        <v>1534</v>
      </c>
      <c r="S20" s="107">
        <f t="shared" si="3"/>
        <v>12</v>
      </c>
      <c r="T20" s="118">
        <f t="shared" si="4"/>
        <v>7.8226857887874843E-3</v>
      </c>
      <c r="U20" s="112">
        <v>1468</v>
      </c>
      <c r="V20" s="113">
        <v>1449</v>
      </c>
      <c r="W20" s="114">
        <f t="shared" si="5"/>
        <v>19</v>
      </c>
      <c r="X20" s="115">
        <f t="shared" si="6"/>
        <v>1.3112491373360938E-2</v>
      </c>
      <c r="Y20" s="119">
        <f t="shared" si="7"/>
        <v>24.065573770491802</v>
      </c>
      <c r="Z20" s="120">
        <v>1940</v>
      </c>
      <c r="AA20" s="112">
        <v>985</v>
      </c>
      <c r="AB20" s="112">
        <v>105</v>
      </c>
      <c r="AC20" s="114">
        <f t="shared" si="8"/>
        <v>1090</v>
      </c>
      <c r="AD20" s="115">
        <f t="shared" si="9"/>
        <v>0.56185567010309279</v>
      </c>
      <c r="AE20" s="121">
        <f t="shared" si="10"/>
        <v>0.71010051401114305</v>
      </c>
      <c r="AF20" s="112">
        <v>370</v>
      </c>
      <c r="AG20" s="115">
        <f t="shared" si="11"/>
        <v>0.19072164948453607</v>
      </c>
      <c r="AH20" s="122">
        <f t="shared" si="12"/>
        <v>1.4021279451602748</v>
      </c>
      <c r="AI20" s="112">
        <v>240</v>
      </c>
      <c r="AJ20" s="112">
        <v>215</v>
      </c>
      <c r="AK20" s="114">
        <f t="shared" si="13"/>
        <v>455</v>
      </c>
      <c r="AL20" s="115">
        <f t="shared" si="14"/>
        <v>0.2345360824742268</v>
      </c>
      <c r="AM20" s="122">
        <f t="shared" si="15"/>
        <v>3.7533580180553843</v>
      </c>
      <c r="AN20" s="112">
        <v>20</v>
      </c>
      <c r="AO20" s="103" t="s">
        <v>5</v>
      </c>
      <c r="AP20" s="79" t="s">
        <v>5</v>
      </c>
      <c r="AQ20" s="214"/>
    </row>
    <row r="21" spans="1:45" s="70" customFormat="1" x14ac:dyDescent="0.2">
      <c r="A21" s="232"/>
      <c r="B21" s="104">
        <v>6020018</v>
      </c>
      <c r="C21" s="105"/>
      <c r="D21" s="106"/>
      <c r="E21" s="107"/>
      <c r="F21" s="107"/>
      <c r="G21" s="108"/>
      <c r="H21" s="109">
        <v>466020018</v>
      </c>
      <c r="I21" s="110">
        <v>0.84</v>
      </c>
      <c r="J21" s="111">
        <f t="shared" si="0"/>
        <v>84</v>
      </c>
      <c r="K21" s="112">
        <v>2814</v>
      </c>
      <c r="L21" s="112">
        <v>2761</v>
      </c>
      <c r="M21" s="113">
        <v>2732</v>
      </c>
      <c r="N21" s="114">
        <f t="shared" si="1"/>
        <v>82</v>
      </c>
      <c r="O21" s="115">
        <f t="shared" si="2"/>
        <v>3.0014641288433383E-2</v>
      </c>
      <c r="P21" s="116">
        <v>3363.2</v>
      </c>
      <c r="Q21" s="117">
        <v>1286</v>
      </c>
      <c r="R21" s="225">
        <v>1295</v>
      </c>
      <c r="S21" s="107">
        <f t="shared" si="3"/>
        <v>-9</v>
      </c>
      <c r="T21" s="118">
        <f t="shared" si="4"/>
        <v>-6.9498069498069494E-3</v>
      </c>
      <c r="U21" s="112">
        <v>1255</v>
      </c>
      <c r="V21" s="113">
        <v>1260</v>
      </c>
      <c r="W21" s="114">
        <f t="shared" si="5"/>
        <v>-5</v>
      </c>
      <c r="X21" s="115">
        <f t="shared" si="6"/>
        <v>-3.968253968253968E-3</v>
      </c>
      <c r="Y21" s="119">
        <f t="shared" si="7"/>
        <v>14.94047619047619</v>
      </c>
      <c r="Z21" s="120">
        <v>1540</v>
      </c>
      <c r="AA21" s="112">
        <v>845</v>
      </c>
      <c r="AB21" s="112">
        <v>85</v>
      </c>
      <c r="AC21" s="114">
        <f t="shared" si="8"/>
        <v>930</v>
      </c>
      <c r="AD21" s="115">
        <f t="shared" si="9"/>
        <v>0.60389610389610393</v>
      </c>
      <c r="AE21" s="121">
        <f t="shared" si="10"/>
        <v>0.76323325829792943</v>
      </c>
      <c r="AF21" s="112">
        <v>305</v>
      </c>
      <c r="AG21" s="115">
        <f t="shared" si="11"/>
        <v>0.19805194805194806</v>
      </c>
      <c r="AH21" s="122">
        <f t="shared" si="12"/>
        <v>1.456018085558678</v>
      </c>
      <c r="AI21" s="112">
        <v>150</v>
      </c>
      <c r="AJ21" s="112">
        <v>135</v>
      </c>
      <c r="AK21" s="114">
        <f t="shared" si="13"/>
        <v>285</v>
      </c>
      <c r="AL21" s="115">
        <f t="shared" si="14"/>
        <v>0.18506493506493507</v>
      </c>
      <c r="AM21" s="122">
        <f t="shared" si="15"/>
        <v>2.9616549852758984</v>
      </c>
      <c r="AN21" s="112">
        <v>15</v>
      </c>
      <c r="AO21" s="103" t="s">
        <v>5</v>
      </c>
      <c r="AP21" s="79" t="s">
        <v>5</v>
      </c>
      <c r="AQ21" s="214"/>
    </row>
    <row r="22" spans="1:45" s="70" customFormat="1" x14ac:dyDescent="0.2">
      <c r="A22" s="233"/>
      <c r="B22" s="124">
        <v>6020019</v>
      </c>
      <c r="C22" s="125"/>
      <c r="D22" s="126"/>
      <c r="E22" s="127"/>
      <c r="F22" s="127"/>
      <c r="G22" s="128"/>
      <c r="H22" s="129">
        <v>466020019</v>
      </c>
      <c r="I22" s="130">
        <v>1.69</v>
      </c>
      <c r="J22" s="131">
        <f t="shared" si="0"/>
        <v>169</v>
      </c>
      <c r="K22" s="132">
        <v>3237</v>
      </c>
      <c r="L22" s="132">
        <v>3178</v>
      </c>
      <c r="M22" s="133">
        <v>3082</v>
      </c>
      <c r="N22" s="134">
        <f t="shared" si="1"/>
        <v>155</v>
      </c>
      <c r="O22" s="135">
        <f t="shared" si="2"/>
        <v>5.0292018170019465E-2</v>
      </c>
      <c r="P22" s="136">
        <v>1919.6</v>
      </c>
      <c r="Q22" s="137">
        <v>1356</v>
      </c>
      <c r="R22" s="226">
        <v>1353</v>
      </c>
      <c r="S22" s="127">
        <f t="shared" si="3"/>
        <v>3</v>
      </c>
      <c r="T22" s="138">
        <f t="shared" si="4"/>
        <v>2.2172949002217295E-3</v>
      </c>
      <c r="U22" s="132">
        <v>1332</v>
      </c>
      <c r="V22" s="133">
        <v>1267</v>
      </c>
      <c r="W22" s="134">
        <f t="shared" si="5"/>
        <v>65</v>
      </c>
      <c r="X22" s="135">
        <f t="shared" si="6"/>
        <v>5.1302288871349647E-2</v>
      </c>
      <c r="Y22" s="139">
        <f t="shared" si="7"/>
        <v>7.8816568047337281</v>
      </c>
      <c r="Z22" s="140">
        <v>1735</v>
      </c>
      <c r="AA22" s="132">
        <v>1130</v>
      </c>
      <c r="AB22" s="132">
        <v>150</v>
      </c>
      <c r="AC22" s="134">
        <f t="shared" si="8"/>
        <v>1280</v>
      </c>
      <c r="AD22" s="135">
        <f t="shared" si="9"/>
        <v>0.73775216138328525</v>
      </c>
      <c r="AE22" s="141">
        <f t="shared" si="10"/>
        <v>0.93240705200141205</v>
      </c>
      <c r="AF22" s="132">
        <v>295</v>
      </c>
      <c r="AG22" s="135">
        <f t="shared" si="11"/>
        <v>0.17002881844380405</v>
      </c>
      <c r="AH22" s="142">
        <f t="shared" si="12"/>
        <v>1.2500005031781687</v>
      </c>
      <c r="AI22" s="132">
        <v>90</v>
      </c>
      <c r="AJ22" s="132">
        <v>50</v>
      </c>
      <c r="AK22" s="134">
        <f t="shared" si="13"/>
        <v>140</v>
      </c>
      <c r="AL22" s="135">
        <f t="shared" si="14"/>
        <v>8.069164265129683E-2</v>
      </c>
      <c r="AM22" s="142">
        <f t="shared" si="15"/>
        <v>1.2913348800758051</v>
      </c>
      <c r="AN22" s="132">
        <v>25</v>
      </c>
      <c r="AO22" s="123" t="s">
        <v>7</v>
      </c>
      <c r="AP22" s="78" t="s">
        <v>6</v>
      </c>
      <c r="AQ22" s="214"/>
    </row>
    <row r="23" spans="1:45" s="70" customFormat="1" x14ac:dyDescent="0.2">
      <c r="A23" s="232" t="s">
        <v>131</v>
      </c>
      <c r="B23" s="104">
        <v>6020020</v>
      </c>
      <c r="C23" s="105"/>
      <c r="D23" s="106"/>
      <c r="E23" s="107"/>
      <c r="F23" s="107"/>
      <c r="G23" s="108"/>
      <c r="H23" s="109">
        <v>466020020</v>
      </c>
      <c r="I23" s="110">
        <v>0.68</v>
      </c>
      <c r="J23" s="111">
        <f t="shared" si="0"/>
        <v>68</v>
      </c>
      <c r="K23" s="112">
        <v>2495</v>
      </c>
      <c r="L23" s="112">
        <v>2448</v>
      </c>
      <c r="M23" s="113">
        <v>2300</v>
      </c>
      <c r="N23" s="114">
        <f t="shared" si="1"/>
        <v>195</v>
      </c>
      <c r="O23" s="115">
        <f t="shared" si="2"/>
        <v>8.478260869565217E-2</v>
      </c>
      <c r="P23" s="116">
        <v>3653</v>
      </c>
      <c r="Q23" s="117">
        <v>1091</v>
      </c>
      <c r="R23" s="225">
        <v>1050</v>
      </c>
      <c r="S23" s="107">
        <f t="shared" si="3"/>
        <v>41</v>
      </c>
      <c r="T23" s="118">
        <f t="shared" si="4"/>
        <v>3.9047619047619046E-2</v>
      </c>
      <c r="U23" s="112">
        <v>1061</v>
      </c>
      <c r="V23" s="113">
        <v>1018</v>
      </c>
      <c r="W23" s="114">
        <f t="shared" si="5"/>
        <v>43</v>
      </c>
      <c r="X23" s="115">
        <f t="shared" si="6"/>
        <v>4.2239685658153239E-2</v>
      </c>
      <c r="Y23" s="119">
        <f t="shared" si="7"/>
        <v>15.602941176470589</v>
      </c>
      <c r="Z23" s="120">
        <v>1360</v>
      </c>
      <c r="AA23" s="112">
        <v>785</v>
      </c>
      <c r="AB23" s="112">
        <v>125</v>
      </c>
      <c r="AC23" s="114">
        <f t="shared" si="8"/>
        <v>910</v>
      </c>
      <c r="AD23" s="115">
        <f t="shared" si="9"/>
        <v>0.66911764705882348</v>
      </c>
      <c r="AE23" s="121">
        <f t="shared" si="10"/>
        <v>0.84566341570107384</v>
      </c>
      <c r="AF23" s="112">
        <v>265</v>
      </c>
      <c r="AG23" s="115">
        <f t="shared" si="11"/>
        <v>0.19485294117647059</v>
      </c>
      <c r="AH23" s="122">
        <f t="shared" si="12"/>
        <v>1.4324999535113223</v>
      </c>
      <c r="AI23" s="112">
        <v>70</v>
      </c>
      <c r="AJ23" s="112">
        <v>100</v>
      </c>
      <c r="AK23" s="114">
        <f t="shared" si="13"/>
        <v>170</v>
      </c>
      <c r="AL23" s="115">
        <f t="shared" si="14"/>
        <v>0.125</v>
      </c>
      <c r="AM23" s="122">
        <f t="shared" si="15"/>
        <v>2.0004160865460014</v>
      </c>
      <c r="AN23" s="112">
        <v>15</v>
      </c>
      <c r="AO23" s="103" t="s">
        <v>5</v>
      </c>
      <c r="AP23" s="79" t="s">
        <v>5</v>
      </c>
      <c r="AQ23" s="214" t="s">
        <v>132</v>
      </c>
    </row>
    <row r="24" spans="1:45" s="70" customFormat="1" x14ac:dyDescent="0.2">
      <c r="A24" s="232" t="s">
        <v>131</v>
      </c>
      <c r="B24" s="104">
        <v>6020021</v>
      </c>
      <c r="C24" s="105"/>
      <c r="D24" s="106"/>
      <c r="E24" s="107"/>
      <c r="F24" s="107"/>
      <c r="G24" s="108"/>
      <c r="H24" s="109">
        <v>466020021</v>
      </c>
      <c r="I24" s="110">
        <v>0.85</v>
      </c>
      <c r="J24" s="111">
        <f t="shared" si="0"/>
        <v>85</v>
      </c>
      <c r="K24" s="112">
        <v>5968</v>
      </c>
      <c r="L24" s="112">
        <v>5731</v>
      </c>
      <c r="M24" s="113">
        <v>5953</v>
      </c>
      <c r="N24" s="114">
        <f t="shared" si="1"/>
        <v>15</v>
      </c>
      <c r="O24" s="115">
        <f t="shared" si="2"/>
        <v>2.5197379472534855E-3</v>
      </c>
      <c r="P24" s="116">
        <v>7026.1</v>
      </c>
      <c r="Q24" s="117">
        <v>2592</v>
      </c>
      <c r="R24" s="225">
        <v>2511</v>
      </c>
      <c r="S24" s="107">
        <f t="shared" si="3"/>
        <v>81</v>
      </c>
      <c r="T24" s="118">
        <f t="shared" si="4"/>
        <v>3.2258064516129031E-2</v>
      </c>
      <c r="U24" s="112">
        <v>2261</v>
      </c>
      <c r="V24" s="113">
        <v>2348</v>
      </c>
      <c r="W24" s="114">
        <f t="shared" si="5"/>
        <v>-87</v>
      </c>
      <c r="X24" s="115">
        <f t="shared" si="6"/>
        <v>-3.7052810902896083E-2</v>
      </c>
      <c r="Y24" s="119">
        <f t="shared" si="7"/>
        <v>26.6</v>
      </c>
      <c r="Z24" s="120">
        <v>2675</v>
      </c>
      <c r="AA24" s="112">
        <v>1330</v>
      </c>
      <c r="AB24" s="112">
        <v>240</v>
      </c>
      <c r="AC24" s="114">
        <f t="shared" si="8"/>
        <v>1570</v>
      </c>
      <c r="AD24" s="115">
        <f t="shared" si="9"/>
        <v>0.58691588785046733</v>
      </c>
      <c r="AE24" s="121">
        <f t="shared" si="10"/>
        <v>0.74177283565982677</v>
      </c>
      <c r="AF24" s="112">
        <v>740</v>
      </c>
      <c r="AG24" s="115">
        <f t="shared" si="11"/>
        <v>0.27663551401869158</v>
      </c>
      <c r="AH24" s="122">
        <f t="shared" si="12"/>
        <v>2.0337407204567723</v>
      </c>
      <c r="AI24" s="112">
        <v>255</v>
      </c>
      <c r="AJ24" s="112">
        <v>110</v>
      </c>
      <c r="AK24" s="114">
        <f t="shared" si="13"/>
        <v>365</v>
      </c>
      <c r="AL24" s="115">
        <f t="shared" si="14"/>
        <v>0.13644859813084112</v>
      </c>
      <c r="AM24" s="122">
        <f t="shared" si="15"/>
        <v>2.1836317655006821</v>
      </c>
      <c r="AN24" s="112">
        <v>0</v>
      </c>
      <c r="AO24" s="103" t="s">
        <v>5</v>
      </c>
      <c r="AP24" s="79" t="s">
        <v>5</v>
      </c>
      <c r="AQ24" s="214" t="s">
        <v>132</v>
      </c>
    </row>
    <row r="25" spans="1:45" s="70" customFormat="1" x14ac:dyDescent="0.2">
      <c r="A25" s="232"/>
      <c r="B25" s="104">
        <v>6020022</v>
      </c>
      <c r="C25" s="105"/>
      <c r="D25" s="106"/>
      <c r="E25" s="107"/>
      <c r="F25" s="107"/>
      <c r="G25" s="108"/>
      <c r="H25" s="109">
        <v>466020022</v>
      </c>
      <c r="I25" s="110">
        <v>0.56999999999999995</v>
      </c>
      <c r="J25" s="111">
        <f t="shared" si="0"/>
        <v>56.999999999999993</v>
      </c>
      <c r="K25" s="112">
        <v>4691</v>
      </c>
      <c r="L25" s="112">
        <v>4512</v>
      </c>
      <c r="M25" s="113">
        <v>4400</v>
      </c>
      <c r="N25" s="114">
        <f t="shared" si="1"/>
        <v>291</v>
      </c>
      <c r="O25" s="115">
        <f t="shared" si="2"/>
        <v>6.6136363636363632E-2</v>
      </c>
      <c r="P25" s="116">
        <v>8244.2999999999993</v>
      </c>
      <c r="Q25" s="117">
        <v>2399</v>
      </c>
      <c r="R25" s="225">
        <v>2027</v>
      </c>
      <c r="S25" s="107">
        <f t="shared" si="3"/>
        <v>372</v>
      </c>
      <c r="T25" s="118">
        <f t="shared" si="4"/>
        <v>0.18352244696595954</v>
      </c>
      <c r="U25" s="112">
        <v>2037</v>
      </c>
      <c r="V25" s="113">
        <v>1849</v>
      </c>
      <c r="W25" s="114">
        <f t="shared" si="5"/>
        <v>188</v>
      </c>
      <c r="X25" s="115">
        <f t="shared" si="6"/>
        <v>0.10167658193618172</v>
      </c>
      <c r="Y25" s="119">
        <f t="shared" si="7"/>
        <v>35.736842105263165</v>
      </c>
      <c r="Z25" s="120">
        <v>1640</v>
      </c>
      <c r="AA25" s="112">
        <v>550</v>
      </c>
      <c r="AB25" s="112">
        <v>115</v>
      </c>
      <c r="AC25" s="114">
        <f t="shared" si="8"/>
        <v>665</v>
      </c>
      <c r="AD25" s="115">
        <f t="shared" si="9"/>
        <v>0.40548780487804881</v>
      </c>
      <c r="AE25" s="121">
        <f t="shared" si="10"/>
        <v>0.51247520313592287</v>
      </c>
      <c r="AF25" s="112">
        <v>625</v>
      </c>
      <c r="AG25" s="115">
        <f t="shared" si="11"/>
        <v>0.38109756097560976</v>
      </c>
      <c r="AH25" s="122">
        <f t="shared" si="12"/>
        <v>2.8017141290488357</v>
      </c>
      <c r="AI25" s="112">
        <v>260</v>
      </c>
      <c r="AJ25" s="112">
        <v>80</v>
      </c>
      <c r="AK25" s="114">
        <f t="shared" si="13"/>
        <v>340</v>
      </c>
      <c r="AL25" s="115">
        <f t="shared" si="14"/>
        <v>0.2073170731707317</v>
      </c>
      <c r="AM25" s="122">
        <f t="shared" si="15"/>
        <v>3.317763265490929</v>
      </c>
      <c r="AN25" s="112">
        <v>15</v>
      </c>
      <c r="AO25" s="103" t="s">
        <v>5</v>
      </c>
      <c r="AP25" s="79" t="s">
        <v>5</v>
      </c>
      <c r="AQ25" s="214"/>
    </row>
    <row r="26" spans="1:45" s="70" customFormat="1" x14ac:dyDescent="0.2">
      <c r="A26" s="232"/>
      <c r="B26" s="104">
        <v>6020023</v>
      </c>
      <c r="C26" s="105"/>
      <c r="D26" s="106"/>
      <c r="E26" s="107"/>
      <c r="F26" s="107"/>
      <c r="G26" s="108"/>
      <c r="H26" s="109">
        <v>466020023</v>
      </c>
      <c r="I26" s="110">
        <v>0.44</v>
      </c>
      <c r="J26" s="111">
        <f t="shared" si="0"/>
        <v>44</v>
      </c>
      <c r="K26" s="112">
        <v>5332</v>
      </c>
      <c r="L26" s="112">
        <v>5231</v>
      </c>
      <c r="M26" s="113">
        <v>4956</v>
      </c>
      <c r="N26" s="114">
        <f t="shared" si="1"/>
        <v>376</v>
      </c>
      <c r="O26" s="115">
        <f t="shared" si="2"/>
        <v>7.5867635189669089E-2</v>
      </c>
      <c r="P26" s="116">
        <v>12229.4</v>
      </c>
      <c r="Q26" s="117">
        <v>2953</v>
      </c>
      <c r="R26" s="225">
        <v>2824</v>
      </c>
      <c r="S26" s="107">
        <f t="shared" si="3"/>
        <v>129</v>
      </c>
      <c r="T26" s="118">
        <f t="shared" si="4"/>
        <v>4.5679886685552409E-2</v>
      </c>
      <c r="U26" s="112">
        <v>2669</v>
      </c>
      <c r="V26" s="113">
        <v>2654</v>
      </c>
      <c r="W26" s="114">
        <f t="shared" si="5"/>
        <v>15</v>
      </c>
      <c r="X26" s="115">
        <f t="shared" si="6"/>
        <v>5.6518462697814622E-3</v>
      </c>
      <c r="Y26" s="119">
        <f t="shared" si="7"/>
        <v>60.659090909090907</v>
      </c>
      <c r="Z26" s="120">
        <v>1820</v>
      </c>
      <c r="AA26" s="112">
        <v>560</v>
      </c>
      <c r="AB26" s="112">
        <v>90</v>
      </c>
      <c r="AC26" s="114">
        <f t="shared" si="8"/>
        <v>650</v>
      </c>
      <c r="AD26" s="115">
        <f t="shared" si="9"/>
        <v>0.35714285714285715</v>
      </c>
      <c r="AE26" s="121">
        <f t="shared" si="10"/>
        <v>0.4513745075955497</v>
      </c>
      <c r="AF26" s="112">
        <v>640</v>
      </c>
      <c r="AG26" s="115">
        <f t="shared" si="11"/>
        <v>0.35164835164835168</v>
      </c>
      <c r="AH26" s="122">
        <f t="shared" si="12"/>
        <v>2.5852124394282705</v>
      </c>
      <c r="AI26" s="112">
        <v>490</v>
      </c>
      <c r="AJ26" s="112">
        <v>20</v>
      </c>
      <c r="AK26" s="114">
        <f t="shared" si="13"/>
        <v>510</v>
      </c>
      <c r="AL26" s="115">
        <f t="shared" si="14"/>
        <v>0.28021978021978022</v>
      </c>
      <c r="AM26" s="122">
        <f t="shared" si="15"/>
        <v>4.4844492489602672</v>
      </c>
      <c r="AN26" s="112">
        <v>20</v>
      </c>
      <c r="AO26" s="103" t="s">
        <v>5</v>
      </c>
      <c r="AP26" s="79" t="s">
        <v>5</v>
      </c>
      <c r="AQ26" s="214"/>
    </row>
    <row r="27" spans="1:45" s="70" customFormat="1" x14ac:dyDescent="0.2">
      <c r="A27" s="232"/>
      <c r="B27" s="104">
        <v>6020024</v>
      </c>
      <c r="C27" s="105"/>
      <c r="D27" s="106"/>
      <c r="E27" s="107"/>
      <c r="F27" s="107"/>
      <c r="G27" s="108"/>
      <c r="H27" s="109">
        <v>466020024</v>
      </c>
      <c r="I27" s="110">
        <v>0.99</v>
      </c>
      <c r="J27" s="111">
        <f t="shared" si="0"/>
        <v>99</v>
      </c>
      <c r="K27" s="112">
        <v>1107</v>
      </c>
      <c r="L27" s="112">
        <v>1163</v>
      </c>
      <c r="M27" s="113">
        <v>762</v>
      </c>
      <c r="N27" s="114">
        <f t="shared" si="1"/>
        <v>345</v>
      </c>
      <c r="O27" s="115">
        <f t="shared" si="2"/>
        <v>0.452755905511811</v>
      </c>
      <c r="P27" s="116">
        <v>1118.5</v>
      </c>
      <c r="Q27" s="117">
        <v>656</v>
      </c>
      <c r="R27" s="225">
        <v>222</v>
      </c>
      <c r="S27" s="107">
        <f t="shared" si="3"/>
        <v>434</v>
      </c>
      <c r="T27" s="118">
        <f t="shared" si="4"/>
        <v>1.954954954954955</v>
      </c>
      <c r="U27" s="112">
        <v>520</v>
      </c>
      <c r="V27" s="113">
        <v>201</v>
      </c>
      <c r="W27" s="114">
        <f t="shared" si="5"/>
        <v>319</v>
      </c>
      <c r="X27" s="115">
        <f t="shared" si="6"/>
        <v>1.5870646766169154</v>
      </c>
      <c r="Y27" s="119">
        <f t="shared" si="7"/>
        <v>5.2525252525252526</v>
      </c>
      <c r="Z27" s="120">
        <v>545</v>
      </c>
      <c r="AA27" s="112">
        <v>290</v>
      </c>
      <c r="AB27" s="112">
        <v>0</v>
      </c>
      <c r="AC27" s="114">
        <f t="shared" si="8"/>
        <v>290</v>
      </c>
      <c r="AD27" s="115">
        <f t="shared" si="9"/>
        <v>0.5321100917431193</v>
      </c>
      <c r="AE27" s="121">
        <f t="shared" si="10"/>
        <v>0.6725066058120851</v>
      </c>
      <c r="AF27" s="112">
        <v>60</v>
      </c>
      <c r="AG27" s="115">
        <f t="shared" si="11"/>
        <v>0.11009174311926606</v>
      </c>
      <c r="AH27" s="122">
        <f t="shared" si="12"/>
        <v>0.80936123390357551</v>
      </c>
      <c r="AI27" s="112">
        <v>170</v>
      </c>
      <c r="AJ27" s="112">
        <v>10</v>
      </c>
      <c r="AK27" s="114">
        <f t="shared" si="13"/>
        <v>180</v>
      </c>
      <c r="AL27" s="115">
        <f t="shared" si="14"/>
        <v>0.33027522935779818</v>
      </c>
      <c r="AM27" s="122">
        <f t="shared" si="15"/>
        <v>5.2855030543600776</v>
      </c>
      <c r="AN27" s="112">
        <v>10</v>
      </c>
      <c r="AO27" s="103" t="s">
        <v>5</v>
      </c>
      <c r="AP27" s="79" t="s">
        <v>5</v>
      </c>
      <c r="AQ27" s="214"/>
    </row>
    <row r="28" spans="1:45" s="70" customFormat="1" x14ac:dyDescent="0.2">
      <c r="A28" s="232"/>
      <c r="B28" s="104">
        <v>6020025</v>
      </c>
      <c r="C28" s="105"/>
      <c r="D28" s="106"/>
      <c r="E28" s="107"/>
      <c r="F28" s="107"/>
      <c r="G28" s="108"/>
      <c r="H28" s="109">
        <v>466020025</v>
      </c>
      <c r="I28" s="110">
        <v>1.05</v>
      </c>
      <c r="J28" s="111">
        <f t="shared" si="0"/>
        <v>105</v>
      </c>
      <c r="K28" s="112">
        <v>3793</v>
      </c>
      <c r="L28" s="112">
        <v>3245</v>
      </c>
      <c r="M28" s="113">
        <v>3115</v>
      </c>
      <c r="N28" s="114">
        <f t="shared" si="1"/>
        <v>678</v>
      </c>
      <c r="O28" s="115">
        <f t="shared" si="2"/>
        <v>0.21765650080256821</v>
      </c>
      <c r="P28" s="116">
        <v>3613.4</v>
      </c>
      <c r="Q28" s="117">
        <v>1720</v>
      </c>
      <c r="R28" s="225">
        <v>1274</v>
      </c>
      <c r="S28" s="107">
        <f t="shared" si="3"/>
        <v>446</v>
      </c>
      <c r="T28" s="118">
        <f t="shared" si="4"/>
        <v>0.35007849293563581</v>
      </c>
      <c r="U28" s="112">
        <v>1332</v>
      </c>
      <c r="V28" s="113">
        <v>1115</v>
      </c>
      <c r="W28" s="114">
        <f t="shared" si="5"/>
        <v>217</v>
      </c>
      <c r="X28" s="115">
        <f t="shared" si="6"/>
        <v>0.19461883408071748</v>
      </c>
      <c r="Y28" s="119">
        <f t="shared" si="7"/>
        <v>12.685714285714285</v>
      </c>
      <c r="Z28" s="120">
        <v>990</v>
      </c>
      <c r="AA28" s="112">
        <v>390</v>
      </c>
      <c r="AB28" s="112">
        <v>60</v>
      </c>
      <c r="AC28" s="114">
        <f t="shared" si="8"/>
        <v>450</v>
      </c>
      <c r="AD28" s="115">
        <f t="shared" si="9"/>
        <v>0.45454545454545453</v>
      </c>
      <c r="AE28" s="121">
        <f t="shared" si="10"/>
        <v>0.57447664603069959</v>
      </c>
      <c r="AF28" s="112">
        <v>245</v>
      </c>
      <c r="AG28" s="115">
        <f t="shared" si="11"/>
        <v>0.24747474747474749</v>
      </c>
      <c r="AH28" s="122">
        <f t="shared" si="12"/>
        <v>1.8193595750332479</v>
      </c>
      <c r="AI28" s="112">
        <v>260</v>
      </c>
      <c r="AJ28" s="112">
        <v>40</v>
      </c>
      <c r="AK28" s="114">
        <f t="shared" si="13"/>
        <v>300</v>
      </c>
      <c r="AL28" s="115">
        <f t="shared" si="14"/>
        <v>0.30303030303030304</v>
      </c>
      <c r="AM28" s="122">
        <f t="shared" si="15"/>
        <v>4.849493543141822</v>
      </c>
      <c r="AN28" s="112">
        <v>0</v>
      </c>
      <c r="AO28" s="103" t="s">
        <v>5</v>
      </c>
      <c r="AP28" s="79" t="s">
        <v>5</v>
      </c>
      <c r="AQ28" s="214"/>
      <c r="AS28" s="284"/>
    </row>
    <row r="29" spans="1:45" s="70" customFormat="1" x14ac:dyDescent="0.2">
      <c r="A29" s="232"/>
      <c r="B29" s="104">
        <v>6020026</v>
      </c>
      <c r="C29" s="105"/>
      <c r="D29" s="106"/>
      <c r="E29" s="107"/>
      <c r="F29" s="107"/>
      <c r="G29" s="108"/>
      <c r="H29" s="109">
        <v>466020026</v>
      </c>
      <c r="I29" s="110">
        <v>0.57999999999999996</v>
      </c>
      <c r="J29" s="111">
        <f t="shared" si="0"/>
        <v>57.999999999999993</v>
      </c>
      <c r="K29" s="112">
        <v>2061</v>
      </c>
      <c r="L29" s="112">
        <v>1838</v>
      </c>
      <c r="M29" s="113">
        <v>1819</v>
      </c>
      <c r="N29" s="114">
        <f t="shared" si="1"/>
        <v>242</v>
      </c>
      <c r="O29" s="115">
        <f t="shared" si="2"/>
        <v>0.13304013194062672</v>
      </c>
      <c r="P29" s="116">
        <v>3573.8</v>
      </c>
      <c r="Q29" s="117">
        <v>953</v>
      </c>
      <c r="R29" s="225">
        <v>826</v>
      </c>
      <c r="S29" s="107">
        <f t="shared" si="3"/>
        <v>127</v>
      </c>
      <c r="T29" s="118">
        <f t="shared" si="4"/>
        <v>0.15375302663438256</v>
      </c>
      <c r="U29" s="112">
        <v>744</v>
      </c>
      <c r="V29" s="113">
        <v>726</v>
      </c>
      <c r="W29" s="114">
        <f t="shared" si="5"/>
        <v>18</v>
      </c>
      <c r="X29" s="115">
        <f t="shared" si="6"/>
        <v>2.4793388429752067E-2</v>
      </c>
      <c r="Y29" s="119">
        <f t="shared" si="7"/>
        <v>12.827586206896553</v>
      </c>
      <c r="Z29" s="120">
        <v>565</v>
      </c>
      <c r="AA29" s="112">
        <v>200</v>
      </c>
      <c r="AB29" s="112">
        <v>75</v>
      </c>
      <c r="AC29" s="114">
        <f t="shared" si="8"/>
        <v>275</v>
      </c>
      <c r="AD29" s="115">
        <f t="shared" si="9"/>
        <v>0.48672566371681414</v>
      </c>
      <c r="AE29" s="121">
        <f t="shared" si="10"/>
        <v>0.6151475590240234</v>
      </c>
      <c r="AF29" s="112">
        <v>190</v>
      </c>
      <c r="AG29" s="115">
        <f t="shared" si="11"/>
        <v>0.33628318584070799</v>
      </c>
      <c r="AH29" s="122">
        <f t="shared" si="12"/>
        <v>2.4722523826169689</v>
      </c>
      <c r="AI29" s="112">
        <v>95</v>
      </c>
      <c r="AJ29" s="112">
        <v>0</v>
      </c>
      <c r="AK29" s="114">
        <f t="shared" si="13"/>
        <v>95</v>
      </c>
      <c r="AL29" s="115">
        <f t="shared" si="14"/>
        <v>0.16814159292035399</v>
      </c>
      <c r="AM29" s="122">
        <f t="shared" si="15"/>
        <v>2.6908251783627635</v>
      </c>
      <c r="AN29" s="112">
        <v>0</v>
      </c>
      <c r="AO29" s="103" t="s">
        <v>5</v>
      </c>
      <c r="AP29" s="79" t="s">
        <v>5</v>
      </c>
      <c r="AQ29" s="214"/>
      <c r="AS29" s="284"/>
    </row>
    <row r="30" spans="1:45" s="70" customFormat="1" x14ac:dyDescent="0.2">
      <c r="A30" s="232"/>
      <c r="B30" s="104">
        <v>6020027</v>
      </c>
      <c r="C30" s="105"/>
      <c r="D30" s="106"/>
      <c r="E30" s="107"/>
      <c r="F30" s="107"/>
      <c r="G30" s="108"/>
      <c r="H30" s="109">
        <v>466020027</v>
      </c>
      <c r="I30" s="110">
        <v>0.6</v>
      </c>
      <c r="J30" s="111">
        <f t="shared" si="0"/>
        <v>60</v>
      </c>
      <c r="K30" s="112">
        <v>1425</v>
      </c>
      <c r="L30" s="112">
        <v>1409</v>
      </c>
      <c r="M30" s="113">
        <v>1459</v>
      </c>
      <c r="N30" s="114">
        <f t="shared" si="1"/>
        <v>-34</v>
      </c>
      <c r="O30" s="115">
        <f t="shared" si="2"/>
        <v>-2.3303632625085675E-2</v>
      </c>
      <c r="P30" s="116">
        <v>2369.5</v>
      </c>
      <c r="Q30" s="117">
        <v>671</v>
      </c>
      <c r="R30" s="225">
        <v>645</v>
      </c>
      <c r="S30" s="107">
        <f t="shared" si="3"/>
        <v>26</v>
      </c>
      <c r="T30" s="118">
        <f t="shared" si="4"/>
        <v>4.0310077519379844E-2</v>
      </c>
      <c r="U30" s="112">
        <v>568</v>
      </c>
      <c r="V30" s="113">
        <v>590</v>
      </c>
      <c r="W30" s="114">
        <f t="shared" si="5"/>
        <v>-22</v>
      </c>
      <c r="X30" s="115">
        <f t="shared" si="6"/>
        <v>-3.7288135593220341E-2</v>
      </c>
      <c r="Y30" s="119">
        <f t="shared" si="7"/>
        <v>9.4666666666666668</v>
      </c>
      <c r="Z30" s="120">
        <v>695</v>
      </c>
      <c r="AA30" s="112">
        <v>340</v>
      </c>
      <c r="AB30" s="112">
        <v>90</v>
      </c>
      <c r="AC30" s="114">
        <f t="shared" si="8"/>
        <v>430</v>
      </c>
      <c r="AD30" s="115">
        <f t="shared" si="9"/>
        <v>0.61870503597122306</v>
      </c>
      <c r="AE30" s="121">
        <f t="shared" si="10"/>
        <v>0.78194950668351348</v>
      </c>
      <c r="AF30" s="112">
        <v>150</v>
      </c>
      <c r="AG30" s="115">
        <f t="shared" si="11"/>
        <v>0.21582733812949639</v>
      </c>
      <c r="AH30" s="122">
        <f t="shared" si="12"/>
        <v>1.5866973830124051</v>
      </c>
      <c r="AI30" s="112">
        <v>115</v>
      </c>
      <c r="AJ30" s="112">
        <v>0</v>
      </c>
      <c r="AK30" s="114">
        <f t="shared" si="13"/>
        <v>115</v>
      </c>
      <c r="AL30" s="115">
        <f t="shared" si="14"/>
        <v>0.16546762589928057</v>
      </c>
      <c r="AM30" s="122">
        <f t="shared" si="15"/>
        <v>2.6480328052119733</v>
      </c>
      <c r="AN30" s="112">
        <v>0</v>
      </c>
      <c r="AO30" s="103" t="s">
        <v>5</v>
      </c>
      <c r="AP30" s="79" t="s">
        <v>5</v>
      </c>
      <c r="AQ30" s="214"/>
      <c r="AS30" s="284"/>
    </row>
    <row r="31" spans="1:45" s="70" customFormat="1" x14ac:dyDescent="0.2">
      <c r="A31" s="232"/>
      <c r="B31" s="104">
        <v>6020028</v>
      </c>
      <c r="C31" s="105"/>
      <c r="D31" s="106"/>
      <c r="E31" s="107"/>
      <c r="F31" s="107"/>
      <c r="G31" s="108"/>
      <c r="H31" s="109">
        <v>466020028</v>
      </c>
      <c r="I31" s="110">
        <v>0.56999999999999995</v>
      </c>
      <c r="J31" s="111">
        <f t="shared" si="0"/>
        <v>56.999999999999993</v>
      </c>
      <c r="K31" s="112">
        <v>5038</v>
      </c>
      <c r="L31" s="112">
        <v>4868</v>
      </c>
      <c r="M31" s="113">
        <v>4696</v>
      </c>
      <c r="N31" s="114">
        <f t="shared" si="1"/>
        <v>342</v>
      </c>
      <c r="O31" s="115">
        <f t="shared" si="2"/>
        <v>7.2827938671209541E-2</v>
      </c>
      <c r="P31" s="116">
        <v>8876</v>
      </c>
      <c r="Q31" s="117">
        <v>2060</v>
      </c>
      <c r="R31" s="225">
        <v>1922</v>
      </c>
      <c r="S31" s="107">
        <f t="shared" si="3"/>
        <v>138</v>
      </c>
      <c r="T31" s="118">
        <f t="shared" si="4"/>
        <v>7.1800208116545264E-2</v>
      </c>
      <c r="U31" s="112">
        <v>1793</v>
      </c>
      <c r="V31" s="113">
        <v>1756</v>
      </c>
      <c r="W31" s="114">
        <f t="shared" si="5"/>
        <v>37</v>
      </c>
      <c r="X31" s="115">
        <f t="shared" si="6"/>
        <v>2.1070615034168565E-2</v>
      </c>
      <c r="Y31" s="119">
        <f t="shared" si="7"/>
        <v>31.456140350877195</v>
      </c>
      <c r="Z31" s="120">
        <v>2255</v>
      </c>
      <c r="AA31" s="112">
        <v>905</v>
      </c>
      <c r="AB31" s="112">
        <v>265</v>
      </c>
      <c r="AC31" s="114">
        <f t="shared" si="8"/>
        <v>1170</v>
      </c>
      <c r="AD31" s="115">
        <f t="shared" si="9"/>
        <v>0.51884700665188466</v>
      </c>
      <c r="AE31" s="121">
        <f t="shared" si="10"/>
        <v>0.65574407400577406</v>
      </c>
      <c r="AF31" s="112">
        <v>735</v>
      </c>
      <c r="AG31" s="115">
        <f t="shared" si="11"/>
        <v>0.32594235033259422</v>
      </c>
      <c r="AH31" s="122">
        <f t="shared" si="12"/>
        <v>2.3962296841901312</v>
      </c>
      <c r="AI31" s="112">
        <v>260</v>
      </c>
      <c r="AJ31" s="112">
        <v>65</v>
      </c>
      <c r="AK31" s="114">
        <f t="shared" si="13"/>
        <v>325</v>
      </c>
      <c r="AL31" s="115">
        <f t="shared" si="14"/>
        <v>0.14412416851441243</v>
      </c>
      <c r="AM31" s="122">
        <f t="shared" si="15"/>
        <v>2.3064664412503788</v>
      </c>
      <c r="AN31" s="112">
        <v>25</v>
      </c>
      <c r="AO31" s="103" t="s">
        <v>5</v>
      </c>
      <c r="AP31" s="79" t="s">
        <v>5</v>
      </c>
      <c r="AQ31" s="214"/>
      <c r="AS31" s="284"/>
    </row>
    <row r="32" spans="1:45" s="70" customFormat="1" x14ac:dyDescent="0.2">
      <c r="A32" s="234" t="s">
        <v>139</v>
      </c>
      <c r="B32" s="146">
        <v>6020029</v>
      </c>
      <c r="C32" s="147"/>
      <c r="D32" s="148"/>
      <c r="E32" s="149"/>
      <c r="F32" s="149"/>
      <c r="G32" s="150"/>
      <c r="H32" s="151">
        <v>466020029</v>
      </c>
      <c r="I32" s="152">
        <v>0.7</v>
      </c>
      <c r="J32" s="153">
        <f t="shared" si="0"/>
        <v>70</v>
      </c>
      <c r="K32" s="154">
        <v>5271</v>
      </c>
      <c r="L32" s="154">
        <v>5172</v>
      </c>
      <c r="M32" s="155">
        <v>5121</v>
      </c>
      <c r="N32" s="156">
        <f t="shared" si="1"/>
        <v>150</v>
      </c>
      <c r="O32" s="157">
        <f t="shared" si="2"/>
        <v>2.9291154071470416E-2</v>
      </c>
      <c r="P32" s="158">
        <v>7552.7</v>
      </c>
      <c r="Q32" s="159">
        <v>1920</v>
      </c>
      <c r="R32" s="227">
        <v>2013</v>
      </c>
      <c r="S32" s="149">
        <f t="shared" si="3"/>
        <v>-93</v>
      </c>
      <c r="T32" s="160">
        <f t="shared" si="4"/>
        <v>-4.6199701937406856E-2</v>
      </c>
      <c r="U32" s="154">
        <v>1816</v>
      </c>
      <c r="V32" s="155">
        <v>1923</v>
      </c>
      <c r="W32" s="156">
        <f t="shared" si="5"/>
        <v>-107</v>
      </c>
      <c r="X32" s="157">
        <f t="shared" si="6"/>
        <v>-5.5642225689027561E-2</v>
      </c>
      <c r="Y32" s="161">
        <f t="shared" si="7"/>
        <v>25.942857142857143</v>
      </c>
      <c r="Z32" s="162">
        <v>2450</v>
      </c>
      <c r="AA32" s="154">
        <v>1285</v>
      </c>
      <c r="AB32" s="154">
        <v>355</v>
      </c>
      <c r="AC32" s="156">
        <f t="shared" si="8"/>
        <v>1640</v>
      </c>
      <c r="AD32" s="157">
        <f t="shared" si="9"/>
        <v>0.66938775510204085</v>
      </c>
      <c r="AE32" s="163">
        <f t="shared" si="10"/>
        <v>0.84600479137908746</v>
      </c>
      <c r="AF32" s="154">
        <v>635</v>
      </c>
      <c r="AG32" s="157">
        <f t="shared" si="11"/>
        <v>0.25918367346938775</v>
      </c>
      <c r="AH32" s="164">
        <f t="shared" si="12"/>
        <v>1.905440061382176</v>
      </c>
      <c r="AI32" s="154">
        <v>125</v>
      </c>
      <c r="AJ32" s="154">
        <v>30</v>
      </c>
      <c r="AK32" s="156">
        <f t="shared" si="13"/>
        <v>155</v>
      </c>
      <c r="AL32" s="157">
        <f t="shared" si="14"/>
        <v>6.3265306122448975E-2</v>
      </c>
      <c r="AM32" s="164">
        <f t="shared" si="15"/>
        <v>1.0124554887008335</v>
      </c>
      <c r="AN32" s="154">
        <v>15</v>
      </c>
      <c r="AO32" s="145" t="s">
        <v>6</v>
      </c>
      <c r="AP32" s="77" t="s">
        <v>7</v>
      </c>
      <c r="AQ32" s="214" t="s">
        <v>132</v>
      </c>
      <c r="AS32" s="284"/>
    </row>
    <row r="33" spans="1:45" s="70" customFormat="1" x14ac:dyDescent="0.2">
      <c r="A33" s="233"/>
      <c r="B33" s="124">
        <v>6020030</v>
      </c>
      <c r="C33" s="125"/>
      <c r="D33" s="126"/>
      <c r="E33" s="127"/>
      <c r="F33" s="127"/>
      <c r="G33" s="128"/>
      <c r="H33" s="129">
        <v>466020030</v>
      </c>
      <c r="I33" s="130">
        <v>1</v>
      </c>
      <c r="J33" s="131">
        <f t="shared" si="0"/>
        <v>100</v>
      </c>
      <c r="K33" s="132">
        <v>3886</v>
      </c>
      <c r="L33" s="132">
        <v>3867</v>
      </c>
      <c r="M33" s="133">
        <v>3774</v>
      </c>
      <c r="N33" s="134">
        <f t="shared" si="1"/>
        <v>112</v>
      </c>
      <c r="O33" s="135">
        <f t="shared" si="2"/>
        <v>2.96767355590885E-2</v>
      </c>
      <c r="P33" s="136">
        <v>3882.5</v>
      </c>
      <c r="Q33" s="137">
        <v>1484</v>
      </c>
      <c r="R33" s="226">
        <v>1477</v>
      </c>
      <c r="S33" s="127">
        <f t="shared" si="3"/>
        <v>7</v>
      </c>
      <c r="T33" s="138">
        <f t="shared" si="4"/>
        <v>4.7393364928909956E-3</v>
      </c>
      <c r="U33" s="132">
        <v>1455</v>
      </c>
      <c r="V33" s="133">
        <v>1442</v>
      </c>
      <c r="W33" s="134">
        <f t="shared" si="5"/>
        <v>13</v>
      </c>
      <c r="X33" s="135">
        <f t="shared" si="6"/>
        <v>9.0152565880721215E-3</v>
      </c>
      <c r="Y33" s="139">
        <f t="shared" si="7"/>
        <v>14.55</v>
      </c>
      <c r="Z33" s="140">
        <v>2215</v>
      </c>
      <c r="AA33" s="132">
        <v>1295</v>
      </c>
      <c r="AB33" s="132">
        <v>315</v>
      </c>
      <c r="AC33" s="134">
        <f t="shared" si="8"/>
        <v>1610</v>
      </c>
      <c r="AD33" s="135">
        <f t="shared" si="9"/>
        <v>0.72686230248306993</v>
      </c>
      <c r="AE33" s="141">
        <f t="shared" si="10"/>
        <v>0.91864391884457686</v>
      </c>
      <c r="AF33" s="132">
        <v>415</v>
      </c>
      <c r="AG33" s="135">
        <f t="shared" si="11"/>
        <v>0.18735891647855529</v>
      </c>
      <c r="AH33" s="142">
        <f t="shared" si="12"/>
        <v>1.3774061480672775</v>
      </c>
      <c r="AI33" s="132">
        <v>125</v>
      </c>
      <c r="AJ33" s="132">
        <v>60</v>
      </c>
      <c r="AK33" s="134">
        <f t="shared" si="13"/>
        <v>185</v>
      </c>
      <c r="AL33" s="135">
        <f t="shared" si="14"/>
        <v>8.35214446952596E-2</v>
      </c>
      <c r="AM33" s="142">
        <f t="shared" si="15"/>
        <v>1.3366211323196762</v>
      </c>
      <c r="AN33" s="132">
        <v>10</v>
      </c>
      <c r="AO33" s="123" t="s">
        <v>7</v>
      </c>
      <c r="AP33" s="77" t="s">
        <v>7</v>
      </c>
      <c r="AQ33" s="214"/>
      <c r="AS33" s="284"/>
    </row>
    <row r="34" spans="1:45" s="70" customFormat="1" x14ac:dyDescent="0.2">
      <c r="A34" s="233"/>
      <c r="B34" s="124">
        <v>6020031</v>
      </c>
      <c r="C34" s="125"/>
      <c r="D34" s="126"/>
      <c r="E34" s="127"/>
      <c r="F34" s="127"/>
      <c r="G34" s="128"/>
      <c r="H34" s="129">
        <v>466020031</v>
      </c>
      <c r="I34" s="130">
        <v>2.59</v>
      </c>
      <c r="J34" s="131">
        <f t="shared" ref="J34:J65" si="16">I34*100</f>
        <v>259</v>
      </c>
      <c r="K34" s="132">
        <v>2408</v>
      </c>
      <c r="L34" s="132">
        <v>2278</v>
      </c>
      <c r="M34" s="133">
        <v>2168</v>
      </c>
      <c r="N34" s="134">
        <f t="shared" ref="N34:N57" si="17">K34-M34</f>
        <v>240</v>
      </c>
      <c r="O34" s="135">
        <f t="shared" ref="O34:O57" si="18">(K34-M34)/M34</f>
        <v>0.11070110701107011</v>
      </c>
      <c r="P34" s="136">
        <v>929.6</v>
      </c>
      <c r="Q34" s="137">
        <v>950</v>
      </c>
      <c r="R34" s="226">
        <v>952</v>
      </c>
      <c r="S34" s="127">
        <f t="shared" ref="S34:S57" si="19">Q34-R34</f>
        <v>-2</v>
      </c>
      <c r="T34" s="138">
        <f t="shared" ref="T34:T57" si="20">S34/R34</f>
        <v>-2.1008403361344537E-3</v>
      </c>
      <c r="U34" s="132">
        <v>937</v>
      </c>
      <c r="V34" s="133">
        <v>935</v>
      </c>
      <c r="W34" s="134">
        <f t="shared" ref="W34:W57" si="21">U34-V34</f>
        <v>2</v>
      </c>
      <c r="X34" s="135">
        <f t="shared" ref="X34:X57" si="22">(U34-V34)/V34</f>
        <v>2.1390374331550803E-3</v>
      </c>
      <c r="Y34" s="139">
        <f t="shared" ref="Y34:Y57" si="23">U34/J34</f>
        <v>3.6177606177606179</v>
      </c>
      <c r="Z34" s="140">
        <v>1210</v>
      </c>
      <c r="AA34" s="132">
        <v>815</v>
      </c>
      <c r="AB34" s="132">
        <v>140</v>
      </c>
      <c r="AC34" s="134">
        <f t="shared" ref="AC34:AC57" si="24">AA34+AB34</f>
        <v>955</v>
      </c>
      <c r="AD34" s="135">
        <f t="shared" ref="AD34:AD57" si="25">AC34/Z34</f>
        <v>0.78925619834710747</v>
      </c>
      <c r="AE34" s="141">
        <f t="shared" ref="AE34:AE57" si="26">AD34/0.791234</f>
        <v>0.99750035810785109</v>
      </c>
      <c r="AF34" s="132">
        <v>165</v>
      </c>
      <c r="AG34" s="135">
        <f t="shared" ref="AG34:AG57" si="27">AF34/Z34</f>
        <v>0.13636363636363635</v>
      </c>
      <c r="AH34" s="142">
        <f t="shared" ref="AH34:AH57" si="28">AG34/0.136023</f>
        <v>1.002504255630565</v>
      </c>
      <c r="AI34" s="132">
        <v>40</v>
      </c>
      <c r="AJ34" s="132">
        <v>15</v>
      </c>
      <c r="AK34" s="134">
        <f t="shared" ref="AK34:AK57" si="29">AI34+AJ34</f>
        <v>55</v>
      </c>
      <c r="AL34" s="135">
        <f t="shared" ref="AL34:AL57" si="30">AK34/Z34</f>
        <v>4.5454545454545456E-2</v>
      </c>
      <c r="AM34" s="142">
        <f t="shared" ref="AM34:AM57" si="31">AL34/0.062487</f>
        <v>0.72742403147127332</v>
      </c>
      <c r="AN34" s="132">
        <v>35</v>
      </c>
      <c r="AO34" s="123" t="s">
        <v>7</v>
      </c>
      <c r="AP34" s="77" t="s">
        <v>7</v>
      </c>
      <c r="AQ34" s="214"/>
      <c r="AS34" s="284"/>
    </row>
    <row r="35" spans="1:45" s="70" customFormat="1" x14ac:dyDescent="0.2">
      <c r="A35" s="234" t="s">
        <v>140</v>
      </c>
      <c r="B35" s="146">
        <v>6020032</v>
      </c>
      <c r="C35" s="147"/>
      <c r="D35" s="148"/>
      <c r="E35" s="149"/>
      <c r="F35" s="149"/>
      <c r="G35" s="150"/>
      <c r="H35" s="151">
        <v>466020032</v>
      </c>
      <c r="I35" s="152">
        <v>2.1800000000000002</v>
      </c>
      <c r="J35" s="153">
        <f t="shared" si="16"/>
        <v>218.00000000000003</v>
      </c>
      <c r="K35" s="154">
        <v>6384</v>
      </c>
      <c r="L35" s="154">
        <v>5806</v>
      </c>
      <c r="M35" s="155">
        <v>5870</v>
      </c>
      <c r="N35" s="156">
        <f t="shared" si="17"/>
        <v>514</v>
      </c>
      <c r="O35" s="157">
        <f t="shared" si="18"/>
        <v>8.7563884156729124E-2</v>
      </c>
      <c r="P35" s="158">
        <v>2931.4</v>
      </c>
      <c r="Q35" s="159">
        <v>2371</v>
      </c>
      <c r="R35" s="227">
        <v>2439</v>
      </c>
      <c r="S35" s="149">
        <f t="shared" si="19"/>
        <v>-68</v>
      </c>
      <c r="T35" s="160">
        <f t="shared" si="20"/>
        <v>-2.7880278802788028E-2</v>
      </c>
      <c r="U35" s="154">
        <v>2209</v>
      </c>
      <c r="V35" s="155">
        <v>2323</v>
      </c>
      <c r="W35" s="156">
        <f t="shared" si="21"/>
        <v>-114</v>
      </c>
      <c r="X35" s="157">
        <f t="shared" si="22"/>
        <v>-4.9074472664657767E-2</v>
      </c>
      <c r="Y35" s="161">
        <f t="shared" si="23"/>
        <v>10.133027522935778</v>
      </c>
      <c r="Z35" s="162">
        <v>2640</v>
      </c>
      <c r="AA35" s="154">
        <v>1610</v>
      </c>
      <c r="AB35" s="154">
        <v>325</v>
      </c>
      <c r="AC35" s="156">
        <f t="shared" si="24"/>
        <v>1935</v>
      </c>
      <c r="AD35" s="157">
        <f t="shared" si="25"/>
        <v>0.73295454545454541</v>
      </c>
      <c r="AE35" s="163">
        <f t="shared" si="26"/>
        <v>0.92634359172450298</v>
      </c>
      <c r="AF35" s="154">
        <v>565</v>
      </c>
      <c r="AG35" s="157">
        <f t="shared" si="27"/>
        <v>0.21401515151515152</v>
      </c>
      <c r="AH35" s="164">
        <f t="shared" si="28"/>
        <v>1.5733747345313036</v>
      </c>
      <c r="AI35" s="154">
        <v>100</v>
      </c>
      <c r="AJ35" s="154">
        <v>20</v>
      </c>
      <c r="AK35" s="156">
        <f t="shared" si="29"/>
        <v>120</v>
      </c>
      <c r="AL35" s="157">
        <f t="shared" si="30"/>
        <v>4.5454545454545456E-2</v>
      </c>
      <c r="AM35" s="164">
        <f t="shared" si="31"/>
        <v>0.72742403147127332</v>
      </c>
      <c r="AN35" s="154">
        <v>15</v>
      </c>
      <c r="AO35" s="145" t="s">
        <v>6</v>
      </c>
      <c r="AP35" s="77" t="s">
        <v>7</v>
      </c>
      <c r="AQ35" s="214" t="s">
        <v>94</v>
      </c>
      <c r="AS35" s="284"/>
    </row>
    <row r="36" spans="1:45" s="70" customFormat="1" x14ac:dyDescent="0.2">
      <c r="A36" s="233" t="s">
        <v>117</v>
      </c>
      <c r="B36" s="124">
        <v>6020033</v>
      </c>
      <c r="C36" s="125"/>
      <c r="D36" s="126"/>
      <c r="E36" s="127"/>
      <c r="F36" s="127"/>
      <c r="G36" s="128"/>
      <c r="H36" s="129">
        <v>466020033</v>
      </c>
      <c r="I36" s="130">
        <v>0.95</v>
      </c>
      <c r="J36" s="131">
        <f t="shared" si="16"/>
        <v>95</v>
      </c>
      <c r="K36" s="132">
        <v>1013</v>
      </c>
      <c r="L36" s="132">
        <v>991</v>
      </c>
      <c r="M36" s="133">
        <v>959</v>
      </c>
      <c r="N36" s="134">
        <f t="shared" si="17"/>
        <v>54</v>
      </c>
      <c r="O36" s="135">
        <f t="shared" si="18"/>
        <v>5.6308654848800835E-2</v>
      </c>
      <c r="P36" s="136">
        <v>1063.3</v>
      </c>
      <c r="Q36" s="137">
        <v>353</v>
      </c>
      <c r="R36" s="226">
        <v>339</v>
      </c>
      <c r="S36" s="127">
        <f t="shared" si="19"/>
        <v>14</v>
      </c>
      <c r="T36" s="138">
        <f t="shared" si="20"/>
        <v>4.1297935103244837E-2</v>
      </c>
      <c r="U36" s="132">
        <v>300</v>
      </c>
      <c r="V36" s="133">
        <v>317</v>
      </c>
      <c r="W36" s="134">
        <f t="shared" si="21"/>
        <v>-17</v>
      </c>
      <c r="X36" s="135">
        <f t="shared" si="22"/>
        <v>-5.362776025236593E-2</v>
      </c>
      <c r="Y36" s="139">
        <f t="shared" si="23"/>
        <v>3.1578947368421053</v>
      </c>
      <c r="Z36" s="140">
        <v>270</v>
      </c>
      <c r="AA36" s="132">
        <v>170</v>
      </c>
      <c r="AB36" s="132">
        <v>55</v>
      </c>
      <c r="AC36" s="134">
        <f t="shared" si="24"/>
        <v>225</v>
      </c>
      <c r="AD36" s="135">
        <f t="shared" si="25"/>
        <v>0.83333333333333337</v>
      </c>
      <c r="AE36" s="141">
        <f t="shared" si="26"/>
        <v>1.053207184389616</v>
      </c>
      <c r="AF36" s="132">
        <v>35</v>
      </c>
      <c r="AG36" s="135">
        <f t="shared" si="27"/>
        <v>0.12962962962962962</v>
      </c>
      <c r="AH36" s="142">
        <f t="shared" si="28"/>
        <v>0.95299787263646307</v>
      </c>
      <c r="AI36" s="132">
        <v>0</v>
      </c>
      <c r="AJ36" s="132">
        <v>0</v>
      </c>
      <c r="AK36" s="134">
        <f t="shared" si="29"/>
        <v>0</v>
      </c>
      <c r="AL36" s="135">
        <f t="shared" si="30"/>
        <v>0</v>
      </c>
      <c r="AM36" s="142">
        <f t="shared" si="31"/>
        <v>0</v>
      </c>
      <c r="AN36" s="132">
        <v>0</v>
      </c>
      <c r="AO36" s="123" t="s">
        <v>7</v>
      </c>
      <c r="AP36" s="79" t="s">
        <v>5</v>
      </c>
      <c r="AQ36" s="214" t="s">
        <v>118</v>
      </c>
      <c r="AS36" s="284"/>
    </row>
    <row r="37" spans="1:45" s="70" customFormat="1" x14ac:dyDescent="0.2">
      <c r="A37" s="232"/>
      <c r="B37" s="104">
        <v>6020034</v>
      </c>
      <c r="C37" s="105"/>
      <c r="D37" s="106"/>
      <c r="E37" s="107"/>
      <c r="F37" s="107"/>
      <c r="G37" s="108"/>
      <c r="H37" s="109">
        <v>466020034</v>
      </c>
      <c r="I37" s="110">
        <v>0.76</v>
      </c>
      <c r="J37" s="111">
        <f t="shared" si="16"/>
        <v>76</v>
      </c>
      <c r="K37" s="112">
        <v>2781</v>
      </c>
      <c r="L37" s="112">
        <v>2658</v>
      </c>
      <c r="M37" s="113">
        <v>2390</v>
      </c>
      <c r="N37" s="114">
        <f t="shared" si="17"/>
        <v>391</v>
      </c>
      <c r="O37" s="115">
        <f t="shared" si="18"/>
        <v>0.16359832635983262</v>
      </c>
      <c r="P37" s="116">
        <v>3680</v>
      </c>
      <c r="Q37" s="117">
        <v>1158</v>
      </c>
      <c r="R37" s="225">
        <v>1071</v>
      </c>
      <c r="S37" s="107">
        <f t="shared" si="19"/>
        <v>87</v>
      </c>
      <c r="T37" s="118">
        <f t="shared" si="20"/>
        <v>8.1232492997198882E-2</v>
      </c>
      <c r="U37" s="112">
        <v>998</v>
      </c>
      <c r="V37" s="113">
        <v>951</v>
      </c>
      <c r="W37" s="114">
        <f t="shared" si="21"/>
        <v>47</v>
      </c>
      <c r="X37" s="115">
        <f t="shared" si="22"/>
        <v>4.9421661409043111E-2</v>
      </c>
      <c r="Y37" s="119">
        <f t="shared" si="23"/>
        <v>13.131578947368421</v>
      </c>
      <c r="Z37" s="120">
        <v>615</v>
      </c>
      <c r="AA37" s="112">
        <v>245</v>
      </c>
      <c r="AB37" s="112">
        <v>85</v>
      </c>
      <c r="AC37" s="114">
        <f t="shared" si="24"/>
        <v>330</v>
      </c>
      <c r="AD37" s="115">
        <f t="shared" si="25"/>
        <v>0.53658536585365857</v>
      </c>
      <c r="AE37" s="121">
        <f t="shared" si="26"/>
        <v>0.6781626748264844</v>
      </c>
      <c r="AF37" s="112">
        <v>185</v>
      </c>
      <c r="AG37" s="115">
        <f t="shared" si="27"/>
        <v>0.30081300813008133</v>
      </c>
      <c r="AH37" s="122">
        <f t="shared" si="28"/>
        <v>2.2114863525292141</v>
      </c>
      <c r="AI37" s="112">
        <v>65</v>
      </c>
      <c r="AJ37" s="112">
        <v>15</v>
      </c>
      <c r="AK37" s="114">
        <f t="shared" si="29"/>
        <v>80</v>
      </c>
      <c r="AL37" s="115">
        <f t="shared" si="30"/>
        <v>0.13008130081300814</v>
      </c>
      <c r="AM37" s="122">
        <f t="shared" si="31"/>
        <v>2.0817338136413679</v>
      </c>
      <c r="AN37" s="112">
        <v>10</v>
      </c>
      <c r="AO37" s="103" t="s">
        <v>5</v>
      </c>
      <c r="AP37" s="79" t="s">
        <v>5</v>
      </c>
      <c r="AQ37" s="214"/>
      <c r="AS37" s="284"/>
    </row>
    <row r="38" spans="1:45" s="70" customFormat="1" x14ac:dyDescent="0.2">
      <c r="A38" s="232" t="s">
        <v>119</v>
      </c>
      <c r="B38" s="104">
        <v>6020035</v>
      </c>
      <c r="C38" s="105"/>
      <c r="D38" s="106"/>
      <c r="E38" s="107"/>
      <c r="F38" s="107"/>
      <c r="G38" s="108"/>
      <c r="H38" s="109">
        <v>466020035</v>
      </c>
      <c r="I38" s="110">
        <v>0.52</v>
      </c>
      <c r="J38" s="111">
        <f t="shared" si="16"/>
        <v>52</v>
      </c>
      <c r="K38" s="112">
        <v>1808</v>
      </c>
      <c r="L38" s="112">
        <v>1848</v>
      </c>
      <c r="M38" s="113">
        <v>1866</v>
      </c>
      <c r="N38" s="114">
        <f t="shared" si="17"/>
        <v>-58</v>
      </c>
      <c r="O38" s="115">
        <f t="shared" si="18"/>
        <v>-3.1082529474812434E-2</v>
      </c>
      <c r="P38" s="116">
        <v>3447.1</v>
      </c>
      <c r="Q38" s="117">
        <v>715</v>
      </c>
      <c r="R38" s="225">
        <v>682</v>
      </c>
      <c r="S38" s="107">
        <f t="shared" si="19"/>
        <v>33</v>
      </c>
      <c r="T38" s="118">
        <f t="shared" si="20"/>
        <v>4.8387096774193547E-2</v>
      </c>
      <c r="U38" s="112">
        <v>594</v>
      </c>
      <c r="V38" s="113">
        <v>583</v>
      </c>
      <c r="W38" s="114">
        <f t="shared" si="21"/>
        <v>11</v>
      </c>
      <c r="X38" s="115">
        <f t="shared" si="22"/>
        <v>1.8867924528301886E-2</v>
      </c>
      <c r="Y38" s="119">
        <f t="shared" si="23"/>
        <v>11.423076923076923</v>
      </c>
      <c r="Z38" s="120">
        <v>490</v>
      </c>
      <c r="AA38" s="112">
        <v>280</v>
      </c>
      <c r="AB38" s="112">
        <v>30</v>
      </c>
      <c r="AC38" s="114">
        <f t="shared" si="24"/>
        <v>310</v>
      </c>
      <c r="AD38" s="115">
        <f t="shared" si="25"/>
        <v>0.63265306122448983</v>
      </c>
      <c r="AE38" s="121">
        <f t="shared" si="26"/>
        <v>0.79957769916925947</v>
      </c>
      <c r="AF38" s="112">
        <v>120</v>
      </c>
      <c r="AG38" s="115">
        <f t="shared" si="27"/>
        <v>0.24489795918367346</v>
      </c>
      <c r="AH38" s="122">
        <f t="shared" si="28"/>
        <v>1.8004158060304025</v>
      </c>
      <c r="AI38" s="112">
        <v>25</v>
      </c>
      <c r="AJ38" s="112">
        <v>35</v>
      </c>
      <c r="AK38" s="114">
        <f t="shared" si="29"/>
        <v>60</v>
      </c>
      <c r="AL38" s="115">
        <f t="shared" si="30"/>
        <v>0.12244897959183673</v>
      </c>
      <c r="AM38" s="122">
        <f t="shared" si="31"/>
        <v>1.959591268453226</v>
      </c>
      <c r="AN38" s="112">
        <v>10</v>
      </c>
      <c r="AO38" s="103" t="s">
        <v>5</v>
      </c>
      <c r="AP38" s="79" t="s">
        <v>5</v>
      </c>
      <c r="AQ38" s="214" t="s">
        <v>142</v>
      </c>
      <c r="AS38" s="284"/>
    </row>
    <row r="39" spans="1:45" s="70" customFormat="1" x14ac:dyDescent="0.2">
      <c r="A39" s="234" t="s">
        <v>119</v>
      </c>
      <c r="B39" s="146">
        <v>6020036</v>
      </c>
      <c r="C39" s="147"/>
      <c r="D39" s="148"/>
      <c r="E39" s="149"/>
      <c r="F39" s="149"/>
      <c r="G39" s="150"/>
      <c r="H39" s="151">
        <v>466020036</v>
      </c>
      <c r="I39" s="152">
        <v>0.55000000000000004</v>
      </c>
      <c r="J39" s="153">
        <f t="shared" si="16"/>
        <v>55.000000000000007</v>
      </c>
      <c r="K39" s="154">
        <v>740</v>
      </c>
      <c r="L39" s="154">
        <v>801</v>
      </c>
      <c r="M39" s="155">
        <v>787</v>
      </c>
      <c r="N39" s="156">
        <f t="shared" si="17"/>
        <v>-47</v>
      </c>
      <c r="O39" s="157">
        <f t="shared" si="18"/>
        <v>-5.9720457433290977E-2</v>
      </c>
      <c r="P39" s="158">
        <v>1354.3</v>
      </c>
      <c r="Q39" s="159">
        <v>437</v>
      </c>
      <c r="R39" s="227">
        <v>411</v>
      </c>
      <c r="S39" s="149">
        <f t="shared" si="19"/>
        <v>26</v>
      </c>
      <c r="T39" s="160">
        <f t="shared" si="20"/>
        <v>6.3260340632603412E-2</v>
      </c>
      <c r="U39" s="154">
        <v>345</v>
      </c>
      <c r="V39" s="155">
        <v>369</v>
      </c>
      <c r="W39" s="156">
        <f t="shared" si="21"/>
        <v>-24</v>
      </c>
      <c r="X39" s="157">
        <f t="shared" si="22"/>
        <v>-6.5040650406504072E-2</v>
      </c>
      <c r="Y39" s="161">
        <f t="shared" si="23"/>
        <v>6.2727272727272716</v>
      </c>
      <c r="Z39" s="162">
        <v>215</v>
      </c>
      <c r="AA39" s="154">
        <v>115</v>
      </c>
      <c r="AB39" s="154">
        <v>25</v>
      </c>
      <c r="AC39" s="156">
        <f t="shared" si="24"/>
        <v>140</v>
      </c>
      <c r="AD39" s="157">
        <f t="shared" si="25"/>
        <v>0.65116279069767447</v>
      </c>
      <c r="AE39" s="163">
        <f t="shared" si="26"/>
        <v>0.82297119524397899</v>
      </c>
      <c r="AF39" s="154">
        <v>45</v>
      </c>
      <c r="AG39" s="157">
        <f t="shared" si="27"/>
        <v>0.20930232558139536</v>
      </c>
      <c r="AH39" s="164">
        <f t="shared" si="28"/>
        <v>1.5387274621306348</v>
      </c>
      <c r="AI39" s="154">
        <v>10</v>
      </c>
      <c r="AJ39" s="154">
        <v>10</v>
      </c>
      <c r="AK39" s="156">
        <f t="shared" si="29"/>
        <v>20</v>
      </c>
      <c r="AL39" s="157">
        <f t="shared" si="30"/>
        <v>9.3023255813953487E-2</v>
      </c>
      <c r="AM39" s="164">
        <f t="shared" si="31"/>
        <v>1.4886817388249314</v>
      </c>
      <c r="AN39" s="154">
        <v>0</v>
      </c>
      <c r="AO39" s="145" t="s">
        <v>6</v>
      </c>
      <c r="AP39" s="79" t="s">
        <v>5</v>
      </c>
      <c r="AQ39" s="214" t="s">
        <v>120</v>
      </c>
      <c r="AS39" s="284"/>
    </row>
    <row r="40" spans="1:45" s="70" customFormat="1" x14ac:dyDescent="0.2">
      <c r="A40" s="233"/>
      <c r="B40" s="124">
        <v>6020037</v>
      </c>
      <c r="C40" s="125"/>
      <c r="D40" s="126"/>
      <c r="E40" s="127"/>
      <c r="F40" s="127"/>
      <c r="G40" s="128"/>
      <c r="H40" s="129">
        <v>466020037</v>
      </c>
      <c r="I40" s="130">
        <v>2.2400000000000002</v>
      </c>
      <c r="J40" s="131">
        <f t="shared" si="16"/>
        <v>224.00000000000003</v>
      </c>
      <c r="K40" s="132">
        <v>3521</v>
      </c>
      <c r="L40" s="132">
        <v>3368</v>
      </c>
      <c r="M40" s="133">
        <v>3144</v>
      </c>
      <c r="N40" s="134">
        <f t="shared" si="17"/>
        <v>377</v>
      </c>
      <c r="O40" s="135">
        <f t="shared" si="18"/>
        <v>0.11991094147582697</v>
      </c>
      <c r="P40" s="136">
        <v>1574.8</v>
      </c>
      <c r="Q40" s="137">
        <v>1406</v>
      </c>
      <c r="R40" s="226">
        <v>1336</v>
      </c>
      <c r="S40" s="127">
        <f t="shared" si="19"/>
        <v>70</v>
      </c>
      <c r="T40" s="138">
        <f t="shared" si="20"/>
        <v>5.239520958083832E-2</v>
      </c>
      <c r="U40" s="132">
        <v>1357</v>
      </c>
      <c r="V40" s="133">
        <v>1297</v>
      </c>
      <c r="W40" s="134">
        <f t="shared" si="21"/>
        <v>60</v>
      </c>
      <c r="X40" s="135">
        <f t="shared" si="22"/>
        <v>4.626060138781804E-2</v>
      </c>
      <c r="Y40" s="139">
        <f t="shared" si="23"/>
        <v>6.0580357142857135</v>
      </c>
      <c r="Z40" s="140">
        <v>1680</v>
      </c>
      <c r="AA40" s="132">
        <v>1180</v>
      </c>
      <c r="AB40" s="132">
        <v>120</v>
      </c>
      <c r="AC40" s="134">
        <f t="shared" si="24"/>
        <v>1300</v>
      </c>
      <c r="AD40" s="135">
        <f t="shared" si="25"/>
        <v>0.77380952380952384</v>
      </c>
      <c r="AE40" s="141">
        <f t="shared" si="26"/>
        <v>0.97797809979035766</v>
      </c>
      <c r="AF40" s="132">
        <v>265</v>
      </c>
      <c r="AG40" s="135">
        <f t="shared" si="27"/>
        <v>0.15773809523809523</v>
      </c>
      <c r="AH40" s="142">
        <f t="shared" si="28"/>
        <v>1.1596428195091655</v>
      </c>
      <c r="AI40" s="132">
        <v>65</v>
      </c>
      <c r="AJ40" s="132">
        <v>15</v>
      </c>
      <c r="AK40" s="134">
        <f t="shared" si="29"/>
        <v>80</v>
      </c>
      <c r="AL40" s="135">
        <f t="shared" si="30"/>
        <v>4.7619047619047616E-2</v>
      </c>
      <c r="AM40" s="142">
        <f t="shared" si="31"/>
        <v>0.76206327106514338</v>
      </c>
      <c r="AN40" s="132">
        <v>40</v>
      </c>
      <c r="AO40" s="123" t="s">
        <v>7</v>
      </c>
      <c r="AP40" s="77" t="s">
        <v>7</v>
      </c>
      <c r="AQ40" s="214"/>
      <c r="AS40" s="284"/>
    </row>
    <row r="41" spans="1:45" s="70" customFormat="1" x14ac:dyDescent="0.2">
      <c r="A41" s="234" t="s">
        <v>137</v>
      </c>
      <c r="B41" s="146">
        <v>6020038</v>
      </c>
      <c r="C41" s="147"/>
      <c r="D41" s="148"/>
      <c r="E41" s="149"/>
      <c r="F41" s="149"/>
      <c r="G41" s="150"/>
      <c r="H41" s="151">
        <v>466020038</v>
      </c>
      <c r="I41" s="152">
        <v>1.35</v>
      </c>
      <c r="J41" s="153">
        <f t="shared" si="16"/>
        <v>135</v>
      </c>
      <c r="K41" s="154">
        <v>5609</v>
      </c>
      <c r="L41" s="154">
        <v>5706</v>
      </c>
      <c r="M41" s="155">
        <v>5465</v>
      </c>
      <c r="N41" s="156">
        <f t="shared" si="17"/>
        <v>144</v>
      </c>
      <c r="O41" s="157">
        <f t="shared" si="18"/>
        <v>2.6349496797804208E-2</v>
      </c>
      <c r="P41" s="158">
        <v>4151.3999999999996</v>
      </c>
      <c r="Q41" s="159">
        <v>2653</v>
      </c>
      <c r="R41" s="227">
        <v>2638</v>
      </c>
      <c r="S41" s="149">
        <f t="shared" si="19"/>
        <v>15</v>
      </c>
      <c r="T41" s="160">
        <f t="shared" si="20"/>
        <v>5.6861258529188781E-3</v>
      </c>
      <c r="U41" s="154">
        <v>2506</v>
      </c>
      <c r="V41" s="155">
        <v>2512</v>
      </c>
      <c r="W41" s="156">
        <f t="shared" si="21"/>
        <v>-6</v>
      </c>
      <c r="X41" s="157">
        <f t="shared" si="22"/>
        <v>-2.3885350318471337E-3</v>
      </c>
      <c r="Y41" s="161">
        <f t="shared" si="23"/>
        <v>18.562962962962963</v>
      </c>
      <c r="Z41" s="162">
        <v>2615</v>
      </c>
      <c r="AA41" s="154">
        <v>1665</v>
      </c>
      <c r="AB41" s="154">
        <v>200</v>
      </c>
      <c r="AC41" s="156">
        <f t="shared" si="24"/>
        <v>1865</v>
      </c>
      <c r="AD41" s="157">
        <f t="shared" si="25"/>
        <v>0.71319311663479923</v>
      </c>
      <c r="AE41" s="163">
        <f t="shared" si="26"/>
        <v>0.90136813715639019</v>
      </c>
      <c r="AF41" s="154">
        <v>590</v>
      </c>
      <c r="AG41" s="157">
        <f t="shared" si="27"/>
        <v>0.22562141491395793</v>
      </c>
      <c r="AH41" s="164">
        <f t="shared" si="28"/>
        <v>1.6587004764926367</v>
      </c>
      <c r="AI41" s="154">
        <v>90</v>
      </c>
      <c r="AJ41" s="154">
        <v>40</v>
      </c>
      <c r="AK41" s="156">
        <f t="shared" si="29"/>
        <v>130</v>
      </c>
      <c r="AL41" s="157">
        <f t="shared" si="30"/>
        <v>4.9713193116634802E-2</v>
      </c>
      <c r="AM41" s="164">
        <f t="shared" si="31"/>
        <v>0.79557656979267366</v>
      </c>
      <c r="AN41" s="154">
        <v>20</v>
      </c>
      <c r="AO41" s="145" t="s">
        <v>6</v>
      </c>
      <c r="AP41" s="77" t="s">
        <v>7</v>
      </c>
      <c r="AQ41" s="214" t="s">
        <v>138</v>
      </c>
      <c r="AS41" s="284"/>
    </row>
    <row r="42" spans="1:45" s="70" customFormat="1" x14ac:dyDescent="0.2">
      <c r="A42" s="234" t="s">
        <v>146</v>
      </c>
      <c r="B42" s="146">
        <v>6020039</v>
      </c>
      <c r="C42" s="147"/>
      <c r="D42" s="148"/>
      <c r="E42" s="149"/>
      <c r="F42" s="149"/>
      <c r="G42" s="150"/>
      <c r="H42" s="151">
        <v>466020039</v>
      </c>
      <c r="I42" s="152">
        <v>0.93</v>
      </c>
      <c r="J42" s="153">
        <f t="shared" si="16"/>
        <v>93</v>
      </c>
      <c r="K42" s="154">
        <v>3644</v>
      </c>
      <c r="L42" s="154">
        <v>3705</v>
      </c>
      <c r="M42" s="155">
        <v>3726</v>
      </c>
      <c r="N42" s="156">
        <f t="shared" si="17"/>
        <v>-82</v>
      </c>
      <c r="O42" s="157">
        <f t="shared" si="18"/>
        <v>-2.200751476113795E-2</v>
      </c>
      <c r="P42" s="158">
        <v>3916.2</v>
      </c>
      <c r="Q42" s="159">
        <v>1677</v>
      </c>
      <c r="R42" s="227">
        <v>1640</v>
      </c>
      <c r="S42" s="149">
        <f t="shared" si="19"/>
        <v>37</v>
      </c>
      <c r="T42" s="160">
        <f t="shared" si="20"/>
        <v>2.2560975609756097E-2</v>
      </c>
      <c r="U42" s="154">
        <v>1571</v>
      </c>
      <c r="V42" s="155">
        <v>1579</v>
      </c>
      <c r="W42" s="156">
        <f t="shared" si="21"/>
        <v>-8</v>
      </c>
      <c r="X42" s="157">
        <f t="shared" si="22"/>
        <v>-5.0664977834072198E-3</v>
      </c>
      <c r="Y42" s="161">
        <f t="shared" si="23"/>
        <v>16.892473118279568</v>
      </c>
      <c r="Z42" s="162">
        <v>1720</v>
      </c>
      <c r="AA42" s="154">
        <v>1090</v>
      </c>
      <c r="AB42" s="154">
        <v>90</v>
      </c>
      <c r="AC42" s="156">
        <f t="shared" si="24"/>
        <v>1180</v>
      </c>
      <c r="AD42" s="157">
        <f t="shared" si="25"/>
        <v>0.68604651162790697</v>
      </c>
      <c r="AE42" s="163">
        <f t="shared" si="26"/>
        <v>0.86705893784633492</v>
      </c>
      <c r="AF42" s="154">
        <v>395</v>
      </c>
      <c r="AG42" s="157">
        <f t="shared" si="27"/>
        <v>0.22965116279069767</v>
      </c>
      <c r="AH42" s="164">
        <f t="shared" si="28"/>
        <v>1.6883259653933353</v>
      </c>
      <c r="AI42" s="154">
        <v>60</v>
      </c>
      <c r="AJ42" s="154">
        <v>55</v>
      </c>
      <c r="AK42" s="156">
        <f t="shared" si="29"/>
        <v>115</v>
      </c>
      <c r="AL42" s="157">
        <f t="shared" si="30"/>
        <v>6.6860465116279064E-2</v>
      </c>
      <c r="AM42" s="164">
        <f t="shared" si="31"/>
        <v>1.0699899997804194</v>
      </c>
      <c r="AN42" s="154">
        <v>35</v>
      </c>
      <c r="AO42" s="145" t="s">
        <v>6</v>
      </c>
      <c r="AP42" s="78" t="s">
        <v>6</v>
      </c>
      <c r="AQ42" s="214"/>
      <c r="AS42" s="284"/>
    </row>
    <row r="43" spans="1:45" s="70" customFormat="1" x14ac:dyDescent="0.2">
      <c r="A43" s="233"/>
      <c r="B43" s="124">
        <v>6020040</v>
      </c>
      <c r="C43" s="125"/>
      <c r="D43" s="126"/>
      <c r="E43" s="127"/>
      <c r="F43" s="127"/>
      <c r="G43" s="128"/>
      <c r="H43" s="129">
        <v>466020040</v>
      </c>
      <c r="I43" s="130">
        <v>0.57999999999999996</v>
      </c>
      <c r="J43" s="131">
        <f t="shared" si="16"/>
        <v>57.999999999999993</v>
      </c>
      <c r="K43" s="132">
        <v>1939</v>
      </c>
      <c r="L43" s="132">
        <v>2027</v>
      </c>
      <c r="M43" s="133">
        <v>2023</v>
      </c>
      <c r="N43" s="134">
        <f t="shared" si="17"/>
        <v>-84</v>
      </c>
      <c r="O43" s="135">
        <f t="shared" si="18"/>
        <v>-4.1522491349480967E-2</v>
      </c>
      <c r="P43" s="136">
        <v>3320.8</v>
      </c>
      <c r="Q43" s="137">
        <v>822</v>
      </c>
      <c r="R43" s="226">
        <v>826</v>
      </c>
      <c r="S43" s="127">
        <f t="shared" si="19"/>
        <v>-4</v>
      </c>
      <c r="T43" s="138">
        <f t="shared" si="20"/>
        <v>-4.8426150121065378E-3</v>
      </c>
      <c r="U43" s="132">
        <v>791</v>
      </c>
      <c r="V43" s="133">
        <v>808</v>
      </c>
      <c r="W43" s="134">
        <f t="shared" si="21"/>
        <v>-17</v>
      </c>
      <c r="X43" s="135">
        <f t="shared" si="22"/>
        <v>-2.1039603960396041E-2</v>
      </c>
      <c r="Y43" s="139">
        <f t="shared" si="23"/>
        <v>13.63793103448276</v>
      </c>
      <c r="Z43" s="140">
        <v>1010</v>
      </c>
      <c r="AA43" s="132">
        <v>695</v>
      </c>
      <c r="AB43" s="132">
        <v>105</v>
      </c>
      <c r="AC43" s="134">
        <f t="shared" si="24"/>
        <v>800</v>
      </c>
      <c r="AD43" s="135">
        <f t="shared" si="25"/>
        <v>0.79207920792079212</v>
      </c>
      <c r="AE43" s="141">
        <f t="shared" si="26"/>
        <v>1.0010682148653776</v>
      </c>
      <c r="AF43" s="132">
        <v>140</v>
      </c>
      <c r="AG43" s="135">
        <f t="shared" si="27"/>
        <v>0.13861386138613863</v>
      </c>
      <c r="AH43" s="142">
        <f t="shared" si="28"/>
        <v>1.019047230145921</v>
      </c>
      <c r="AI43" s="132">
        <v>40</v>
      </c>
      <c r="AJ43" s="132">
        <v>25</v>
      </c>
      <c r="AK43" s="134">
        <f t="shared" si="29"/>
        <v>65</v>
      </c>
      <c r="AL43" s="135">
        <f t="shared" si="30"/>
        <v>6.4356435643564358E-2</v>
      </c>
      <c r="AM43" s="142">
        <f t="shared" si="31"/>
        <v>1.029917193073189</v>
      </c>
      <c r="AN43" s="132">
        <v>10</v>
      </c>
      <c r="AO43" s="123" t="s">
        <v>7</v>
      </c>
      <c r="AP43" s="77" t="s">
        <v>7</v>
      </c>
      <c r="AQ43" s="214"/>
      <c r="AS43" s="284"/>
    </row>
    <row r="44" spans="1:45" s="70" customFormat="1" x14ac:dyDescent="0.2">
      <c r="A44" s="233"/>
      <c r="B44" s="124">
        <v>6020041</v>
      </c>
      <c r="C44" s="125"/>
      <c r="D44" s="126"/>
      <c r="E44" s="127"/>
      <c r="F44" s="127"/>
      <c r="G44" s="128"/>
      <c r="H44" s="129">
        <v>466020041</v>
      </c>
      <c r="I44" s="130">
        <v>1.03</v>
      </c>
      <c r="J44" s="131">
        <f t="shared" si="16"/>
        <v>103</v>
      </c>
      <c r="K44" s="132">
        <v>3602</v>
      </c>
      <c r="L44" s="132">
        <v>3700</v>
      </c>
      <c r="M44" s="133">
        <v>3580</v>
      </c>
      <c r="N44" s="134">
        <f t="shared" si="17"/>
        <v>22</v>
      </c>
      <c r="O44" s="135">
        <f t="shared" si="18"/>
        <v>6.1452513966480443E-3</v>
      </c>
      <c r="P44" s="136">
        <v>3499.1</v>
      </c>
      <c r="Q44" s="137">
        <v>1588</v>
      </c>
      <c r="R44" s="226">
        <v>1556</v>
      </c>
      <c r="S44" s="127">
        <f t="shared" si="19"/>
        <v>32</v>
      </c>
      <c r="T44" s="138">
        <f t="shared" si="20"/>
        <v>2.056555269922879E-2</v>
      </c>
      <c r="U44" s="132">
        <v>1499</v>
      </c>
      <c r="V44" s="133">
        <v>1495</v>
      </c>
      <c r="W44" s="134">
        <f t="shared" si="21"/>
        <v>4</v>
      </c>
      <c r="X44" s="135">
        <f t="shared" si="22"/>
        <v>2.6755852842809363E-3</v>
      </c>
      <c r="Y44" s="139">
        <f t="shared" si="23"/>
        <v>14.553398058252426</v>
      </c>
      <c r="Z44" s="140">
        <v>1760</v>
      </c>
      <c r="AA44" s="132">
        <v>1170</v>
      </c>
      <c r="AB44" s="132">
        <v>100</v>
      </c>
      <c r="AC44" s="134">
        <f t="shared" si="24"/>
        <v>1270</v>
      </c>
      <c r="AD44" s="135">
        <f t="shared" si="25"/>
        <v>0.72159090909090906</v>
      </c>
      <c r="AE44" s="141">
        <f t="shared" si="26"/>
        <v>0.91198167557373555</v>
      </c>
      <c r="AF44" s="132">
        <v>325</v>
      </c>
      <c r="AG44" s="135">
        <f t="shared" si="27"/>
        <v>0.18465909090909091</v>
      </c>
      <c r="AH44" s="142">
        <f t="shared" si="28"/>
        <v>1.3575578461663902</v>
      </c>
      <c r="AI44" s="132">
        <v>65</v>
      </c>
      <c r="AJ44" s="132">
        <v>85</v>
      </c>
      <c r="AK44" s="134">
        <f t="shared" si="29"/>
        <v>150</v>
      </c>
      <c r="AL44" s="135">
        <f t="shared" si="30"/>
        <v>8.5227272727272721E-2</v>
      </c>
      <c r="AM44" s="142">
        <f t="shared" si="31"/>
        <v>1.3639200590086373</v>
      </c>
      <c r="AN44" s="132">
        <v>10</v>
      </c>
      <c r="AO44" s="123" t="s">
        <v>7</v>
      </c>
      <c r="AP44" s="77" t="s">
        <v>7</v>
      </c>
      <c r="AQ44" s="214"/>
      <c r="AS44" s="284"/>
    </row>
    <row r="45" spans="1:45" s="70" customFormat="1" x14ac:dyDescent="0.2">
      <c r="A45" s="234" t="s">
        <v>144</v>
      </c>
      <c r="B45" s="146">
        <v>6020042</v>
      </c>
      <c r="C45" s="147"/>
      <c r="D45" s="148"/>
      <c r="E45" s="149"/>
      <c r="F45" s="149"/>
      <c r="G45" s="150"/>
      <c r="H45" s="151">
        <v>466020042</v>
      </c>
      <c r="I45" s="152">
        <v>0.48</v>
      </c>
      <c r="J45" s="153">
        <f t="shared" si="16"/>
        <v>48</v>
      </c>
      <c r="K45" s="154">
        <v>2699</v>
      </c>
      <c r="L45" s="154">
        <v>2700</v>
      </c>
      <c r="M45" s="155">
        <v>2642</v>
      </c>
      <c r="N45" s="156">
        <f t="shared" si="17"/>
        <v>57</v>
      </c>
      <c r="O45" s="157">
        <f t="shared" si="18"/>
        <v>2.1574564723694171E-2</v>
      </c>
      <c r="P45" s="158">
        <v>5655.9</v>
      </c>
      <c r="Q45" s="159">
        <v>1211</v>
      </c>
      <c r="R45" s="227">
        <v>1175</v>
      </c>
      <c r="S45" s="149">
        <f t="shared" si="19"/>
        <v>36</v>
      </c>
      <c r="T45" s="160">
        <f t="shared" si="20"/>
        <v>3.0638297872340424E-2</v>
      </c>
      <c r="U45" s="154">
        <v>1018</v>
      </c>
      <c r="V45" s="155">
        <v>1056</v>
      </c>
      <c r="W45" s="156">
        <f t="shared" si="21"/>
        <v>-38</v>
      </c>
      <c r="X45" s="157">
        <f t="shared" si="22"/>
        <v>-3.5984848484848488E-2</v>
      </c>
      <c r="Y45" s="161">
        <f t="shared" si="23"/>
        <v>21.208333333333332</v>
      </c>
      <c r="Z45" s="162">
        <v>920</v>
      </c>
      <c r="AA45" s="154">
        <v>495</v>
      </c>
      <c r="AB45" s="154">
        <v>60</v>
      </c>
      <c r="AC45" s="156">
        <f t="shared" si="24"/>
        <v>555</v>
      </c>
      <c r="AD45" s="157">
        <f t="shared" si="25"/>
        <v>0.60326086956521741</v>
      </c>
      <c r="AE45" s="163">
        <f t="shared" si="26"/>
        <v>0.76243041826465674</v>
      </c>
      <c r="AF45" s="154">
        <v>310</v>
      </c>
      <c r="AG45" s="157">
        <f t="shared" si="27"/>
        <v>0.33695652173913043</v>
      </c>
      <c r="AH45" s="164">
        <f t="shared" si="28"/>
        <v>2.4772025447103094</v>
      </c>
      <c r="AI45" s="154">
        <v>30</v>
      </c>
      <c r="AJ45" s="154">
        <v>10</v>
      </c>
      <c r="AK45" s="156">
        <f t="shared" si="29"/>
        <v>40</v>
      </c>
      <c r="AL45" s="157">
        <f t="shared" si="30"/>
        <v>4.3478260869565216E-2</v>
      </c>
      <c r="AM45" s="164">
        <f t="shared" si="31"/>
        <v>0.69579689966817448</v>
      </c>
      <c r="AN45" s="154">
        <v>10</v>
      </c>
      <c r="AO45" s="145" t="s">
        <v>6</v>
      </c>
      <c r="AP45" s="79" t="s">
        <v>5</v>
      </c>
      <c r="AQ45" s="214" t="s">
        <v>142</v>
      </c>
      <c r="AS45" s="284"/>
    </row>
    <row r="46" spans="1:45" s="70" customFormat="1" x14ac:dyDescent="0.2">
      <c r="A46" s="234" t="s">
        <v>121</v>
      </c>
      <c r="B46" s="146">
        <v>6020043</v>
      </c>
      <c r="C46" s="147"/>
      <c r="D46" s="148"/>
      <c r="E46" s="149"/>
      <c r="F46" s="149"/>
      <c r="G46" s="150"/>
      <c r="H46" s="151">
        <v>466020043</v>
      </c>
      <c r="I46" s="152">
        <v>1.26</v>
      </c>
      <c r="J46" s="153">
        <f t="shared" si="16"/>
        <v>126</v>
      </c>
      <c r="K46" s="154">
        <v>4119</v>
      </c>
      <c r="L46" s="154">
        <v>4324</v>
      </c>
      <c r="M46" s="155">
        <v>4137</v>
      </c>
      <c r="N46" s="156">
        <f t="shared" si="17"/>
        <v>-18</v>
      </c>
      <c r="O46" s="157">
        <f t="shared" si="18"/>
        <v>-4.3509789702683103E-3</v>
      </c>
      <c r="P46" s="158">
        <v>3259.2</v>
      </c>
      <c r="Q46" s="159">
        <v>2041</v>
      </c>
      <c r="R46" s="227">
        <v>1910</v>
      </c>
      <c r="S46" s="149">
        <f t="shared" si="19"/>
        <v>131</v>
      </c>
      <c r="T46" s="160">
        <f t="shared" si="20"/>
        <v>6.8586387434554974E-2</v>
      </c>
      <c r="U46" s="154">
        <v>1613</v>
      </c>
      <c r="V46" s="155">
        <v>1708</v>
      </c>
      <c r="W46" s="156">
        <f t="shared" si="21"/>
        <v>-95</v>
      </c>
      <c r="X46" s="157">
        <f t="shared" si="22"/>
        <v>-5.5620608899297423E-2</v>
      </c>
      <c r="Y46" s="161">
        <f t="shared" si="23"/>
        <v>12.801587301587302</v>
      </c>
      <c r="Z46" s="162">
        <v>1195</v>
      </c>
      <c r="AA46" s="154">
        <v>640</v>
      </c>
      <c r="AB46" s="154">
        <v>160</v>
      </c>
      <c r="AC46" s="156">
        <f t="shared" si="24"/>
        <v>800</v>
      </c>
      <c r="AD46" s="157">
        <f t="shared" si="25"/>
        <v>0.66945606694560666</v>
      </c>
      <c r="AE46" s="163">
        <f t="shared" si="26"/>
        <v>0.8460911272083943</v>
      </c>
      <c r="AF46" s="154">
        <v>340</v>
      </c>
      <c r="AG46" s="157">
        <f t="shared" si="27"/>
        <v>0.28451882845188287</v>
      </c>
      <c r="AH46" s="164">
        <f t="shared" si="28"/>
        <v>2.0916964664202586</v>
      </c>
      <c r="AI46" s="154">
        <v>10</v>
      </c>
      <c r="AJ46" s="154">
        <v>30</v>
      </c>
      <c r="AK46" s="156">
        <f t="shared" si="29"/>
        <v>40</v>
      </c>
      <c r="AL46" s="157">
        <f t="shared" si="30"/>
        <v>3.3472803347280332E-2</v>
      </c>
      <c r="AM46" s="164">
        <f t="shared" si="31"/>
        <v>0.53567627422152342</v>
      </c>
      <c r="AN46" s="154">
        <v>15</v>
      </c>
      <c r="AO46" s="145" t="s">
        <v>6</v>
      </c>
      <c r="AP46" s="79" t="s">
        <v>5</v>
      </c>
      <c r="AQ46" s="214" t="s">
        <v>94</v>
      </c>
      <c r="AS46" s="284"/>
    </row>
    <row r="47" spans="1:45" s="70" customFormat="1" x14ac:dyDescent="0.2">
      <c r="A47" s="233"/>
      <c r="B47" s="124">
        <v>6020044</v>
      </c>
      <c r="C47" s="125"/>
      <c r="D47" s="126"/>
      <c r="E47" s="127"/>
      <c r="F47" s="127"/>
      <c r="G47" s="128"/>
      <c r="H47" s="129">
        <v>466020044</v>
      </c>
      <c r="I47" s="130">
        <v>1.01</v>
      </c>
      <c r="J47" s="131">
        <f t="shared" si="16"/>
        <v>101</v>
      </c>
      <c r="K47" s="132">
        <v>2751</v>
      </c>
      <c r="L47" s="132">
        <v>2660</v>
      </c>
      <c r="M47" s="133">
        <v>2402</v>
      </c>
      <c r="N47" s="134">
        <f t="shared" si="17"/>
        <v>349</v>
      </c>
      <c r="O47" s="135">
        <f t="shared" si="18"/>
        <v>0.14529558701082432</v>
      </c>
      <c r="P47" s="136">
        <v>2727.8</v>
      </c>
      <c r="Q47" s="137">
        <v>1080</v>
      </c>
      <c r="R47" s="226">
        <v>1054</v>
      </c>
      <c r="S47" s="127">
        <f t="shared" si="19"/>
        <v>26</v>
      </c>
      <c r="T47" s="138">
        <f t="shared" si="20"/>
        <v>2.4667931688804556E-2</v>
      </c>
      <c r="U47" s="132">
        <v>990</v>
      </c>
      <c r="V47" s="133">
        <v>965</v>
      </c>
      <c r="W47" s="134">
        <f t="shared" si="21"/>
        <v>25</v>
      </c>
      <c r="X47" s="135">
        <f t="shared" si="22"/>
        <v>2.5906735751295335E-2</v>
      </c>
      <c r="Y47" s="139">
        <f t="shared" si="23"/>
        <v>9.8019801980198018</v>
      </c>
      <c r="Z47" s="140">
        <v>1150</v>
      </c>
      <c r="AA47" s="132">
        <v>695</v>
      </c>
      <c r="AB47" s="132">
        <v>140</v>
      </c>
      <c r="AC47" s="134">
        <f t="shared" si="24"/>
        <v>835</v>
      </c>
      <c r="AD47" s="135">
        <f t="shared" si="25"/>
        <v>0.72608695652173916</v>
      </c>
      <c r="AE47" s="141">
        <f t="shared" si="26"/>
        <v>0.91766399892034367</v>
      </c>
      <c r="AF47" s="132">
        <v>230</v>
      </c>
      <c r="AG47" s="135">
        <f t="shared" si="27"/>
        <v>0.2</v>
      </c>
      <c r="AH47" s="142">
        <f t="shared" si="28"/>
        <v>1.4703395749248289</v>
      </c>
      <c r="AI47" s="132">
        <v>50</v>
      </c>
      <c r="AJ47" s="132">
        <v>20</v>
      </c>
      <c r="AK47" s="134">
        <f t="shared" si="29"/>
        <v>70</v>
      </c>
      <c r="AL47" s="135">
        <f t="shared" si="30"/>
        <v>6.0869565217391307E-2</v>
      </c>
      <c r="AM47" s="142">
        <f t="shared" si="31"/>
        <v>0.97411565953544432</v>
      </c>
      <c r="AN47" s="132">
        <v>15</v>
      </c>
      <c r="AO47" s="123" t="s">
        <v>7</v>
      </c>
      <c r="AP47" s="77" t="s">
        <v>7</v>
      </c>
      <c r="AQ47" s="214"/>
      <c r="AS47" s="284"/>
    </row>
    <row r="48" spans="1:45" s="70" customFormat="1" x14ac:dyDescent="0.2">
      <c r="A48" s="234" t="s">
        <v>145</v>
      </c>
      <c r="B48" s="146">
        <v>6020045</v>
      </c>
      <c r="C48" s="147"/>
      <c r="D48" s="148"/>
      <c r="E48" s="149"/>
      <c r="F48" s="149"/>
      <c r="G48" s="150"/>
      <c r="H48" s="151">
        <v>466020045</v>
      </c>
      <c r="I48" s="152">
        <v>1.05</v>
      </c>
      <c r="J48" s="153">
        <f t="shared" si="16"/>
        <v>105</v>
      </c>
      <c r="K48" s="154">
        <v>6274</v>
      </c>
      <c r="L48" s="154">
        <v>6144</v>
      </c>
      <c r="M48" s="155">
        <v>5879</v>
      </c>
      <c r="N48" s="156">
        <f t="shared" si="17"/>
        <v>395</v>
      </c>
      <c r="O48" s="157">
        <f t="shared" si="18"/>
        <v>6.71882973294778E-2</v>
      </c>
      <c r="P48" s="158">
        <v>5967.3</v>
      </c>
      <c r="Q48" s="159">
        <v>2481</v>
      </c>
      <c r="R48" s="227">
        <v>2395</v>
      </c>
      <c r="S48" s="149">
        <f t="shared" si="19"/>
        <v>86</v>
      </c>
      <c r="T48" s="160">
        <f t="shared" si="20"/>
        <v>3.5908141962421709E-2</v>
      </c>
      <c r="U48" s="154">
        <v>2179</v>
      </c>
      <c r="V48" s="155">
        <v>2225</v>
      </c>
      <c r="W48" s="156">
        <f t="shared" si="21"/>
        <v>-46</v>
      </c>
      <c r="X48" s="157">
        <f t="shared" si="22"/>
        <v>-2.0674157303370785E-2</v>
      </c>
      <c r="Y48" s="161">
        <f t="shared" si="23"/>
        <v>20.752380952380953</v>
      </c>
      <c r="Z48" s="162">
        <v>2410</v>
      </c>
      <c r="AA48" s="154">
        <v>1430</v>
      </c>
      <c r="AB48" s="154">
        <v>295</v>
      </c>
      <c r="AC48" s="156">
        <f t="shared" si="24"/>
        <v>1725</v>
      </c>
      <c r="AD48" s="157">
        <f t="shared" si="25"/>
        <v>0.71576763485477179</v>
      </c>
      <c r="AE48" s="163">
        <f t="shared" si="26"/>
        <v>0.90462193845913064</v>
      </c>
      <c r="AF48" s="154">
        <v>560</v>
      </c>
      <c r="AG48" s="157">
        <f t="shared" si="27"/>
        <v>0.23236514522821577</v>
      </c>
      <c r="AH48" s="164">
        <f t="shared" si="28"/>
        <v>1.7082783443110046</v>
      </c>
      <c r="AI48" s="154">
        <v>80</v>
      </c>
      <c r="AJ48" s="154">
        <v>25</v>
      </c>
      <c r="AK48" s="156">
        <f t="shared" si="29"/>
        <v>105</v>
      </c>
      <c r="AL48" s="157">
        <f t="shared" si="30"/>
        <v>4.3568464730290454E-2</v>
      </c>
      <c r="AM48" s="164">
        <f t="shared" si="31"/>
        <v>0.69724046170068099</v>
      </c>
      <c r="AN48" s="154">
        <v>25</v>
      </c>
      <c r="AO48" s="145" t="s">
        <v>6</v>
      </c>
      <c r="AP48" s="78" t="s">
        <v>6</v>
      </c>
      <c r="AQ48" s="214" t="s">
        <v>142</v>
      </c>
      <c r="AS48" s="284"/>
    </row>
    <row r="49" spans="1:45" s="70" customFormat="1" x14ac:dyDescent="0.2">
      <c r="A49" s="233" t="s">
        <v>143</v>
      </c>
      <c r="B49" s="124">
        <v>6020046</v>
      </c>
      <c r="C49" s="125"/>
      <c r="D49" s="126"/>
      <c r="E49" s="127"/>
      <c r="F49" s="127"/>
      <c r="G49" s="128"/>
      <c r="H49" s="129">
        <v>466020046</v>
      </c>
      <c r="I49" s="130">
        <v>0.5</v>
      </c>
      <c r="J49" s="131">
        <f t="shared" si="16"/>
        <v>50</v>
      </c>
      <c r="K49" s="132">
        <v>2558</v>
      </c>
      <c r="L49" s="132">
        <v>2578</v>
      </c>
      <c r="M49" s="133">
        <v>2415</v>
      </c>
      <c r="N49" s="134">
        <f t="shared" si="17"/>
        <v>143</v>
      </c>
      <c r="O49" s="135">
        <f t="shared" si="18"/>
        <v>5.9213250517598341E-2</v>
      </c>
      <c r="P49" s="136">
        <v>5095.6000000000004</v>
      </c>
      <c r="Q49" s="137">
        <v>1056</v>
      </c>
      <c r="R49" s="226">
        <v>1047</v>
      </c>
      <c r="S49" s="127">
        <f t="shared" si="19"/>
        <v>9</v>
      </c>
      <c r="T49" s="138">
        <f t="shared" si="20"/>
        <v>8.5959885386819486E-3</v>
      </c>
      <c r="U49" s="132">
        <v>973</v>
      </c>
      <c r="V49" s="133">
        <v>989</v>
      </c>
      <c r="W49" s="134">
        <f t="shared" si="21"/>
        <v>-16</v>
      </c>
      <c r="X49" s="135">
        <f t="shared" si="22"/>
        <v>-1.6177957532861477E-2</v>
      </c>
      <c r="Y49" s="139">
        <f t="shared" si="23"/>
        <v>19.46</v>
      </c>
      <c r="Z49" s="140">
        <v>1150</v>
      </c>
      <c r="AA49" s="132">
        <v>695</v>
      </c>
      <c r="AB49" s="132">
        <v>135</v>
      </c>
      <c r="AC49" s="134">
        <f t="shared" si="24"/>
        <v>830</v>
      </c>
      <c r="AD49" s="135">
        <f t="shared" si="25"/>
        <v>0.72173913043478266</v>
      </c>
      <c r="AE49" s="141">
        <f t="shared" si="26"/>
        <v>0.91216900491483266</v>
      </c>
      <c r="AF49" s="132">
        <v>230</v>
      </c>
      <c r="AG49" s="135">
        <f t="shared" si="27"/>
        <v>0.2</v>
      </c>
      <c r="AH49" s="142">
        <f t="shared" si="28"/>
        <v>1.4703395749248289</v>
      </c>
      <c r="AI49" s="132">
        <v>65</v>
      </c>
      <c r="AJ49" s="132">
        <v>15</v>
      </c>
      <c r="AK49" s="134">
        <f t="shared" si="29"/>
        <v>80</v>
      </c>
      <c r="AL49" s="135">
        <f t="shared" si="30"/>
        <v>6.9565217391304349E-2</v>
      </c>
      <c r="AM49" s="142">
        <f t="shared" si="31"/>
        <v>1.1132750394690791</v>
      </c>
      <c r="AN49" s="132">
        <v>10</v>
      </c>
      <c r="AO49" s="123" t="s">
        <v>7</v>
      </c>
      <c r="AP49" s="78" t="s">
        <v>6</v>
      </c>
      <c r="AQ49" s="214" t="s">
        <v>142</v>
      </c>
      <c r="AS49" s="284"/>
    </row>
    <row r="50" spans="1:45" s="70" customFormat="1" x14ac:dyDescent="0.2">
      <c r="A50" s="233"/>
      <c r="B50" s="124">
        <v>6020047</v>
      </c>
      <c r="C50" s="125"/>
      <c r="D50" s="126"/>
      <c r="E50" s="127"/>
      <c r="F50" s="127"/>
      <c r="G50" s="128"/>
      <c r="H50" s="129">
        <v>466020047</v>
      </c>
      <c r="I50" s="130">
        <v>1.1000000000000001</v>
      </c>
      <c r="J50" s="131">
        <f t="shared" si="16"/>
        <v>110.00000000000001</v>
      </c>
      <c r="K50" s="132">
        <v>4779</v>
      </c>
      <c r="L50" s="132">
        <v>4590</v>
      </c>
      <c r="M50" s="133">
        <v>4497</v>
      </c>
      <c r="N50" s="134">
        <f t="shared" si="17"/>
        <v>282</v>
      </c>
      <c r="O50" s="135">
        <f t="shared" si="18"/>
        <v>6.2708472314876584E-2</v>
      </c>
      <c r="P50" s="136">
        <v>4335.1000000000004</v>
      </c>
      <c r="Q50" s="137">
        <v>1913</v>
      </c>
      <c r="R50" s="226">
        <v>1882</v>
      </c>
      <c r="S50" s="127">
        <f t="shared" si="19"/>
        <v>31</v>
      </c>
      <c r="T50" s="138">
        <f t="shared" si="20"/>
        <v>1.647183846971307E-2</v>
      </c>
      <c r="U50" s="132">
        <v>1824</v>
      </c>
      <c r="V50" s="133">
        <v>1815</v>
      </c>
      <c r="W50" s="134">
        <f t="shared" si="21"/>
        <v>9</v>
      </c>
      <c r="X50" s="135">
        <f t="shared" si="22"/>
        <v>4.9586776859504135E-3</v>
      </c>
      <c r="Y50" s="139">
        <f t="shared" si="23"/>
        <v>16.581818181818178</v>
      </c>
      <c r="Z50" s="140">
        <v>2425</v>
      </c>
      <c r="AA50" s="132">
        <v>1675</v>
      </c>
      <c r="AB50" s="132">
        <v>240</v>
      </c>
      <c r="AC50" s="134">
        <f t="shared" si="24"/>
        <v>1915</v>
      </c>
      <c r="AD50" s="135">
        <f t="shared" si="25"/>
        <v>0.78969072164948451</v>
      </c>
      <c r="AE50" s="141">
        <f t="shared" si="26"/>
        <v>0.99804952978446893</v>
      </c>
      <c r="AF50" s="132">
        <v>420</v>
      </c>
      <c r="AG50" s="135">
        <f t="shared" si="27"/>
        <v>0.17319587628865979</v>
      </c>
      <c r="AH50" s="142">
        <f t="shared" si="28"/>
        <v>1.2732837556050063</v>
      </c>
      <c r="AI50" s="132">
        <v>30</v>
      </c>
      <c r="AJ50" s="132">
        <v>35</v>
      </c>
      <c r="AK50" s="134">
        <f t="shared" si="29"/>
        <v>65</v>
      </c>
      <c r="AL50" s="135">
        <f t="shared" si="30"/>
        <v>2.6804123711340205E-2</v>
      </c>
      <c r="AM50" s="142">
        <f t="shared" si="31"/>
        <v>0.42895520206347248</v>
      </c>
      <c r="AN50" s="132">
        <v>30</v>
      </c>
      <c r="AO50" s="123" t="s">
        <v>7</v>
      </c>
      <c r="AP50" s="77" t="s">
        <v>7</v>
      </c>
      <c r="AQ50" s="214"/>
      <c r="AS50" s="284"/>
    </row>
    <row r="51" spans="1:45" s="70" customFormat="1" x14ac:dyDescent="0.2">
      <c r="A51" s="233"/>
      <c r="B51" s="124">
        <v>6020048</v>
      </c>
      <c r="C51" s="125"/>
      <c r="D51" s="126"/>
      <c r="E51" s="127"/>
      <c r="F51" s="127"/>
      <c r="G51" s="128"/>
      <c r="H51" s="129">
        <v>466020048</v>
      </c>
      <c r="I51" s="130">
        <v>1.0900000000000001</v>
      </c>
      <c r="J51" s="131">
        <f t="shared" si="16"/>
        <v>109.00000000000001</v>
      </c>
      <c r="K51" s="132">
        <v>5277</v>
      </c>
      <c r="L51" s="132">
        <v>5034</v>
      </c>
      <c r="M51" s="133">
        <v>4546</v>
      </c>
      <c r="N51" s="134">
        <f t="shared" si="17"/>
        <v>731</v>
      </c>
      <c r="O51" s="135">
        <f t="shared" si="18"/>
        <v>0.16080070391553014</v>
      </c>
      <c r="P51" s="136">
        <v>4848.3999999999996</v>
      </c>
      <c r="Q51" s="137">
        <v>1912</v>
      </c>
      <c r="R51" s="226">
        <v>1902</v>
      </c>
      <c r="S51" s="127">
        <f t="shared" si="19"/>
        <v>10</v>
      </c>
      <c r="T51" s="138">
        <f t="shared" si="20"/>
        <v>5.2576235541535229E-3</v>
      </c>
      <c r="U51" s="132">
        <v>1842</v>
      </c>
      <c r="V51" s="133">
        <v>1817</v>
      </c>
      <c r="W51" s="134">
        <f t="shared" si="21"/>
        <v>25</v>
      </c>
      <c r="X51" s="135">
        <f t="shared" si="22"/>
        <v>1.3758943313153549E-2</v>
      </c>
      <c r="Y51" s="139">
        <f t="shared" si="23"/>
        <v>16.899082568807337</v>
      </c>
      <c r="Z51" s="140">
        <v>2705</v>
      </c>
      <c r="AA51" s="132">
        <v>1775</v>
      </c>
      <c r="AB51" s="132">
        <v>340</v>
      </c>
      <c r="AC51" s="134">
        <f t="shared" si="24"/>
        <v>2115</v>
      </c>
      <c r="AD51" s="135">
        <f t="shared" si="25"/>
        <v>0.78188539741219965</v>
      </c>
      <c r="AE51" s="141">
        <f t="shared" si="26"/>
        <v>0.98818478150863043</v>
      </c>
      <c r="AF51" s="132">
        <v>505</v>
      </c>
      <c r="AG51" s="135">
        <f t="shared" si="27"/>
        <v>0.1866913123844732</v>
      </c>
      <c r="AH51" s="142">
        <f t="shared" si="28"/>
        <v>1.3724981244677239</v>
      </c>
      <c r="AI51" s="132">
        <v>35</v>
      </c>
      <c r="AJ51" s="132">
        <v>15</v>
      </c>
      <c r="AK51" s="134">
        <f t="shared" si="29"/>
        <v>50</v>
      </c>
      <c r="AL51" s="135">
        <f t="shared" si="30"/>
        <v>1.8484288354898338E-2</v>
      </c>
      <c r="AM51" s="142">
        <f t="shared" si="31"/>
        <v>0.29581014218794849</v>
      </c>
      <c r="AN51" s="132">
        <v>40</v>
      </c>
      <c r="AO51" s="123" t="s">
        <v>7</v>
      </c>
      <c r="AP51" s="77" t="s">
        <v>7</v>
      </c>
      <c r="AQ51" s="214"/>
      <c r="AS51" s="284"/>
    </row>
    <row r="52" spans="1:45" s="70" customFormat="1" x14ac:dyDescent="0.2">
      <c r="A52" s="233"/>
      <c r="B52" s="124">
        <v>6020049</v>
      </c>
      <c r="C52" s="125"/>
      <c r="D52" s="126"/>
      <c r="E52" s="127"/>
      <c r="F52" s="127"/>
      <c r="G52" s="128"/>
      <c r="H52" s="129">
        <v>466020049</v>
      </c>
      <c r="I52" s="130">
        <v>0.96</v>
      </c>
      <c r="J52" s="131">
        <f t="shared" si="16"/>
        <v>96</v>
      </c>
      <c r="K52" s="132">
        <v>3093</v>
      </c>
      <c r="L52" s="132">
        <v>2887</v>
      </c>
      <c r="M52" s="133">
        <v>2602</v>
      </c>
      <c r="N52" s="134">
        <f t="shared" si="17"/>
        <v>491</v>
      </c>
      <c r="O52" s="135">
        <f t="shared" si="18"/>
        <v>0.18870099923136049</v>
      </c>
      <c r="P52" s="136">
        <v>3210.2</v>
      </c>
      <c r="Q52" s="137">
        <v>1081</v>
      </c>
      <c r="R52" s="226">
        <v>1079</v>
      </c>
      <c r="S52" s="127">
        <f t="shared" si="19"/>
        <v>2</v>
      </c>
      <c r="T52" s="138">
        <f t="shared" si="20"/>
        <v>1.8535681186283596E-3</v>
      </c>
      <c r="U52" s="132">
        <v>1067</v>
      </c>
      <c r="V52" s="133">
        <v>1063</v>
      </c>
      <c r="W52" s="134">
        <f t="shared" si="21"/>
        <v>4</v>
      </c>
      <c r="X52" s="135">
        <f t="shared" si="22"/>
        <v>3.7629350893697085E-3</v>
      </c>
      <c r="Y52" s="139">
        <f t="shared" si="23"/>
        <v>11.114583333333334</v>
      </c>
      <c r="Z52" s="140">
        <v>1545</v>
      </c>
      <c r="AA52" s="132">
        <v>1120</v>
      </c>
      <c r="AB52" s="132">
        <v>195</v>
      </c>
      <c r="AC52" s="134">
        <f t="shared" si="24"/>
        <v>1315</v>
      </c>
      <c r="AD52" s="135">
        <f t="shared" si="25"/>
        <v>0.85113268608414239</v>
      </c>
      <c r="AE52" s="141">
        <f t="shared" si="26"/>
        <v>1.0757028718231805</v>
      </c>
      <c r="AF52" s="132">
        <v>160</v>
      </c>
      <c r="AG52" s="135">
        <f t="shared" si="27"/>
        <v>0.10355987055016182</v>
      </c>
      <c r="AH52" s="142">
        <f t="shared" si="28"/>
        <v>0.76134088021997615</v>
      </c>
      <c r="AI52" s="132">
        <v>65</v>
      </c>
      <c r="AJ52" s="132">
        <v>0</v>
      </c>
      <c r="AK52" s="134">
        <f t="shared" si="29"/>
        <v>65</v>
      </c>
      <c r="AL52" s="135">
        <f t="shared" si="30"/>
        <v>4.2071197411003236E-2</v>
      </c>
      <c r="AM52" s="142">
        <f t="shared" si="31"/>
        <v>0.67327920064978697</v>
      </c>
      <c r="AN52" s="132">
        <v>0</v>
      </c>
      <c r="AO52" s="123" t="s">
        <v>7</v>
      </c>
      <c r="AP52" s="77" t="s">
        <v>7</v>
      </c>
      <c r="AQ52" s="214"/>
      <c r="AS52" s="284"/>
    </row>
    <row r="53" spans="1:45" s="70" customFormat="1" x14ac:dyDescent="0.2">
      <c r="A53" s="233"/>
      <c r="B53" s="124">
        <v>6020050.0099999998</v>
      </c>
      <c r="C53" s="125"/>
      <c r="D53" s="126"/>
      <c r="E53" s="127"/>
      <c r="F53" s="127"/>
      <c r="G53" s="128"/>
      <c r="H53" s="129">
        <v>466020050.00999999</v>
      </c>
      <c r="I53" s="130">
        <v>3.82</v>
      </c>
      <c r="J53" s="131">
        <f t="shared" si="16"/>
        <v>382</v>
      </c>
      <c r="K53" s="132">
        <v>3149</v>
      </c>
      <c r="L53" s="132">
        <v>2949</v>
      </c>
      <c r="M53" s="133">
        <v>2944</v>
      </c>
      <c r="N53" s="134">
        <f t="shared" si="17"/>
        <v>205</v>
      </c>
      <c r="O53" s="135">
        <f t="shared" si="18"/>
        <v>6.963315217391304E-2</v>
      </c>
      <c r="P53" s="136">
        <v>825.2</v>
      </c>
      <c r="Q53" s="137">
        <v>1143</v>
      </c>
      <c r="R53" s="226">
        <v>1133</v>
      </c>
      <c r="S53" s="127">
        <f t="shared" si="19"/>
        <v>10</v>
      </c>
      <c r="T53" s="138">
        <f t="shared" si="20"/>
        <v>8.8261253309796991E-3</v>
      </c>
      <c r="U53" s="132">
        <v>1109</v>
      </c>
      <c r="V53" s="133">
        <v>1102</v>
      </c>
      <c r="W53" s="134">
        <f t="shared" si="21"/>
        <v>7</v>
      </c>
      <c r="X53" s="135">
        <f t="shared" si="22"/>
        <v>6.3520871143375682E-3</v>
      </c>
      <c r="Y53" s="139">
        <f t="shared" si="23"/>
        <v>2.9031413612565444</v>
      </c>
      <c r="Z53" s="140">
        <v>1195</v>
      </c>
      <c r="AA53" s="132">
        <v>765</v>
      </c>
      <c r="AB53" s="132">
        <v>145</v>
      </c>
      <c r="AC53" s="134">
        <f t="shared" si="24"/>
        <v>910</v>
      </c>
      <c r="AD53" s="135">
        <f t="shared" si="25"/>
        <v>0.7615062761506276</v>
      </c>
      <c r="AE53" s="141">
        <f t="shared" si="26"/>
        <v>0.96242865719954862</v>
      </c>
      <c r="AF53" s="132">
        <v>210</v>
      </c>
      <c r="AG53" s="135">
        <f t="shared" si="27"/>
        <v>0.17573221757322174</v>
      </c>
      <c r="AH53" s="142">
        <f t="shared" si="28"/>
        <v>1.291930170436042</v>
      </c>
      <c r="AI53" s="132">
        <v>60</v>
      </c>
      <c r="AJ53" s="132">
        <v>10</v>
      </c>
      <c r="AK53" s="134">
        <f t="shared" si="29"/>
        <v>70</v>
      </c>
      <c r="AL53" s="135">
        <f t="shared" si="30"/>
        <v>5.8577405857740586E-2</v>
      </c>
      <c r="AM53" s="142">
        <f t="shared" si="31"/>
        <v>0.93743347988766601</v>
      </c>
      <c r="AN53" s="132">
        <v>0</v>
      </c>
      <c r="AO53" s="123" t="s">
        <v>7</v>
      </c>
      <c r="AP53" s="77" t="s">
        <v>7</v>
      </c>
      <c r="AQ53" s="214"/>
      <c r="AS53" s="284"/>
    </row>
    <row r="54" spans="1:45" s="70" customFormat="1" x14ac:dyDescent="0.2">
      <c r="A54" s="233" t="s">
        <v>93</v>
      </c>
      <c r="B54" s="124">
        <v>6020050.0199999996</v>
      </c>
      <c r="C54" s="125"/>
      <c r="D54" s="126"/>
      <c r="E54" s="127"/>
      <c r="F54" s="127"/>
      <c r="G54" s="128"/>
      <c r="H54" s="129">
        <v>466020050.01999998</v>
      </c>
      <c r="I54" s="130">
        <v>2.35</v>
      </c>
      <c r="J54" s="131">
        <f t="shared" si="16"/>
        <v>235</v>
      </c>
      <c r="K54" s="132">
        <v>4690</v>
      </c>
      <c r="L54" s="132">
        <v>3893</v>
      </c>
      <c r="M54" s="133">
        <v>3469</v>
      </c>
      <c r="N54" s="134">
        <f t="shared" si="17"/>
        <v>1221</v>
      </c>
      <c r="O54" s="135">
        <f t="shared" si="18"/>
        <v>0.35197463245892185</v>
      </c>
      <c r="P54" s="136">
        <v>1998.5</v>
      </c>
      <c r="Q54" s="137">
        <v>1684</v>
      </c>
      <c r="R54" s="226">
        <v>1401</v>
      </c>
      <c r="S54" s="127">
        <f t="shared" si="19"/>
        <v>283</v>
      </c>
      <c r="T54" s="138">
        <f t="shared" si="20"/>
        <v>0.20199857244825126</v>
      </c>
      <c r="U54" s="132">
        <v>1528</v>
      </c>
      <c r="V54" s="133">
        <v>1363</v>
      </c>
      <c r="W54" s="134">
        <f t="shared" si="21"/>
        <v>165</v>
      </c>
      <c r="X54" s="135">
        <f t="shared" si="22"/>
        <v>0.1210564930300807</v>
      </c>
      <c r="Y54" s="139">
        <f t="shared" si="23"/>
        <v>6.5021276595744677</v>
      </c>
      <c r="Z54" s="140">
        <v>2390</v>
      </c>
      <c r="AA54" s="132">
        <v>1480</v>
      </c>
      <c r="AB54" s="132">
        <v>365</v>
      </c>
      <c r="AC54" s="134">
        <f t="shared" si="24"/>
        <v>1845</v>
      </c>
      <c r="AD54" s="135">
        <f t="shared" si="25"/>
        <v>0.77196652719665271</v>
      </c>
      <c r="AE54" s="141">
        <f t="shared" si="26"/>
        <v>0.9756488310621797</v>
      </c>
      <c r="AF54" s="132">
        <v>460</v>
      </c>
      <c r="AG54" s="135">
        <f t="shared" si="27"/>
        <v>0.19246861924686193</v>
      </c>
      <c r="AH54" s="142">
        <f t="shared" si="28"/>
        <v>1.4149711390489985</v>
      </c>
      <c r="AI54" s="132">
        <v>60</v>
      </c>
      <c r="AJ54" s="132">
        <v>10</v>
      </c>
      <c r="AK54" s="134">
        <f t="shared" si="29"/>
        <v>70</v>
      </c>
      <c r="AL54" s="135">
        <f t="shared" si="30"/>
        <v>2.9288702928870293E-2</v>
      </c>
      <c r="AM54" s="142">
        <f t="shared" si="31"/>
        <v>0.46871673994383301</v>
      </c>
      <c r="AN54" s="132">
        <v>15</v>
      </c>
      <c r="AO54" s="123" t="s">
        <v>7</v>
      </c>
      <c r="AP54" s="77" t="s">
        <v>7</v>
      </c>
      <c r="AQ54" s="214" t="s">
        <v>94</v>
      </c>
      <c r="AS54" s="284"/>
    </row>
    <row r="55" spans="1:45" s="70" customFormat="1" x14ac:dyDescent="0.2">
      <c r="A55" s="233" t="s">
        <v>89</v>
      </c>
      <c r="B55" s="124">
        <v>6020051.0099999998</v>
      </c>
      <c r="C55" s="125"/>
      <c r="D55" s="126"/>
      <c r="E55" s="127"/>
      <c r="F55" s="127"/>
      <c r="G55" s="128"/>
      <c r="H55" s="129">
        <v>466020051.00999999</v>
      </c>
      <c r="I55" s="130">
        <v>8.91</v>
      </c>
      <c r="J55" s="131">
        <f t="shared" si="16"/>
        <v>891</v>
      </c>
      <c r="K55" s="132">
        <v>5475</v>
      </c>
      <c r="L55" s="132">
        <v>4218</v>
      </c>
      <c r="M55" s="133">
        <v>3926</v>
      </c>
      <c r="N55" s="134">
        <f t="shared" si="17"/>
        <v>1549</v>
      </c>
      <c r="O55" s="135">
        <f t="shared" si="18"/>
        <v>0.39454915944982172</v>
      </c>
      <c r="P55" s="136">
        <v>614.20000000000005</v>
      </c>
      <c r="Q55" s="137">
        <v>1805</v>
      </c>
      <c r="R55" s="226">
        <v>1153</v>
      </c>
      <c r="S55" s="127">
        <f t="shared" si="19"/>
        <v>652</v>
      </c>
      <c r="T55" s="138">
        <f t="shared" si="20"/>
        <v>0.56548135299219426</v>
      </c>
      <c r="U55" s="132">
        <v>1552</v>
      </c>
      <c r="V55" s="133">
        <v>1138</v>
      </c>
      <c r="W55" s="134">
        <f t="shared" si="21"/>
        <v>414</v>
      </c>
      <c r="X55" s="135">
        <f t="shared" si="22"/>
        <v>0.36379613356766255</v>
      </c>
      <c r="Y55" s="139">
        <f t="shared" si="23"/>
        <v>1.7418630751964086</v>
      </c>
      <c r="Z55" s="140">
        <v>3135</v>
      </c>
      <c r="AA55" s="132">
        <v>2350</v>
      </c>
      <c r="AB55" s="132">
        <v>340</v>
      </c>
      <c r="AC55" s="134">
        <f t="shared" si="24"/>
        <v>2690</v>
      </c>
      <c r="AD55" s="135">
        <f t="shared" si="25"/>
        <v>0.85805422647527907</v>
      </c>
      <c r="AE55" s="141">
        <f t="shared" si="26"/>
        <v>1.0844506511035661</v>
      </c>
      <c r="AF55" s="132">
        <v>345</v>
      </c>
      <c r="AG55" s="135">
        <f t="shared" si="27"/>
        <v>0.11004784688995216</v>
      </c>
      <c r="AH55" s="142">
        <f t="shared" si="28"/>
        <v>0.80903852208782456</v>
      </c>
      <c r="AI55" s="132">
        <v>40</v>
      </c>
      <c r="AJ55" s="132">
        <v>10</v>
      </c>
      <c r="AK55" s="134">
        <f t="shared" si="29"/>
        <v>50</v>
      </c>
      <c r="AL55" s="135">
        <f t="shared" si="30"/>
        <v>1.5948963317384369E-2</v>
      </c>
      <c r="AM55" s="142">
        <f t="shared" si="31"/>
        <v>0.25523650227062217</v>
      </c>
      <c r="AN55" s="132">
        <v>55</v>
      </c>
      <c r="AO55" s="123" t="s">
        <v>7</v>
      </c>
      <c r="AP55" s="77" t="s">
        <v>7</v>
      </c>
      <c r="AQ55" s="214" t="s">
        <v>90</v>
      </c>
      <c r="AS55" s="284"/>
    </row>
    <row r="56" spans="1:45" s="70" customFormat="1" x14ac:dyDescent="0.2">
      <c r="A56" s="233"/>
      <c r="B56" s="124">
        <v>6020051.0199999996</v>
      </c>
      <c r="C56" s="125"/>
      <c r="D56" s="126"/>
      <c r="E56" s="127"/>
      <c r="F56" s="127"/>
      <c r="G56" s="128"/>
      <c r="H56" s="129">
        <v>466020051.01999998</v>
      </c>
      <c r="I56" s="130">
        <v>2.6</v>
      </c>
      <c r="J56" s="131">
        <f t="shared" si="16"/>
        <v>260</v>
      </c>
      <c r="K56" s="132">
        <v>6569</v>
      </c>
      <c r="L56" s="132">
        <v>6746</v>
      </c>
      <c r="M56" s="133">
        <v>6767</v>
      </c>
      <c r="N56" s="134">
        <f t="shared" si="17"/>
        <v>-198</v>
      </c>
      <c r="O56" s="135">
        <f t="shared" si="18"/>
        <v>-2.9259642382148662E-2</v>
      </c>
      <c r="P56" s="136">
        <v>2529.1</v>
      </c>
      <c r="Q56" s="137">
        <v>1927</v>
      </c>
      <c r="R56" s="226">
        <v>1919</v>
      </c>
      <c r="S56" s="127">
        <f t="shared" si="19"/>
        <v>8</v>
      </c>
      <c r="T56" s="138">
        <f t="shared" si="20"/>
        <v>4.1688379364252211E-3</v>
      </c>
      <c r="U56" s="132">
        <v>1908</v>
      </c>
      <c r="V56" s="133">
        <v>1908</v>
      </c>
      <c r="W56" s="134">
        <f t="shared" si="21"/>
        <v>0</v>
      </c>
      <c r="X56" s="135">
        <f t="shared" si="22"/>
        <v>0</v>
      </c>
      <c r="Y56" s="139">
        <f t="shared" si="23"/>
        <v>7.3384615384615381</v>
      </c>
      <c r="Z56" s="140">
        <v>3695</v>
      </c>
      <c r="AA56" s="132">
        <v>2725</v>
      </c>
      <c r="AB56" s="132">
        <v>435</v>
      </c>
      <c r="AC56" s="134">
        <f t="shared" si="24"/>
        <v>3160</v>
      </c>
      <c r="AD56" s="135">
        <f t="shared" si="25"/>
        <v>0.85520974289580509</v>
      </c>
      <c r="AE56" s="141">
        <f t="shared" si="26"/>
        <v>1.0808556544534298</v>
      </c>
      <c r="AF56" s="132">
        <v>440</v>
      </c>
      <c r="AG56" s="135">
        <f t="shared" si="27"/>
        <v>0.11907983761840325</v>
      </c>
      <c r="AH56" s="142">
        <f t="shared" si="28"/>
        <v>0.87543898912980345</v>
      </c>
      <c r="AI56" s="132">
        <v>60</v>
      </c>
      <c r="AJ56" s="132">
        <v>20</v>
      </c>
      <c r="AK56" s="134">
        <f t="shared" si="29"/>
        <v>80</v>
      </c>
      <c r="AL56" s="135">
        <f t="shared" si="30"/>
        <v>2.165087956698241E-2</v>
      </c>
      <c r="AM56" s="142">
        <f t="shared" si="31"/>
        <v>0.34648614218929391</v>
      </c>
      <c r="AN56" s="132">
        <v>20</v>
      </c>
      <c r="AO56" s="123" t="s">
        <v>7</v>
      </c>
      <c r="AP56" s="77" t="s">
        <v>7</v>
      </c>
      <c r="AQ56" s="214"/>
      <c r="AS56" s="284"/>
    </row>
    <row r="57" spans="1:45" s="70" customFormat="1" x14ac:dyDescent="0.2">
      <c r="A57" s="233"/>
      <c r="B57" s="124">
        <v>6020051.0300000003</v>
      </c>
      <c r="C57" s="125"/>
      <c r="D57" s="126"/>
      <c r="E57" s="127"/>
      <c r="F57" s="127"/>
      <c r="G57" s="128"/>
      <c r="H57" s="129">
        <v>466020051.02999997</v>
      </c>
      <c r="I57" s="130">
        <v>1.35</v>
      </c>
      <c r="J57" s="131">
        <f t="shared" si="16"/>
        <v>135</v>
      </c>
      <c r="K57" s="132">
        <v>6293</v>
      </c>
      <c r="L57" s="132">
        <v>6347</v>
      </c>
      <c r="M57" s="133">
        <v>6035</v>
      </c>
      <c r="N57" s="134">
        <f t="shared" si="17"/>
        <v>258</v>
      </c>
      <c r="O57" s="135">
        <f t="shared" si="18"/>
        <v>4.2750621375310688E-2</v>
      </c>
      <c r="P57" s="136">
        <v>4659.8</v>
      </c>
      <c r="Q57" s="137">
        <v>1875</v>
      </c>
      <c r="R57" s="226">
        <v>1872</v>
      </c>
      <c r="S57" s="127">
        <f t="shared" si="19"/>
        <v>3</v>
      </c>
      <c r="T57" s="138">
        <f t="shared" si="20"/>
        <v>1.6025641025641025E-3</v>
      </c>
      <c r="U57" s="132">
        <v>1847</v>
      </c>
      <c r="V57" s="133">
        <v>1827</v>
      </c>
      <c r="W57" s="134">
        <f t="shared" si="21"/>
        <v>20</v>
      </c>
      <c r="X57" s="135">
        <f t="shared" si="22"/>
        <v>1.0946907498631636E-2</v>
      </c>
      <c r="Y57" s="139">
        <f t="shared" si="23"/>
        <v>13.681481481481482</v>
      </c>
      <c r="Z57" s="140">
        <v>2825</v>
      </c>
      <c r="AA57" s="132">
        <v>1955</v>
      </c>
      <c r="AB57" s="132">
        <v>410</v>
      </c>
      <c r="AC57" s="134">
        <f t="shared" si="24"/>
        <v>2365</v>
      </c>
      <c r="AD57" s="135">
        <f t="shared" si="25"/>
        <v>0.8371681415929203</v>
      </c>
      <c r="AE57" s="141">
        <f t="shared" si="26"/>
        <v>1.0580538015213203</v>
      </c>
      <c r="AF57" s="132">
        <v>370</v>
      </c>
      <c r="AG57" s="135">
        <f t="shared" si="27"/>
        <v>0.13097345132743363</v>
      </c>
      <c r="AH57" s="142">
        <f t="shared" si="28"/>
        <v>0.96287724375608263</v>
      </c>
      <c r="AI57" s="132">
        <v>55</v>
      </c>
      <c r="AJ57" s="132">
        <v>0</v>
      </c>
      <c r="AK57" s="134">
        <f t="shared" si="29"/>
        <v>55</v>
      </c>
      <c r="AL57" s="135">
        <f t="shared" si="30"/>
        <v>1.9469026548672566E-2</v>
      </c>
      <c r="AM57" s="142">
        <f t="shared" si="31"/>
        <v>0.31156923117884627</v>
      </c>
      <c r="AN57" s="132">
        <v>20</v>
      </c>
      <c r="AO57" s="123" t="s">
        <v>7</v>
      </c>
      <c r="AP57" s="77" t="s">
        <v>7</v>
      </c>
      <c r="AQ57" s="214"/>
      <c r="AS57" s="284"/>
    </row>
    <row r="58" spans="1:45" s="70" customFormat="1" x14ac:dyDescent="0.2">
      <c r="A58" s="235"/>
      <c r="B58" s="166">
        <v>6020052</v>
      </c>
      <c r="C58" s="167"/>
      <c r="D58" s="168"/>
      <c r="E58" s="169"/>
      <c r="F58" s="169"/>
      <c r="G58" s="170"/>
      <c r="H58" s="171">
        <v>466020052</v>
      </c>
      <c r="I58" s="172">
        <v>0.86</v>
      </c>
      <c r="J58" s="173">
        <f t="shared" si="16"/>
        <v>86</v>
      </c>
      <c r="K58" s="174"/>
      <c r="L58" s="174"/>
      <c r="M58" s="175"/>
      <c r="N58" s="176"/>
      <c r="O58" s="177"/>
      <c r="P58" s="178"/>
      <c r="Q58" s="179"/>
      <c r="R58" s="228"/>
      <c r="S58" s="169"/>
      <c r="T58" s="180"/>
      <c r="U58" s="174"/>
      <c r="V58" s="175"/>
      <c r="W58" s="176"/>
      <c r="X58" s="177"/>
      <c r="Y58" s="181"/>
      <c r="Z58" s="182"/>
      <c r="AA58" s="174"/>
      <c r="AB58" s="174"/>
      <c r="AC58" s="176"/>
      <c r="AD58" s="177"/>
      <c r="AE58" s="183"/>
      <c r="AF58" s="174"/>
      <c r="AG58" s="177"/>
      <c r="AH58" s="184"/>
      <c r="AI58" s="174"/>
      <c r="AJ58" s="174"/>
      <c r="AK58" s="176"/>
      <c r="AL58" s="177"/>
      <c r="AM58" s="184"/>
      <c r="AN58" s="174"/>
      <c r="AO58" s="165" t="s">
        <v>48</v>
      </c>
      <c r="AP58" s="265" t="s">
        <v>48</v>
      </c>
      <c r="AQ58" s="214" t="s">
        <v>47</v>
      </c>
      <c r="AS58" s="284"/>
    </row>
    <row r="59" spans="1:45" s="70" customFormat="1" x14ac:dyDescent="0.2">
      <c r="A59" s="233" t="s">
        <v>79</v>
      </c>
      <c r="B59" s="124">
        <v>6020100.0099999998</v>
      </c>
      <c r="C59" s="125"/>
      <c r="D59" s="126"/>
      <c r="E59" s="127"/>
      <c r="F59" s="127"/>
      <c r="G59" s="128"/>
      <c r="H59" s="129">
        <v>466020100.00999999</v>
      </c>
      <c r="I59" s="130">
        <v>2.41</v>
      </c>
      <c r="J59" s="131">
        <f t="shared" si="16"/>
        <v>241</v>
      </c>
      <c r="K59" s="132">
        <v>7015</v>
      </c>
      <c r="L59" s="132">
        <v>6092</v>
      </c>
      <c r="M59" s="133">
        <v>4820</v>
      </c>
      <c r="N59" s="134">
        <f t="shared" ref="N59:N90" si="32">K59-M59</f>
        <v>2195</v>
      </c>
      <c r="O59" s="135">
        <f t="shared" ref="O59:O90" si="33">(K59-M59)/M59</f>
        <v>0.45539419087136929</v>
      </c>
      <c r="P59" s="136">
        <v>2907.5</v>
      </c>
      <c r="Q59" s="137">
        <v>2334</v>
      </c>
      <c r="R59" s="226">
        <v>1548</v>
      </c>
      <c r="S59" s="127">
        <f t="shared" ref="S59:S90" si="34">Q59-R59</f>
        <v>786</v>
      </c>
      <c r="T59" s="138">
        <f t="shared" ref="T59:T90" si="35">S59/R59</f>
        <v>0.50775193798449614</v>
      </c>
      <c r="U59" s="132">
        <v>2320</v>
      </c>
      <c r="V59" s="133">
        <v>1526</v>
      </c>
      <c r="W59" s="134">
        <f t="shared" ref="W59:W90" si="36">U59-V59</f>
        <v>794</v>
      </c>
      <c r="X59" s="135">
        <f t="shared" ref="X59:X90" si="37">(U59-V59)/V59</f>
        <v>0.52031454783748365</v>
      </c>
      <c r="Y59" s="139">
        <f t="shared" ref="Y59:Y90" si="38">U59/J59</f>
        <v>9.6265560165975099</v>
      </c>
      <c r="Z59" s="140">
        <v>3800</v>
      </c>
      <c r="AA59" s="132">
        <v>3075</v>
      </c>
      <c r="AB59" s="132">
        <v>235</v>
      </c>
      <c r="AC59" s="134">
        <f t="shared" ref="AC59:AC90" si="39">AA59+AB59</f>
        <v>3310</v>
      </c>
      <c r="AD59" s="135">
        <f t="shared" ref="AD59:AD90" si="40">AC59/Z59</f>
        <v>0.87105263157894741</v>
      </c>
      <c r="AE59" s="141">
        <f t="shared" ref="AE59:AE90" si="41">AD59/0.791234</f>
        <v>1.1008786674725144</v>
      </c>
      <c r="AF59" s="132">
        <v>375</v>
      </c>
      <c r="AG59" s="135">
        <f t="shared" ref="AG59:AG90" si="42">AF59/Z59</f>
        <v>9.8684210526315791E-2</v>
      </c>
      <c r="AH59" s="142">
        <f t="shared" ref="AH59:AH90" si="43">AG59/0.136023</f>
        <v>0.72549650078527739</v>
      </c>
      <c r="AI59" s="132">
        <v>25</v>
      </c>
      <c r="AJ59" s="132">
        <v>40</v>
      </c>
      <c r="AK59" s="134">
        <f t="shared" ref="AK59:AK90" si="44">AI59+AJ59</f>
        <v>65</v>
      </c>
      <c r="AL59" s="135">
        <f t="shared" ref="AL59:AL90" si="45">AK59/Z59</f>
        <v>1.7105263157894738E-2</v>
      </c>
      <c r="AM59" s="142">
        <f t="shared" ref="AM59:AM90" si="46">AL59/0.062487</f>
        <v>0.27374114868524235</v>
      </c>
      <c r="AN59" s="132">
        <v>50</v>
      </c>
      <c r="AO59" s="123" t="s">
        <v>7</v>
      </c>
      <c r="AP59" s="77" t="s">
        <v>7</v>
      </c>
      <c r="AQ59" s="214" t="s">
        <v>80</v>
      </c>
      <c r="AS59" s="284"/>
    </row>
    <row r="60" spans="1:45" s="70" customFormat="1" x14ac:dyDescent="0.2">
      <c r="A60" s="214"/>
      <c r="B60" s="54">
        <v>6020100.0199999996</v>
      </c>
      <c r="C60" s="61"/>
      <c r="D60" s="62"/>
      <c r="E60" s="63"/>
      <c r="F60" s="63"/>
      <c r="G60" s="9"/>
      <c r="H60" s="81">
        <v>466020100.01999998</v>
      </c>
      <c r="I60" s="67">
        <v>32.770000000000003</v>
      </c>
      <c r="J60" s="7">
        <f t="shared" si="16"/>
        <v>3277.0000000000005</v>
      </c>
      <c r="K60" s="68">
        <v>1775</v>
      </c>
      <c r="L60" s="68">
        <v>1794</v>
      </c>
      <c r="M60" s="69">
        <v>1644</v>
      </c>
      <c r="N60" s="8">
        <f t="shared" si="32"/>
        <v>131</v>
      </c>
      <c r="O60" s="11">
        <f t="shared" si="33"/>
        <v>7.9683698296836983E-2</v>
      </c>
      <c r="P60" s="70">
        <v>54.2</v>
      </c>
      <c r="Q60" s="71">
        <v>623</v>
      </c>
      <c r="R60" s="72">
        <v>558</v>
      </c>
      <c r="S60" s="63">
        <f t="shared" si="34"/>
        <v>65</v>
      </c>
      <c r="T60" s="73">
        <f t="shared" si="35"/>
        <v>0.11648745519713262</v>
      </c>
      <c r="U60" s="68">
        <v>604</v>
      </c>
      <c r="V60" s="69">
        <v>547</v>
      </c>
      <c r="W60" s="8">
        <f t="shared" si="36"/>
        <v>57</v>
      </c>
      <c r="X60" s="11">
        <f t="shared" si="37"/>
        <v>0.10420475319926874</v>
      </c>
      <c r="Y60" s="5">
        <f t="shared" si="38"/>
        <v>0.18431492218492521</v>
      </c>
      <c r="Z60" s="59">
        <v>840</v>
      </c>
      <c r="AA60" s="58">
        <v>755</v>
      </c>
      <c r="AB60" s="58">
        <v>25</v>
      </c>
      <c r="AC60" s="8">
        <f t="shared" si="39"/>
        <v>780</v>
      </c>
      <c r="AD60" s="11">
        <f t="shared" si="40"/>
        <v>0.9285714285714286</v>
      </c>
      <c r="AE60" s="3">
        <f t="shared" si="41"/>
        <v>1.1735737197484293</v>
      </c>
      <c r="AF60" s="58">
        <v>10</v>
      </c>
      <c r="AG60" s="11">
        <f t="shared" si="42"/>
        <v>1.1904761904761904E-2</v>
      </c>
      <c r="AH60" s="4">
        <f t="shared" si="43"/>
        <v>8.7520212793144564E-2</v>
      </c>
      <c r="AI60" s="58">
        <v>40</v>
      </c>
      <c r="AJ60" s="58">
        <v>10</v>
      </c>
      <c r="AK60" s="8">
        <f t="shared" si="44"/>
        <v>50</v>
      </c>
      <c r="AL60" s="11">
        <f t="shared" si="45"/>
        <v>5.9523809523809521E-2</v>
      </c>
      <c r="AM60" s="4">
        <f t="shared" si="46"/>
        <v>0.95257908883142928</v>
      </c>
      <c r="AN60" s="58">
        <v>10</v>
      </c>
      <c r="AO60" s="60" t="s">
        <v>3</v>
      </c>
      <c r="AP60" s="258" t="s">
        <v>3</v>
      </c>
      <c r="AQ60" s="214"/>
      <c r="AS60" s="284"/>
    </row>
    <row r="61" spans="1:45" s="70" customFormat="1" x14ac:dyDescent="0.2">
      <c r="A61" s="233"/>
      <c r="B61" s="124">
        <v>6020100.0499999998</v>
      </c>
      <c r="C61" s="125"/>
      <c r="D61" s="126"/>
      <c r="E61" s="127"/>
      <c r="F61" s="127"/>
      <c r="G61" s="128"/>
      <c r="H61" s="129">
        <v>466020100.05000001</v>
      </c>
      <c r="I61" s="130">
        <v>1.39</v>
      </c>
      <c r="J61" s="131">
        <f t="shared" si="16"/>
        <v>139</v>
      </c>
      <c r="K61" s="132">
        <v>4455</v>
      </c>
      <c r="L61" s="132">
        <v>4347</v>
      </c>
      <c r="M61" s="133">
        <v>4445</v>
      </c>
      <c r="N61" s="134">
        <f t="shared" si="32"/>
        <v>10</v>
      </c>
      <c r="O61" s="135">
        <f t="shared" si="33"/>
        <v>2.2497187851518562E-3</v>
      </c>
      <c r="P61" s="136">
        <v>3196.3</v>
      </c>
      <c r="Q61" s="137">
        <v>1876</v>
      </c>
      <c r="R61" s="226">
        <v>1709</v>
      </c>
      <c r="S61" s="127">
        <f t="shared" si="34"/>
        <v>167</v>
      </c>
      <c r="T61" s="138">
        <f t="shared" si="35"/>
        <v>9.7717963721474552E-2</v>
      </c>
      <c r="U61" s="132">
        <v>1829</v>
      </c>
      <c r="V61" s="133">
        <v>1692</v>
      </c>
      <c r="W61" s="134">
        <f t="shared" si="36"/>
        <v>137</v>
      </c>
      <c r="X61" s="135">
        <f t="shared" si="37"/>
        <v>8.0969267139479911E-2</v>
      </c>
      <c r="Y61" s="139">
        <f t="shared" si="38"/>
        <v>13.158273381294965</v>
      </c>
      <c r="Z61" s="140">
        <v>2425</v>
      </c>
      <c r="AA61" s="132">
        <v>1795</v>
      </c>
      <c r="AB61" s="132">
        <v>180</v>
      </c>
      <c r="AC61" s="134">
        <f t="shared" si="39"/>
        <v>1975</v>
      </c>
      <c r="AD61" s="135">
        <f t="shared" si="40"/>
        <v>0.81443298969072164</v>
      </c>
      <c r="AE61" s="141">
        <f t="shared" si="41"/>
        <v>1.0293200111354184</v>
      </c>
      <c r="AF61" s="132">
        <v>355</v>
      </c>
      <c r="AG61" s="135">
        <f t="shared" si="42"/>
        <v>0.14639175257731959</v>
      </c>
      <c r="AH61" s="142">
        <f t="shared" si="43"/>
        <v>1.0762279362851841</v>
      </c>
      <c r="AI61" s="132">
        <v>45</v>
      </c>
      <c r="AJ61" s="132">
        <v>20</v>
      </c>
      <c r="AK61" s="134">
        <f t="shared" si="44"/>
        <v>65</v>
      </c>
      <c r="AL61" s="135">
        <f t="shared" si="45"/>
        <v>2.6804123711340205E-2</v>
      </c>
      <c r="AM61" s="142">
        <f t="shared" si="46"/>
        <v>0.42895520206347248</v>
      </c>
      <c r="AN61" s="132">
        <v>35</v>
      </c>
      <c r="AO61" s="123" t="s">
        <v>7</v>
      </c>
      <c r="AP61" s="77" t="s">
        <v>7</v>
      </c>
      <c r="AQ61" s="214"/>
      <c r="AS61" s="284"/>
    </row>
    <row r="62" spans="1:45" s="70" customFormat="1" x14ac:dyDescent="0.2">
      <c r="A62" s="233" t="s">
        <v>82</v>
      </c>
      <c r="B62" s="124">
        <v>6020100.0599999996</v>
      </c>
      <c r="C62" s="125"/>
      <c r="D62" s="126"/>
      <c r="E62" s="127"/>
      <c r="F62" s="127"/>
      <c r="G62" s="128"/>
      <c r="H62" s="129">
        <v>466020100.06</v>
      </c>
      <c r="I62" s="130">
        <v>2.31</v>
      </c>
      <c r="J62" s="131">
        <f t="shared" si="16"/>
        <v>231</v>
      </c>
      <c r="K62" s="132">
        <v>4432</v>
      </c>
      <c r="L62" s="132">
        <v>3926</v>
      </c>
      <c r="M62" s="133">
        <v>3261</v>
      </c>
      <c r="N62" s="134">
        <f t="shared" si="32"/>
        <v>1171</v>
      </c>
      <c r="O62" s="135">
        <f t="shared" si="33"/>
        <v>0.35909230297454769</v>
      </c>
      <c r="P62" s="136">
        <v>1919.1</v>
      </c>
      <c r="Q62" s="137">
        <v>1852</v>
      </c>
      <c r="R62" s="226">
        <v>1239</v>
      </c>
      <c r="S62" s="127">
        <f t="shared" si="34"/>
        <v>613</v>
      </c>
      <c r="T62" s="138">
        <f t="shared" si="35"/>
        <v>0.49475383373688459</v>
      </c>
      <c r="U62" s="132">
        <v>1813</v>
      </c>
      <c r="V62" s="133">
        <v>1216</v>
      </c>
      <c r="W62" s="134">
        <f t="shared" si="36"/>
        <v>597</v>
      </c>
      <c r="X62" s="135">
        <f t="shared" si="37"/>
        <v>0.49095394736842107</v>
      </c>
      <c r="Y62" s="139">
        <f t="shared" si="38"/>
        <v>7.8484848484848486</v>
      </c>
      <c r="Z62" s="140">
        <v>2055</v>
      </c>
      <c r="AA62" s="132">
        <v>1610</v>
      </c>
      <c r="AB62" s="132">
        <v>115</v>
      </c>
      <c r="AC62" s="134">
        <f t="shared" si="39"/>
        <v>1725</v>
      </c>
      <c r="AD62" s="135">
        <f t="shared" si="40"/>
        <v>0.83941605839416056</v>
      </c>
      <c r="AE62" s="141">
        <f t="shared" si="41"/>
        <v>1.060894828071292</v>
      </c>
      <c r="AF62" s="132">
        <v>245</v>
      </c>
      <c r="AG62" s="135">
        <f t="shared" si="42"/>
        <v>0.11922141119221411</v>
      </c>
      <c r="AH62" s="142">
        <f t="shared" si="43"/>
        <v>0.87647979527149156</v>
      </c>
      <c r="AI62" s="132">
        <v>50</v>
      </c>
      <c r="AJ62" s="132">
        <v>20</v>
      </c>
      <c r="AK62" s="134">
        <f t="shared" si="44"/>
        <v>70</v>
      </c>
      <c r="AL62" s="135">
        <f t="shared" si="45"/>
        <v>3.4063260340632603E-2</v>
      </c>
      <c r="AM62" s="142">
        <f t="shared" si="46"/>
        <v>0.5451255515648471</v>
      </c>
      <c r="AN62" s="132">
        <v>20</v>
      </c>
      <c r="AO62" s="123" t="s">
        <v>7</v>
      </c>
      <c r="AP62" s="77" t="s">
        <v>7</v>
      </c>
      <c r="AQ62" s="214" t="s">
        <v>80</v>
      </c>
      <c r="AS62" s="284"/>
    </row>
    <row r="63" spans="1:45" s="70" customFormat="1" x14ac:dyDescent="0.2">
      <c r="A63" s="233"/>
      <c r="B63" s="124">
        <v>6020100.0700000003</v>
      </c>
      <c r="C63" s="125"/>
      <c r="D63" s="126"/>
      <c r="E63" s="127"/>
      <c r="F63" s="127"/>
      <c r="G63" s="128"/>
      <c r="H63" s="129">
        <v>466020100.06999999</v>
      </c>
      <c r="I63" s="130">
        <v>1.41</v>
      </c>
      <c r="J63" s="131">
        <f t="shared" si="16"/>
        <v>141</v>
      </c>
      <c r="K63" s="132">
        <v>5122</v>
      </c>
      <c r="L63" s="132">
        <v>5218</v>
      </c>
      <c r="M63" s="133">
        <v>5058</v>
      </c>
      <c r="N63" s="134">
        <f t="shared" si="32"/>
        <v>64</v>
      </c>
      <c r="O63" s="135">
        <f t="shared" si="33"/>
        <v>1.2653222617635429E-2</v>
      </c>
      <c r="P63" s="136">
        <v>3628.5</v>
      </c>
      <c r="Q63" s="137">
        <v>2086</v>
      </c>
      <c r="R63" s="226">
        <v>2128</v>
      </c>
      <c r="S63" s="127">
        <f t="shared" si="34"/>
        <v>-42</v>
      </c>
      <c r="T63" s="138">
        <f t="shared" si="35"/>
        <v>-1.9736842105263157E-2</v>
      </c>
      <c r="U63" s="132">
        <v>2058</v>
      </c>
      <c r="V63" s="133">
        <v>2110</v>
      </c>
      <c r="W63" s="134">
        <f t="shared" si="36"/>
        <v>-52</v>
      </c>
      <c r="X63" s="135">
        <f t="shared" si="37"/>
        <v>-2.4644549763033177E-2</v>
      </c>
      <c r="Y63" s="139">
        <f t="shared" si="38"/>
        <v>14.595744680851064</v>
      </c>
      <c r="Z63" s="140">
        <v>2435</v>
      </c>
      <c r="AA63" s="132">
        <v>1835</v>
      </c>
      <c r="AB63" s="132">
        <v>180</v>
      </c>
      <c r="AC63" s="134">
        <f t="shared" si="39"/>
        <v>2015</v>
      </c>
      <c r="AD63" s="135">
        <f t="shared" si="40"/>
        <v>0.82751540041067762</v>
      </c>
      <c r="AE63" s="141">
        <f t="shared" si="41"/>
        <v>1.0458541978866904</v>
      </c>
      <c r="AF63" s="132">
        <v>280</v>
      </c>
      <c r="AG63" s="135">
        <f t="shared" si="42"/>
        <v>0.11498973305954825</v>
      </c>
      <c r="AH63" s="142">
        <f t="shared" si="43"/>
        <v>0.84536977613747855</v>
      </c>
      <c r="AI63" s="132">
        <v>85</v>
      </c>
      <c r="AJ63" s="132">
        <v>10</v>
      </c>
      <c r="AK63" s="134">
        <f t="shared" si="44"/>
        <v>95</v>
      </c>
      <c r="AL63" s="135">
        <f t="shared" si="45"/>
        <v>3.9014373716632446E-2</v>
      </c>
      <c r="AM63" s="142">
        <f t="shared" si="46"/>
        <v>0.62435984631415242</v>
      </c>
      <c r="AN63" s="132">
        <v>35</v>
      </c>
      <c r="AO63" s="123" t="s">
        <v>7</v>
      </c>
      <c r="AP63" s="77" t="s">
        <v>7</v>
      </c>
      <c r="AQ63" s="214"/>
      <c r="AS63" s="284"/>
    </row>
    <row r="64" spans="1:45" s="70" customFormat="1" x14ac:dyDescent="0.2">
      <c r="A64" s="233" t="s">
        <v>81</v>
      </c>
      <c r="B64" s="124">
        <v>6020100.0800000001</v>
      </c>
      <c r="C64" s="125"/>
      <c r="D64" s="126"/>
      <c r="E64" s="127"/>
      <c r="F64" s="127"/>
      <c r="G64" s="128"/>
      <c r="H64" s="129">
        <v>466020100.07999998</v>
      </c>
      <c r="I64" s="130">
        <v>4.5999999999999996</v>
      </c>
      <c r="J64" s="131">
        <f t="shared" si="16"/>
        <v>459.99999999999994</v>
      </c>
      <c r="K64" s="132">
        <v>8912</v>
      </c>
      <c r="L64" s="132">
        <v>7729</v>
      </c>
      <c r="M64" s="133">
        <v>6817</v>
      </c>
      <c r="N64" s="134">
        <f t="shared" si="32"/>
        <v>2095</v>
      </c>
      <c r="O64" s="135">
        <f t="shared" si="33"/>
        <v>0.30731993545547898</v>
      </c>
      <c r="P64" s="136">
        <v>1935.4</v>
      </c>
      <c r="Q64" s="137">
        <v>3256</v>
      </c>
      <c r="R64" s="226">
        <v>2206</v>
      </c>
      <c r="S64" s="127">
        <f t="shared" si="34"/>
        <v>1050</v>
      </c>
      <c r="T64" s="138">
        <f t="shared" si="35"/>
        <v>0.47597461468721669</v>
      </c>
      <c r="U64" s="132">
        <v>3172</v>
      </c>
      <c r="V64" s="133">
        <v>2176</v>
      </c>
      <c r="W64" s="134">
        <f t="shared" si="36"/>
        <v>996</v>
      </c>
      <c r="X64" s="135">
        <f t="shared" si="37"/>
        <v>0.4577205882352941</v>
      </c>
      <c r="Y64" s="139">
        <f t="shared" si="38"/>
        <v>6.8956521739130441</v>
      </c>
      <c r="Z64" s="140">
        <v>4640</v>
      </c>
      <c r="AA64" s="132">
        <v>3770</v>
      </c>
      <c r="AB64" s="132">
        <v>345</v>
      </c>
      <c r="AC64" s="134">
        <f t="shared" si="39"/>
        <v>4115</v>
      </c>
      <c r="AD64" s="135">
        <f t="shared" si="40"/>
        <v>0.8868534482758621</v>
      </c>
      <c r="AE64" s="141">
        <f t="shared" si="41"/>
        <v>1.1208485078698112</v>
      </c>
      <c r="AF64" s="132">
        <v>390</v>
      </c>
      <c r="AG64" s="135">
        <f t="shared" si="42"/>
        <v>8.4051724137931036E-2</v>
      </c>
      <c r="AH64" s="142">
        <f t="shared" si="43"/>
        <v>0.61792288170332244</v>
      </c>
      <c r="AI64" s="132">
        <v>55</v>
      </c>
      <c r="AJ64" s="132">
        <v>40</v>
      </c>
      <c r="AK64" s="134">
        <f t="shared" si="44"/>
        <v>95</v>
      </c>
      <c r="AL64" s="135">
        <f t="shared" si="45"/>
        <v>2.0474137931034482E-2</v>
      </c>
      <c r="AM64" s="142">
        <f t="shared" si="46"/>
        <v>0.32765435900322437</v>
      </c>
      <c r="AN64" s="132">
        <v>25</v>
      </c>
      <c r="AO64" s="123" t="s">
        <v>7</v>
      </c>
      <c r="AP64" s="77" t="s">
        <v>7</v>
      </c>
      <c r="AQ64" s="214" t="s">
        <v>80</v>
      </c>
      <c r="AS64" s="284"/>
    </row>
    <row r="65" spans="1:45" s="70" customFormat="1" x14ac:dyDescent="0.2">
      <c r="A65" s="233"/>
      <c r="B65" s="124">
        <v>6020101.0099999998</v>
      </c>
      <c r="C65" s="125"/>
      <c r="D65" s="126"/>
      <c r="E65" s="127"/>
      <c r="F65" s="127"/>
      <c r="G65" s="128"/>
      <c r="H65" s="129">
        <v>466020101.00999999</v>
      </c>
      <c r="I65" s="130">
        <v>3.12</v>
      </c>
      <c r="J65" s="131">
        <f t="shared" si="16"/>
        <v>312</v>
      </c>
      <c r="K65" s="132">
        <v>5907</v>
      </c>
      <c r="L65" s="132">
        <v>5814</v>
      </c>
      <c r="M65" s="133">
        <v>5760</v>
      </c>
      <c r="N65" s="134">
        <f t="shared" si="32"/>
        <v>147</v>
      </c>
      <c r="O65" s="135">
        <f t="shared" si="33"/>
        <v>2.5520833333333333E-2</v>
      </c>
      <c r="P65" s="136">
        <v>1891</v>
      </c>
      <c r="Q65" s="137">
        <v>2486</v>
      </c>
      <c r="R65" s="226">
        <v>2462</v>
      </c>
      <c r="S65" s="127">
        <f t="shared" si="34"/>
        <v>24</v>
      </c>
      <c r="T65" s="138">
        <f t="shared" si="35"/>
        <v>9.7481722177091799E-3</v>
      </c>
      <c r="U65" s="132">
        <v>2428</v>
      </c>
      <c r="V65" s="133">
        <v>2420</v>
      </c>
      <c r="W65" s="134">
        <f t="shared" si="36"/>
        <v>8</v>
      </c>
      <c r="X65" s="135">
        <f t="shared" si="37"/>
        <v>3.3057851239669421E-3</v>
      </c>
      <c r="Y65" s="139">
        <f t="shared" si="38"/>
        <v>7.7820512820512819</v>
      </c>
      <c r="Z65" s="140">
        <v>2845</v>
      </c>
      <c r="AA65" s="132">
        <v>2145</v>
      </c>
      <c r="AB65" s="132">
        <v>130</v>
      </c>
      <c r="AC65" s="134">
        <f t="shared" si="39"/>
        <v>2275</v>
      </c>
      <c r="AD65" s="135">
        <f t="shared" si="40"/>
        <v>0.79964850615114236</v>
      </c>
      <c r="AE65" s="141">
        <f t="shared" si="41"/>
        <v>1.0106346619977684</v>
      </c>
      <c r="AF65" s="132">
        <v>330</v>
      </c>
      <c r="AG65" s="135">
        <f t="shared" si="42"/>
        <v>0.11599297012302284</v>
      </c>
      <c r="AH65" s="142">
        <f t="shared" si="43"/>
        <v>0.8527452719247689</v>
      </c>
      <c r="AI65" s="132">
        <v>130</v>
      </c>
      <c r="AJ65" s="132">
        <v>80</v>
      </c>
      <c r="AK65" s="134">
        <f t="shared" si="44"/>
        <v>210</v>
      </c>
      <c r="AL65" s="135">
        <f t="shared" si="45"/>
        <v>7.3813708260105443E-2</v>
      </c>
      <c r="AM65" s="142">
        <f t="shared" si="46"/>
        <v>1.1812650352890273</v>
      </c>
      <c r="AN65" s="132">
        <v>25</v>
      </c>
      <c r="AO65" s="123" t="s">
        <v>7</v>
      </c>
      <c r="AP65" s="77" t="s">
        <v>7</v>
      </c>
      <c r="AQ65" s="214"/>
      <c r="AS65" s="284"/>
    </row>
    <row r="66" spans="1:45" s="70" customFormat="1" x14ac:dyDescent="0.2">
      <c r="A66" s="233"/>
      <c r="B66" s="124">
        <v>6020101.0199999996</v>
      </c>
      <c r="C66" s="125"/>
      <c r="D66" s="126"/>
      <c r="E66" s="127"/>
      <c r="F66" s="127"/>
      <c r="G66" s="128"/>
      <c r="H66" s="129">
        <v>466020101.01999998</v>
      </c>
      <c r="I66" s="130">
        <v>2.25</v>
      </c>
      <c r="J66" s="131">
        <f t="shared" ref="J66:J97" si="47">I66*100</f>
        <v>225</v>
      </c>
      <c r="K66" s="132">
        <v>4560</v>
      </c>
      <c r="L66" s="132">
        <v>4702</v>
      </c>
      <c r="M66" s="133">
        <v>4686</v>
      </c>
      <c r="N66" s="134">
        <f t="shared" si="32"/>
        <v>-126</v>
      </c>
      <c r="O66" s="135">
        <f t="shared" si="33"/>
        <v>-2.6888604353393086E-2</v>
      </c>
      <c r="P66" s="136">
        <v>2027.4</v>
      </c>
      <c r="Q66" s="137">
        <v>1617</v>
      </c>
      <c r="R66" s="226">
        <v>1589</v>
      </c>
      <c r="S66" s="127">
        <f t="shared" si="34"/>
        <v>28</v>
      </c>
      <c r="T66" s="138">
        <f t="shared" si="35"/>
        <v>1.7621145374449341E-2</v>
      </c>
      <c r="U66" s="132">
        <v>1603</v>
      </c>
      <c r="V66" s="133">
        <v>1573</v>
      </c>
      <c r="W66" s="134">
        <f t="shared" si="36"/>
        <v>30</v>
      </c>
      <c r="X66" s="135">
        <f t="shared" si="37"/>
        <v>1.9071837253655435E-2</v>
      </c>
      <c r="Y66" s="139">
        <f t="shared" si="38"/>
        <v>7.1244444444444444</v>
      </c>
      <c r="Z66" s="140">
        <v>2200</v>
      </c>
      <c r="AA66" s="132">
        <v>1720</v>
      </c>
      <c r="AB66" s="132">
        <v>140</v>
      </c>
      <c r="AC66" s="134">
        <f t="shared" si="39"/>
        <v>1860</v>
      </c>
      <c r="AD66" s="135">
        <f t="shared" si="40"/>
        <v>0.84545454545454546</v>
      </c>
      <c r="AE66" s="141">
        <f t="shared" si="41"/>
        <v>1.0685265616171011</v>
      </c>
      <c r="AF66" s="132">
        <v>215</v>
      </c>
      <c r="AG66" s="135">
        <f t="shared" si="42"/>
        <v>9.7727272727272732E-2</v>
      </c>
      <c r="AH66" s="142">
        <f t="shared" si="43"/>
        <v>0.718461383201905</v>
      </c>
      <c r="AI66" s="132">
        <v>75</v>
      </c>
      <c r="AJ66" s="132">
        <v>40</v>
      </c>
      <c r="AK66" s="134">
        <f t="shared" si="44"/>
        <v>115</v>
      </c>
      <c r="AL66" s="135">
        <f t="shared" si="45"/>
        <v>5.2272727272727269E-2</v>
      </c>
      <c r="AM66" s="142">
        <f t="shared" si="46"/>
        <v>0.8365376361919642</v>
      </c>
      <c r="AN66" s="132">
        <v>15</v>
      </c>
      <c r="AO66" s="123" t="s">
        <v>7</v>
      </c>
      <c r="AP66" s="77" t="s">
        <v>7</v>
      </c>
      <c r="AQ66" s="214"/>
      <c r="AS66" s="284"/>
    </row>
    <row r="67" spans="1:45" s="70" customFormat="1" x14ac:dyDescent="0.2">
      <c r="A67" s="233"/>
      <c r="B67" s="124">
        <v>6020102.0099999998</v>
      </c>
      <c r="C67" s="125"/>
      <c r="D67" s="126"/>
      <c r="E67" s="127"/>
      <c r="F67" s="127"/>
      <c r="G67" s="128"/>
      <c r="H67" s="129">
        <v>466020102.00999999</v>
      </c>
      <c r="I67" s="130">
        <v>2.09</v>
      </c>
      <c r="J67" s="131">
        <f t="shared" si="47"/>
        <v>209</v>
      </c>
      <c r="K67" s="132">
        <v>5079</v>
      </c>
      <c r="L67" s="132">
        <v>5360</v>
      </c>
      <c r="M67" s="133">
        <v>5117</v>
      </c>
      <c r="N67" s="134">
        <f t="shared" si="32"/>
        <v>-38</v>
      </c>
      <c r="O67" s="135">
        <f t="shared" si="33"/>
        <v>-7.4262263044752785E-3</v>
      </c>
      <c r="P67" s="136">
        <v>2430.8000000000002</v>
      </c>
      <c r="Q67" s="137">
        <v>2158</v>
      </c>
      <c r="R67" s="226">
        <v>1945</v>
      </c>
      <c r="S67" s="127">
        <f t="shared" si="34"/>
        <v>213</v>
      </c>
      <c r="T67" s="138">
        <f t="shared" si="35"/>
        <v>0.10951156812339331</v>
      </c>
      <c r="U67" s="132">
        <v>2095</v>
      </c>
      <c r="V67" s="133">
        <v>1909</v>
      </c>
      <c r="W67" s="134">
        <f t="shared" si="36"/>
        <v>186</v>
      </c>
      <c r="X67" s="135">
        <f t="shared" si="37"/>
        <v>9.7433211105290726E-2</v>
      </c>
      <c r="Y67" s="139">
        <f t="shared" si="38"/>
        <v>10.023923444976077</v>
      </c>
      <c r="Z67" s="140">
        <v>2095</v>
      </c>
      <c r="AA67" s="132">
        <v>1500</v>
      </c>
      <c r="AB67" s="132">
        <v>110</v>
      </c>
      <c r="AC67" s="134">
        <f t="shared" si="39"/>
        <v>1610</v>
      </c>
      <c r="AD67" s="135">
        <f t="shared" si="40"/>
        <v>0.76849642004773266</v>
      </c>
      <c r="AE67" s="141">
        <f t="shared" si="41"/>
        <v>0.97126314092636645</v>
      </c>
      <c r="AF67" s="132">
        <v>365</v>
      </c>
      <c r="AG67" s="135">
        <f t="shared" si="42"/>
        <v>0.17422434367541767</v>
      </c>
      <c r="AH67" s="142">
        <f t="shared" si="43"/>
        <v>1.2808447371063545</v>
      </c>
      <c r="AI67" s="132">
        <v>80</v>
      </c>
      <c r="AJ67" s="132">
        <v>25</v>
      </c>
      <c r="AK67" s="134">
        <f t="shared" si="44"/>
        <v>105</v>
      </c>
      <c r="AL67" s="135">
        <f t="shared" si="45"/>
        <v>5.0119331742243436E-2</v>
      </c>
      <c r="AM67" s="142">
        <f t="shared" si="46"/>
        <v>0.80207613971295522</v>
      </c>
      <c r="AN67" s="132">
        <v>20</v>
      </c>
      <c r="AO67" s="123" t="s">
        <v>7</v>
      </c>
      <c r="AP67" s="77" t="s">
        <v>7</v>
      </c>
      <c r="AQ67" s="214"/>
      <c r="AS67" s="284"/>
    </row>
    <row r="68" spans="1:45" s="70" customFormat="1" x14ac:dyDescent="0.2">
      <c r="A68" s="233"/>
      <c r="B68" s="124">
        <v>6020102.0199999996</v>
      </c>
      <c r="C68" s="125"/>
      <c r="D68" s="126"/>
      <c r="E68" s="127"/>
      <c r="F68" s="127"/>
      <c r="G68" s="128"/>
      <c r="H68" s="129">
        <v>466020102.01999998</v>
      </c>
      <c r="I68" s="130">
        <v>1.1200000000000001</v>
      </c>
      <c r="J68" s="131">
        <f t="shared" si="47"/>
        <v>112.00000000000001</v>
      </c>
      <c r="K68" s="132">
        <v>3694</v>
      </c>
      <c r="L68" s="132">
        <v>3563</v>
      </c>
      <c r="M68" s="133">
        <v>3603</v>
      </c>
      <c r="N68" s="134">
        <f t="shared" si="32"/>
        <v>91</v>
      </c>
      <c r="O68" s="135">
        <f t="shared" si="33"/>
        <v>2.5256730502359145E-2</v>
      </c>
      <c r="P68" s="136">
        <v>3288.5</v>
      </c>
      <c r="Q68" s="137">
        <v>1825</v>
      </c>
      <c r="R68" s="226">
        <v>1837</v>
      </c>
      <c r="S68" s="127">
        <f t="shared" si="34"/>
        <v>-12</v>
      </c>
      <c r="T68" s="138">
        <f t="shared" si="35"/>
        <v>-6.5323897659226998E-3</v>
      </c>
      <c r="U68" s="132">
        <v>1791</v>
      </c>
      <c r="V68" s="133">
        <v>1807</v>
      </c>
      <c r="W68" s="134">
        <f t="shared" si="36"/>
        <v>-16</v>
      </c>
      <c r="X68" s="135">
        <f t="shared" si="37"/>
        <v>-8.8544548976203646E-3</v>
      </c>
      <c r="Y68" s="139">
        <f t="shared" si="38"/>
        <v>15.991071428571427</v>
      </c>
      <c r="Z68" s="140">
        <v>1805</v>
      </c>
      <c r="AA68" s="132">
        <v>1255</v>
      </c>
      <c r="AB68" s="132">
        <v>125</v>
      </c>
      <c r="AC68" s="134">
        <f t="shared" si="39"/>
        <v>1380</v>
      </c>
      <c r="AD68" s="135">
        <f t="shared" si="40"/>
        <v>0.76454293628808867</v>
      </c>
      <c r="AE68" s="141">
        <f t="shared" si="41"/>
        <v>0.96626653592753686</v>
      </c>
      <c r="AF68" s="132">
        <v>355</v>
      </c>
      <c r="AG68" s="135">
        <f t="shared" si="42"/>
        <v>0.19667590027700832</v>
      </c>
      <c r="AH68" s="142">
        <f t="shared" si="43"/>
        <v>1.4459017980562723</v>
      </c>
      <c r="AI68" s="132">
        <v>35</v>
      </c>
      <c r="AJ68" s="132">
        <v>15</v>
      </c>
      <c r="AK68" s="134">
        <f t="shared" si="44"/>
        <v>50</v>
      </c>
      <c r="AL68" s="135">
        <f t="shared" si="45"/>
        <v>2.7700831024930747E-2</v>
      </c>
      <c r="AM68" s="142">
        <f t="shared" si="46"/>
        <v>0.44330550394371226</v>
      </c>
      <c r="AN68" s="132">
        <v>20</v>
      </c>
      <c r="AO68" s="123" t="s">
        <v>7</v>
      </c>
      <c r="AP68" s="77" t="s">
        <v>7</v>
      </c>
      <c r="AQ68" s="214"/>
      <c r="AS68" s="284"/>
    </row>
    <row r="69" spans="1:45" s="70" customFormat="1" x14ac:dyDescent="0.2">
      <c r="A69" s="234" t="s">
        <v>147</v>
      </c>
      <c r="B69" s="146">
        <v>6020102.0300000003</v>
      </c>
      <c r="C69" s="147"/>
      <c r="D69" s="148"/>
      <c r="E69" s="149"/>
      <c r="F69" s="149"/>
      <c r="G69" s="150"/>
      <c r="H69" s="151">
        <v>466020102.02999997</v>
      </c>
      <c r="I69" s="152">
        <v>0.69</v>
      </c>
      <c r="J69" s="153">
        <f t="shared" si="47"/>
        <v>69</v>
      </c>
      <c r="K69" s="154">
        <v>3210</v>
      </c>
      <c r="L69" s="154">
        <v>3218</v>
      </c>
      <c r="M69" s="155">
        <v>3019</v>
      </c>
      <c r="N69" s="156">
        <f t="shared" si="32"/>
        <v>191</v>
      </c>
      <c r="O69" s="157">
        <f t="shared" si="33"/>
        <v>6.3265982113282548E-2</v>
      </c>
      <c r="P69" s="158">
        <v>4669.1000000000004</v>
      </c>
      <c r="Q69" s="159">
        <v>1610</v>
      </c>
      <c r="R69" s="227">
        <v>1570</v>
      </c>
      <c r="S69" s="149">
        <f t="shared" si="34"/>
        <v>40</v>
      </c>
      <c r="T69" s="160">
        <f t="shared" si="35"/>
        <v>2.5477707006369428E-2</v>
      </c>
      <c r="U69" s="154">
        <v>1496</v>
      </c>
      <c r="V69" s="155">
        <v>1550</v>
      </c>
      <c r="W69" s="156">
        <f t="shared" si="36"/>
        <v>-54</v>
      </c>
      <c r="X69" s="157">
        <f t="shared" si="37"/>
        <v>-3.4838709677419352E-2</v>
      </c>
      <c r="Y69" s="161">
        <f t="shared" si="38"/>
        <v>21.681159420289855</v>
      </c>
      <c r="Z69" s="162">
        <v>1650</v>
      </c>
      <c r="AA69" s="154">
        <v>1015</v>
      </c>
      <c r="AB69" s="154">
        <v>95</v>
      </c>
      <c r="AC69" s="156">
        <f t="shared" si="39"/>
        <v>1110</v>
      </c>
      <c r="AD69" s="157">
        <f t="shared" si="40"/>
        <v>0.67272727272727273</v>
      </c>
      <c r="AE69" s="163">
        <f t="shared" si="41"/>
        <v>0.85022543612543533</v>
      </c>
      <c r="AF69" s="154">
        <v>465</v>
      </c>
      <c r="AG69" s="157">
        <f t="shared" si="42"/>
        <v>0.2818181818181818</v>
      </c>
      <c r="AH69" s="164">
        <f t="shared" si="43"/>
        <v>2.0718421283031678</v>
      </c>
      <c r="AI69" s="154">
        <v>40</v>
      </c>
      <c r="AJ69" s="154">
        <v>10</v>
      </c>
      <c r="AK69" s="156">
        <f t="shared" si="44"/>
        <v>50</v>
      </c>
      <c r="AL69" s="157">
        <f t="shared" si="45"/>
        <v>3.0303030303030304E-2</v>
      </c>
      <c r="AM69" s="164">
        <f t="shared" si="46"/>
        <v>0.48494935431418218</v>
      </c>
      <c r="AN69" s="154">
        <v>20</v>
      </c>
      <c r="AO69" s="145" t="s">
        <v>6</v>
      </c>
      <c r="AP69" s="78" t="s">
        <v>6</v>
      </c>
      <c r="AQ69" s="214" t="s">
        <v>148</v>
      </c>
      <c r="AS69" s="284"/>
    </row>
    <row r="70" spans="1:45" s="70" customFormat="1" x14ac:dyDescent="0.2">
      <c r="A70" s="234" t="s">
        <v>100</v>
      </c>
      <c r="B70" s="146">
        <v>6020102.04</v>
      </c>
      <c r="C70" s="147"/>
      <c r="D70" s="148"/>
      <c r="E70" s="149"/>
      <c r="F70" s="149"/>
      <c r="G70" s="150"/>
      <c r="H70" s="151">
        <v>466020102.04000002</v>
      </c>
      <c r="I70" s="152">
        <v>1.44</v>
      </c>
      <c r="J70" s="153">
        <f t="shared" si="47"/>
        <v>144</v>
      </c>
      <c r="K70" s="154">
        <v>5224</v>
      </c>
      <c r="L70" s="154">
        <v>5048</v>
      </c>
      <c r="M70" s="155">
        <v>4941</v>
      </c>
      <c r="N70" s="156">
        <f t="shared" si="32"/>
        <v>283</v>
      </c>
      <c r="O70" s="157">
        <f t="shared" si="33"/>
        <v>5.7275855090062743E-2</v>
      </c>
      <c r="P70" s="158">
        <v>3619.5</v>
      </c>
      <c r="Q70" s="159">
        <v>2315</v>
      </c>
      <c r="R70" s="227">
        <v>2503</v>
      </c>
      <c r="S70" s="149">
        <f t="shared" si="34"/>
        <v>-188</v>
      </c>
      <c r="T70" s="160">
        <f t="shared" si="35"/>
        <v>-7.510986815821015E-2</v>
      </c>
      <c r="U70" s="154">
        <v>2216</v>
      </c>
      <c r="V70" s="155">
        <v>2443</v>
      </c>
      <c r="W70" s="156">
        <f t="shared" si="36"/>
        <v>-227</v>
      </c>
      <c r="X70" s="157">
        <f t="shared" si="37"/>
        <v>-9.2918542775276294E-2</v>
      </c>
      <c r="Y70" s="161">
        <f t="shared" si="38"/>
        <v>15.388888888888889</v>
      </c>
      <c r="Z70" s="162">
        <v>2230</v>
      </c>
      <c r="AA70" s="154">
        <v>1415</v>
      </c>
      <c r="AB70" s="154">
        <v>120</v>
      </c>
      <c r="AC70" s="156">
        <f t="shared" si="39"/>
        <v>1535</v>
      </c>
      <c r="AD70" s="157">
        <f t="shared" si="40"/>
        <v>0.68834080717488788</v>
      </c>
      <c r="AE70" s="163">
        <f t="shared" si="41"/>
        <v>0.86995858011016702</v>
      </c>
      <c r="AF70" s="154">
        <v>475</v>
      </c>
      <c r="AG70" s="157">
        <f t="shared" si="42"/>
        <v>0.21300448430493274</v>
      </c>
      <c r="AH70" s="164">
        <f t="shared" si="43"/>
        <v>1.5659446145499858</v>
      </c>
      <c r="AI70" s="154">
        <v>180</v>
      </c>
      <c r="AJ70" s="154">
        <v>15</v>
      </c>
      <c r="AK70" s="156">
        <f t="shared" si="44"/>
        <v>195</v>
      </c>
      <c r="AL70" s="157">
        <f t="shared" si="45"/>
        <v>8.744394618834081E-2</v>
      </c>
      <c r="AM70" s="164">
        <f t="shared" si="46"/>
        <v>1.399394213009759</v>
      </c>
      <c r="AN70" s="154">
        <v>25</v>
      </c>
      <c r="AO70" s="145" t="s">
        <v>6</v>
      </c>
      <c r="AP70" s="78" t="s">
        <v>6</v>
      </c>
      <c r="AQ70" s="214"/>
      <c r="AS70" s="284"/>
    </row>
    <row r="71" spans="1:45" s="70" customFormat="1" x14ac:dyDescent="0.2">
      <c r="A71" s="233"/>
      <c r="B71" s="124">
        <v>6020103</v>
      </c>
      <c r="C71" s="125"/>
      <c r="D71" s="126"/>
      <c r="E71" s="127"/>
      <c r="F71" s="127"/>
      <c r="G71" s="128"/>
      <c r="H71" s="129">
        <v>466020103</v>
      </c>
      <c r="I71" s="130">
        <v>1.58</v>
      </c>
      <c r="J71" s="131">
        <f t="shared" si="47"/>
        <v>158</v>
      </c>
      <c r="K71" s="132">
        <v>3107</v>
      </c>
      <c r="L71" s="132">
        <v>3117</v>
      </c>
      <c r="M71" s="133">
        <v>3014</v>
      </c>
      <c r="N71" s="134">
        <f t="shared" si="32"/>
        <v>93</v>
      </c>
      <c r="O71" s="135">
        <f t="shared" si="33"/>
        <v>3.0856005308560051E-2</v>
      </c>
      <c r="P71" s="136">
        <v>1961.1</v>
      </c>
      <c r="Q71" s="137">
        <v>1412</v>
      </c>
      <c r="R71" s="226">
        <v>1306</v>
      </c>
      <c r="S71" s="127">
        <f t="shared" si="34"/>
        <v>106</v>
      </c>
      <c r="T71" s="138">
        <f t="shared" si="35"/>
        <v>8.1163859111791734E-2</v>
      </c>
      <c r="U71" s="132">
        <v>1381</v>
      </c>
      <c r="V71" s="133">
        <v>1287</v>
      </c>
      <c r="W71" s="134">
        <f t="shared" si="36"/>
        <v>94</v>
      </c>
      <c r="X71" s="135">
        <f t="shared" si="37"/>
        <v>7.303807303807304E-2</v>
      </c>
      <c r="Y71" s="139">
        <f t="shared" si="38"/>
        <v>8.7405063291139236</v>
      </c>
      <c r="Z71" s="140">
        <v>1580</v>
      </c>
      <c r="AA71" s="132">
        <v>1145</v>
      </c>
      <c r="AB71" s="132">
        <v>95</v>
      </c>
      <c r="AC71" s="134">
        <f t="shared" si="39"/>
        <v>1240</v>
      </c>
      <c r="AD71" s="135">
        <f t="shared" si="40"/>
        <v>0.78481012658227844</v>
      </c>
      <c r="AE71" s="141">
        <f t="shared" si="41"/>
        <v>0.99188119643781547</v>
      </c>
      <c r="AF71" s="132">
        <v>235</v>
      </c>
      <c r="AG71" s="135">
        <f t="shared" si="42"/>
        <v>0.14873417721518986</v>
      </c>
      <c r="AH71" s="142">
        <f t="shared" si="43"/>
        <v>1.0934487345168822</v>
      </c>
      <c r="AI71" s="132">
        <v>55</v>
      </c>
      <c r="AJ71" s="132">
        <v>35</v>
      </c>
      <c r="AK71" s="134">
        <f t="shared" si="44"/>
        <v>90</v>
      </c>
      <c r="AL71" s="135">
        <f t="shared" si="45"/>
        <v>5.6962025316455694E-2</v>
      </c>
      <c r="AM71" s="142">
        <f t="shared" si="46"/>
        <v>0.9115820141222285</v>
      </c>
      <c r="AN71" s="132">
        <v>10</v>
      </c>
      <c r="AO71" s="123" t="s">
        <v>7</v>
      </c>
      <c r="AP71" s="77" t="s">
        <v>7</v>
      </c>
      <c r="AQ71" s="214"/>
      <c r="AS71" s="284"/>
    </row>
    <row r="72" spans="1:45" s="70" customFormat="1" x14ac:dyDescent="0.2">
      <c r="A72" s="233"/>
      <c r="B72" s="124">
        <v>6020104</v>
      </c>
      <c r="C72" s="125"/>
      <c r="D72" s="126"/>
      <c r="E72" s="127"/>
      <c r="F72" s="127"/>
      <c r="G72" s="128"/>
      <c r="H72" s="129">
        <v>466020104</v>
      </c>
      <c r="I72" s="130">
        <v>1.31</v>
      </c>
      <c r="J72" s="131">
        <f t="shared" si="47"/>
        <v>131</v>
      </c>
      <c r="K72" s="132">
        <v>3638</v>
      </c>
      <c r="L72" s="132">
        <v>3492</v>
      </c>
      <c r="M72" s="133">
        <v>3560</v>
      </c>
      <c r="N72" s="134">
        <f t="shared" si="32"/>
        <v>78</v>
      </c>
      <c r="O72" s="135">
        <f t="shared" si="33"/>
        <v>2.1910112359550562E-2</v>
      </c>
      <c r="P72" s="136">
        <v>2777.5</v>
      </c>
      <c r="Q72" s="137">
        <v>1943</v>
      </c>
      <c r="R72" s="226">
        <v>1953</v>
      </c>
      <c r="S72" s="127">
        <f t="shared" si="34"/>
        <v>-10</v>
      </c>
      <c r="T72" s="138">
        <f t="shared" si="35"/>
        <v>-5.1203277009728623E-3</v>
      </c>
      <c r="U72" s="132">
        <v>1909</v>
      </c>
      <c r="V72" s="133">
        <v>1920</v>
      </c>
      <c r="W72" s="134">
        <f t="shared" si="36"/>
        <v>-11</v>
      </c>
      <c r="X72" s="135">
        <f t="shared" si="37"/>
        <v>-5.7291666666666663E-3</v>
      </c>
      <c r="Y72" s="139">
        <f t="shared" si="38"/>
        <v>14.572519083969466</v>
      </c>
      <c r="Z72" s="140">
        <v>1760</v>
      </c>
      <c r="AA72" s="132">
        <v>1185</v>
      </c>
      <c r="AB72" s="132">
        <v>125</v>
      </c>
      <c r="AC72" s="134">
        <f t="shared" si="39"/>
        <v>1310</v>
      </c>
      <c r="AD72" s="135">
        <f t="shared" si="40"/>
        <v>0.74431818181818177</v>
      </c>
      <c r="AE72" s="141">
        <f t="shared" si="41"/>
        <v>0.94070550787527052</v>
      </c>
      <c r="AF72" s="132">
        <v>350</v>
      </c>
      <c r="AG72" s="135">
        <f t="shared" si="42"/>
        <v>0.19886363636363635</v>
      </c>
      <c r="AH72" s="142">
        <f t="shared" si="43"/>
        <v>1.461985372794574</v>
      </c>
      <c r="AI72" s="132">
        <v>45</v>
      </c>
      <c r="AJ72" s="132">
        <v>30</v>
      </c>
      <c r="AK72" s="134">
        <f t="shared" si="44"/>
        <v>75</v>
      </c>
      <c r="AL72" s="135">
        <f t="shared" si="45"/>
        <v>4.261363636363636E-2</v>
      </c>
      <c r="AM72" s="142">
        <f t="shared" si="46"/>
        <v>0.68196002950431867</v>
      </c>
      <c r="AN72" s="132">
        <v>20</v>
      </c>
      <c r="AO72" s="123" t="s">
        <v>7</v>
      </c>
      <c r="AP72" s="77" t="s">
        <v>7</v>
      </c>
      <c r="AQ72" s="214"/>
      <c r="AS72" s="284"/>
    </row>
    <row r="73" spans="1:45" s="70" customFormat="1" x14ac:dyDescent="0.2">
      <c r="A73" s="233"/>
      <c r="B73" s="124">
        <v>6020105</v>
      </c>
      <c r="C73" s="125"/>
      <c r="D73" s="126"/>
      <c r="E73" s="127"/>
      <c r="F73" s="127"/>
      <c r="G73" s="128"/>
      <c r="H73" s="129">
        <v>466020105</v>
      </c>
      <c r="I73" s="130">
        <v>1.05</v>
      </c>
      <c r="J73" s="131">
        <f t="shared" si="47"/>
        <v>105</v>
      </c>
      <c r="K73" s="132">
        <v>2897</v>
      </c>
      <c r="L73" s="132">
        <v>2729</v>
      </c>
      <c r="M73" s="133">
        <v>2743</v>
      </c>
      <c r="N73" s="134">
        <f t="shared" si="32"/>
        <v>154</v>
      </c>
      <c r="O73" s="135">
        <f t="shared" si="33"/>
        <v>5.6142909223477942E-2</v>
      </c>
      <c r="P73" s="136">
        <v>2772.2</v>
      </c>
      <c r="Q73" s="137">
        <v>1343</v>
      </c>
      <c r="R73" s="226">
        <v>1318</v>
      </c>
      <c r="S73" s="127">
        <f t="shared" si="34"/>
        <v>25</v>
      </c>
      <c r="T73" s="138">
        <f t="shared" si="35"/>
        <v>1.8968133535660091E-2</v>
      </c>
      <c r="U73" s="132">
        <v>1311</v>
      </c>
      <c r="V73" s="133">
        <v>1287</v>
      </c>
      <c r="W73" s="134">
        <f t="shared" si="36"/>
        <v>24</v>
      </c>
      <c r="X73" s="135">
        <f t="shared" si="37"/>
        <v>1.8648018648018648E-2</v>
      </c>
      <c r="Y73" s="139">
        <f t="shared" si="38"/>
        <v>12.485714285714286</v>
      </c>
      <c r="Z73" s="140">
        <v>1710</v>
      </c>
      <c r="AA73" s="132">
        <v>1270</v>
      </c>
      <c r="AB73" s="132">
        <v>85</v>
      </c>
      <c r="AC73" s="134">
        <f t="shared" si="39"/>
        <v>1355</v>
      </c>
      <c r="AD73" s="135">
        <f t="shared" si="40"/>
        <v>0.79239766081871343</v>
      </c>
      <c r="AE73" s="141">
        <f t="shared" si="41"/>
        <v>1.001470691121354</v>
      </c>
      <c r="AF73" s="132">
        <v>220</v>
      </c>
      <c r="AG73" s="135">
        <f t="shared" si="42"/>
        <v>0.12865497076023391</v>
      </c>
      <c r="AH73" s="142">
        <f t="shared" si="43"/>
        <v>0.94583247509784307</v>
      </c>
      <c r="AI73" s="132">
        <v>75</v>
      </c>
      <c r="AJ73" s="132">
        <v>50</v>
      </c>
      <c r="AK73" s="134">
        <f t="shared" si="44"/>
        <v>125</v>
      </c>
      <c r="AL73" s="135">
        <f t="shared" si="45"/>
        <v>7.3099415204678359E-2</v>
      </c>
      <c r="AM73" s="142">
        <f t="shared" si="46"/>
        <v>1.1698339687403516</v>
      </c>
      <c r="AN73" s="132">
        <v>10</v>
      </c>
      <c r="AO73" s="123" t="s">
        <v>7</v>
      </c>
      <c r="AP73" s="77" t="s">
        <v>7</v>
      </c>
      <c r="AQ73" s="214"/>
      <c r="AS73" s="284"/>
    </row>
    <row r="74" spans="1:45" s="70" customFormat="1" x14ac:dyDescent="0.2">
      <c r="A74" s="233" t="s">
        <v>153</v>
      </c>
      <c r="B74" s="124">
        <v>6020110.0099999998</v>
      </c>
      <c r="C74" s="125"/>
      <c r="D74" s="126"/>
      <c r="E74" s="127"/>
      <c r="F74" s="127"/>
      <c r="G74" s="128"/>
      <c r="H74" s="129">
        <v>466020110.00999999</v>
      </c>
      <c r="I74" s="130">
        <v>15.34</v>
      </c>
      <c r="J74" s="131">
        <f t="shared" si="47"/>
        <v>1534</v>
      </c>
      <c r="K74" s="132">
        <v>2824</v>
      </c>
      <c r="L74" s="132">
        <v>1317</v>
      </c>
      <c r="M74" s="133">
        <v>819</v>
      </c>
      <c r="N74" s="134">
        <f t="shared" si="32"/>
        <v>2005</v>
      </c>
      <c r="O74" s="135">
        <f t="shared" si="33"/>
        <v>2.4481074481074483</v>
      </c>
      <c r="P74" s="136">
        <v>184</v>
      </c>
      <c r="Q74" s="137">
        <v>1181</v>
      </c>
      <c r="R74" s="226">
        <v>295</v>
      </c>
      <c r="S74" s="127">
        <f t="shared" si="34"/>
        <v>886</v>
      </c>
      <c r="T74" s="138">
        <f t="shared" si="35"/>
        <v>3.0033898305084747</v>
      </c>
      <c r="U74" s="132">
        <v>1126</v>
      </c>
      <c r="V74" s="133">
        <v>291</v>
      </c>
      <c r="W74" s="134">
        <f t="shared" si="36"/>
        <v>835</v>
      </c>
      <c r="X74" s="135">
        <f t="shared" si="37"/>
        <v>2.8694158075601375</v>
      </c>
      <c r="Y74" s="139">
        <f t="shared" si="38"/>
        <v>0.73402868318122561</v>
      </c>
      <c r="Z74" s="140">
        <v>1385</v>
      </c>
      <c r="AA74" s="132">
        <v>1150</v>
      </c>
      <c r="AB74" s="132">
        <v>100</v>
      </c>
      <c r="AC74" s="134">
        <f t="shared" si="39"/>
        <v>1250</v>
      </c>
      <c r="AD74" s="135">
        <f t="shared" si="40"/>
        <v>0.90252707581227432</v>
      </c>
      <c r="AE74" s="141">
        <f t="shared" si="41"/>
        <v>1.1406576004219666</v>
      </c>
      <c r="AF74" s="132">
        <v>80</v>
      </c>
      <c r="AG74" s="135">
        <f t="shared" si="42"/>
        <v>5.7761732851985562E-2</v>
      </c>
      <c r="AH74" s="142">
        <f t="shared" si="43"/>
        <v>0.42464680864254983</v>
      </c>
      <c r="AI74" s="132">
        <v>40</v>
      </c>
      <c r="AJ74" s="132">
        <v>10</v>
      </c>
      <c r="AK74" s="134">
        <f t="shared" si="44"/>
        <v>50</v>
      </c>
      <c r="AL74" s="135">
        <f t="shared" si="45"/>
        <v>3.6101083032490974E-2</v>
      </c>
      <c r="AM74" s="142">
        <f t="shared" si="46"/>
        <v>0.57773749791942286</v>
      </c>
      <c r="AN74" s="132">
        <v>15</v>
      </c>
      <c r="AO74" s="123" t="s">
        <v>7</v>
      </c>
      <c r="AP74" s="258" t="s">
        <v>3</v>
      </c>
      <c r="AQ74" s="214" t="s">
        <v>151</v>
      </c>
      <c r="AS74" s="284"/>
    </row>
    <row r="75" spans="1:45" s="70" customFormat="1" x14ac:dyDescent="0.2">
      <c r="A75" s="233"/>
      <c r="B75" s="124">
        <v>6020110.0199999996</v>
      </c>
      <c r="C75" s="125"/>
      <c r="D75" s="126"/>
      <c r="E75" s="127"/>
      <c r="F75" s="127"/>
      <c r="G75" s="128"/>
      <c r="H75" s="129">
        <v>466020110.01999998</v>
      </c>
      <c r="I75" s="130">
        <v>3.1</v>
      </c>
      <c r="J75" s="131">
        <f t="shared" si="47"/>
        <v>310</v>
      </c>
      <c r="K75" s="132">
        <v>5478</v>
      </c>
      <c r="L75" s="132">
        <v>5552</v>
      </c>
      <c r="M75" s="133">
        <v>5568</v>
      </c>
      <c r="N75" s="134">
        <f t="shared" si="32"/>
        <v>-90</v>
      </c>
      <c r="O75" s="135">
        <f t="shared" si="33"/>
        <v>-1.6163793103448277E-2</v>
      </c>
      <c r="P75" s="136">
        <v>1769.3</v>
      </c>
      <c r="Q75" s="137">
        <v>2126</v>
      </c>
      <c r="R75" s="226">
        <v>2112</v>
      </c>
      <c r="S75" s="127">
        <f t="shared" si="34"/>
        <v>14</v>
      </c>
      <c r="T75" s="138">
        <f t="shared" si="35"/>
        <v>6.628787878787879E-3</v>
      </c>
      <c r="U75" s="132">
        <v>2088</v>
      </c>
      <c r="V75" s="133">
        <v>2094</v>
      </c>
      <c r="W75" s="134">
        <f t="shared" si="36"/>
        <v>-6</v>
      </c>
      <c r="X75" s="135">
        <f t="shared" si="37"/>
        <v>-2.8653295128939827E-3</v>
      </c>
      <c r="Y75" s="139">
        <f t="shared" si="38"/>
        <v>6.7354838709677418</v>
      </c>
      <c r="Z75" s="140">
        <v>2595</v>
      </c>
      <c r="AA75" s="132">
        <v>1965</v>
      </c>
      <c r="AB75" s="132">
        <v>145</v>
      </c>
      <c r="AC75" s="134">
        <f t="shared" si="39"/>
        <v>2110</v>
      </c>
      <c r="AD75" s="135">
        <f t="shared" si="40"/>
        <v>0.81310211946050093</v>
      </c>
      <c r="AE75" s="141">
        <f t="shared" si="41"/>
        <v>1.027637992629868</v>
      </c>
      <c r="AF75" s="132">
        <v>295</v>
      </c>
      <c r="AG75" s="135">
        <f t="shared" si="42"/>
        <v>0.11368015414258188</v>
      </c>
      <c r="AH75" s="142">
        <f t="shared" si="43"/>
        <v>0.8357421475969643</v>
      </c>
      <c r="AI75" s="132">
        <v>95</v>
      </c>
      <c r="AJ75" s="132">
        <v>70</v>
      </c>
      <c r="AK75" s="134">
        <f t="shared" si="44"/>
        <v>165</v>
      </c>
      <c r="AL75" s="135">
        <f t="shared" si="45"/>
        <v>6.358381502890173E-2</v>
      </c>
      <c r="AM75" s="142">
        <f t="shared" si="46"/>
        <v>1.0175526914222435</v>
      </c>
      <c r="AN75" s="132">
        <v>30</v>
      </c>
      <c r="AO75" s="123" t="s">
        <v>7</v>
      </c>
      <c r="AP75" s="77" t="s">
        <v>7</v>
      </c>
      <c r="AQ75" s="214"/>
      <c r="AS75" s="284"/>
    </row>
    <row r="76" spans="1:45" s="70" customFormat="1" x14ac:dyDescent="0.2">
      <c r="A76" s="233" t="s">
        <v>58</v>
      </c>
      <c r="B76" s="124">
        <v>6020110.04</v>
      </c>
      <c r="C76" s="125"/>
      <c r="D76" s="126"/>
      <c r="E76" s="127"/>
      <c r="F76" s="127"/>
      <c r="G76" s="128"/>
      <c r="H76" s="129">
        <v>466020110.04000002</v>
      </c>
      <c r="I76" s="130">
        <v>5.0199999999999996</v>
      </c>
      <c r="J76" s="131">
        <f t="shared" si="47"/>
        <v>501.99999999999994</v>
      </c>
      <c r="K76" s="132">
        <v>4516</v>
      </c>
      <c r="L76" s="132">
        <v>4587</v>
      </c>
      <c r="M76" s="133">
        <v>4764</v>
      </c>
      <c r="N76" s="134">
        <f t="shared" si="32"/>
        <v>-248</v>
      </c>
      <c r="O76" s="135">
        <f t="shared" si="33"/>
        <v>-5.2057094878253565E-2</v>
      </c>
      <c r="P76" s="136">
        <v>899.7</v>
      </c>
      <c r="Q76" s="137">
        <v>1732</v>
      </c>
      <c r="R76" s="226">
        <v>1732</v>
      </c>
      <c r="S76" s="127">
        <f t="shared" si="34"/>
        <v>0</v>
      </c>
      <c r="T76" s="138">
        <f t="shared" si="35"/>
        <v>0</v>
      </c>
      <c r="U76" s="132">
        <v>1714</v>
      </c>
      <c r="V76" s="133">
        <v>1710</v>
      </c>
      <c r="W76" s="134">
        <f t="shared" si="36"/>
        <v>4</v>
      </c>
      <c r="X76" s="135">
        <f t="shared" si="37"/>
        <v>2.3391812865497076E-3</v>
      </c>
      <c r="Y76" s="139">
        <f t="shared" si="38"/>
        <v>3.4143426294820722</v>
      </c>
      <c r="Z76" s="140">
        <v>2235</v>
      </c>
      <c r="AA76" s="132">
        <v>1890</v>
      </c>
      <c r="AB76" s="132">
        <v>90</v>
      </c>
      <c r="AC76" s="134">
        <f t="shared" si="39"/>
        <v>1980</v>
      </c>
      <c r="AD76" s="135">
        <f t="shared" si="40"/>
        <v>0.88590604026845643</v>
      </c>
      <c r="AE76" s="141">
        <f t="shared" si="41"/>
        <v>1.1196511275658736</v>
      </c>
      <c r="AF76" s="132">
        <v>130</v>
      </c>
      <c r="AG76" s="135">
        <f t="shared" si="42"/>
        <v>5.8165548098434001E-2</v>
      </c>
      <c r="AH76" s="142">
        <f t="shared" si="43"/>
        <v>0.42761553633160571</v>
      </c>
      <c r="AI76" s="132">
        <v>75</v>
      </c>
      <c r="AJ76" s="132">
        <v>30</v>
      </c>
      <c r="AK76" s="134">
        <f t="shared" si="44"/>
        <v>105</v>
      </c>
      <c r="AL76" s="135">
        <f t="shared" si="45"/>
        <v>4.6979865771812082E-2</v>
      </c>
      <c r="AM76" s="142">
        <f t="shared" si="46"/>
        <v>0.75183423386963821</v>
      </c>
      <c r="AN76" s="132">
        <v>20</v>
      </c>
      <c r="AO76" s="123" t="s">
        <v>7</v>
      </c>
      <c r="AP76" s="77" t="s">
        <v>7</v>
      </c>
      <c r="AQ76" s="214" t="s">
        <v>59</v>
      </c>
      <c r="AS76" s="284"/>
    </row>
    <row r="77" spans="1:45" s="70" customFormat="1" x14ac:dyDescent="0.2">
      <c r="A77" s="233"/>
      <c r="B77" s="124">
        <v>6020110.0599999996</v>
      </c>
      <c r="C77" s="143">
        <v>6020110.0499999998</v>
      </c>
      <c r="D77" s="144">
        <v>0.68317135900000003</v>
      </c>
      <c r="E77" s="127">
        <v>9616</v>
      </c>
      <c r="F77" s="127">
        <v>3198</v>
      </c>
      <c r="G77" s="128">
        <v>3150</v>
      </c>
      <c r="H77" s="129"/>
      <c r="I77" s="130">
        <v>2.5499999999999998</v>
      </c>
      <c r="J77" s="131">
        <f t="shared" si="47"/>
        <v>254.99999999999997</v>
      </c>
      <c r="K77" s="132">
        <v>6901</v>
      </c>
      <c r="L77" s="132">
        <v>6931</v>
      </c>
      <c r="M77" s="133">
        <f>E77*D77</f>
        <v>6569.3757881440006</v>
      </c>
      <c r="N77" s="134">
        <f t="shared" si="32"/>
        <v>331.62421185599942</v>
      </c>
      <c r="O77" s="135">
        <f t="shared" si="33"/>
        <v>5.0480323024676726E-2</v>
      </c>
      <c r="P77" s="136">
        <v>2702.4</v>
      </c>
      <c r="Q77" s="137">
        <v>2348</v>
      </c>
      <c r="R77" s="226">
        <f>F77*D77</f>
        <v>2184.782006082</v>
      </c>
      <c r="S77" s="127">
        <f t="shared" si="34"/>
        <v>163.21799391800005</v>
      </c>
      <c r="T77" s="138">
        <f t="shared" si="35"/>
        <v>7.4706764090711808E-2</v>
      </c>
      <c r="U77" s="132">
        <v>2325</v>
      </c>
      <c r="V77" s="133">
        <f>G77*D77</f>
        <v>2151.98978085</v>
      </c>
      <c r="W77" s="134">
        <f t="shared" si="36"/>
        <v>173.01021915000001</v>
      </c>
      <c r="X77" s="135">
        <f t="shared" si="37"/>
        <v>8.0395465020128426E-2</v>
      </c>
      <c r="Y77" s="139">
        <f t="shared" si="38"/>
        <v>9.1176470588235308</v>
      </c>
      <c r="Z77" s="140">
        <v>3535</v>
      </c>
      <c r="AA77" s="132">
        <v>2980</v>
      </c>
      <c r="AB77" s="132">
        <v>200</v>
      </c>
      <c r="AC77" s="134">
        <f t="shared" si="39"/>
        <v>3180</v>
      </c>
      <c r="AD77" s="135">
        <f t="shared" si="40"/>
        <v>0.89957567185289955</v>
      </c>
      <c r="AE77" s="141">
        <f t="shared" si="41"/>
        <v>1.1369274725971072</v>
      </c>
      <c r="AF77" s="132">
        <v>285</v>
      </c>
      <c r="AG77" s="135">
        <f t="shared" si="42"/>
        <v>8.0622347949080617E-2</v>
      </c>
      <c r="AH77" s="142">
        <f t="shared" si="43"/>
        <v>0.59271114406446423</v>
      </c>
      <c r="AI77" s="132">
        <v>40</v>
      </c>
      <c r="AJ77" s="132">
        <v>15</v>
      </c>
      <c r="AK77" s="134">
        <f t="shared" si="44"/>
        <v>55</v>
      </c>
      <c r="AL77" s="135">
        <f t="shared" si="45"/>
        <v>1.5558698727015558E-2</v>
      </c>
      <c r="AM77" s="142">
        <f t="shared" si="46"/>
        <v>0.24899096975395776</v>
      </c>
      <c r="AN77" s="132">
        <v>25</v>
      </c>
      <c r="AO77" s="123" t="s">
        <v>7</v>
      </c>
      <c r="AP77" s="77" t="s">
        <v>7</v>
      </c>
      <c r="AQ77" s="214" t="s">
        <v>44</v>
      </c>
      <c r="AS77" s="284"/>
    </row>
    <row r="78" spans="1:45" s="70" customFormat="1" x14ac:dyDescent="0.2">
      <c r="A78" s="233" t="s">
        <v>70</v>
      </c>
      <c r="B78" s="124">
        <v>6020110.0700000003</v>
      </c>
      <c r="C78" s="143">
        <v>6020110.0499999998</v>
      </c>
      <c r="D78" s="144">
        <v>0.31678527299999998</v>
      </c>
      <c r="E78" s="127">
        <v>9616</v>
      </c>
      <c r="F78" s="127">
        <v>3198</v>
      </c>
      <c r="G78" s="128">
        <v>3150</v>
      </c>
      <c r="H78" s="129"/>
      <c r="I78" s="130">
        <v>9.61</v>
      </c>
      <c r="J78" s="131">
        <f t="shared" si="47"/>
        <v>961</v>
      </c>
      <c r="K78" s="132">
        <v>10380</v>
      </c>
      <c r="L78" s="132">
        <v>6624</v>
      </c>
      <c r="M78" s="133">
        <f>E78*D78</f>
        <v>3046.2071851679998</v>
      </c>
      <c r="N78" s="134">
        <f t="shared" si="32"/>
        <v>7333.7928148320007</v>
      </c>
      <c r="O78" s="135">
        <f t="shared" si="33"/>
        <v>2.4075160910066393</v>
      </c>
      <c r="P78" s="136">
        <v>1080.4000000000001</v>
      </c>
      <c r="Q78" s="137">
        <v>3383</v>
      </c>
      <c r="R78" s="226">
        <f>F78*D78</f>
        <v>1013.079303054</v>
      </c>
      <c r="S78" s="127">
        <f t="shared" si="34"/>
        <v>2369.9206969460001</v>
      </c>
      <c r="T78" s="138">
        <f t="shared" si="35"/>
        <v>2.3393239698034543</v>
      </c>
      <c r="U78" s="132">
        <v>3309</v>
      </c>
      <c r="V78" s="133">
        <f>G78*D78</f>
        <v>997.87360994999995</v>
      </c>
      <c r="W78" s="134">
        <f t="shared" si="36"/>
        <v>2311.1263900499998</v>
      </c>
      <c r="X78" s="135">
        <f t="shared" si="37"/>
        <v>2.3160512183159172</v>
      </c>
      <c r="Y78" s="139">
        <f t="shared" si="38"/>
        <v>3.4432882414151926</v>
      </c>
      <c r="Z78" s="140">
        <v>5470</v>
      </c>
      <c r="AA78" s="132">
        <v>4745</v>
      </c>
      <c r="AB78" s="132">
        <v>370</v>
      </c>
      <c r="AC78" s="134">
        <f t="shared" si="39"/>
        <v>5115</v>
      </c>
      <c r="AD78" s="135">
        <f t="shared" si="40"/>
        <v>0.93510054844606949</v>
      </c>
      <c r="AE78" s="141">
        <f t="shared" si="41"/>
        <v>1.1818255389000845</v>
      </c>
      <c r="AF78" s="132">
        <v>295</v>
      </c>
      <c r="AG78" s="135">
        <f t="shared" si="42"/>
        <v>5.3930530164533821E-2</v>
      </c>
      <c r="AH78" s="142">
        <f t="shared" si="43"/>
        <v>0.39648096398795657</v>
      </c>
      <c r="AI78" s="132">
        <v>25</v>
      </c>
      <c r="AJ78" s="132">
        <v>20</v>
      </c>
      <c r="AK78" s="134">
        <f t="shared" si="44"/>
        <v>45</v>
      </c>
      <c r="AL78" s="135">
        <f t="shared" si="45"/>
        <v>8.2266910420475316E-3</v>
      </c>
      <c r="AM78" s="142">
        <f t="shared" si="46"/>
        <v>0.13165444079644617</v>
      </c>
      <c r="AN78" s="132">
        <v>0</v>
      </c>
      <c r="AO78" s="123" t="s">
        <v>7</v>
      </c>
      <c r="AP78" s="77" t="s">
        <v>7</v>
      </c>
      <c r="AQ78" s="214" t="s">
        <v>71</v>
      </c>
      <c r="AS78" s="284"/>
    </row>
    <row r="79" spans="1:45" s="70" customFormat="1" x14ac:dyDescent="0.2">
      <c r="A79" s="233"/>
      <c r="B79" s="124">
        <v>6020111</v>
      </c>
      <c r="C79" s="125"/>
      <c r="D79" s="125"/>
      <c r="E79" s="127"/>
      <c r="F79" s="127"/>
      <c r="G79" s="128"/>
      <c r="H79" s="129">
        <v>466020111</v>
      </c>
      <c r="I79" s="130">
        <v>1.51</v>
      </c>
      <c r="J79" s="131">
        <f t="shared" si="47"/>
        <v>151</v>
      </c>
      <c r="K79" s="132">
        <v>4249</v>
      </c>
      <c r="L79" s="132">
        <v>4242</v>
      </c>
      <c r="M79" s="133">
        <v>4294</v>
      </c>
      <c r="N79" s="134">
        <f t="shared" si="32"/>
        <v>-45</v>
      </c>
      <c r="O79" s="135">
        <f t="shared" si="33"/>
        <v>-1.0479739170936191E-2</v>
      </c>
      <c r="P79" s="136">
        <v>2806.3</v>
      </c>
      <c r="Q79" s="137">
        <v>1695</v>
      </c>
      <c r="R79" s="226">
        <v>1692</v>
      </c>
      <c r="S79" s="127">
        <f t="shared" si="34"/>
        <v>3</v>
      </c>
      <c r="T79" s="138">
        <f t="shared" si="35"/>
        <v>1.7730496453900709E-3</v>
      </c>
      <c r="U79" s="132">
        <v>1677</v>
      </c>
      <c r="V79" s="133">
        <v>1678</v>
      </c>
      <c r="W79" s="134">
        <f t="shared" si="36"/>
        <v>-1</v>
      </c>
      <c r="X79" s="135">
        <f t="shared" si="37"/>
        <v>-5.9594755661501785E-4</v>
      </c>
      <c r="Y79" s="139">
        <f t="shared" si="38"/>
        <v>11.105960264900663</v>
      </c>
      <c r="Z79" s="140">
        <v>2165</v>
      </c>
      <c r="AA79" s="132">
        <v>1655</v>
      </c>
      <c r="AB79" s="132">
        <v>120</v>
      </c>
      <c r="AC79" s="134">
        <f t="shared" si="39"/>
        <v>1775</v>
      </c>
      <c r="AD79" s="135">
        <f t="shared" si="40"/>
        <v>0.81986143187066973</v>
      </c>
      <c r="AE79" s="141">
        <f t="shared" si="41"/>
        <v>1.0361807403001764</v>
      </c>
      <c r="AF79" s="132">
        <v>245</v>
      </c>
      <c r="AG79" s="135">
        <f t="shared" si="42"/>
        <v>0.11316397228637413</v>
      </c>
      <c r="AH79" s="142">
        <f t="shared" si="43"/>
        <v>0.83194733454176228</v>
      </c>
      <c r="AI79" s="132">
        <v>100</v>
      </c>
      <c r="AJ79" s="132">
        <v>30</v>
      </c>
      <c r="AK79" s="134">
        <f t="shared" si="44"/>
        <v>130</v>
      </c>
      <c r="AL79" s="135">
        <f t="shared" si="45"/>
        <v>6.0046189376443418E-2</v>
      </c>
      <c r="AM79" s="142">
        <f t="shared" si="46"/>
        <v>0.96093890531540027</v>
      </c>
      <c r="AN79" s="132">
        <v>15</v>
      </c>
      <c r="AO79" s="123" t="s">
        <v>7</v>
      </c>
      <c r="AP79" s="77" t="s">
        <v>7</v>
      </c>
      <c r="AQ79" s="214"/>
      <c r="AS79" s="284"/>
    </row>
    <row r="80" spans="1:45" s="70" customFormat="1" x14ac:dyDescent="0.2">
      <c r="A80" s="233"/>
      <c r="B80" s="124">
        <v>6020112.0099999998</v>
      </c>
      <c r="C80" s="125"/>
      <c r="D80" s="126"/>
      <c r="E80" s="127"/>
      <c r="F80" s="127"/>
      <c r="G80" s="128"/>
      <c r="H80" s="129">
        <v>466020112.00999999</v>
      </c>
      <c r="I80" s="130">
        <v>1.2</v>
      </c>
      <c r="J80" s="131">
        <f t="shared" si="47"/>
        <v>120</v>
      </c>
      <c r="K80" s="132">
        <v>3195</v>
      </c>
      <c r="L80" s="132">
        <v>3238</v>
      </c>
      <c r="M80" s="133">
        <v>3186</v>
      </c>
      <c r="N80" s="134">
        <f t="shared" si="32"/>
        <v>9</v>
      </c>
      <c r="O80" s="135">
        <f t="shared" si="33"/>
        <v>2.8248587570621469E-3</v>
      </c>
      <c r="P80" s="136">
        <v>2673.2</v>
      </c>
      <c r="Q80" s="137">
        <v>1293</v>
      </c>
      <c r="R80" s="226">
        <v>1292</v>
      </c>
      <c r="S80" s="127">
        <f t="shared" si="34"/>
        <v>1</v>
      </c>
      <c r="T80" s="138">
        <f t="shared" si="35"/>
        <v>7.7399380804953565E-4</v>
      </c>
      <c r="U80" s="132">
        <v>1257</v>
      </c>
      <c r="V80" s="133">
        <v>1273</v>
      </c>
      <c r="W80" s="134">
        <f t="shared" si="36"/>
        <v>-16</v>
      </c>
      <c r="X80" s="135">
        <f t="shared" si="37"/>
        <v>-1.2568735271013355E-2</v>
      </c>
      <c r="Y80" s="139">
        <f t="shared" si="38"/>
        <v>10.475</v>
      </c>
      <c r="Z80" s="140">
        <v>1610</v>
      </c>
      <c r="AA80" s="132">
        <v>1205</v>
      </c>
      <c r="AB80" s="132">
        <v>75</v>
      </c>
      <c r="AC80" s="134">
        <f t="shared" si="39"/>
        <v>1280</v>
      </c>
      <c r="AD80" s="135">
        <f t="shared" si="40"/>
        <v>0.79503105590062106</v>
      </c>
      <c r="AE80" s="141">
        <f t="shared" si="41"/>
        <v>1.0047989038648757</v>
      </c>
      <c r="AF80" s="132">
        <v>235</v>
      </c>
      <c r="AG80" s="135">
        <f t="shared" si="42"/>
        <v>0.14596273291925466</v>
      </c>
      <c r="AH80" s="142">
        <f t="shared" si="43"/>
        <v>1.0730739133768161</v>
      </c>
      <c r="AI80" s="132">
        <v>65</v>
      </c>
      <c r="AJ80" s="132">
        <v>15</v>
      </c>
      <c r="AK80" s="134">
        <f t="shared" si="44"/>
        <v>80</v>
      </c>
      <c r="AL80" s="135">
        <f t="shared" si="45"/>
        <v>4.9689440993788817E-2</v>
      </c>
      <c r="AM80" s="142">
        <f t="shared" si="46"/>
        <v>0.79519645676362793</v>
      </c>
      <c r="AN80" s="132">
        <v>15</v>
      </c>
      <c r="AO80" s="123" t="s">
        <v>7</v>
      </c>
      <c r="AP80" s="78" t="s">
        <v>6</v>
      </c>
      <c r="AQ80" s="214"/>
      <c r="AS80" s="284"/>
    </row>
    <row r="81" spans="1:45" s="70" customFormat="1" x14ac:dyDescent="0.2">
      <c r="A81" s="233"/>
      <c r="B81" s="124">
        <v>6020112.0199999996</v>
      </c>
      <c r="C81" s="125"/>
      <c r="D81" s="126"/>
      <c r="E81" s="127"/>
      <c r="F81" s="127"/>
      <c r="G81" s="128"/>
      <c r="H81" s="129">
        <v>466020112.01999998</v>
      </c>
      <c r="I81" s="130">
        <v>2.29</v>
      </c>
      <c r="J81" s="131">
        <f t="shared" si="47"/>
        <v>229</v>
      </c>
      <c r="K81" s="132">
        <v>4675</v>
      </c>
      <c r="L81" s="132">
        <v>4507</v>
      </c>
      <c r="M81" s="133">
        <v>4528</v>
      </c>
      <c r="N81" s="134">
        <f t="shared" si="32"/>
        <v>147</v>
      </c>
      <c r="O81" s="135">
        <f t="shared" si="33"/>
        <v>3.2464664310954065E-2</v>
      </c>
      <c r="P81" s="136">
        <v>2042.2</v>
      </c>
      <c r="Q81" s="137">
        <v>1938</v>
      </c>
      <c r="R81" s="226">
        <v>1949</v>
      </c>
      <c r="S81" s="127">
        <f t="shared" si="34"/>
        <v>-11</v>
      </c>
      <c r="T81" s="138">
        <f t="shared" si="35"/>
        <v>-5.643919958953309E-3</v>
      </c>
      <c r="U81" s="132">
        <v>1887</v>
      </c>
      <c r="V81" s="133">
        <v>1899</v>
      </c>
      <c r="W81" s="134">
        <f t="shared" si="36"/>
        <v>-12</v>
      </c>
      <c r="X81" s="135">
        <f t="shared" si="37"/>
        <v>-6.3191153238546603E-3</v>
      </c>
      <c r="Y81" s="139">
        <f t="shared" si="38"/>
        <v>8.2401746724890828</v>
      </c>
      <c r="Z81" s="140">
        <v>2300</v>
      </c>
      <c r="AA81" s="132">
        <v>1680</v>
      </c>
      <c r="AB81" s="132">
        <v>140</v>
      </c>
      <c r="AC81" s="134">
        <f t="shared" si="39"/>
        <v>1820</v>
      </c>
      <c r="AD81" s="135">
        <f t="shared" si="40"/>
        <v>0.79130434782608694</v>
      </c>
      <c r="AE81" s="141">
        <f t="shared" si="41"/>
        <v>1.0000889090030092</v>
      </c>
      <c r="AF81" s="132">
        <v>355</v>
      </c>
      <c r="AG81" s="135">
        <f t="shared" si="42"/>
        <v>0.15434782608695652</v>
      </c>
      <c r="AH81" s="142">
        <f t="shared" si="43"/>
        <v>1.1347185849963353</v>
      </c>
      <c r="AI81" s="132">
        <v>40</v>
      </c>
      <c r="AJ81" s="132">
        <v>50</v>
      </c>
      <c r="AK81" s="134">
        <f t="shared" si="44"/>
        <v>90</v>
      </c>
      <c r="AL81" s="135">
        <f t="shared" si="45"/>
        <v>3.9130434782608699E-2</v>
      </c>
      <c r="AM81" s="142">
        <f t="shared" si="46"/>
        <v>0.62621720970135708</v>
      </c>
      <c r="AN81" s="132">
        <v>35</v>
      </c>
      <c r="AO81" s="123" t="s">
        <v>7</v>
      </c>
      <c r="AP81" s="77" t="s">
        <v>7</v>
      </c>
      <c r="AQ81" s="214"/>
      <c r="AS81" s="284"/>
    </row>
    <row r="82" spans="1:45" s="70" customFormat="1" x14ac:dyDescent="0.2">
      <c r="A82" s="232" t="s">
        <v>129</v>
      </c>
      <c r="B82" s="104">
        <v>6020113</v>
      </c>
      <c r="C82" s="105"/>
      <c r="D82" s="106"/>
      <c r="E82" s="107"/>
      <c r="F82" s="107"/>
      <c r="G82" s="108"/>
      <c r="H82" s="109">
        <v>466020113</v>
      </c>
      <c r="I82" s="110">
        <v>1.24</v>
      </c>
      <c r="J82" s="111">
        <f t="shared" si="47"/>
        <v>124</v>
      </c>
      <c r="K82" s="112">
        <v>2700</v>
      </c>
      <c r="L82" s="112">
        <v>2612</v>
      </c>
      <c r="M82" s="113">
        <v>2625</v>
      </c>
      <c r="N82" s="114">
        <f t="shared" si="32"/>
        <v>75</v>
      </c>
      <c r="O82" s="115">
        <f t="shared" si="33"/>
        <v>2.8571428571428571E-2</v>
      </c>
      <c r="P82" s="116">
        <v>2169.5</v>
      </c>
      <c r="Q82" s="117">
        <v>1352</v>
      </c>
      <c r="R82" s="225">
        <v>1271</v>
      </c>
      <c r="S82" s="107">
        <f t="shared" si="34"/>
        <v>81</v>
      </c>
      <c r="T82" s="118">
        <f t="shared" si="35"/>
        <v>6.372934697088907E-2</v>
      </c>
      <c r="U82" s="112">
        <v>1299</v>
      </c>
      <c r="V82" s="113">
        <v>1230</v>
      </c>
      <c r="W82" s="114">
        <f t="shared" si="36"/>
        <v>69</v>
      </c>
      <c r="X82" s="115">
        <f t="shared" si="37"/>
        <v>5.6097560975609757E-2</v>
      </c>
      <c r="Y82" s="119">
        <f t="shared" si="38"/>
        <v>10.475806451612904</v>
      </c>
      <c r="Z82" s="120">
        <v>1485</v>
      </c>
      <c r="AA82" s="112">
        <v>1040</v>
      </c>
      <c r="AB82" s="112">
        <v>80</v>
      </c>
      <c r="AC82" s="114">
        <f t="shared" si="39"/>
        <v>1120</v>
      </c>
      <c r="AD82" s="115">
        <f t="shared" si="40"/>
        <v>0.75420875420875422</v>
      </c>
      <c r="AE82" s="121">
        <f t="shared" si="41"/>
        <v>0.95320569415464229</v>
      </c>
      <c r="AF82" s="112">
        <v>170</v>
      </c>
      <c r="AG82" s="115">
        <f t="shared" si="42"/>
        <v>0.11447811447811448</v>
      </c>
      <c r="AH82" s="122">
        <f t="shared" si="43"/>
        <v>0.84160851089973376</v>
      </c>
      <c r="AI82" s="112">
        <v>100</v>
      </c>
      <c r="AJ82" s="112">
        <v>60</v>
      </c>
      <c r="AK82" s="114">
        <f t="shared" si="44"/>
        <v>160</v>
      </c>
      <c r="AL82" s="115">
        <f t="shared" si="45"/>
        <v>0.10774410774410774</v>
      </c>
      <c r="AM82" s="122">
        <f t="shared" si="46"/>
        <v>1.7242643708948699</v>
      </c>
      <c r="AN82" s="112">
        <v>35</v>
      </c>
      <c r="AO82" s="103" t="s">
        <v>5</v>
      </c>
      <c r="AP82" s="79" t="s">
        <v>5</v>
      </c>
      <c r="AQ82" s="214" t="s">
        <v>130</v>
      </c>
      <c r="AS82" s="284"/>
    </row>
    <row r="83" spans="1:45" s="70" customFormat="1" x14ac:dyDescent="0.2">
      <c r="A83" s="232"/>
      <c r="B83" s="104">
        <v>6020114</v>
      </c>
      <c r="C83" s="105"/>
      <c r="D83" s="106"/>
      <c r="E83" s="107"/>
      <c r="F83" s="107"/>
      <c r="G83" s="108"/>
      <c r="H83" s="109">
        <v>466020114</v>
      </c>
      <c r="I83" s="110">
        <v>0.85</v>
      </c>
      <c r="J83" s="111">
        <f t="shared" si="47"/>
        <v>85</v>
      </c>
      <c r="K83" s="112">
        <v>3155</v>
      </c>
      <c r="L83" s="112">
        <v>3111</v>
      </c>
      <c r="M83" s="113">
        <v>3200</v>
      </c>
      <c r="N83" s="114">
        <f t="shared" si="32"/>
        <v>-45</v>
      </c>
      <c r="O83" s="115">
        <f t="shared" si="33"/>
        <v>-1.40625E-2</v>
      </c>
      <c r="P83" s="116">
        <v>3717.5</v>
      </c>
      <c r="Q83" s="117">
        <v>1682</v>
      </c>
      <c r="R83" s="225">
        <v>1628</v>
      </c>
      <c r="S83" s="107">
        <f t="shared" si="34"/>
        <v>54</v>
      </c>
      <c r="T83" s="118">
        <f t="shared" si="35"/>
        <v>3.3169533169533166E-2</v>
      </c>
      <c r="U83" s="112">
        <v>1602</v>
      </c>
      <c r="V83" s="113">
        <v>1586</v>
      </c>
      <c r="W83" s="114">
        <f t="shared" si="36"/>
        <v>16</v>
      </c>
      <c r="X83" s="115">
        <f t="shared" si="37"/>
        <v>1.0088272383354351E-2</v>
      </c>
      <c r="Y83" s="119">
        <f t="shared" si="38"/>
        <v>18.847058823529412</v>
      </c>
      <c r="Z83" s="120">
        <v>1795</v>
      </c>
      <c r="AA83" s="112">
        <v>995</v>
      </c>
      <c r="AB83" s="112">
        <v>115</v>
      </c>
      <c r="AC83" s="114">
        <f t="shared" si="39"/>
        <v>1110</v>
      </c>
      <c r="AD83" s="115">
        <f t="shared" si="40"/>
        <v>0.61838440111420612</v>
      </c>
      <c r="AE83" s="121">
        <f t="shared" si="41"/>
        <v>0.78154427276154226</v>
      </c>
      <c r="AF83" s="112">
        <v>345</v>
      </c>
      <c r="AG83" s="115">
        <f t="shared" si="42"/>
        <v>0.19220055710306408</v>
      </c>
      <c r="AH83" s="122">
        <f t="shared" si="43"/>
        <v>1.4130004271561727</v>
      </c>
      <c r="AI83" s="112">
        <v>230</v>
      </c>
      <c r="AJ83" s="112">
        <v>85</v>
      </c>
      <c r="AK83" s="114">
        <f t="shared" si="44"/>
        <v>315</v>
      </c>
      <c r="AL83" s="115">
        <f t="shared" si="45"/>
        <v>0.17548746518105848</v>
      </c>
      <c r="AM83" s="122">
        <f t="shared" si="46"/>
        <v>2.8083835866829658</v>
      </c>
      <c r="AN83" s="112">
        <v>25</v>
      </c>
      <c r="AO83" s="103" t="s">
        <v>5</v>
      </c>
      <c r="AP83" s="79" t="s">
        <v>5</v>
      </c>
      <c r="AQ83" s="214"/>
      <c r="AS83" s="284"/>
    </row>
    <row r="84" spans="1:45" s="70" customFormat="1" x14ac:dyDescent="0.2">
      <c r="A84" s="232"/>
      <c r="B84" s="104">
        <v>6020115</v>
      </c>
      <c r="C84" s="105"/>
      <c r="D84" s="106"/>
      <c r="E84" s="107"/>
      <c r="F84" s="107"/>
      <c r="G84" s="108"/>
      <c r="H84" s="109">
        <v>466020115</v>
      </c>
      <c r="I84" s="110">
        <v>1.1200000000000001</v>
      </c>
      <c r="J84" s="111">
        <f t="shared" si="47"/>
        <v>112.00000000000001</v>
      </c>
      <c r="K84" s="112">
        <v>2993</v>
      </c>
      <c r="L84" s="112">
        <v>2920</v>
      </c>
      <c r="M84" s="113">
        <v>3062</v>
      </c>
      <c r="N84" s="114">
        <f t="shared" si="32"/>
        <v>-69</v>
      </c>
      <c r="O84" s="115">
        <f t="shared" si="33"/>
        <v>-2.2534291312867407E-2</v>
      </c>
      <c r="P84" s="116">
        <v>2683.8</v>
      </c>
      <c r="Q84" s="117">
        <v>1346</v>
      </c>
      <c r="R84" s="225">
        <v>1338</v>
      </c>
      <c r="S84" s="107">
        <f t="shared" si="34"/>
        <v>8</v>
      </c>
      <c r="T84" s="118">
        <f t="shared" si="35"/>
        <v>5.9790732436472349E-3</v>
      </c>
      <c r="U84" s="112">
        <v>1309</v>
      </c>
      <c r="V84" s="113">
        <v>1309</v>
      </c>
      <c r="W84" s="114">
        <f t="shared" si="36"/>
        <v>0</v>
      </c>
      <c r="X84" s="115">
        <f t="shared" si="37"/>
        <v>0</v>
      </c>
      <c r="Y84" s="119">
        <f t="shared" si="38"/>
        <v>11.687499999999998</v>
      </c>
      <c r="Z84" s="120">
        <v>1550</v>
      </c>
      <c r="AA84" s="112">
        <v>1015</v>
      </c>
      <c r="AB84" s="112">
        <v>100</v>
      </c>
      <c r="AC84" s="114">
        <f t="shared" si="39"/>
        <v>1115</v>
      </c>
      <c r="AD84" s="115">
        <f t="shared" si="40"/>
        <v>0.71935483870967742</v>
      </c>
      <c r="AE84" s="121">
        <f t="shared" si="41"/>
        <v>0.90915562110535875</v>
      </c>
      <c r="AF84" s="112">
        <v>160</v>
      </c>
      <c r="AG84" s="115">
        <f t="shared" si="42"/>
        <v>0.1032258064516129</v>
      </c>
      <c r="AH84" s="122">
        <f t="shared" si="43"/>
        <v>0.75888494189668587</v>
      </c>
      <c r="AI84" s="112">
        <v>165</v>
      </c>
      <c r="AJ84" s="112">
        <v>90</v>
      </c>
      <c r="AK84" s="114">
        <f t="shared" si="44"/>
        <v>255</v>
      </c>
      <c r="AL84" s="115">
        <f t="shared" si="45"/>
        <v>0.16451612903225807</v>
      </c>
      <c r="AM84" s="122">
        <f t="shared" si="46"/>
        <v>2.6328056880992539</v>
      </c>
      <c r="AN84" s="112">
        <v>20</v>
      </c>
      <c r="AO84" s="103" t="s">
        <v>5</v>
      </c>
      <c r="AP84" s="79" t="s">
        <v>5</v>
      </c>
      <c r="AQ84" s="214"/>
      <c r="AS84" s="284"/>
    </row>
    <row r="85" spans="1:45" x14ac:dyDescent="0.2">
      <c r="A85" s="232"/>
      <c r="B85" s="104">
        <v>6020116</v>
      </c>
      <c r="C85" s="105"/>
      <c r="D85" s="106"/>
      <c r="E85" s="107"/>
      <c r="F85" s="107"/>
      <c r="G85" s="108"/>
      <c r="H85" s="109">
        <v>466020116</v>
      </c>
      <c r="I85" s="110">
        <v>1.64</v>
      </c>
      <c r="J85" s="111">
        <f t="shared" si="47"/>
        <v>164</v>
      </c>
      <c r="K85" s="112">
        <v>5713</v>
      </c>
      <c r="L85" s="112">
        <v>5478</v>
      </c>
      <c r="M85" s="113">
        <v>5544</v>
      </c>
      <c r="N85" s="114">
        <f t="shared" si="32"/>
        <v>169</v>
      </c>
      <c r="O85" s="115">
        <f t="shared" si="33"/>
        <v>3.0483405483405484E-2</v>
      </c>
      <c r="P85" s="116">
        <v>3477.8</v>
      </c>
      <c r="Q85" s="117">
        <v>3097</v>
      </c>
      <c r="R85" s="225">
        <v>3031</v>
      </c>
      <c r="S85" s="107">
        <f t="shared" si="34"/>
        <v>66</v>
      </c>
      <c r="T85" s="118">
        <f t="shared" si="35"/>
        <v>2.1774991751897062E-2</v>
      </c>
      <c r="U85" s="112">
        <v>2926</v>
      </c>
      <c r="V85" s="113">
        <v>2888</v>
      </c>
      <c r="W85" s="114">
        <f t="shared" si="36"/>
        <v>38</v>
      </c>
      <c r="X85" s="115">
        <f t="shared" si="37"/>
        <v>1.3157894736842105E-2</v>
      </c>
      <c r="Y85" s="119">
        <f t="shared" si="38"/>
        <v>17.841463414634145</v>
      </c>
      <c r="Z85" s="120">
        <v>2650</v>
      </c>
      <c r="AA85" s="112">
        <v>1340</v>
      </c>
      <c r="AB85" s="112">
        <v>145</v>
      </c>
      <c r="AC85" s="114">
        <f t="shared" si="39"/>
        <v>1485</v>
      </c>
      <c r="AD85" s="115">
        <f t="shared" si="40"/>
        <v>0.56037735849056602</v>
      </c>
      <c r="AE85" s="121">
        <f t="shared" si="41"/>
        <v>0.70823215191784739</v>
      </c>
      <c r="AF85" s="112">
        <v>535</v>
      </c>
      <c r="AG85" s="115">
        <f t="shared" si="42"/>
        <v>0.2018867924528302</v>
      </c>
      <c r="AH85" s="122">
        <f t="shared" si="43"/>
        <v>1.4842107029901574</v>
      </c>
      <c r="AI85" s="112">
        <v>465</v>
      </c>
      <c r="AJ85" s="112">
        <v>125</v>
      </c>
      <c r="AK85" s="114">
        <f t="shared" si="44"/>
        <v>590</v>
      </c>
      <c r="AL85" s="115">
        <f t="shared" si="45"/>
        <v>0.22264150943396227</v>
      </c>
      <c r="AM85" s="122">
        <f t="shared" si="46"/>
        <v>3.5630052560366519</v>
      </c>
      <c r="AN85" s="112">
        <v>40</v>
      </c>
      <c r="AO85" s="103" t="s">
        <v>5</v>
      </c>
      <c r="AP85" s="79" t="s">
        <v>5</v>
      </c>
    </row>
    <row r="86" spans="1:45" x14ac:dyDescent="0.2">
      <c r="A86" s="232"/>
      <c r="B86" s="104">
        <v>6020117</v>
      </c>
      <c r="C86" s="105"/>
      <c r="D86" s="106"/>
      <c r="E86" s="107"/>
      <c r="F86" s="107"/>
      <c r="G86" s="108"/>
      <c r="H86" s="109">
        <v>466020117</v>
      </c>
      <c r="I86" s="110">
        <v>1.79</v>
      </c>
      <c r="J86" s="111">
        <f t="shared" si="47"/>
        <v>179</v>
      </c>
      <c r="K86" s="112">
        <v>3044</v>
      </c>
      <c r="L86" s="112">
        <v>3082</v>
      </c>
      <c r="M86" s="113">
        <v>2620</v>
      </c>
      <c r="N86" s="114">
        <f t="shared" si="32"/>
        <v>424</v>
      </c>
      <c r="O86" s="115">
        <f t="shared" si="33"/>
        <v>0.16183206106870229</v>
      </c>
      <c r="P86" s="116">
        <v>1695.9</v>
      </c>
      <c r="Q86" s="117">
        <v>1375</v>
      </c>
      <c r="R86" s="225">
        <v>1271</v>
      </c>
      <c r="S86" s="107">
        <f t="shared" si="34"/>
        <v>104</v>
      </c>
      <c r="T86" s="118">
        <f t="shared" si="35"/>
        <v>8.1825334382376089E-2</v>
      </c>
      <c r="U86" s="112">
        <v>1275</v>
      </c>
      <c r="V86" s="113">
        <v>1225</v>
      </c>
      <c r="W86" s="114">
        <f t="shared" si="36"/>
        <v>50</v>
      </c>
      <c r="X86" s="115">
        <f t="shared" si="37"/>
        <v>4.0816326530612242E-2</v>
      </c>
      <c r="Y86" s="119">
        <f t="shared" si="38"/>
        <v>7.1229050279329611</v>
      </c>
      <c r="Z86" s="120">
        <v>1420</v>
      </c>
      <c r="AA86" s="112">
        <v>865</v>
      </c>
      <c r="AB86" s="112">
        <v>90</v>
      </c>
      <c r="AC86" s="114">
        <f t="shared" si="39"/>
        <v>955</v>
      </c>
      <c r="AD86" s="115">
        <f t="shared" si="40"/>
        <v>0.67253521126760563</v>
      </c>
      <c r="AE86" s="121">
        <f t="shared" si="41"/>
        <v>0.8499826995144365</v>
      </c>
      <c r="AF86" s="112">
        <v>175</v>
      </c>
      <c r="AG86" s="115">
        <f t="shared" si="42"/>
        <v>0.12323943661971831</v>
      </c>
      <c r="AH86" s="122">
        <f t="shared" si="43"/>
        <v>0.90601910426706</v>
      </c>
      <c r="AI86" s="112">
        <v>220</v>
      </c>
      <c r="AJ86" s="112">
        <v>60</v>
      </c>
      <c r="AK86" s="114">
        <f t="shared" si="44"/>
        <v>280</v>
      </c>
      <c r="AL86" s="115">
        <f t="shared" si="45"/>
        <v>0.19718309859154928</v>
      </c>
      <c r="AM86" s="122">
        <f t="shared" si="46"/>
        <v>3.1555859393401713</v>
      </c>
      <c r="AN86" s="112">
        <v>10</v>
      </c>
      <c r="AO86" s="103" t="s">
        <v>5</v>
      </c>
      <c r="AP86" s="79" t="s">
        <v>5</v>
      </c>
    </row>
    <row r="87" spans="1:45" x14ac:dyDescent="0.2">
      <c r="A87" s="233"/>
      <c r="B87" s="124">
        <v>6020120.0099999998</v>
      </c>
      <c r="C87" s="125"/>
      <c r="D87" s="126"/>
      <c r="E87" s="127"/>
      <c r="F87" s="127"/>
      <c r="G87" s="128"/>
      <c r="H87" s="129">
        <v>466020120.00999999</v>
      </c>
      <c r="I87" s="130">
        <v>12.83</v>
      </c>
      <c r="J87" s="131">
        <f t="shared" si="47"/>
        <v>1283</v>
      </c>
      <c r="K87" s="132">
        <v>5015</v>
      </c>
      <c r="L87" s="132">
        <v>4837</v>
      </c>
      <c r="M87" s="133">
        <v>4246</v>
      </c>
      <c r="N87" s="134">
        <f t="shared" si="32"/>
        <v>769</v>
      </c>
      <c r="O87" s="135">
        <f t="shared" si="33"/>
        <v>0.18111163447951012</v>
      </c>
      <c r="P87" s="136">
        <v>390.7</v>
      </c>
      <c r="Q87" s="137">
        <v>1713</v>
      </c>
      <c r="R87" s="226">
        <v>1413</v>
      </c>
      <c r="S87" s="127">
        <f t="shared" si="34"/>
        <v>300</v>
      </c>
      <c r="T87" s="138">
        <f t="shared" si="35"/>
        <v>0.21231422505307856</v>
      </c>
      <c r="U87" s="132">
        <v>1702</v>
      </c>
      <c r="V87" s="133">
        <v>1400</v>
      </c>
      <c r="W87" s="134">
        <f t="shared" si="36"/>
        <v>302</v>
      </c>
      <c r="X87" s="135">
        <f t="shared" si="37"/>
        <v>0.21571428571428572</v>
      </c>
      <c r="Y87" s="139">
        <f t="shared" si="38"/>
        <v>1.3265783320342945</v>
      </c>
      <c r="Z87" s="140">
        <v>2575</v>
      </c>
      <c r="AA87" s="132">
        <v>1955</v>
      </c>
      <c r="AB87" s="132">
        <v>220</v>
      </c>
      <c r="AC87" s="134">
        <f t="shared" si="39"/>
        <v>2175</v>
      </c>
      <c r="AD87" s="135">
        <f t="shared" si="40"/>
        <v>0.84466019417475724</v>
      </c>
      <c r="AE87" s="141">
        <f t="shared" si="41"/>
        <v>1.0675226218473388</v>
      </c>
      <c r="AF87" s="132">
        <v>295</v>
      </c>
      <c r="AG87" s="135">
        <f t="shared" si="42"/>
        <v>0.1145631067961165</v>
      </c>
      <c r="AH87" s="142">
        <f t="shared" si="43"/>
        <v>0.84223334874334854</v>
      </c>
      <c r="AI87" s="132">
        <v>65</v>
      </c>
      <c r="AJ87" s="132">
        <v>30</v>
      </c>
      <c r="AK87" s="134">
        <f t="shared" si="44"/>
        <v>95</v>
      </c>
      <c r="AL87" s="135">
        <f t="shared" si="45"/>
        <v>3.6893203883495145E-2</v>
      </c>
      <c r="AM87" s="142">
        <f t="shared" si="46"/>
        <v>0.59041406826212084</v>
      </c>
      <c r="AN87" s="132">
        <v>10</v>
      </c>
      <c r="AO87" s="123" t="s">
        <v>7</v>
      </c>
      <c r="AP87" s="77" t="s">
        <v>7</v>
      </c>
    </row>
    <row r="88" spans="1:45" x14ac:dyDescent="0.2">
      <c r="A88" s="233" t="s">
        <v>74</v>
      </c>
      <c r="B88" s="124">
        <v>6020120.0199999996</v>
      </c>
      <c r="C88" s="125"/>
      <c r="D88" s="126"/>
      <c r="E88" s="127"/>
      <c r="F88" s="127"/>
      <c r="G88" s="128"/>
      <c r="H88" s="129">
        <v>466020120.01999998</v>
      </c>
      <c r="I88" s="130">
        <v>3.62</v>
      </c>
      <c r="J88" s="131">
        <f t="shared" si="47"/>
        <v>362</v>
      </c>
      <c r="K88" s="132">
        <v>8230</v>
      </c>
      <c r="L88" s="132">
        <v>6766</v>
      </c>
      <c r="M88" s="133">
        <v>5488</v>
      </c>
      <c r="N88" s="134">
        <f t="shared" si="32"/>
        <v>2742</v>
      </c>
      <c r="O88" s="135">
        <f t="shared" si="33"/>
        <v>0.49963556851311952</v>
      </c>
      <c r="P88" s="136">
        <v>2272.1999999999998</v>
      </c>
      <c r="Q88" s="137">
        <v>2730</v>
      </c>
      <c r="R88" s="226">
        <v>1896</v>
      </c>
      <c r="S88" s="127">
        <f t="shared" si="34"/>
        <v>834</v>
      </c>
      <c r="T88" s="138">
        <f t="shared" si="35"/>
        <v>0.439873417721519</v>
      </c>
      <c r="U88" s="132">
        <v>2719</v>
      </c>
      <c r="V88" s="133">
        <v>1877</v>
      </c>
      <c r="W88" s="134">
        <f t="shared" si="36"/>
        <v>842</v>
      </c>
      <c r="X88" s="135">
        <f t="shared" si="37"/>
        <v>0.44858817261587641</v>
      </c>
      <c r="Y88" s="139">
        <f t="shared" si="38"/>
        <v>7.5110497237569058</v>
      </c>
      <c r="Z88" s="140">
        <v>4310</v>
      </c>
      <c r="AA88" s="132">
        <v>3545</v>
      </c>
      <c r="AB88" s="132">
        <v>265</v>
      </c>
      <c r="AC88" s="134">
        <f t="shared" si="39"/>
        <v>3810</v>
      </c>
      <c r="AD88" s="135">
        <f t="shared" si="40"/>
        <v>0.88399071925754058</v>
      </c>
      <c r="AE88" s="141">
        <f t="shared" si="41"/>
        <v>1.1172304517469429</v>
      </c>
      <c r="AF88" s="132">
        <v>380</v>
      </c>
      <c r="AG88" s="135">
        <f t="shared" si="42"/>
        <v>8.8167053364269138E-2</v>
      </c>
      <c r="AH88" s="142">
        <f t="shared" si="43"/>
        <v>0.64817753882997087</v>
      </c>
      <c r="AI88" s="132">
        <v>45</v>
      </c>
      <c r="AJ88" s="132">
        <v>35</v>
      </c>
      <c r="AK88" s="134">
        <f t="shared" si="44"/>
        <v>80</v>
      </c>
      <c r="AL88" s="135">
        <f t="shared" si="45"/>
        <v>1.8561484918793503E-2</v>
      </c>
      <c r="AM88" s="142">
        <f t="shared" si="46"/>
        <v>0.29704554417388418</v>
      </c>
      <c r="AN88" s="132">
        <v>45</v>
      </c>
      <c r="AO88" s="123" t="s">
        <v>7</v>
      </c>
      <c r="AP88" s="77" t="s">
        <v>7</v>
      </c>
      <c r="AQ88" s="215" t="s">
        <v>75</v>
      </c>
    </row>
    <row r="89" spans="1:45" x14ac:dyDescent="0.2">
      <c r="A89" s="233"/>
      <c r="B89" s="124">
        <v>6020120.0300000003</v>
      </c>
      <c r="C89" s="125"/>
      <c r="D89" s="126"/>
      <c r="E89" s="127"/>
      <c r="F89" s="127"/>
      <c r="G89" s="128"/>
      <c r="H89" s="129">
        <v>466020120.02999997</v>
      </c>
      <c r="I89" s="130">
        <v>2.4500000000000002</v>
      </c>
      <c r="J89" s="131">
        <f t="shared" si="47"/>
        <v>245.00000000000003</v>
      </c>
      <c r="K89" s="132">
        <v>3510</v>
      </c>
      <c r="L89" s="132">
        <v>3526</v>
      </c>
      <c r="M89" s="133">
        <v>3613</v>
      </c>
      <c r="N89" s="134">
        <f t="shared" si="32"/>
        <v>-103</v>
      </c>
      <c r="O89" s="135">
        <f t="shared" si="33"/>
        <v>-2.8508164959867147E-2</v>
      </c>
      <c r="P89" s="136">
        <v>1433.9</v>
      </c>
      <c r="Q89" s="137">
        <v>1418</v>
      </c>
      <c r="R89" s="226">
        <v>1458</v>
      </c>
      <c r="S89" s="127">
        <f t="shared" si="34"/>
        <v>-40</v>
      </c>
      <c r="T89" s="138">
        <f t="shared" si="35"/>
        <v>-2.7434842249657063E-2</v>
      </c>
      <c r="U89" s="132">
        <v>1387</v>
      </c>
      <c r="V89" s="133">
        <v>1450</v>
      </c>
      <c r="W89" s="134">
        <f t="shared" si="36"/>
        <v>-63</v>
      </c>
      <c r="X89" s="135">
        <f t="shared" si="37"/>
        <v>-4.3448275862068966E-2</v>
      </c>
      <c r="Y89" s="139">
        <f t="shared" si="38"/>
        <v>5.6612244897959174</v>
      </c>
      <c r="Z89" s="140">
        <v>1475</v>
      </c>
      <c r="AA89" s="132">
        <v>1055</v>
      </c>
      <c r="AB89" s="132">
        <v>115</v>
      </c>
      <c r="AC89" s="134">
        <f t="shared" si="39"/>
        <v>1170</v>
      </c>
      <c r="AD89" s="135">
        <f t="shared" si="40"/>
        <v>0.79322033898305089</v>
      </c>
      <c r="AE89" s="141">
        <f t="shared" si="41"/>
        <v>1.0025104317850988</v>
      </c>
      <c r="AF89" s="132">
        <v>275</v>
      </c>
      <c r="AG89" s="135">
        <f t="shared" si="42"/>
        <v>0.1864406779661017</v>
      </c>
      <c r="AH89" s="142">
        <f t="shared" si="43"/>
        <v>1.3706555359468744</v>
      </c>
      <c r="AI89" s="132">
        <v>15</v>
      </c>
      <c r="AJ89" s="132">
        <v>0</v>
      </c>
      <c r="AK89" s="134">
        <f t="shared" si="44"/>
        <v>15</v>
      </c>
      <c r="AL89" s="135">
        <f t="shared" si="45"/>
        <v>1.0169491525423728E-2</v>
      </c>
      <c r="AM89" s="142">
        <f t="shared" si="46"/>
        <v>0.1627457155156069</v>
      </c>
      <c r="AN89" s="132">
        <v>0</v>
      </c>
      <c r="AO89" s="123" t="s">
        <v>7</v>
      </c>
      <c r="AP89" s="77" t="s">
        <v>7</v>
      </c>
    </row>
    <row r="90" spans="1:45" x14ac:dyDescent="0.2">
      <c r="A90" s="233"/>
      <c r="B90" s="124">
        <v>6020121</v>
      </c>
      <c r="C90" s="125"/>
      <c r="D90" s="126"/>
      <c r="E90" s="127"/>
      <c r="F90" s="127"/>
      <c r="G90" s="128"/>
      <c r="H90" s="129">
        <v>466020121</v>
      </c>
      <c r="I90" s="130">
        <v>0.8</v>
      </c>
      <c r="J90" s="131">
        <f t="shared" si="47"/>
        <v>80</v>
      </c>
      <c r="K90" s="132">
        <v>2186</v>
      </c>
      <c r="L90" s="132">
        <v>2217</v>
      </c>
      <c r="M90" s="133">
        <v>2089</v>
      </c>
      <c r="N90" s="134">
        <f t="shared" si="32"/>
        <v>97</v>
      </c>
      <c r="O90" s="135">
        <f t="shared" si="33"/>
        <v>4.6433700335088562E-2</v>
      </c>
      <c r="P90" s="136">
        <v>2730.1</v>
      </c>
      <c r="Q90" s="137">
        <v>916</v>
      </c>
      <c r="R90" s="226">
        <v>888</v>
      </c>
      <c r="S90" s="127">
        <f t="shared" si="34"/>
        <v>28</v>
      </c>
      <c r="T90" s="138">
        <f t="shared" si="35"/>
        <v>3.1531531531531529E-2</v>
      </c>
      <c r="U90" s="132">
        <v>907</v>
      </c>
      <c r="V90" s="133">
        <v>880</v>
      </c>
      <c r="W90" s="134">
        <f t="shared" si="36"/>
        <v>27</v>
      </c>
      <c r="X90" s="135">
        <f t="shared" si="37"/>
        <v>3.0681818181818182E-2</v>
      </c>
      <c r="Y90" s="139">
        <f t="shared" si="38"/>
        <v>11.3375</v>
      </c>
      <c r="Z90" s="140">
        <v>1120</v>
      </c>
      <c r="AA90" s="132">
        <v>865</v>
      </c>
      <c r="AB90" s="132">
        <v>65</v>
      </c>
      <c r="AC90" s="134">
        <f t="shared" si="39"/>
        <v>930</v>
      </c>
      <c r="AD90" s="135">
        <f t="shared" si="40"/>
        <v>0.8303571428571429</v>
      </c>
      <c r="AE90" s="141">
        <f t="shared" si="41"/>
        <v>1.0494457301596531</v>
      </c>
      <c r="AF90" s="132">
        <v>165</v>
      </c>
      <c r="AG90" s="135">
        <f t="shared" si="42"/>
        <v>0.14732142857142858</v>
      </c>
      <c r="AH90" s="142">
        <f t="shared" si="43"/>
        <v>1.0830626333151641</v>
      </c>
      <c r="AI90" s="132">
        <v>10</v>
      </c>
      <c r="AJ90" s="132">
        <v>10</v>
      </c>
      <c r="AK90" s="134">
        <f t="shared" si="44"/>
        <v>20</v>
      </c>
      <c r="AL90" s="135">
        <f t="shared" si="45"/>
        <v>1.7857142857142856E-2</v>
      </c>
      <c r="AM90" s="142">
        <f t="shared" si="46"/>
        <v>0.28577372664942879</v>
      </c>
      <c r="AN90" s="132">
        <v>0</v>
      </c>
      <c r="AO90" s="123" t="s">
        <v>7</v>
      </c>
      <c r="AP90" s="77" t="s">
        <v>7</v>
      </c>
    </row>
    <row r="91" spans="1:45" x14ac:dyDescent="0.2">
      <c r="A91" s="233"/>
      <c r="B91" s="124">
        <v>6020122.0099999998</v>
      </c>
      <c r="C91" s="125"/>
      <c r="D91" s="126"/>
      <c r="E91" s="127"/>
      <c r="F91" s="127"/>
      <c r="G91" s="128"/>
      <c r="H91" s="129">
        <v>466020122.00999999</v>
      </c>
      <c r="I91" s="130">
        <v>1.58</v>
      </c>
      <c r="J91" s="131">
        <f t="shared" si="47"/>
        <v>158</v>
      </c>
      <c r="K91" s="132">
        <v>5032</v>
      </c>
      <c r="L91" s="132">
        <v>4639</v>
      </c>
      <c r="M91" s="133">
        <v>4654</v>
      </c>
      <c r="N91" s="134">
        <f t="shared" ref="N91:N122" si="48">K91-M91</f>
        <v>378</v>
      </c>
      <c r="O91" s="135">
        <f t="shared" ref="O91:O122" si="49">(K91-M91)/M91</f>
        <v>8.1220455522131502E-2</v>
      </c>
      <c r="P91" s="136">
        <v>3183.4</v>
      </c>
      <c r="Q91" s="137">
        <v>2192</v>
      </c>
      <c r="R91" s="226">
        <v>1945</v>
      </c>
      <c r="S91" s="127">
        <f t="shared" ref="S91:S122" si="50">Q91-R91</f>
        <v>247</v>
      </c>
      <c r="T91" s="138">
        <f t="shared" ref="T91:T122" si="51">S91/R91</f>
        <v>0.12699228791773778</v>
      </c>
      <c r="U91" s="132">
        <v>2136</v>
      </c>
      <c r="V91" s="133">
        <v>1924</v>
      </c>
      <c r="W91" s="134">
        <f t="shared" ref="W91:W122" si="52">U91-V91</f>
        <v>212</v>
      </c>
      <c r="X91" s="135">
        <f t="shared" ref="X91:X122" si="53">(U91-V91)/V91</f>
        <v>0.11018711018711019</v>
      </c>
      <c r="Y91" s="139">
        <f t="shared" ref="Y91:Y122" si="54">U91/J91</f>
        <v>13.518987341772151</v>
      </c>
      <c r="Z91" s="140">
        <v>2515</v>
      </c>
      <c r="AA91" s="132">
        <v>1915</v>
      </c>
      <c r="AB91" s="132">
        <v>175</v>
      </c>
      <c r="AC91" s="134">
        <f t="shared" ref="AC91:AC122" si="55">AA91+AB91</f>
        <v>2090</v>
      </c>
      <c r="AD91" s="135">
        <f t="shared" ref="AD91:AD122" si="56">AC91/Z91</f>
        <v>0.83101391650099399</v>
      </c>
      <c r="AE91" s="141">
        <f t="shared" ref="AE91:AE122" si="57">AD91/0.791234</f>
        <v>1.050275792623919</v>
      </c>
      <c r="AF91" s="132">
        <v>305</v>
      </c>
      <c r="AG91" s="135">
        <f t="shared" ref="AG91:AG122" si="58">AF91/Z91</f>
        <v>0.12127236580516898</v>
      </c>
      <c r="AH91" s="142">
        <f t="shared" ref="AH91:AH122" si="59">AG91/0.136023</f>
        <v>0.8915577939405025</v>
      </c>
      <c r="AI91" s="132">
        <v>75</v>
      </c>
      <c r="AJ91" s="132">
        <v>20</v>
      </c>
      <c r="AK91" s="134">
        <f t="shared" ref="AK91:AK122" si="60">AI91+AJ91</f>
        <v>95</v>
      </c>
      <c r="AL91" s="135">
        <f t="shared" ref="AL91:AL122" si="61">AK91/Z91</f>
        <v>3.7773359840954271E-2</v>
      </c>
      <c r="AM91" s="142">
        <f t="shared" ref="AM91:AM122" si="62">AL91/0.062487</f>
        <v>0.60449949334988506</v>
      </c>
      <c r="AN91" s="132">
        <v>20</v>
      </c>
      <c r="AO91" s="123" t="s">
        <v>7</v>
      </c>
      <c r="AP91" s="77" t="s">
        <v>7</v>
      </c>
    </row>
    <row r="92" spans="1:45" x14ac:dyDescent="0.2">
      <c r="A92" s="233" t="s">
        <v>55</v>
      </c>
      <c r="B92" s="124">
        <v>6020122.0199999996</v>
      </c>
      <c r="C92" s="125"/>
      <c r="D92" s="126"/>
      <c r="E92" s="127"/>
      <c r="F92" s="127"/>
      <c r="G92" s="128"/>
      <c r="H92" s="129">
        <v>466020122.01999998</v>
      </c>
      <c r="I92" s="130">
        <v>1.65</v>
      </c>
      <c r="J92" s="131">
        <f t="shared" si="47"/>
        <v>165</v>
      </c>
      <c r="K92" s="132">
        <v>3226</v>
      </c>
      <c r="L92" s="132">
        <v>3387</v>
      </c>
      <c r="M92" s="133">
        <v>3528</v>
      </c>
      <c r="N92" s="134">
        <f t="shared" si="48"/>
        <v>-302</v>
      </c>
      <c r="O92" s="135">
        <f t="shared" si="49"/>
        <v>-8.5600907029478451E-2</v>
      </c>
      <c r="P92" s="136">
        <v>1954.9</v>
      </c>
      <c r="Q92" s="137">
        <v>1290</v>
      </c>
      <c r="R92" s="226">
        <v>1294</v>
      </c>
      <c r="S92" s="127">
        <f t="shared" si="50"/>
        <v>-4</v>
      </c>
      <c r="T92" s="138">
        <f t="shared" si="51"/>
        <v>-3.0911901081916537E-3</v>
      </c>
      <c r="U92" s="132">
        <v>1280</v>
      </c>
      <c r="V92" s="133">
        <v>1279</v>
      </c>
      <c r="W92" s="134">
        <f t="shared" si="52"/>
        <v>1</v>
      </c>
      <c r="X92" s="135">
        <f t="shared" si="53"/>
        <v>7.8186082877247849E-4</v>
      </c>
      <c r="Y92" s="139">
        <f t="shared" si="54"/>
        <v>7.7575757575757578</v>
      </c>
      <c r="Z92" s="140">
        <v>1910</v>
      </c>
      <c r="AA92" s="132">
        <v>1610</v>
      </c>
      <c r="AB92" s="132">
        <v>85</v>
      </c>
      <c r="AC92" s="134">
        <f t="shared" si="55"/>
        <v>1695</v>
      </c>
      <c r="AD92" s="135">
        <f t="shared" si="56"/>
        <v>0.88743455497382195</v>
      </c>
      <c r="AE92" s="141">
        <f t="shared" si="57"/>
        <v>1.121582938768837</v>
      </c>
      <c r="AF92" s="132">
        <v>140</v>
      </c>
      <c r="AG92" s="135">
        <f t="shared" si="58"/>
        <v>7.3298429319371722E-2</v>
      </c>
      <c r="AH92" s="142">
        <f t="shared" si="59"/>
        <v>0.53886790704051313</v>
      </c>
      <c r="AI92" s="132">
        <v>50</v>
      </c>
      <c r="AJ92" s="132">
        <v>10</v>
      </c>
      <c r="AK92" s="134">
        <f t="shared" si="60"/>
        <v>60</v>
      </c>
      <c r="AL92" s="135">
        <f t="shared" si="61"/>
        <v>3.1413612565445025E-2</v>
      </c>
      <c r="AM92" s="142">
        <f t="shared" si="62"/>
        <v>0.50272236729951869</v>
      </c>
      <c r="AN92" s="132">
        <v>20</v>
      </c>
      <c r="AO92" s="123" t="s">
        <v>7</v>
      </c>
      <c r="AP92" s="77" t="s">
        <v>7</v>
      </c>
      <c r="AQ92" s="215" t="s">
        <v>56</v>
      </c>
    </row>
    <row r="93" spans="1:45" x14ac:dyDescent="0.2">
      <c r="A93" s="233"/>
      <c r="B93" s="124">
        <v>6020123</v>
      </c>
      <c r="C93" s="125"/>
      <c r="D93" s="126"/>
      <c r="E93" s="127"/>
      <c r="F93" s="127"/>
      <c r="G93" s="128"/>
      <c r="H93" s="129">
        <v>466020123</v>
      </c>
      <c r="I93" s="130">
        <v>1.61</v>
      </c>
      <c r="J93" s="131">
        <f t="shared" si="47"/>
        <v>161</v>
      </c>
      <c r="K93" s="132">
        <v>5153</v>
      </c>
      <c r="L93" s="132">
        <v>5168</v>
      </c>
      <c r="M93" s="133">
        <v>5194</v>
      </c>
      <c r="N93" s="134">
        <f t="shared" si="48"/>
        <v>-41</v>
      </c>
      <c r="O93" s="135">
        <f t="shared" si="49"/>
        <v>-7.8937235271467083E-3</v>
      </c>
      <c r="P93" s="136">
        <v>3197.2</v>
      </c>
      <c r="Q93" s="137">
        <v>2163</v>
      </c>
      <c r="R93" s="226">
        <v>2127</v>
      </c>
      <c r="S93" s="127">
        <f t="shared" si="50"/>
        <v>36</v>
      </c>
      <c r="T93" s="138">
        <f t="shared" si="51"/>
        <v>1.6925246826516221E-2</v>
      </c>
      <c r="U93" s="132">
        <v>2132</v>
      </c>
      <c r="V93" s="133">
        <v>2098</v>
      </c>
      <c r="W93" s="134">
        <f t="shared" si="52"/>
        <v>34</v>
      </c>
      <c r="X93" s="135">
        <f t="shared" si="53"/>
        <v>1.6205910390848427E-2</v>
      </c>
      <c r="Y93" s="139">
        <f t="shared" si="54"/>
        <v>13.24223602484472</v>
      </c>
      <c r="Z93" s="140">
        <v>2670</v>
      </c>
      <c r="AA93" s="132">
        <v>2020</v>
      </c>
      <c r="AB93" s="132">
        <v>180</v>
      </c>
      <c r="AC93" s="134">
        <f t="shared" si="55"/>
        <v>2200</v>
      </c>
      <c r="AD93" s="135">
        <f t="shared" si="56"/>
        <v>0.82397003745318353</v>
      </c>
      <c r="AE93" s="141">
        <f t="shared" si="57"/>
        <v>1.0413733958009685</v>
      </c>
      <c r="AF93" s="132">
        <v>375</v>
      </c>
      <c r="AG93" s="135">
        <f t="shared" si="58"/>
        <v>0.1404494382022472</v>
      </c>
      <c r="AH93" s="142">
        <f t="shared" si="59"/>
        <v>1.0325418363236158</v>
      </c>
      <c r="AI93" s="132">
        <v>55</v>
      </c>
      <c r="AJ93" s="132">
        <v>20</v>
      </c>
      <c r="AK93" s="134">
        <f t="shared" si="60"/>
        <v>75</v>
      </c>
      <c r="AL93" s="135">
        <f t="shared" si="61"/>
        <v>2.8089887640449437E-2</v>
      </c>
      <c r="AM93" s="142">
        <f t="shared" si="62"/>
        <v>0.44953170484179811</v>
      </c>
      <c r="AN93" s="132">
        <v>20</v>
      </c>
      <c r="AO93" s="123" t="s">
        <v>7</v>
      </c>
      <c r="AP93" s="77" t="s">
        <v>7</v>
      </c>
    </row>
    <row r="94" spans="1:45" x14ac:dyDescent="0.2">
      <c r="A94" s="233"/>
      <c r="B94" s="124">
        <v>6020130.0099999998</v>
      </c>
      <c r="C94" s="125"/>
      <c r="D94" s="126"/>
      <c r="E94" s="127"/>
      <c r="F94" s="127"/>
      <c r="G94" s="128"/>
      <c r="H94" s="129">
        <v>466020130.00999999</v>
      </c>
      <c r="I94" s="130">
        <v>1.62</v>
      </c>
      <c r="J94" s="131">
        <f t="shared" si="47"/>
        <v>162</v>
      </c>
      <c r="K94" s="132">
        <v>4879</v>
      </c>
      <c r="L94" s="132">
        <v>4916</v>
      </c>
      <c r="M94" s="133">
        <v>4855</v>
      </c>
      <c r="N94" s="134">
        <f t="shared" si="48"/>
        <v>24</v>
      </c>
      <c r="O94" s="135">
        <f t="shared" si="49"/>
        <v>4.9433573635427391E-3</v>
      </c>
      <c r="P94" s="136">
        <v>3013.2</v>
      </c>
      <c r="Q94" s="137">
        <v>2077</v>
      </c>
      <c r="R94" s="226">
        <v>2075</v>
      </c>
      <c r="S94" s="127">
        <f t="shared" si="50"/>
        <v>2</v>
      </c>
      <c r="T94" s="138">
        <f t="shared" si="51"/>
        <v>9.6385542168674694E-4</v>
      </c>
      <c r="U94" s="132">
        <v>2035</v>
      </c>
      <c r="V94" s="133">
        <v>2045</v>
      </c>
      <c r="W94" s="134">
        <f t="shared" si="52"/>
        <v>-10</v>
      </c>
      <c r="X94" s="135">
        <f t="shared" si="53"/>
        <v>-4.8899755501222494E-3</v>
      </c>
      <c r="Y94" s="139">
        <f t="shared" si="54"/>
        <v>12.561728395061728</v>
      </c>
      <c r="Z94" s="140">
        <v>2625</v>
      </c>
      <c r="AA94" s="132">
        <v>1820</v>
      </c>
      <c r="AB94" s="132">
        <v>220</v>
      </c>
      <c r="AC94" s="134">
        <f t="shared" si="55"/>
        <v>2040</v>
      </c>
      <c r="AD94" s="135">
        <f t="shared" si="56"/>
        <v>0.77714285714285714</v>
      </c>
      <c r="AE94" s="141">
        <f t="shared" si="57"/>
        <v>0.98219092852791612</v>
      </c>
      <c r="AF94" s="132">
        <v>425</v>
      </c>
      <c r="AG94" s="135">
        <f t="shared" si="58"/>
        <v>0.16190476190476191</v>
      </c>
      <c r="AH94" s="142">
        <f t="shared" si="59"/>
        <v>1.1902748939867662</v>
      </c>
      <c r="AI94" s="132">
        <v>110</v>
      </c>
      <c r="AJ94" s="132">
        <v>35</v>
      </c>
      <c r="AK94" s="134">
        <f t="shared" si="60"/>
        <v>145</v>
      </c>
      <c r="AL94" s="135">
        <f t="shared" si="61"/>
        <v>5.5238095238095239E-2</v>
      </c>
      <c r="AM94" s="142">
        <f t="shared" si="62"/>
        <v>0.88399339443556646</v>
      </c>
      <c r="AN94" s="132">
        <v>15</v>
      </c>
      <c r="AO94" s="123" t="s">
        <v>7</v>
      </c>
      <c r="AP94" s="77" t="s">
        <v>7</v>
      </c>
    </row>
    <row r="95" spans="1:45" x14ac:dyDescent="0.2">
      <c r="A95" s="233"/>
      <c r="B95" s="124">
        <v>6020130.0199999996</v>
      </c>
      <c r="C95" s="125"/>
      <c r="D95" s="126"/>
      <c r="E95" s="127"/>
      <c r="F95" s="127"/>
      <c r="G95" s="128"/>
      <c r="H95" s="129">
        <v>466020130.01999998</v>
      </c>
      <c r="I95" s="130">
        <v>1.1299999999999999</v>
      </c>
      <c r="J95" s="131">
        <f t="shared" si="47"/>
        <v>112.99999999999999</v>
      </c>
      <c r="K95" s="132">
        <v>6239</v>
      </c>
      <c r="L95" s="132">
        <v>6171</v>
      </c>
      <c r="M95" s="133">
        <v>6103</v>
      </c>
      <c r="N95" s="134">
        <f t="shared" si="48"/>
        <v>136</v>
      </c>
      <c r="O95" s="135">
        <f t="shared" si="49"/>
        <v>2.2284122562674095E-2</v>
      </c>
      <c r="P95" s="136">
        <v>5515.9</v>
      </c>
      <c r="Q95" s="137">
        <v>2428</v>
      </c>
      <c r="R95" s="226">
        <v>2441</v>
      </c>
      <c r="S95" s="127">
        <f t="shared" si="50"/>
        <v>-13</v>
      </c>
      <c r="T95" s="138">
        <f t="shared" si="51"/>
        <v>-5.3256861941827121E-3</v>
      </c>
      <c r="U95" s="132">
        <v>2376</v>
      </c>
      <c r="V95" s="133">
        <v>2397</v>
      </c>
      <c r="W95" s="134">
        <f t="shared" si="52"/>
        <v>-21</v>
      </c>
      <c r="X95" s="135">
        <f t="shared" si="53"/>
        <v>-8.7609511889862324E-3</v>
      </c>
      <c r="Y95" s="139">
        <f t="shared" si="54"/>
        <v>21.026548672566374</v>
      </c>
      <c r="Z95" s="140">
        <v>2630</v>
      </c>
      <c r="AA95" s="132">
        <v>1715</v>
      </c>
      <c r="AB95" s="132">
        <v>220</v>
      </c>
      <c r="AC95" s="134">
        <f t="shared" si="55"/>
        <v>1935</v>
      </c>
      <c r="AD95" s="135">
        <f t="shared" si="56"/>
        <v>0.73574144486692017</v>
      </c>
      <c r="AE95" s="141">
        <f t="shared" si="57"/>
        <v>0.92986581070444418</v>
      </c>
      <c r="AF95" s="132">
        <v>465</v>
      </c>
      <c r="AG95" s="135">
        <f t="shared" si="58"/>
        <v>0.17680608365019013</v>
      </c>
      <c r="AH95" s="142">
        <f t="shared" si="59"/>
        <v>1.2998249093917214</v>
      </c>
      <c r="AI95" s="132">
        <v>165</v>
      </c>
      <c r="AJ95" s="132">
        <v>30</v>
      </c>
      <c r="AK95" s="134">
        <f t="shared" si="60"/>
        <v>195</v>
      </c>
      <c r="AL95" s="135">
        <f t="shared" si="61"/>
        <v>7.4144486692015205E-2</v>
      </c>
      <c r="AM95" s="142">
        <f t="shared" si="62"/>
        <v>1.1865585912592251</v>
      </c>
      <c r="AN95" s="132">
        <v>40</v>
      </c>
      <c r="AO95" s="123" t="s">
        <v>7</v>
      </c>
      <c r="AP95" s="79" t="s">
        <v>5</v>
      </c>
    </row>
    <row r="96" spans="1:45" x14ac:dyDescent="0.2">
      <c r="A96" s="233"/>
      <c r="B96" s="124">
        <v>6020131</v>
      </c>
      <c r="C96" s="125"/>
      <c r="D96" s="126"/>
      <c r="E96" s="127"/>
      <c r="F96" s="127"/>
      <c r="G96" s="128"/>
      <c r="H96" s="129">
        <v>466020131</v>
      </c>
      <c r="I96" s="130">
        <v>1.37</v>
      </c>
      <c r="J96" s="131">
        <f t="shared" si="47"/>
        <v>137</v>
      </c>
      <c r="K96" s="132">
        <v>3997</v>
      </c>
      <c r="L96" s="132">
        <v>3811</v>
      </c>
      <c r="M96" s="133">
        <v>3678</v>
      </c>
      <c r="N96" s="134">
        <f t="shared" si="48"/>
        <v>319</v>
      </c>
      <c r="O96" s="135">
        <f t="shared" si="49"/>
        <v>8.6731919521479059E-2</v>
      </c>
      <c r="P96" s="136">
        <v>2913.9</v>
      </c>
      <c r="Q96" s="137">
        <v>1909</v>
      </c>
      <c r="R96" s="226">
        <v>1840</v>
      </c>
      <c r="S96" s="127">
        <f t="shared" si="50"/>
        <v>69</v>
      </c>
      <c r="T96" s="138">
        <f t="shared" si="51"/>
        <v>3.7499999999999999E-2</v>
      </c>
      <c r="U96" s="132">
        <v>1826</v>
      </c>
      <c r="V96" s="133">
        <v>1774</v>
      </c>
      <c r="W96" s="134">
        <f t="shared" si="52"/>
        <v>52</v>
      </c>
      <c r="X96" s="135">
        <f t="shared" si="53"/>
        <v>2.9312288613303268E-2</v>
      </c>
      <c r="Y96" s="139">
        <f t="shared" si="54"/>
        <v>13.328467153284672</v>
      </c>
      <c r="Z96" s="140">
        <v>2075</v>
      </c>
      <c r="AA96" s="132">
        <v>1380</v>
      </c>
      <c r="AB96" s="132">
        <v>205</v>
      </c>
      <c r="AC96" s="134">
        <f t="shared" si="55"/>
        <v>1585</v>
      </c>
      <c r="AD96" s="135">
        <f t="shared" si="56"/>
        <v>0.76385542168674703</v>
      </c>
      <c r="AE96" s="141">
        <f t="shared" si="57"/>
        <v>0.96539762154652986</v>
      </c>
      <c r="AF96" s="132">
        <v>345</v>
      </c>
      <c r="AG96" s="135">
        <f t="shared" si="58"/>
        <v>0.16626506024096385</v>
      </c>
      <c r="AH96" s="142">
        <f t="shared" si="59"/>
        <v>1.2223304899977492</v>
      </c>
      <c r="AI96" s="132">
        <v>75</v>
      </c>
      <c r="AJ96" s="132">
        <v>30</v>
      </c>
      <c r="AK96" s="134">
        <f t="shared" si="60"/>
        <v>105</v>
      </c>
      <c r="AL96" s="135">
        <f t="shared" si="61"/>
        <v>5.0602409638554217E-2</v>
      </c>
      <c r="AM96" s="142">
        <f t="shared" si="62"/>
        <v>0.80980699407163437</v>
      </c>
      <c r="AN96" s="132">
        <v>40</v>
      </c>
      <c r="AO96" s="123" t="s">
        <v>7</v>
      </c>
      <c r="AP96" s="77" t="s">
        <v>7</v>
      </c>
    </row>
    <row r="97" spans="1:46" x14ac:dyDescent="0.2">
      <c r="A97" s="233"/>
      <c r="B97" s="124">
        <v>6020132</v>
      </c>
      <c r="C97" s="125"/>
      <c r="D97" s="126"/>
      <c r="E97" s="127"/>
      <c r="F97" s="127"/>
      <c r="G97" s="128"/>
      <c r="H97" s="129">
        <v>466020132</v>
      </c>
      <c r="I97" s="130">
        <v>1.07</v>
      </c>
      <c r="J97" s="131">
        <f t="shared" si="47"/>
        <v>107</v>
      </c>
      <c r="K97" s="132">
        <v>2680</v>
      </c>
      <c r="L97" s="132">
        <v>2671</v>
      </c>
      <c r="M97" s="133">
        <v>2738</v>
      </c>
      <c r="N97" s="134">
        <f t="shared" si="48"/>
        <v>-58</v>
      </c>
      <c r="O97" s="135">
        <f t="shared" si="49"/>
        <v>-2.1183345507669833E-2</v>
      </c>
      <c r="P97" s="136">
        <v>2504</v>
      </c>
      <c r="Q97" s="137">
        <v>1195</v>
      </c>
      <c r="R97" s="226">
        <v>1192</v>
      </c>
      <c r="S97" s="127">
        <f t="shared" si="50"/>
        <v>3</v>
      </c>
      <c r="T97" s="138">
        <f t="shared" si="51"/>
        <v>2.5167785234899327E-3</v>
      </c>
      <c r="U97" s="132">
        <v>1182</v>
      </c>
      <c r="V97" s="133">
        <v>1181</v>
      </c>
      <c r="W97" s="134">
        <f t="shared" si="52"/>
        <v>1</v>
      </c>
      <c r="X97" s="135">
        <f t="shared" si="53"/>
        <v>8.4674005080440302E-4</v>
      </c>
      <c r="Y97" s="139">
        <f t="shared" si="54"/>
        <v>11.046728971962617</v>
      </c>
      <c r="Z97" s="140">
        <v>1325</v>
      </c>
      <c r="AA97" s="132">
        <v>990</v>
      </c>
      <c r="AB97" s="132">
        <v>80</v>
      </c>
      <c r="AC97" s="134">
        <f t="shared" si="55"/>
        <v>1070</v>
      </c>
      <c r="AD97" s="135">
        <f t="shared" si="56"/>
        <v>0.8075471698113208</v>
      </c>
      <c r="AE97" s="141">
        <f t="shared" si="57"/>
        <v>1.020617377174541</v>
      </c>
      <c r="AF97" s="132">
        <v>185</v>
      </c>
      <c r="AG97" s="135">
        <f t="shared" si="58"/>
        <v>0.13962264150943396</v>
      </c>
      <c r="AH97" s="142">
        <f t="shared" si="59"/>
        <v>1.0264634768343144</v>
      </c>
      <c r="AI97" s="132">
        <v>20</v>
      </c>
      <c r="AJ97" s="132">
        <v>30</v>
      </c>
      <c r="AK97" s="134">
        <f t="shared" si="60"/>
        <v>50</v>
      </c>
      <c r="AL97" s="135">
        <f t="shared" si="61"/>
        <v>3.7735849056603772E-2</v>
      </c>
      <c r="AM97" s="142">
        <f t="shared" si="62"/>
        <v>0.60389919593841557</v>
      </c>
      <c r="AN97" s="132">
        <v>20</v>
      </c>
      <c r="AO97" s="123" t="s">
        <v>7</v>
      </c>
      <c r="AP97" s="77" t="s">
        <v>7</v>
      </c>
    </row>
    <row r="98" spans="1:46" x14ac:dyDescent="0.2">
      <c r="A98" s="233"/>
      <c r="B98" s="124">
        <v>6020133</v>
      </c>
      <c r="C98" s="125"/>
      <c r="D98" s="126"/>
      <c r="E98" s="127"/>
      <c r="F98" s="127"/>
      <c r="G98" s="128"/>
      <c r="H98" s="129">
        <v>466020133</v>
      </c>
      <c r="I98" s="130">
        <v>1.36</v>
      </c>
      <c r="J98" s="131">
        <f t="shared" ref="J98:J129" si="63">I98*100</f>
        <v>136</v>
      </c>
      <c r="K98" s="132">
        <v>3658</v>
      </c>
      <c r="L98" s="132">
        <v>3646</v>
      </c>
      <c r="M98" s="133">
        <v>3524</v>
      </c>
      <c r="N98" s="134">
        <f t="shared" si="48"/>
        <v>134</v>
      </c>
      <c r="O98" s="135">
        <f t="shared" si="49"/>
        <v>3.8024971623155504E-2</v>
      </c>
      <c r="P98" s="136">
        <v>2696.4</v>
      </c>
      <c r="Q98" s="137">
        <v>1607</v>
      </c>
      <c r="R98" s="226">
        <v>1609</v>
      </c>
      <c r="S98" s="127">
        <f t="shared" si="50"/>
        <v>-2</v>
      </c>
      <c r="T98" s="138">
        <f t="shared" si="51"/>
        <v>-1.243008079552517E-3</v>
      </c>
      <c r="U98" s="132">
        <v>1581</v>
      </c>
      <c r="V98" s="133">
        <v>1583</v>
      </c>
      <c r="W98" s="134">
        <f t="shared" si="52"/>
        <v>-2</v>
      </c>
      <c r="X98" s="135">
        <f t="shared" si="53"/>
        <v>-1.2634238787113076E-3</v>
      </c>
      <c r="Y98" s="139">
        <f t="shared" si="54"/>
        <v>11.625</v>
      </c>
      <c r="Z98" s="140">
        <v>2005</v>
      </c>
      <c r="AA98" s="132">
        <v>1380</v>
      </c>
      <c r="AB98" s="132">
        <v>150</v>
      </c>
      <c r="AC98" s="134">
        <f t="shared" si="55"/>
        <v>1530</v>
      </c>
      <c r="AD98" s="135">
        <f t="shared" si="56"/>
        <v>0.76309226932668328</v>
      </c>
      <c r="AE98" s="141">
        <f t="shared" si="57"/>
        <v>0.96443311248844621</v>
      </c>
      <c r="AF98" s="132">
        <v>325</v>
      </c>
      <c r="AG98" s="135">
        <f t="shared" si="58"/>
        <v>0.16209476309226933</v>
      </c>
      <c r="AH98" s="142">
        <f t="shared" si="59"/>
        <v>1.1916717253131406</v>
      </c>
      <c r="AI98" s="132">
        <v>75</v>
      </c>
      <c r="AJ98" s="132">
        <v>40</v>
      </c>
      <c r="AK98" s="134">
        <f t="shared" si="60"/>
        <v>115</v>
      </c>
      <c r="AL98" s="135">
        <f t="shared" si="61"/>
        <v>5.7356608478802994E-2</v>
      </c>
      <c r="AM98" s="142">
        <f t="shared" si="62"/>
        <v>0.91789665816574639</v>
      </c>
      <c r="AN98" s="132">
        <v>35</v>
      </c>
      <c r="AO98" s="123" t="s">
        <v>7</v>
      </c>
      <c r="AP98" s="77" t="s">
        <v>7</v>
      </c>
    </row>
    <row r="99" spans="1:46" x14ac:dyDescent="0.2">
      <c r="A99" s="233"/>
      <c r="B99" s="124">
        <v>6020134</v>
      </c>
      <c r="C99" s="125"/>
      <c r="D99" s="126"/>
      <c r="E99" s="127"/>
      <c r="F99" s="127"/>
      <c r="G99" s="128"/>
      <c r="H99" s="129">
        <v>466020134</v>
      </c>
      <c r="I99" s="130">
        <v>2.08</v>
      </c>
      <c r="J99" s="131">
        <f t="shared" si="63"/>
        <v>208</v>
      </c>
      <c r="K99" s="132">
        <v>5170</v>
      </c>
      <c r="L99" s="132">
        <v>5063</v>
      </c>
      <c r="M99" s="133">
        <v>5159</v>
      </c>
      <c r="N99" s="134">
        <f t="shared" si="48"/>
        <v>11</v>
      </c>
      <c r="O99" s="135">
        <f t="shared" si="49"/>
        <v>2.1321961620469083E-3</v>
      </c>
      <c r="P99" s="136">
        <v>2483</v>
      </c>
      <c r="Q99" s="137">
        <v>2464</v>
      </c>
      <c r="R99" s="226">
        <v>2460</v>
      </c>
      <c r="S99" s="127">
        <f t="shared" si="50"/>
        <v>4</v>
      </c>
      <c r="T99" s="138">
        <f t="shared" si="51"/>
        <v>1.6260162601626016E-3</v>
      </c>
      <c r="U99" s="132">
        <v>2400</v>
      </c>
      <c r="V99" s="133">
        <v>2433</v>
      </c>
      <c r="W99" s="134">
        <f t="shared" si="52"/>
        <v>-33</v>
      </c>
      <c r="X99" s="135">
        <f t="shared" si="53"/>
        <v>-1.3563501849568433E-2</v>
      </c>
      <c r="Y99" s="139">
        <f t="shared" si="54"/>
        <v>11.538461538461538</v>
      </c>
      <c r="Z99" s="140">
        <v>2635</v>
      </c>
      <c r="AA99" s="132">
        <v>1895</v>
      </c>
      <c r="AB99" s="132">
        <v>185</v>
      </c>
      <c r="AC99" s="134">
        <f t="shared" si="55"/>
        <v>2080</v>
      </c>
      <c r="AD99" s="135">
        <f t="shared" si="56"/>
        <v>0.78937381404174578</v>
      </c>
      <c r="AE99" s="141">
        <f t="shared" si="57"/>
        <v>0.99764900654135913</v>
      </c>
      <c r="AF99" s="132">
        <v>385</v>
      </c>
      <c r="AG99" s="135">
        <f t="shared" si="58"/>
        <v>0.14611005692599621</v>
      </c>
      <c r="AH99" s="142">
        <f t="shared" si="59"/>
        <v>1.074156994964059</v>
      </c>
      <c r="AI99" s="132">
        <v>105</v>
      </c>
      <c r="AJ99" s="132">
        <v>50</v>
      </c>
      <c r="AK99" s="134">
        <f t="shared" si="60"/>
        <v>155</v>
      </c>
      <c r="AL99" s="135">
        <f t="shared" si="61"/>
        <v>5.8823529411764705E-2</v>
      </c>
      <c r="AM99" s="142">
        <f t="shared" si="62"/>
        <v>0.94137227602164775</v>
      </c>
      <c r="AN99" s="132">
        <v>15</v>
      </c>
      <c r="AO99" s="123" t="s">
        <v>7</v>
      </c>
      <c r="AP99" s="77" t="s">
        <v>7</v>
      </c>
    </row>
    <row r="100" spans="1:46" x14ac:dyDescent="0.2">
      <c r="A100" s="233"/>
      <c r="B100" s="124">
        <v>6020140.0099999998</v>
      </c>
      <c r="C100" s="125"/>
      <c r="D100" s="126"/>
      <c r="E100" s="127"/>
      <c r="F100" s="127"/>
      <c r="G100" s="128"/>
      <c r="H100" s="129">
        <v>466020140.00999999</v>
      </c>
      <c r="I100" s="130">
        <v>1.59</v>
      </c>
      <c r="J100" s="131">
        <f t="shared" si="63"/>
        <v>159</v>
      </c>
      <c r="K100" s="132">
        <v>5996</v>
      </c>
      <c r="L100" s="132">
        <v>5829</v>
      </c>
      <c r="M100" s="133">
        <v>5875</v>
      </c>
      <c r="N100" s="134">
        <f t="shared" si="48"/>
        <v>121</v>
      </c>
      <c r="O100" s="135">
        <f t="shared" si="49"/>
        <v>2.0595744680851062E-2</v>
      </c>
      <c r="P100" s="136">
        <v>3779.4</v>
      </c>
      <c r="Q100" s="137">
        <v>2098</v>
      </c>
      <c r="R100" s="226">
        <v>2084</v>
      </c>
      <c r="S100" s="127">
        <f t="shared" si="50"/>
        <v>14</v>
      </c>
      <c r="T100" s="138">
        <f t="shared" si="51"/>
        <v>6.7178502879078695E-3</v>
      </c>
      <c r="U100" s="132">
        <v>2071</v>
      </c>
      <c r="V100" s="133">
        <v>2069</v>
      </c>
      <c r="W100" s="134">
        <f t="shared" si="52"/>
        <v>2</v>
      </c>
      <c r="X100" s="135">
        <f t="shared" si="53"/>
        <v>9.666505558240696E-4</v>
      </c>
      <c r="Y100" s="139">
        <f t="shared" si="54"/>
        <v>13.025157232704403</v>
      </c>
      <c r="Z100" s="140">
        <v>2835</v>
      </c>
      <c r="AA100" s="132">
        <v>2070</v>
      </c>
      <c r="AB100" s="132">
        <v>215</v>
      </c>
      <c r="AC100" s="134">
        <f t="shared" si="55"/>
        <v>2285</v>
      </c>
      <c r="AD100" s="135">
        <f t="shared" si="56"/>
        <v>0.80599647266313934</v>
      </c>
      <c r="AE100" s="141">
        <f t="shared" si="57"/>
        <v>1.0186575307218084</v>
      </c>
      <c r="AF100" s="132">
        <v>420</v>
      </c>
      <c r="AG100" s="135">
        <f t="shared" si="58"/>
        <v>0.14814814814814814</v>
      </c>
      <c r="AH100" s="142">
        <f t="shared" si="59"/>
        <v>1.0891404258702435</v>
      </c>
      <c r="AI100" s="132">
        <v>80</v>
      </c>
      <c r="AJ100" s="132">
        <v>15</v>
      </c>
      <c r="AK100" s="134">
        <f t="shared" si="60"/>
        <v>95</v>
      </c>
      <c r="AL100" s="135">
        <f t="shared" si="61"/>
        <v>3.3509700176366841E-2</v>
      </c>
      <c r="AM100" s="142">
        <f t="shared" si="62"/>
        <v>0.53626674630510096</v>
      </c>
      <c r="AN100" s="132">
        <v>40</v>
      </c>
      <c r="AO100" s="123" t="s">
        <v>7</v>
      </c>
      <c r="AP100" s="77" t="s">
        <v>7</v>
      </c>
    </row>
    <row r="101" spans="1:46" x14ac:dyDescent="0.2">
      <c r="A101" s="233"/>
      <c r="B101" s="124">
        <v>6020140.0199999996</v>
      </c>
      <c r="C101" s="125"/>
      <c r="D101" s="126"/>
      <c r="E101" s="127"/>
      <c r="F101" s="127"/>
      <c r="G101" s="128"/>
      <c r="H101" s="129">
        <v>466020140.01999998</v>
      </c>
      <c r="I101" s="130">
        <v>3.7</v>
      </c>
      <c r="J101" s="131">
        <f t="shared" si="63"/>
        <v>370</v>
      </c>
      <c r="K101" s="132">
        <v>7320</v>
      </c>
      <c r="L101" s="132">
        <v>7232</v>
      </c>
      <c r="M101" s="133">
        <v>6798</v>
      </c>
      <c r="N101" s="134">
        <f t="shared" si="48"/>
        <v>522</v>
      </c>
      <c r="O101" s="135">
        <f t="shared" si="49"/>
        <v>7.6787290379523393E-2</v>
      </c>
      <c r="P101" s="136">
        <v>1980.4</v>
      </c>
      <c r="Q101" s="137">
        <v>2648</v>
      </c>
      <c r="R101" s="226">
        <v>2252</v>
      </c>
      <c r="S101" s="127">
        <f t="shared" si="50"/>
        <v>396</v>
      </c>
      <c r="T101" s="138">
        <f t="shared" si="51"/>
        <v>0.17584369449378331</v>
      </c>
      <c r="U101" s="132">
        <v>2608</v>
      </c>
      <c r="V101" s="133">
        <v>2238</v>
      </c>
      <c r="W101" s="134">
        <f t="shared" si="52"/>
        <v>370</v>
      </c>
      <c r="X101" s="135">
        <f t="shared" si="53"/>
        <v>0.16532618409294011</v>
      </c>
      <c r="Y101" s="139">
        <f t="shared" si="54"/>
        <v>7.0486486486486486</v>
      </c>
      <c r="Z101" s="140">
        <v>3785</v>
      </c>
      <c r="AA101" s="132">
        <v>3080</v>
      </c>
      <c r="AB101" s="132">
        <v>215</v>
      </c>
      <c r="AC101" s="134">
        <f t="shared" si="55"/>
        <v>3295</v>
      </c>
      <c r="AD101" s="135">
        <f t="shared" si="56"/>
        <v>0.8705416116248349</v>
      </c>
      <c r="AE101" s="141">
        <f t="shared" si="57"/>
        <v>1.100232815608069</v>
      </c>
      <c r="AF101" s="132">
        <v>335</v>
      </c>
      <c r="AG101" s="135">
        <f t="shared" si="58"/>
        <v>8.8507265521796566E-2</v>
      </c>
      <c r="AH101" s="142">
        <f t="shared" si="59"/>
        <v>0.65067867582538663</v>
      </c>
      <c r="AI101" s="132">
        <v>60</v>
      </c>
      <c r="AJ101" s="132">
        <v>45</v>
      </c>
      <c r="AK101" s="134">
        <f t="shared" si="60"/>
        <v>105</v>
      </c>
      <c r="AL101" s="135">
        <f t="shared" si="61"/>
        <v>2.7741083223249668E-2</v>
      </c>
      <c r="AM101" s="142">
        <f t="shared" si="62"/>
        <v>0.4439496731040003</v>
      </c>
      <c r="AN101" s="132">
        <v>45</v>
      </c>
      <c r="AO101" s="123" t="s">
        <v>7</v>
      </c>
      <c r="AP101" s="77" t="s">
        <v>7</v>
      </c>
    </row>
    <row r="102" spans="1:46" x14ac:dyDescent="0.2">
      <c r="A102" s="233" t="s">
        <v>72</v>
      </c>
      <c r="B102" s="124">
        <v>6020140.0300000003</v>
      </c>
      <c r="C102" s="125"/>
      <c r="D102" s="126"/>
      <c r="E102" s="127"/>
      <c r="F102" s="127"/>
      <c r="G102" s="128"/>
      <c r="H102" s="129">
        <v>466020140.02999997</v>
      </c>
      <c r="I102" s="130">
        <v>12.01</v>
      </c>
      <c r="J102" s="131">
        <f t="shared" si="63"/>
        <v>1201</v>
      </c>
      <c r="K102" s="132">
        <v>11936</v>
      </c>
      <c r="L102" s="132">
        <v>8827</v>
      </c>
      <c r="M102" s="133">
        <v>6068</v>
      </c>
      <c r="N102" s="134">
        <f t="shared" si="48"/>
        <v>5868</v>
      </c>
      <c r="O102" s="135">
        <f t="shared" si="49"/>
        <v>0.96704021094264991</v>
      </c>
      <c r="P102" s="136">
        <v>993.8</v>
      </c>
      <c r="Q102" s="137">
        <v>3691</v>
      </c>
      <c r="R102" s="226">
        <v>2028</v>
      </c>
      <c r="S102" s="127">
        <f t="shared" si="50"/>
        <v>1663</v>
      </c>
      <c r="T102" s="138">
        <f t="shared" si="51"/>
        <v>0.82001972386587774</v>
      </c>
      <c r="U102" s="132">
        <v>3629</v>
      </c>
      <c r="V102" s="133">
        <v>2004</v>
      </c>
      <c r="W102" s="134">
        <f t="shared" si="52"/>
        <v>1625</v>
      </c>
      <c r="X102" s="135">
        <f t="shared" si="53"/>
        <v>0.81087824351297411</v>
      </c>
      <c r="Y102" s="139">
        <f t="shared" si="54"/>
        <v>3.0216486261448794</v>
      </c>
      <c r="Z102" s="140">
        <v>5760</v>
      </c>
      <c r="AA102" s="132">
        <v>4760</v>
      </c>
      <c r="AB102" s="132">
        <v>435</v>
      </c>
      <c r="AC102" s="134">
        <f t="shared" si="55"/>
        <v>5195</v>
      </c>
      <c r="AD102" s="135">
        <f t="shared" si="56"/>
        <v>0.90190972222222221</v>
      </c>
      <c r="AE102" s="141">
        <f t="shared" si="57"/>
        <v>1.1398773589383446</v>
      </c>
      <c r="AF102" s="132">
        <v>420</v>
      </c>
      <c r="AG102" s="135">
        <f t="shared" si="58"/>
        <v>7.2916666666666671E-2</v>
      </c>
      <c r="AH102" s="142">
        <f t="shared" si="59"/>
        <v>0.5360613033580105</v>
      </c>
      <c r="AI102" s="132">
        <v>60</v>
      </c>
      <c r="AJ102" s="132">
        <v>40</v>
      </c>
      <c r="AK102" s="134">
        <f t="shared" si="60"/>
        <v>100</v>
      </c>
      <c r="AL102" s="135">
        <f t="shared" si="61"/>
        <v>1.7361111111111112E-2</v>
      </c>
      <c r="AM102" s="142">
        <f t="shared" si="62"/>
        <v>0.27783556757583355</v>
      </c>
      <c r="AN102" s="132">
        <v>50</v>
      </c>
      <c r="AO102" s="123" t="s">
        <v>7</v>
      </c>
      <c r="AP102" s="77" t="s">
        <v>7</v>
      </c>
      <c r="AQ102" s="215" t="s">
        <v>73</v>
      </c>
    </row>
    <row r="103" spans="1:46" x14ac:dyDescent="0.2">
      <c r="A103" s="233"/>
      <c r="B103" s="124">
        <v>6020141.0099999998</v>
      </c>
      <c r="C103" s="125"/>
      <c r="D103" s="126"/>
      <c r="E103" s="127"/>
      <c r="F103" s="127"/>
      <c r="G103" s="128"/>
      <c r="H103" s="129">
        <v>466020141.00999999</v>
      </c>
      <c r="I103" s="130">
        <v>0.88</v>
      </c>
      <c r="J103" s="131">
        <f t="shared" si="63"/>
        <v>88</v>
      </c>
      <c r="K103" s="132">
        <v>3509</v>
      </c>
      <c r="L103" s="132">
        <v>3208</v>
      </c>
      <c r="M103" s="133">
        <v>3407</v>
      </c>
      <c r="N103" s="134">
        <f t="shared" si="48"/>
        <v>102</v>
      </c>
      <c r="O103" s="135">
        <f t="shared" si="49"/>
        <v>2.9938362195479896E-2</v>
      </c>
      <c r="P103" s="136">
        <v>3972.6</v>
      </c>
      <c r="Q103" s="137">
        <v>1742</v>
      </c>
      <c r="R103" s="226">
        <v>1531</v>
      </c>
      <c r="S103" s="127">
        <f t="shared" si="50"/>
        <v>211</v>
      </c>
      <c r="T103" s="138">
        <f t="shared" si="51"/>
        <v>0.13781841933376879</v>
      </c>
      <c r="U103" s="132">
        <v>1631</v>
      </c>
      <c r="V103" s="133">
        <v>1518</v>
      </c>
      <c r="W103" s="134">
        <f t="shared" si="52"/>
        <v>113</v>
      </c>
      <c r="X103" s="135">
        <f t="shared" si="53"/>
        <v>7.4440052700922271E-2</v>
      </c>
      <c r="Y103" s="139">
        <f t="shared" si="54"/>
        <v>18.53409090909091</v>
      </c>
      <c r="Z103" s="140">
        <v>1790</v>
      </c>
      <c r="AA103" s="132">
        <v>1320</v>
      </c>
      <c r="AB103" s="132">
        <v>115</v>
      </c>
      <c r="AC103" s="134">
        <f t="shared" si="55"/>
        <v>1435</v>
      </c>
      <c r="AD103" s="135">
        <f t="shared" si="56"/>
        <v>0.8016759776536313</v>
      </c>
      <c r="AE103" s="141">
        <f t="shared" si="57"/>
        <v>1.0131970790608484</v>
      </c>
      <c r="AF103" s="132">
        <v>250</v>
      </c>
      <c r="AG103" s="135">
        <f t="shared" si="58"/>
        <v>0.13966480446927373</v>
      </c>
      <c r="AH103" s="142">
        <f t="shared" si="59"/>
        <v>1.0267734461765563</v>
      </c>
      <c r="AI103" s="132">
        <v>55</v>
      </c>
      <c r="AJ103" s="132">
        <v>30</v>
      </c>
      <c r="AK103" s="134">
        <f t="shared" si="60"/>
        <v>85</v>
      </c>
      <c r="AL103" s="135">
        <f t="shared" si="61"/>
        <v>4.7486033519553071E-2</v>
      </c>
      <c r="AM103" s="142">
        <f t="shared" si="62"/>
        <v>0.75993460271021285</v>
      </c>
      <c r="AN103" s="132">
        <v>15</v>
      </c>
      <c r="AO103" s="123" t="s">
        <v>7</v>
      </c>
      <c r="AP103" s="77" t="s">
        <v>7</v>
      </c>
    </row>
    <row r="104" spans="1:46" x14ac:dyDescent="0.2">
      <c r="A104" s="233"/>
      <c r="B104" s="124">
        <v>6020141.0199999996</v>
      </c>
      <c r="C104" s="125"/>
      <c r="D104" s="126"/>
      <c r="E104" s="127"/>
      <c r="F104" s="127"/>
      <c r="G104" s="128"/>
      <c r="H104" s="129">
        <v>466020141.01999998</v>
      </c>
      <c r="I104" s="130">
        <v>1.0900000000000001</v>
      </c>
      <c r="J104" s="131">
        <f t="shared" si="63"/>
        <v>109.00000000000001</v>
      </c>
      <c r="K104" s="132">
        <v>4148</v>
      </c>
      <c r="L104" s="132">
        <v>4035</v>
      </c>
      <c r="M104" s="133">
        <v>4150</v>
      </c>
      <c r="N104" s="134">
        <f t="shared" si="48"/>
        <v>-2</v>
      </c>
      <c r="O104" s="135">
        <f t="shared" si="49"/>
        <v>-4.8192771084337347E-4</v>
      </c>
      <c r="P104" s="136">
        <v>3820.6</v>
      </c>
      <c r="Q104" s="137">
        <v>2042</v>
      </c>
      <c r="R104" s="226">
        <v>2037</v>
      </c>
      <c r="S104" s="127">
        <f t="shared" si="50"/>
        <v>5</v>
      </c>
      <c r="T104" s="138">
        <f t="shared" si="51"/>
        <v>2.4545900834560628E-3</v>
      </c>
      <c r="U104" s="132">
        <v>1997</v>
      </c>
      <c r="V104" s="133">
        <v>1998</v>
      </c>
      <c r="W104" s="134">
        <f t="shared" si="52"/>
        <v>-1</v>
      </c>
      <c r="X104" s="135">
        <f t="shared" si="53"/>
        <v>-5.005005005005005E-4</v>
      </c>
      <c r="Y104" s="139">
        <f t="shared" si="54"/>
        <v>18.321100917431192</v>
      </c>
      <c r="Z104" s="140">
        <v>1805</v>
      </c>
      <c r="AA104" s="132">
        <v>1280</v>
      </c>
      <c r="AB104" s="132">
        <v>100</v>
      </c>
      <c r="AC104" s="134">
        <f t="shared" si="55"/>
        <v>1380</v>
      </c>
      <c r="AD104" s="135">
        <f t="shared" si="56"/>
        <v>0.76454293628808867</v>
      </c>
      <c r="AE104" s="141">
        <f t="shared" si="57"/>
        <v>0.96626653592753686</v>
      </c>
      <c r="AF104" s="132">
        <v>335</v>
      </c>
      <c r="AG104" s="135">
        <f t="shared" si="58"/>
        <v>0.18559556786703602</v>
      </c>
      <c r="AH104" s="142">
        <f t="shared" si="59"/>
        <v>1.3644425418277497</v>
      </c>
      <c r="AI104" s="132">
        <v>55</v>
      </c>
      <c r="AJ104" s="132">
        <v>15</v>
      </c>
      <c r="AK104" s="134">
        <f t="shared" si="60"/>
        <v>70</v>
      </c>
      <c r="AL104" s="135">
        <f t="shared" si="61"/>
        <v>3.8781163434903045E-2</v>
      </c>
      <c r="AM104" s="142">
        <f t="shared" si="62"/>
        <v>0.62062770552119706</v>
      </c>
      <c r="AN104" s="132">
        <v>15</v>
      </c>
      <c r="AO104" s="123" t="s">
        <v>7</v>
      </c>
      <c r="AP104" s="78" t="s">
        <v>6</v>
      </c>
    </row>
    <row r="105" spans="1:46" x14ac:dyDescent="0.2">
      <c r="A105" s="233" t="s">
        <v>63</v>
      </c>
      <c r="B105" s="124">
        <v>6020142.0099999998</v>
      </c>
      <c r="C105" s="125"/>
      <c r="D105" s="126"/>
      <c r="E105" s="127"/>
      <c r="F105" s="127"/>
      <c r="G105" s="128"/>
      <c r="H105" s="129">
        <v>466020142.00999999</v>
      </c>
      <c r="I105" s="130">
        <v>1.7</v>
      </c>
      <c r="J105" s="131">
        <f t="shared" si="63"/>
        <v>170</v>
      </c>
      <c r="K105" s="132">
        <v>4464</v>
      </c>
      <c r="L105" s="132">
        <v>4442</v>
      </c>
      <c r="M105" s="133">
        <v>4615</v>
      </c>
      <c r="N105" s="134">
        <f t="shared" si="48"/>
        <v>-151</v>
      </c>
      <c r="O105" s="135">
        <f t="shared" si="49"/>
        <v>-3.2719393282773568E-2</v>
      </c>
      <c r="P105" s="136">
        <v>2628.4</v>
      </c>
      <c r="Q105" s="137">
        <v>1978</v>
      </c>
      <c r="R105" s="226">
        <v>1970</v>
      </c>
      <c r="S105" s="127">
        <f t="shared" si="50"/>
        <v>8</v>
      </c>
      <c r="T105" s="138">
        <f t="shared" si="51"/>
        <v>4.0609137055837565E-3</v>
      </c>
      <c r="U105" s="132">
        <v>1844</v>
      </c>
      <c r="V105" s="133">
        <v>1950</v>
      </c>
      <c r="W105" s="134">
        <f t="shared" si="52"/>
        <v>-106</v>
      </c>
      <c r="X105" s="135">
        <f t="shared" si="53"/>
        <v>-5.4358974358974362E-2</v>
      </c>
      <c r="Y105" s="139">
        <f t="shared" si="54"/>
        <v>10.847058823529412</v>
      </c>
      <c r="Z105" s="140">
        <v>1920</v>
      </c>
      <c r="AA105" s="132">
        <v>1405</v>
      </c>
      <c r="AB105" s="132">
        <v>145</v>
      </c>
      <c r="AC105" s="134">
        <f t="shared" si="55"/>
        <v>1550</v>
      </c>
      <c r="AD105" s="135">
        <f t="shared" si="56"/>
        <v>0.80729166666666663</v>
      </c>
      <c r="AE105" s="141">
        <f t="shared" si="57"/>
        <v>1.0202944598774404</v>
      </c>
      <c r="AF105" s="132">
        <v>285</v>
      </c>
      <c r="AG105" s="135">
        <f t="shared" si="58"/>
        <v>0.1484375</v>
      </c>
      <c r="AH105" s="142">
        <f t="shared" si="59"/>
        <v>1.0912676532645214</v>
      </c>
      <c r="AI105" s="132">
        <v>60</v>
      </c>
      <c r="AJ105" s="132">
        <v>20</v>
      </c>
      <c r="AK105" s="134">
        <f t="shared" si="60"/>
        <v>80</v>
      </c>
      <c r="AL105" s="135">
        <f t="shared" si="61"/>
        <v>4.1666666666666664E-2</v>
      </c>
      <c r="AM105" s="142">
        <f t="shared" si="62"/>
        <v>0.66680536218200048</v>
      </c>
      <c r="AN105" s="132">
        <v>15</v>
      </c>
      <c r="AO105" s="123" t="s">
        <v>7</v>
      </c>
      <c r="AP105" s="77" t="s">
        <v>7</v>
      </c>
      <c r="AQ105" s="215" t="s">
        <v>51</v>
      </c>
    </row>
    <row r="106" spans="1:46" x14ac:dyDescent="0.2">
      <c r="A106" s="233" t="s">
        <v>50</v>
      </c>
      <c r="B106" s="124">
        <v>6020142.0199999996</v>
      </c>
      <c r="C106" s="125"/>
      <c r="D106" s="126"/>
      <c r="E106" s="127"/>
      <c r="F106" s="127"/>
      <c r="G106" s="128"/>
      <c r="H106" s="129">
        <v>466020142.01999998</v>
      </c>
      <c r="I106" s="130">
        <v>2.12</v>
      </c>
      <c r="J106" s="131">
        <f t="shared" si="63"/>
        <v>212</v>
      </c>
      <c r="K106" s="132">
        <v>4897</v>
      </c>
      <c r="L106" s="132">
        <v>5116</v>
      </c>
      <c r="M106" s="133">
        <v>5428</v>
      </c>
      <c r="N106" s="134">
        <f t="shared" si="48"/>
        <v>-531</v>
      </c>
      <c r="O106" s="135">
        <f t="shared" si="49"/>
        <v>-9.7826086956521743E-2</v>
      </c>
      <c r="P106" s="136">
        <v>2306.4</v>
      </c>
      <c r="Q106" s="137">
        <v>1873</v>
      </c>
      <c r="R106" s="226">
        <v>1873</v>
      </c>
      <c r="S106" s="127">
        <f t="shared" si="50"/>
        <v>0</v>
      </c>
      <c r="T106" s="138">
        <f t="shared" si="51"/>
        <v>0</v>
      </c>
      <c r="U106" s="132">
        <v>1858</v>
      </c>
      <c r="V106" s="133">
        <v>1866</v>
      </c>
      <c r="W106" s="134">
        <f t="shared" si="52"/>
        <v>-8</v>
      </c>
      <c r="X106" s="135">
        <f t="shared" si="53"/>
        <v>-4.2872454448017148E-3</v>
      </c>
      <c r="Y106" s="139">
        <f t="shared" si="54"/>
        <v>8.7641509433962259</v>
      </c>
      <c r="Z106" s="140">
        <v>2445</v>
      </c>
      <c r="AA106" s="132">
        <v>1980</v>
      </c>
      <c r="AB106" s="132">
        <v>145</v>
      </c>
      <c r="AC106" s="134">
        <f t="shared" si="55"/>
        <v>2125</v>
      </c>
      <c r="AD106" s="135">
        <f t="shared" si="56"/>
        <v>0.86912065439672803</v>
      </c>
      <c r="AE106" s="141">
        <f t="shared" si="57"/>
        <v>1.0984369407744461</v>
      </c>
      <c r="AF106" s="132">
        <v>255</v>
      </c>
      <c r="AG106" s="135">
        <f t="shared" si="58"/>
        <v>0.10429447852760736</v>
      </c>
      <c r="AH106" s="142">
        <f t="shared" si="59"/>
        <v>0.76674149612644449</v>
      </c>
      <c r="AI106" s="132">
        <v>10</v>
      </c>
      <c r="AJ106" s="132">
        <v>30</v>
      </c>
      <c r="AK106" s="134">
        <f t="shared" si="60"/>
        <v>40</v>
      </c>
      <c r="AL106" s="135">
        <f t="shared" si="61"/>
        <v>1.6359918200408999E-2</v>
      </c>
      <c r="AM106" s="142">
        <f t="shared" si="62"/>
        <v>0.26181314834139902</v>
      </c>
      <c r="AN106" s="132">
        <v>15</v>
      </c>
      <c r="AO106" s="123" t="s">
        <v>7</v>
      </c>
      <c r="AP106" s="77" t="s">
        <v>7</v>
      </c>
      <c r="AQ106" s="215" t="s">
        <v>51</v>
      </c>
    </row>
    <row r="107" spans="1:46" x14ac:dyDescent="0.2">
      <c r="A107" s="233"/>
      <c r="B107" s="124">
        <v>6020142.0300000003</v>
      </c>
      <c r="C107" s="125"/>
      <c r="D107" s="126"/>
      <c r="E107" s="127"/>
      <c r="F107" s="127"/>
      <c r="G107" s="128"/>
      <c r="H107" s="129">
        <v>466020142.02999997</v>
      </c>
      <c r="I107" s="130">
        <v>0.77</v>
      </c>
      <c r="J107" s="131">
        <f t="shared" si="63"/>
        <v>77</v>
      </c>
      <c r="K107" s="132">
        <v>4026</v>
      </c>
      <c r="L107" s="132">
        <v>4098</v>
      </c>
      <c r="M107" s="133">
        <v>4125</v>
      </c>
      <c r="N107" s="134">
        <f t="shared" si="48"/>
        <v>-99</v>
      </c>
      <c r="O107" s="135">
        <f t="shared" si="49"/>
        <v>-2.4E-2</v>
      </c>
      <c r="P107" s="136">
        <v>5226.5</v>
      </c>
      <c r="Q107" s="137">
        <v>2769</v>
      </c>
      <c r="R107" s="226">
        <v>2740</v>
      </c>
      <c r="S107" s="127">
        <f t="shared" si="50"/>
        <v>29</v>
      </c>
      <c r="T107" s="138">
        <f t="shared" si="51"/>
        <v>1.0583941605839416E-2</v>
      </c>
      <c r="U107" s="132">
        <v>2670</v>
      </c>
      <c r="V107" s="133">
        <v>2678</v>
      </c>
      <c r="W107" s="134">
        <f t="shared" si="52"/>
        <v>-8</v>
      </c>
      <c r="X107" s="135">
        <f t="shared" si="53"/>
        <v>-2.9873039581777448E-3</v>
      </c>
      <c r="Y107" s="139">
        <f t="shared" si="54"/>
        <v>34.675324675324674</v>
      </c>
      <c r="Z107" s="140">
        <v>1425</v>
      </c>
      <c r="AA107" s="132">
        <v>1040</v>
      </c>
      <c r="AB107" s="132">
        <v>60</v>
      </c>
      <c r="AC107" s="134">
        <f t="shared" si="55"/>
        <v>1100</v>
      </c>
      <c r="AD107" s="135">
        <f t="shared" si="56"/>
        <v>0.77192982456140347</v>
      </c>
      <c r="AE107" s="141">
        <f t="shared" si="57"/>
        <v>0.97560244448722311</v>
      </c>
      <c r="AF107" s="132">
        <v>245</v>
      </c>
      <c r="AG107" s="135">
        <f t="shared" si="58"/>
        <v>0.17192982456140352</v>
      </c>
      <c r="AH107" s="142">
        <f t="shared" si="59"/>
        <v>1.2639761258125721</v>
      </c>
      <c r="AI107" s="132">
        <v>55</v>
      </c>
      <c r="AJ107" s="132">
        <v>10</v>
      </c>
      <c r="AK107" s="134">
        <f t="shared" si="60"/>
        <v>65</v>
      </c>
      <c r="AL107" s="135">
        <f t="shared" si="61"/>
        <v>4.5614035087719301E-2</v>
      </c>
      <c r="AM107" s="142">
        <f t="shared" si="62"/>
        <v>0.72997639649397961</v>
      </c>
      <c r="AN107" s="132">
        <v>25</v>
      </c>
      <c r="AO107" s="123" t="s">
        <v>7</v>
      </c>
      <c r="AP107" s="77" t="s">
        <v>7</v>
      </c>
    </row>
    <row r="108" spans="1:46" x14ac:dyDescent="0.2">
      <c r="A108" s="233"/>
      <c r="B108" s="124">
        <v>6020142.04</v>
      </c>
      <c r="C108" s="125"/>
      <c r="D108" s="126"/>
      <c r="E108" s="127"/>
      <c r="F108" s="127"/>
      <c r="G108" s="128"/>
      <c r="H108" s="129">
        <v>466020142.04000002</v>
      </c>
      <c r="I108" s="130">
        <v>0.82</v>
      </c>
      <c r="J108" s="131">
        <f t="shared" si="63"/>
        <v>82</v>
      </c>
      <c r="K108" s="132">
        <v>2691</v>
      </c>
      <c r="L108" s="132">
        <v>2760</v>
      </c>
      <c r="M108" s="133">
        <v>2792</v>
      </c>
      <c r="N108" s="134">
        <f t="shared" si="48"/>
        <v>-101</v>
      </c>
      <c r="O108" s="135">
        <f t="shared" si="49"/>
        <v>-3.617478510028653E-2</v>
      </c>
      <c r="P108" s="136">
        <v>3298.2</v>
      </c>
      <c r="Q108" s="137">
        <v>989</v>
      </c>
      <c r="R108" s="226">
        <v>990</v>
      </c>
      <c r="S108" s="127">
        <f t="shared" si="50"/>
        <v>-1</v>
      </c>
      <c r="T108" s="138">
        <f t="shared" si="51"/>
        <v>-1.0101010101010101E-3</v>
      </c>
      <c r="U108" s="132">
        <v>969</v>
      </c>
      <c r="V108" s="133">
        <v>981</v>
      </c>
      <c r="W108" s="134">
        <f t="shared" si="52"/>
        <v>-12</v>
      </c>
      <c r="X108" s="135">
        <f t="shared" si="53"/>
        <v>-1.2232415902140673E-2</v>
      </c>
      <c r="Y108" s="139">
        <f t="shared" si="54"/>
        <v>11.817073170731707</v>
      </c>
      <c r="Z108" s="140">
        <v>1275</v>
      </c>
      <c r="AA108" s="132">
        <v>920</v>
      </c>
      <c r="AB108" s="132">
        <v>105</v>
      </c>
      <c r="AC108" s="134">
        <f t="shared" si="55"/>
        <v>1025</v>
      </c>
      <c r="AD108" s="135">
        <f t="shared" si="56"/>
        <v>0.80392156862745101</v>
      </c>
      <c r="AE108" s="141">
        <f t="shared" si="57"/>
        <v>1.0160351661170413</v>
      </c>
      <c r="AF108" s="132">
        <v>175</v>
      </c>
      <c r="AG108" s="135">
        <f t="shared" si="58"/>
        <v>0.13725490196078433</v>
      </c>
      <c r="AH108" s="142">
        <f t="shared" si="59"/>
        <v>1.0090565710268433</v>
      </c>
      <c r="AI108" s="132">
        <v>60</v>
      </c>
      <c r="AJ108" s="132">
        <v>20</v>
      </c>
      <c r="AK108" s="134">
        <f t="shared" si="60"/>
        <v>80</v>
      </c>
      <c r="AL108" s="135">
        <f t="shared" si="61"/>
        <v>6.2745098039215685E-2</v>
      </c>
      <c r="AM108" s="142">
        <f t="shared" si="62"/>
        <v>1.0041304277564242</v>
      </c>
      <c r="AN108" s="132">
        <v>10</v>
      </c>
      <c r="AO108" s="123" t="s">
        <v>7</v>
      </c>
      <c r="AP108" s="77" t="s">
        <v>7</v>
      </c>
    </row>
    <row r="109" spans="1:46" x14ac:dyDescent="0.2">
      <c r="A109" s="233"/>
      <c r="B109" s="124">
        <v>6020150.0099999998</v>
      </c>
      <c r="C109" s="143">
        <v>6020150</v>
      </c>
      <c r="D109" s="144">
        <v>0.52183796999999998</v>
      </c>
      <c r="E109" s="127">
        <v>8733</v>
      </c>
      <c r="F109" s="127">
        <v>2944</v>
      </c>
      <c r="G109" s="128">
        <v>2908</v>
      </c>
      <c r="H109" s="129"/>
      <c r="I109" s="130">
        <v>24.2</v>
      </c>
      <c r="J109" s="131">
        <f t="shared" si="63"/>
        <v>2420</v>
      </c>
      <c r="K109" s="132">
        <v>4622</v>
      </c>
      <c r="L109" s="132">
        <v>4547</v>
      </c>
      <c r="M109" s="133">
        <f>E109*D109</f>
        <v>4557.2109920100002</v>
      </c>
      <c r="N109" s="134">
        <f t="shared" si="48"/>
        <v>64.789007989999845</v>
      </c>
      <c r="O109" s="135">
        <f t="shared" si="49"/>
        <v>1.4216811138126404E-2</v>
      </c>
      <c r="P109" s="136">
        <v>191</v>
      </c>
      <c r="Q109" s="137">
        <v>1663</v>
      </c>
      <c r="R109" s="226">
        <f>F109*D109</f>
        <v>1536.29098368</v>
      </c>
      <c r="S109" s="127">
        <f t="shared" si="50"/>
        <v>126.70901632000005</v>
      </c>
      <c r="T109" s="138">
        <f t="shared" si="51"/>
        <v>8.2477224475069083E-2</v>
      </c>
      <c r="U109" s="132">
        <v>1645</v>
      </c>
      <c r="V109" s="133">
        <f>G109*D109</f>
        <v>1517.50481676</v>
      </c>
      <c r="W109" s="134">
        <f t="shared" si="52"/>
        <v>127.49518323999996</v>
      </c>
      <c r="X109" s="135">
        <f t="shared" si="53"/>
        <v>8.4016328536085219E-2</v>
      </c>
      <c r="Y109" s="139">
        <f t="shared" si="54"/>
        <v>0.67975206611570249</v>
      </c>
      <c r="Z109" s="140">
        <v>2175</v>
      </c>
      <c r="AA109" s="132">
        <v>1995</v>
      </c>
      <c r="AB109" s="132">
        <v>80</v>
      </c>
      <c r="AC109" s="134">
        <f t="shared" si="55"/>
        <v>2075</v>
      </c>
      <c r="AD109" s="135">
        <f t="shared" si="56"/>
        <v>0.95402298850574707</v>
      </c>
      <c r="AE109" s="141">
        <f t="shared" si="57"/>
        <v>1.2057406386805256</v>
      </c>
      <c r="AF109" s="132">
        <v>20</v>
      </c>
      <c r="AG109" s="135">
        <f t="shared" si="58"/>
        <v>9.1954022988505746E-3</v>
      </c>
      <c r="AH109" s="142">
        <f t="shared" si="59"/>
        <v>6.7601819536773744E-2</v>
      </c>
      <c r="AI109" s="132">
        <v>50</v>
      </c>
      <c r="AJ109" s="132">
        <v>0</v>
      </c>
      <c r="AK109" s="134">
        <f t="shared" si="60"/>
        <v>50</v>
      </c>
      <c r="AL109" s="135">
        <f t="shared" si="61"/>
        <v>2.2988505747126436E-2</v>
      </c>
      <c r="AM109" s="142">
        <f t="shared" si="62"/>
        <v>0.36789261361765546</v>
      </c>
      <c r="AN109" s="132">
        <v>30</v>
      </c>
      <c r="AO109" s="123" t="s">
        <v>7</v>
      </c>
      <c r="AP109" s="77" t="s">
        <v>7</v>
      </c>
      <c r="AQ109" s="215" t="s">
        <v>44</v>
      </c>
    </row>
    <row r="110" spans="1:46" x14ac:dyDescent="0.2">
      <c r="A110" s="233"/>
      <c r="B110" s="124">
        <v>6020150.0199999996</v>
      </c>
      <c r="C110" s="143">
        <v>6020150</v>
      </c>
      <c r="D110" s="144">
        <v>0.47816203000000002</v>
      </c>
      <c r="E110" s="127">
        <v>8733</v>
      </c>
      <c r="F110" s="127">
        <v>2944</v>
      </c>
      <c r="G110" s="128">
        <v>2908</v>
      </c>
      <c r="H110" s="129"/>
      <c r="I110" s="130">
        <v>17.79</v>
      </c>
      <c r="J110" s="131">
        <f t="shared" si="63"/>
        <v>1779</v>
      </c>
      <c r="K110" s="132">
        <v>4750</v>
      </c>
      <c r="L110" s="132">
        <v>4499</v>
      </c>
      <c r="M110" s="133">
        <f>E110*D110</f>
        <v>4175.7890079899998</v>
      </c>
      <c r="N110" s="134">
        <f t="shared" si="48"/>
        <v>574.21099201000015</v>
      </c>
      <c r="O110" s="135">
        <f t="shared" si="49"/>
        <v>0.13750957984498227</v>
      </c>
      <c r="P110" s="136">
        <v>267</v>
      </c>
      <c r="Q110" s="137">
        <v>1641</v>
      </c>
      <c r="R110" s="226">
        <f>F110*D110</f>
        <v>1407.70901632</v>
      </c>
      <c r="S110" s="127">
        <f t="shared" si="50"/>
        <v>233.29098367999995</v>
      </c>
      <c r="T110" s="138">
        <f t="shared" si="51"/>
        <v>0.16572386833883027</v>
      </c>
      <c r="U110" s="132">
        <v>1618</v>
      </c>
      <c r="V110" s="133">
        <f>G110*D110</f>
        <v>1390.49518324</v>
      </c>
      <c r="W110" s="134">
        <f t="shared" si="52"/>
        <v>227.50481676000004</v>
      </c>
      <c r="X110" s="135">
        <f t="shared" si="53"/>
        <v>0.16361424297054369</v>
      </c>
      <c r="Y110" s="139">
        <f t="shared" si="54"/>
        <v>0.90949971894322656</v>
      </c>
      <c r="Z110" s="140">
        <v>2520</v>
      </c>
      <c r="AA110" s="132">
        <v>2225</v>
      </c>
      <c r="AB110" s="132">
        <v>170</v>
      </c>
      <c r="AC110" s="134">
        <f t="shared" si="55"/>
        <v>2395</v>
      </c>
      <c r="AD110" s="135">
        <f t="shared" si="56"/>
        <v>0.95039682539682535</v>
      </c>
      <c r="AE110" s="141">
        <f t="shared" si="57"/>
        <v>1.2011577174348238</v>
      </c>
      <c r="AF110" s="132">
        <v>50</v>
      </c>
      <c r="AG110" s="135">
        <f t="shared" si="58"/>
        <v>1.984126984126984E-2</v>
      </c>
      <c r="AH110" s="142">
        <f t="shared" si="59"/>
        <v>0.14586702132190763</v>
      </c>
      <c r="AI110" s="132">
        <v>35</v>
      </c>
      <c r="AJ110" s="132">
        <v>20</v>
      </c>
      <c r="AK110" s="134">
        <f t="shared" si="60"/>
        <v>55</v>
      </c>
      <c r="AL110" s="135">
        <f t="shared" si="61"/>
        <v>2.1825396825396824E-2</v>
      </c>
      <c r="AM110" s="142">
        <f t="shared" si="62"/>
        <v>0.34927899923819072</v>
      </c>
      <c r="AN110" s="132">
        <v>25</v>
      </c>
      <c r="AO110" s="123" t="s">
        <v>7</v>
      </c>
      <c r="AP110" s="77" t="s">
        <v>7</v>
      </c>
      <c r="AQ110" s="215" t="s">
        <v>44</v>
      </c>
      <c r="AR110" s="287"/>
    </row>
    <row r="111" spans="1:46" s="70" customFormat="1" x14ac:dyDescent="0.2">
      <c r="A111" s="214"/>
      <c r="B111" s="65">
        <v>6020160</v>
      </c>
      <c r="C111" s="61"/>
      <c r="D111" s="62"/>
      <c r="E111" s="63"/>
      <c r="F111" s="63"/>
      <c r="G111" s="9"/>
      <c r="H111" s="81">
        <v>466020160</v>
      </c>
      <c r="I111" s="67">
        <v>132.6</v>
      </c>
      <c r="J111" s="7">
        <f t="shared" si="63"/>
        <v>13260</v>
      </c>
      <c r="K111" s="68">
        <v>7268</v>
      </c>
      <c r="L111" s="68">
        <v>6927</v>
      </c>
      <c r="M111" s="69">
        <v>6394</v>
      </c>
      <c r="N111" s="8">
        <f t="shared" si="48"/>
        <v>874</v>
      </c>
      <c r="O111" s="11">
        <f t="shared" si="49"/>
        <v>0.1366906474820144</v>
      </c>
      <c r="P111" s="70">
        <v>54.8</v>
      </c>
      <c r="Q111" s="71">
        <v>2810</v>
      </c>
      <c r="R111" s="72">
        <v>2376</v>
      </c>
      <c r="S111" s="63">
        <f t="shared" si="50"/>
        <v>434</v>
      </c>
      <c r="T111" s="73">
        <f t="shared" si="51"/>
        <v>0.18265993265993266</v>
      </c>
      <c r="U111" s="68">
        <v>2764</v>
      </c>
      <c r="V111" s="69">
        <v>2321</v>
      </c>
      <c r="W111" s="8">
        <f t="shared" si="52"/>
        <v>443</v>
      </c>
      <c r="X111" s="11">
        <f t="shared" si="53"/>
        <v>0.19086600603188281</v>
      </c>
      <c r="Y111" s="5">
        <f t="shared" si="54"/>
        <v>0.20844645550527904</v>
      </c>
      <c r="Z111" s="74">
        <v>3870</v>
      </c>
      <c r="AA111" s="68">
        <v>3530</v>
      </c>
      <c r="AB111" s="68">
        <v>215</v>
      </c>
      <c r="AC111" s="8">
        <f t="shared" si="55"/>
        <v>3745</v>
      </c>
      <c r="AD111" s="11">
        <f t="shared" si="56"/>
        <v>0.96770025839793283</v>
      </c>
      <c r="AE111" s="3">
        <f t="shared" si="57"/>
        <v>1.2230266373764687</v>
      </c>
      <c r="AF111" s="68">
        <v>20</v>
      </c>
      <c r="AG111" s="11">
        <f t="shared" si="58"/>
        <v>5.1679586563307496E-3</v>
      </c>
      <c r="AH111" s="4">
        <f t="shared" si="59"/>
        <v>3.7993270669892221E-2</v>
      </c>
      <c r="AI111" s="68">
        <v>45</v>
      </c>
      <c r="AJ111" s="68">
        <v>10</v>
      </c>
      <c r="AK111" s="8">
        <f t="shared" si="60"/>
        <v>55</v>
      </c>
      <c r="AL111" s="11">
        <f t="shared" si="61"/>
        <v>1.4211886304909561E-2</v>
      </c>
      <c r="AM111" s="4">
        <f t="shared" si="62"/>
        <v>0.22743748787603119</v>
      </c>
      <c r="AN111" s="68">
        <v>55</v>
      </c>
      <c r="AO111" s="60" t="s">
        <v>3</v>
      </c>
      <c r="AP111" s="258" t="s">
        <v>3</v>
      </c>
      <c r="AQ111" s="216"/>
      <c r="AR111" s="288"/>
      <c r="AS111" s="288"/>
      <c r="AT111" s="288"/>
    </row>
    <row r="112" spans="1:46" x14ac:dyDescent="0.2">
      <c r="B112" s="54">
        <v>6020161.0099999998</v>
      </c>
      <c r="C112" s="76">
        <v>6020161</v>
      </c>
      <c r="D112" s="75">
        <v>0.12367766099999999</v>
      </c>
      <c r="E112" s="57">
        <v>3779</v>
      </c>
      <c r="F112" s="57">
        <v>2733</v>
      </c>
      <c r="G112" s="10">
        <v>1501</v>
      </c>
      <c r="H112" s="81"/>
      <c r="I112" s="67">
        <v>55.13</v>
      </c>
      <c r="J112" s="7">
        <f t="shared" si="63"/>
        <v>5513</v>
      </c>
      <c r="K112" s="68">
        <v>516</v>
      </c>
      <c r="L112" s="68"/>
      <c r="M112" s="69">
        <f>E112*D112</f>
        <v>467.37788091900001</v>
      </c>
      <c r="N112" s="8">
        <f t="shared" si="48"/>
        <v>48.622119080999994</v>
      </c>
      <c r="O112" s="11">
        <f t="shared" si="49"/>
        <v>0.10403170767387376</v>
      </c>
      <c r="P112" s="70">
        <v>9.4</v>
      </c>
      <c r="Q112" s="71">
        <v>194</v>
      </c>
      <c r="R112" s="72">
        <f>F112*D112</f>
        <v>338.01104751299999</v>
      </c>
      <c r="S112" s="63">
        <f t="shared" si="50"/>
        <v>-144.01104751299999</v>
      </c>
      <c r="T112" s="73">
        <f t="shared" si="51"/>
        <v>-0.42605426234614802</v>
      </c>
      <c r="U112" s="68">
        <v>157</v>
      </c>
      <c r="V112" s="69">
        <f>G112*D112</f>
        <v>185.64016916099999</v>
      </c>
      <c r="W112" s="8">
        <f t="shared" si="52"/>
        <v>-28.640169160999989</v>
      </c>
      <c r="X112" s="11">
        <f t="shared" si="53"/>
        <v>-0.15427786610214331</v>
      </c>
      <c r="Y112" s="5">
        <f t="shared" si="54"/>
        <v>2.8478142572102304E-2</v>
      </c>
      <c r="Z112" s="59">
        <v>170</v>
      </c>
      <c r="AA112" s="58">
        <v>110</v>
      </c>
      <c r="AB112" s="58">
        <v>25</v>
      </c>
      <c r="AC112" s="8">
        <f t="shared" si="55"/>
        <v>135</v>
      </c>
      <c r="AD112" s="11">
        <f t="shared" si="56"/>
        <v>0.79411764705882348</v>
      </c>
      <c r="AE112" s="3">
        <f t="shared" si="57"/>
        <v>1.0036444933595163</v>
      </c>
      <c r="AF112" s="58">
        <v>0</v>
      </c>
      <c r="AG112" s="11">
        <f t="shared" si="58"/>
        <v>0</v>
      </c>
      <c r="AH112" s="4">
        <f t="shared" si="59"/>
        <v>0</v>
      </c>
      <c r="AI112" s="58">
        <v>35</v>
      </c>
      <c r="AJ112" s="58">
        <v>0</v>
      </c>
      <c r="AK112" s="8">
        <f t="shared" si="60"/>
        <v>35</v>
      </c>
      <c r="AL112" s="11">
        <f t="shared" si="61"/>
        <v>0.20588235294117646</v>
      </c>
      <c r="AM112" s="4">
        <f t="shared" si="62"/>
        <v>3.2948029660757672</v>
      </c>
      <c r="AN112" s="58">
        <v>0</v>
      </c>
      <c r="AO112" s="60" t="s">
        <v>3</v>
      </c>
      <c r="AP112" s="258" t="s">
        <v>3</v>
      </c>
      <c r="AQ112" s="215" t="s">
        <v>44</v>
      </c>
    </row>
    <row r="113" spans="1:45" s="70" customFormat="1" x14ac:dyDescent="0.2">
      <c r="A113" s="214"/>
      <c r="B113" s="65">
        <v>6020161.0199999996</v>
      </c>
      <c r="C113" s="76">
        <v>6020161</v>
      </c>
      <c r="D113" s="75">
        <v>0.87632233900000001</v>
      </c>
      <c r="E113" s="57">
        <v>3779</v>
      </c>
      <c r="F113" s="57">
        <v>2733</v>
      </c>
      <c r="G113" s="10">
        <v>1501</v>
      </c>
      <c r="H113" s="81"/>
      <c r="I113" s="67">
        <v>597.51</v>
      </c>
      <c r="J113" s="7">
        <f t="shared" si="63"/>
        <v>59751</v>
      </c>
      <c r="K113" s="68">
        <v>3608</v>
      </c>
      <c r="L113" s="68">
        <v>3578</v>
      </c>
      <c r="M113" s="69">
        <f>E113*D113</f>
        <v>3311.6221190810002</v>
      </c>
      <c r="N113" s="8">
        <f t="shared" si="48"/>
        <v>296.37788091899984</v>
      </c>
      <c r="O113" s="11">
        <f t="shared" si="49"/>
        <v>8.9496286188971014E-2</v>
      </c>
      <c r="P113" s="70">
        <v>6</v>
      </c>
      <c r="Q113" s="71">
        <v>2549</v>
      </c>
      <c r="R113" s="72">
        <f>F113*D113</f>
        <v>2394.988952487</v>
      </c>
      <c r="S113" s="63">
        <f t="shared" si="50"/>
        <v>154.01104751299999</v>
      </c>
      <c r="T113" s="73">
        <f t="shared" si="51"/>
        <v>6.4305535669829342E-2</v>
      </c>
      <c r="U113" s="68">
        <v>1474</v>
      </c>
      <c r="V113" s="69">
        <f>G113*D113</f>
        <v>1315.3598308390001</v>
      </c>
      <c r="W113" s="8">
        <f t="shared" si="52"/>
        <v>158.6401691609999</v>
      </c>
      <c r="X113" s="11">
        <f t="shared" si="53"/>
        <v>0.12060590983671102</v>
      </c>
      <c r="Y113" s="5">
        <f t="shared" si="54"/>
        <v>2.4669043195929774E-2</v>
      </c>
      <c r="Z113" s="74">
        <v>1535</v>
      </c>
      <c r="AA113" s="68">
        <v>1385</v>
      </c>
      <c r="AB113" s="68">
        <v>60</v>
      </c>
      <c r="AC113" s="8">
        <f t="shared" si="55"/>
        <v>1445</v>
      </c>
      <c r="AD113" s="11">
        <f t="shared" si="56"/>
        <v>0.94136807817589574</v>
      </c>
      <c r="AE113" s="3">
        <f t="shared" si="57"/>
        <v>1.1897467477078787</v>
      </c>
      <c r="AF113" s="68">
        <v>20</v>
      </c>
      <c r="AG113" s="11">
        <f t="shared" si="58"/>
        <v>1.3029315960912053E-2</v>
      </c>
      <c r="AH113" s="4">
        <f t="shared" si="59"/>
        <v>9.5787594457643579E-2</v>
      </c>
      <c r="AI113" s="68">
        <v>25</v>
      </c>
      <c r="AJ113" s="68">
        <v>0</v>
      </c>
      <c r="AK113" s="8">
        <f t="shared" si="60"/>
        <v>25</v>
      </c>
      <c r="AL113" s="11">
        <f t="shared" si="61"/>
        <v>1.6286644951140065E-2</v>
      </c>
      <c r="AM113" s="4">
        <f t="shared" si="62"/>
        <v>0.26064053244899044</v>
      </c>
      <c r="AN113" s="68">
        <v>40</v>
      </c>
      <c r="AO113" s="60" t="s">
        <v>3</v>
      </c>
      <c r="AP113" s="258" t="s">
        <v>3</v>
      </c>
      <c r="AQ113" s="214" t="s">
        <v>44</v>
      </c>
      <c r="AR113" s="219" t="s">
        <v>45</v>
      </c>
      <c r="AS113" s="289"/>
    </row>
    <row r="114" spans="1:45" x14ac:dyDescent="0.2">
      <c r="A114" s="234" t="s">
        <v>141</v>
      </c>
      <c r="B114" s="146">
        <v>6020500.0099999998</v>
      </c>
      <c r="C114" s="147"/>
      <c r="D114" s="148"/>
      <c r="E114" s="149"/>
      <c r="F114" s="149"/>
      <c r="G114" s="150"/>
      <c r="H114" s="151">
        <v>466020500.00999999</v>
      </c>
      <c r="I114" s="152">
        <v>5.25</v>
      </c>
      <c r="J114" s="153">
        <f t="shared" si="63"/>
        <v>525</v>
      </c>
      <c r="K114" s="154">
        <v>7504</v>
      </c>
      <c r="L114" s="154">
        <v>6836</v>
      </c>
      <c r="M114" s="155">
        <v>6866</v>
      </c>
      <c r="N114" s="156">
        <f t="shared" si="48"/>
        <v>638</v>
      </c>
      <c r="O114" s="157">
        <f t="shared" si="49"/>
        <v>9.2921642877949309E-2</v>
      </c>
      <c r="P114" s="158">
        <v>1428.2</v>
      </c>
      <c r="Q114" s="159">
        <v>3136</v>
      </c>
      <c r="R114" s="227">
        <v>2858</v>
      </c>
      <c r="S114" s="149">
        <f t="shared" si="50"/>
        <v>278</v>
      </c>
      <c r="T114" s="160">
        <f t="shared" si="51"/>
        <v>9.7270818754373684E-2</v>
      </c>
      <c r="U114" s="154">
        <v>2886</v>
      </c>
      <c r="V114" s="155">
        <v>2765</v>
      </c>
      <c r="W114" s="156">
        <f t="shared" si="52"/>
        <v>121</v>
      </c>
      <c r="X114" s="157">
        <f t="shared" si="53"/>
        <v>4.3761301989150091E-2</v>
      </c>
      <c r="Y114" s="161">
        <f t="shared" si="54"/>
        <v>5.4971428571428573</v>
      </c>
      <c r="Z114" s="162">
        <v>3175</v>
      </c>
      <c r="AA114" s="154">
        <v>1915</v>
      </c>
      <c r="AB114" s="154">
        <v>235</v>
      </c>
      <c r="AC114" s="156">
        <f t="shared" si="55"/>
        <v>2150</v>
      </c>
      <c r="AD114" s="157">
        <f t="shared" si="56"/>
        <v>0.67716535433070868</v>
      </c>
      <c r="AE114" s="163">
        <f t="shared" si="57"/>
        <v>0.85583449944101075</v>
      </c>
      <c r="AF114" s="154">
        <v>720</v>
      </c>
      <c r="AG114" s="157">
        <f t="shared" si="58"/>
        <v>0.22677165354330708</v>
      </c>
      <c r="AH114" s="164">
        <f t="shared" si="59"/>
        <v>1.6671566833793334</v>
      </c>
      <c r="AI114" s="154">
        <v>230</v>
      </c>
      <c r="AJ114" s="154">
        <v>65</v>
      </c>
      <c r="AK114" s="156">
        <f t="shared" si="60"/>
        <v>295</v>
      </c>
      <c r="AL114" s="157">
        <f t="shared" si="61"/>
        <v>9.2913385826771652E-2</v>
      </c>
      <c r="AM114" s="164">
        <f t="shared" si="62"/>
        <v>1.4869234533066342</v>
      </c>
      <c r="AN114" s="154">
        <v>10</v>
      </c>
      <c r="AO114" s="145" t="s">
        <v>6</v>
      </c>
      <c r="AP114" s="79" t="s">
        <v>5</v>
      </c>
      <c r="AQ114" s="215" t="s">
        <v>152</v>
      </c>
    </row>
    <row r="115" spans="1:45" x14ac:dyDescent="0.2">
      <c r="A115" s="233"/>
      <c r="B115" s="124">
        <v>6020500.0199999996</v>
      </c>
      <c r="C115" s="125"/>
      <c r="D115" s="126"/>
      <c r="E115" s="127"/>
      <c r="F115" s="127"/>
      <c r="G115" s="128"/>
      <c r="H115" s="129">
        <v>466020500.01999998</v>
      </c>
      <c r="I115" s="130">
        <v>27.68</v>
      </c>
      <c r="J115" s="131">
        <f t="shared" si="63"/>
        <v>2768</v>
      </c>
      <c r="K115" s="132">
        <v>6405</v>
      </c>
      <c r="L115" s="132">
        <v>6180</v>
      </c>
      <c r="M115" s="133">
        <v>5881</v>
      </c>
      <c r="N115" s="134">
        <f t="shared" si="48"/>
        <v>524</v>
      </c>
      <c r="O115" s="135">
        <f t="shared" si="49"/>
        <v>8.9100493113416085E-2</v>
      </c>
      <c r="P115" s="136">
        <v>231.4</v>
      </c>
      <c r="Q115" s="137">
        <v>2477</v>
      </c>
      <c r="R115" s="226">
        <v>2175</v>
      </c>
      <c r="S115" s="127">
        <f t="shared" si="50"/>
        <v>302</v>
      </c>
      <c r="T115" s="138">
        <f t="shared" si="51"/>
        <v>0.13885057471264367</v>
      </c>
      <c r="U115" s="132">
        <v>2408</v>
      </c>
      <c r="V115" s="133">
        <v>2146</v>
      </c>
      <c r="W115" s="134">
        <f t="shared" si="52"/>
        <v>262</v>
      </c>
      <c r="X115" s="135">
        <f t="shared" si="53"/>
        <v>0.12208760484622554</v>
      </c>
      <c r="Y115" s="139">
        <f t="shared" si="54"/>
        <v>0.86994219653179194</v>
      </c>
      <c r="Z115" s="140">
        <v>2935</v>
      </c>
      <c r="AA115" s="132">
        <v>2395</v>
      </c>
      <c r="AB115" s="132">
        <v>155</v>
      </c>
      <c r="AC115" s="134">
        <f t="shared" si="55"/>
        <v>2550</v>
      </c>
      <c r="AD115" s="135">
        <f t="shared" si="56"/>
        <v>0.868824531516184</v>
      </c>
      <c r="AE115" s="141">
        <f t="shared" si="57"/>
        <v>1.0980626862801446</v>
      </c>
      <c r="AF115" s="132">
        <v>260</v>
      </c>
      <c r="AG115" s="135">
        <f t="shared" si="58"/>
        <v>8.8586030664395229E-2</v>
      </c>
      <c r="AH115" s="142">
        <f t="shared" si="59"/>
        <v>0.65125773335682369</v>
      </c>
      <c r="AI115" s="132">
        <v>70</v>
      </c>
      <c r="AJ115" s="132">
        <v>25</v>
      </c>
      <c r="AK115" s="134">
        <f t="shared" si="60"/>
        <v>95</v>
      </c>
      <c r="AL115" s="135">
        <f t="shared" si="61"/>
        <v>3.2367972742759793E-2</v>
      </c>
      <c r="AM115" s="142">
        <f t="shared" si="62"/>
        <v>0.51799530690799356</v>
      </c>
      <c r="AN115" s="132">
        <v>25</v>
      </c>
      <c r="AO115" s="123" t="s">
        <v>7</v>
      </c>
      <c r="AP115" s="77" t="s">
        <v>7</v>
      </c>
    </row>
    <row r="116" spans="1:45" x14ac:dyDescent="0.2">
      <c r="A116" s="233"/>
      <c r="B116" s="124">
        <v>6020500.04</v>
      </c>
      <c r="C116" s="125"/>
      <c r="D116" s="126"/>
      <c r="E116" s="127"/>
      <c r="F116" s="127"/>
      <c r="G116" s="128"/>
      <c r="H116" s="129">
        <v>466020500.04000002</v>
      </c>
      <c r="I116" s="130">
        <v>2.33</v>
      </c>
      <c r="J116" s="131">
        <f t="shared" si="63"/>
        <v>233</v>
      </c>
      <c r="K116" s="132">
        <v>7078</v>
      </c>
      <c r="L116" s="132">
        <v>6957</v>
      </c>
      <c r="M116" s="133">
        <v>6948</v>
      </c>
      <c r="N116" s="134">
        <f t="shared" si="48"/>
        <v>130</v>
      </c>
      <c r="O116" s="135">
        <f t="shared" si="49"/>
        <v>1.8710420264824411E-2</v>
      </c>
      <c r="P116" s="136">
        <v>3041.8</v>
      </c>
      <c r="Q116" s="137">
        <v>2932</v>
      </c>
      <c r="R116" s="226">
        <v>2915</v>
      </c>
      <c r="S116" s="127">
        <f t="shared" si="50"/>
        <v>17</v>
      </c>
      <c r="T116" s="138">
        <f t="shared" si="51"/>
        <v>5.8319039451114919E-3</v>
      </c>
      <c r="U116" s="132">
        <v>2752</v>
      </c>
      <c r="V116" s="133">
        <v>2832</v>
      </c>
      <c r="W116" s="134">
        <f t="shared" si="52"/>
        <v>-80</v>
      </c>
      <c r="X116" s="135">
        <f t="shared" si="53"/>
        <v>-2.8248587570621469E-2</v>
      </c>
      <c r="Y116" s="139">
        <f t="shared" si="54"/>
        <v>11.811158798283262</v>
      </c>
      <c r="Z116" s="140">
        <v>3120</v>
      </c>
      <c r="AA116" s="132">
        <v>2095</v>
      </c>
      <c r="AB116" s="132">
        <v>230</v>
      </c>
      <c r="AC116" s="134">
        <f t="shared" si="55"/>
        <v>2325</v>
      </c>
      <c r="AD116" s="135">
        <f t="shared" si="56"/>
        <v>0.74519230769230771</v>
      </c>
      <c r="AE116" s="141">
        <f t="shared" si="57"/>
        <v>0.9418102706560989</v>
      </c>
      <c r="AF116" s="132">
        <v>630</v>
      </c>
      <c r="AG116" s="135">
        <f t="shared" si="58"/>
        <v>0.20192307692307693</v>
      </c>
      <c r="AH116" s="142">
        <f t="shared" si="59"/>
        <v>1.4844774554529523</v>
      </c>
      <c r="AI116" s="132">
        <v>105</v>
      </c>
      <c r="AJ116" s="132">
        <v>45</v>
      </c>
      <c r="AK116" s="134">
        <f t="shared" si="60"/>
        <v>150</v>
      </c>
      <c r="AL116" s="135">
        <f t="shared" si="61"/>
        <v>4.807692307692308E-2</v>
      </c>
      <c r="AM116" s="142">
        <f t="shared" si="62"/>
        <v>0.76939080251769298</v>
      </c>
      <c r="AN116" s="132">
        <v>15</v>
      </c>
      <c r="AO116" s="123" t="s">
        <v>7</v>
      </c>
      <c r="AP116" s="77" t="s">
        <v>7</v>
      </c>
    </row>
    <row r="117" spans="1:45" x14ac:dyDescent="0.2">
      <c r="A117" s="233" t="s">
        <v>66</v>
      </c>
      <c r="B117" s="124">
        <v>6020500.0599999996</v>
      </c>
      <c r="C117" s="125"/>
      <c r="D117" s="126"/>
      <c r="E117" s="127"/>
      <c r="F117" s="127"/>
      <c r="G117" s="128"/>
      <c r="H117" s="129">
        <v>466020500.06</v>
      </c>
      <c r="I117" s="130">
        <v>16.41</v>
      </c>
      <c r="J117" s="131">
        <f t="shared" si="63"/>
        <v>1641</v>
      </c>
      <c r="K117" s="132">
        <v>20465</v>
      </c>
      <c r="L117" s="132">
        <v>8733</v>
      </c>
      <c r="M117" s="133">
        <v>4602</v>
      </c>
      <c r="N117" s="134">
        <f t="shared" si="48"/>
        <v>15863</v>
      </c>
      <c r="O117" s="135">
        <f t="shared" si="49"/>
        <v>3.4469795740982181</v>
      </c>
      <c r="P117" s="136">
        <v>1247</v>
      </c>
      <c r="Q117" s="137">
        <v>6872</v>
      </c>
      <c r="R117" s="226">
        <v>1464</v>
      </c>
      <c r="S117" s="127">
        <f t="shared" si="50"/>
        <v>5408</v>
      </c>
      <c r="T117" s="138">
        <f t="shared" si="51"/>
        <v>3.6939890710382515</v>
      </c>
      <c r="U117" s="132">
        <v>6398</v>
      </c>
      <c r="V117" s="133">
        <v>1429</v>
      </c>
      <c r="W117" s="134">
        <f t="shared" si="52"/>
        <v>4969</v>
      </c>
      <c r="X117" s="135">
        <f t="shared" si="53"/>
        <v>3.4772568229531142</v>
      </c>
      <c r="Y117" s="139">
        <f t="shared" si="54"/>
        <v>3.8988421694088968</v>
      </c>
      <c r="Z117" s="140">
        <v>9825</v>
      </c>
      <c r="AA117" s="132">
        <v>7825</v>
      </c>
      <c r="AB117" s="132">
        <v>920</v>
      </c>
      <c r="AC117" s="134">
        <f t="shared" si="55"/>
        <v>8745</v>
      </c>
      <c r="AD117" s="135">
        <f t="shared" si="56"/>
        <v>0.89007633587786261</v>
      </c>
      <c r="AE117" s="141">
        <f t="shared" si="57"/>
        <v>1.1249217499220996</v>
      </c>
      <c r="AF117" s="132">
        <v>805</v>
      </c>
      <c r="AG117" s="135">
        <f t="shared" si="58"/>
        <v>8.1933842239185747E-2</v>
      </c>
      <c r="AH117" s="142">
        <f t="shared" si="59"/>
        <v>0.60235285384961179</v>
      </c>
      <c r="AI117" s="132">
        <v>135</v>
      </c>
      <c r="AJ117" s="132">
        <v>65</v>
      </c>
      <c r="AK117" s="134">
        <f t="shared" si="60"/>
        <v>200</v>
      </c>
      <c r="AL117" s="135">
        <f t="shared" si="61"/>
        <v>2.0356234096692113E-2</v>
      </c>
      <c r="AM117" s="142">
        <f t="shared" si="62"/>
        <v>0.32576750518815295</v>
      </c>
      <c r="AN117" s="132">
        <v>75</v>
      </c>
      <c r="AO117" s="123" t="s">
        <v>7</v>
      </c>
      <c r="AP117" s="77" t="s">
        <v>7</v>
      </c>
      <c r="AQ117" s="215" t="s">
        <v>67</v>
      </c>
    </row>
    <row r="118" spans="1:45" x14ac:dyDescent="0.2">
      <c r="A118" s="233" t="s">
        <v>52</v>
      </c>
      <c r="B118" s="124">
        <v>6020500.0700000003</v>
      </c>
      <c r="C118" s="125"/>
      <c r="D118" s="126"/>
      <c r="E118" s="127"/>
      <c r="F118" s="127"/>
      <c r="G118" s="128"/>
      <c r="H118" s="129">
        <v>466020500.06999999</v>
      </c>
      <c r="I118" s="130">
        <v>1.61</v>
      </c>
      <c r="J118" s="131">
        <f t="shared" si="63"/>
        <v>161</v>
      </c>
      <c r="K118" s="132">
        <v>4386</v>
      </c>
      <c r="L118" s="132">
        <v>4524</v>
      </c>
      <c r="M118" s="133">
        <v>4735</v>
      </c>
      <c r="N118" s="134">
        <f t="shared" si="48"/>
        <v>-349</v>
      </c>
      <c r="O118" s="135">
        <f t="shared" si="49"/>
        <v>-7.3706441393875402E-2</v>
      </c>
      <c r="P118" s="136">
        <v>2724.2</v>
      </c>
      <c r="Q118" s="137">
        <v>1460</v>
      </c>
      <c r="R118" s="226">
        <v>1462</v>
      </c>
      <c r="S118" s="127">
        <f t="shared" si="50"/>
        <v>-2</v>
      </c>
      <c r="T118" s="138">
        <f t="shared" si="51"/>
        <v>-1.3679890560875513E-3</v>
      </c>
      <c r="U118" s="132">
        <v>1447</v>
      </c>
      <c r="V118" s="133">
        <v>1461</v>
      </c>
      <c r="W118" s="134">
        <f t="shared" si="52"/>
        <v>-14</v>
      </c>
      <c r="X118" s="135">
        <f t="shared" si="53"/>
        <v>-9.5824777549623538E-3</v>
      </c>
      <c r="Y118" s="139">
        <f t="shared" si="54"/>
        <v>8.987577639751553</v>
      </c>
      <c r="Z118" s="140">
        <v>2370</v>
      </c>
      <c r="AA118" s="132">
        <v>1895</v>
      </c>
      <c r="AB118" s="132">
        <v>150</v>
      </c>
      <c r="AC118" s="134">
        <f t="shared" si="55"/>
        <v>2045</v>
      </c>
      <c r="AD118" s="135">
        <f t="shared" si="56"/>
        <v>0.8628691983122363</v>
      </c>
      <c r="AE118" s="141">
        <f t="shared" si="57"/>
        <v>1.0905360466211467</v>
      </c>
      <c r="AF118" s="132">
        <v>245</v>
      </c>
      <c r="AG118" s="135">
        <f t="shared" si="58"/>
        <v>0.10337552742616034</v>
      </c>
      <c r="AH118" s="142">
        <f t="shared" si="59"/>
        <v>0.75998564526705292</v>
      </c>
      <c r="AI118" s="132">
        <v>35</v>
      </c>
      <c r="AJ118" s="132">
        <v>10</v>
      </c>
      <c r="AK118" s="134">
        <f t="shared" si="60"/>
        <v>45</v>
      </c>
      <c r="AL118" s="135">
        <f t="shared" si="61"/>
        <v>1.8987341772151899E-2</v>
      </c>
      <c r="AM118" s="142">
        <f t="shared" si="62"/>
        <v>0.30386067137407619</v>
      </c>
      <c r="AN118" s="132">
        <v>35</v>
      </c>
      <c r="AO118" s="123" t="s">
        <v>7</v>
      </c>
      <c r="AP118" s="77" t="s">
        <v>7</v>
      </c>
      <c r="AQ118" s="215" t="s">
        <v>78</v>
      </c>
    </row>
    <row r="119" spans="1:45" x14ac:dyDescent="0.2">
      <c r="A119" s="233"/>
      <c r="B119" s="124">
        <v>6020500.0800000001</v>
      </c>
      <c r="C119" s="143">
        <v>6020500.0499999998</v>
      </c>
      <c r="D119" s="144">
        <v>0.58424947699999996</v>
      </c>
      <c r="E119" s="127">
        <v>7564</v>
      </c>
      <c r="F119" s="127">
        <v>2310</v>
      </c>
      <c r="G119" s="128">
        <v>2288</v>
      </c>
      <c r="H119" s="129"/>
      <c r="I119" s="130">
        <v>1.69</v>
      </c>
      <c r="J119" s="131">
        <f t="shared" si="63"/>
        <v>169</v>
      </c>
      <c r="K119" s="132">
        <v>4678</v>
      </c>
      <c r="L119" s="132">
        <v>4700</v>
      </c>
      <c r="M119" s="133">
        <f>E119*D119</f>
        <v>4419.263044028</v>
      </c>
      <c r="N119" s="134">
        <f t="shared" si="48"/>
        <v>258.73695597200003</v>
      </c>
      <c r="O119" s="135">
        <f t="shared" si="49"/>
        <v>5.8547534598929543E-2</v>
      </c>
      <c r="P119" s="136">
        <v>2766.9</v>
      </c>
      <c r="Q119" s="137">
        <v>1490</v>
      </c>
      <c r="R119" s="226">
        <f>F119*D119</f>
        <v>1349.6162918699999</v>
      </c>
      <c r="S119" s="127">
        <f t="shared" si="50"/>
        <v>140.38370813000006</v>
      </c>
      <c r="T119" s="138">
        <f t="shared" si="51"/>
        <v>0.10401749665861498</v>
      </c>
      <c r="U119" s="132">
        <v>1480</v>
      </c>
      <c r="V119" s="133">
        <f>G119*D119</f>
        <v>1336.762803376</v>
      </c>
      <c r="W119" s="134">
        <f t="shared" si="52"/>
        <v>143.23719662400003</v>
      </c>
      <c r="X119" s="135">
        <f t="shared" si="53"/>
        <v>0.10715229078955063</v>
      </c>
      <c r="Y119" s="139">
        <f t="shared" si="54"/>
        <v>8.7573964497041423</v>
      </c>
      <c r="Z119" s="140">
        <v>2620</v>
      </c>
      <c r="AA119" s="132">
        <v>2195</v>
      </c>
      <c r="AB119" s="132">
        <v>185</v>
      </c>
      <c r="AC119" s="134">
        <f t="shared" si="55"/>
        <v>2380</v>
      </c>
      <c r="AD119" s="135">
        <f t="shared" si="56"/>
        <v>0.90839694656488545</v>
      </c>
      <c r="AE119" s="141">
        <f t="shared" si="57"/>
        <v>1.1480762284796728</v>
      </c>
      <c r="AF119" s="132">
        <v>145</v>
      </c>
      <c r="AG119" s="135">
        <f t="shared" si="58"/>
        <v>5.5343511450381681E-2</v>
      </c>
      <c r="AH119" s="142">
        <f t="shared" si="59"/>
        <v>0.40686877550400802</v>
      </c>
      <c r="AI119" s="132">
        <v>45</v>
      </c>
      <c r="AJ119" s="132">
        <v>25</v>
      </c>
      <c r="AK119" s="134">
        <f t="shared" si="60"/>
        <v>70</v>
      </c>
      <c r="AL119" s="135">
        <f t="shared" si="61"/>
        <v>2.6717557251908396E-2</v>
      </c>
      <c r="AM119" s="142">
        <f t="shared" si="62"/>
        <v>0.42756985055945068</v>
      </c>
      <c r="AN119" s="132">
        <v>30</v>
      </c>
      <c r="AO119" s="123" t="s">
        <v>7</v>
      </c>
      <c r="AP119" s="77" t="s">
        <v>7</v>
      </c>
      <c r="AQ119" s="215" t="s">
        <v>44</v>
      </c>
    </row>
    <row r="120" spans="1:45" x14ac:dyDescent="0.2">
      <c r="A120" s="233"/>
      <c r="B120" s="124">
        <v>6020500.0899999999</v>
      </c>
      <c r="C120" s="143">
        <v>6020500.0499999998</v>
      </c>
      <c r="D120" s="144">
        <v>0.41575052299999998</v>
      </c>
      <c r="E120" s="127">
        <v>7564</v>
      </c>
      <c r="F120" s="127">
        <v>2310</v>
      </c>
      <c r="G120" s="128">
        <v>2288</v>
      </c>
      <c r="H120" s="129"/>
      <c r="I120" s="130">
        <v>1.53</v>
      </c>
      <c r="J120" s="131">
        <f t="shared" si="63"/>
        <v>153</v>
      </c>
      <c r="K120" s="132">
        <v>3016</v>
      </c>
      <c r="L120" s="132">
        <v>3167</v>
      </c>
      <c r="M120" s="133">
        <f>E120*D120</f>
        <v>3144.736955972</v>
      </c>
      <c r="N120" s="134">
        <f t="shared" si="48"/>
        <v>-128.73695597200003</v>
      </c>
      <c r="O120" s="135">
        <f t="shared" si="49"/>
        <v>-4.0937273220109122E-2</v>
      </c>
      <c r="P120" s="136">
        <v>1973.4</v>
      </c>
      <c r="Q120" s="137">
        <v>988</v>
      </c>
      <c r="R120" s="226">
        <f>F120*D120</f>
        <v>960.38370812999995</v>
      </c>
      <c r="S120" s="127">
        <f t="shared" si="50"/>
        <v>27.616291870000055</v>
      </c>
      <c r="T120" s="138">
        <f t="shared" si="51"/>
        <v>2.8755477249580587E-2</v>
      </c>
      <c r="U120" s="132">
        <v>986</v>
      </c>
      <c r="V120" s="133">
        <f>G120*D120</f>
        <v>951.23719662399992</v>
      </c>
      <c r="W120" s="134">
        <f t="shared" si="52"/>
        <v>34.762803376000079</v>
      </c>
      <c r="X120" s="135">
        <f t="shared" si="53"/>
        <v>3.654483182467573E-2</v>
      </c>
      <c r="Y120" s="139">
        <f t="shared" si="54"/>
        <v>6.4444444444444446</v>
      </c>
      <c r="Z120" s="140">
        <v>1540</v>
      </c>
      <c r="AA120" s="132">
        <v>1290</v>
      </c>
      <c r="AB120" s="132">
        <v>90</v>
      </c>
      <c r="AC120" s="134">
        <f t="shared" si="55"/>
        <v>1380</v>
      </c>
      <c r="AD120" s="135">
        <f t="shared" si="56"/>
        <v>0.89610389610389607</v>
      </c>
      <c r="AE120" s="141">
        <f t="shared" si="57"/>
        <v>1.132539673603379</v>
      </c>
      <c r="AF120" s="132">
        <v>110</v>
      </c>
      <c r="AG120" s="135">
        <f t="shared" si="58"/>
        <v>7.1428571428571425E-2</v>
      </c>
      <c r="AH120" s="142">
        <f t="shared" si="59"/>
        <v>0.52512127675886744</v>
      </c>
      <c r="AI120" s="132">
        <v>20</v>
      </c>
      <c r="AJ120" s="132">
        <v>15</v>
      </c>
      <c r="AK120" s="134">
        <f t="shared" si="60"/>
        <v>35</v>
      </c>
      <c r="AL120" s="135">
        <f t="shared" si="61"/>
        <v>2.2727272727272728E-2</v>
      </c>
      <c r="AM120" s="142">
        <f t="shared" si="62"/>
        <v>0.36371201573563666</v>
      </c>
      <c r="AN120" s="132">
        <v>15</v>
      </c>
      <c r="AO120" s="123" t="s">
        <v>7</v>
      </c>
      <c r="AP120" s="77" t="s">
        <v>7</v>
      </c>
      <c r="AQ120" s="215" t="s">
        <v>44</v>
      </c>
    </row>
    <row r="121" spans="1:45" x14ac:dyDescent="0.2">
      <c r="A121" s="234" t="s">
        <v>122</v>
      </c>
      <c r="B121" s="146">
        <v>6020501.0099999998</v>
      </c>
      <c r="C121" s="147"/>
      <c r="D121" s="148"/>
      <c r="E121" s="149"/>
      <c r="F121" s="149"/>
      <c r="G121" s="150"/>
      <c r="H121" s="151">
        <v>466020501.00999999</v>
      </c>
      <c r="I121" s="152">
        <v>1.1200000000000001</v>
      </c>
      <c r="J121" s="153">
        <f t="shared" si="63"/>
        <v>112.00000000000001</v>
      </c>
      <c r="K121" s="154">
        <v>4277</v>
      </c>
      <c r="L121" s="154">
        <v>4094</v>
      </c>
      <c r="M121" s="155">
        <v>4018</v>
      </c>
      <c r="N121" s="156">
        <f t="shared" si="48"/>
        <v>259</v>
      </c>
      <c r="O121" s="157">
        <f t="shared" si="49"/>
        <v>6.4459930313588848E-2</v>
      </c>
      <c r="P121" s="158">
        <v>3828</v>
      </c>
      <c r="Q121" s="159">
        <v>2141</v>
      </c>
      <c r="R121" s="227">
        <v>2135</v>
      </c>
      <c r="S121" s="149">
        <f t="shared" si="50"/>
        <v>6</v>
      </c>
      <c r="T121" s="160">
        <f t="shared" si="51"/>
        <v>2.8103044496487119E-3</v>
      </c>
      <c r="U121" s="154">
        <v>2038</v>
      </c>
      <c r="V121" s="155">
        <v>2060</v>
      </c>
      <c r="W121" s="156">
        <f t="shared" si="52"/>
        <v>-22</v>
      </c>
      <c r="X121" s="157">
        <f t="shared" si="53"/>
        <v>-1.0679611650485437E-2</v>
      </c>
      <c r="Y121" s="161">
        <f t="shared" si="54"/>
        <v>18.196428571428569</v>
      </c>
      <c r="Z121" s="162">
        <v>1660</v>
      </c>
      <c r="AA121" s="154">
        <v>865</v>
      </c>
      <c r="AB121" s="154">
        <v>80</v>
      </c>
      <c r="AC121" s="156">
        <f t="shared" si="55"/>
        <v>945</v>
      </c>
      <c r="AD121" s="157">
        <f t="shared" si="56"/>
        <v>0.56927710843373491</v>
      </c>
      <c r="AE121" s="163">
        <f t="shared" si="57"/>
        <v>0.71948008861314716</v>
      </c>
      <c r="AF121" s="154">
        <v>540</v>
      </c>
      <c r="AG121" s="157">
        <f t="shared" si="58"/>
        <v>0.3253012048192771</v>
      </c>
      <c r="AH121" s="164">
        <f t="shared" si="59"/>
        <v>2.3915161760825527</v>
      </c>
      <c r="AI121" s="154">
        <v>125</v>
      </c>
      <c r="AJ121" s="154">
        <v>25</v>
      </c>
      <c r="AK121" s="156">
        <f t="shared" si="60"/>
        <v>150</v>
      </c>
      <c r="AL121" s="157">
        <f t="shared" si="61"/>
        <v>9.036144578313253E-2</v>
      </c>
      <c r="AM121" s="164">
        <f t="shared" si="62"/>
        <v>1.4460839179850613</v>
      </c>
      <c r="AN121" s="154">
        <v>15</v>
      </c>
      <c r="AO121" s="145" t="s">
        <v>6</v>
      </c>
      <c r="AP121" s="79" t="s">
        <v>5</v>
      </c>
      <c r="AQ121" s="215" t="s">
        <v>123</v>
      </c>
    </row>
    <row r="122" spans="1:45" x14ac:dyDescent="0.2">
      <c r="A122" s="233"/>
      <c r="B122" s="124">
        <v>6020501.0199999996</v>
      </c>
      <c r="C122" s="125"/>
      <c r="D122" s="126"/>
      <c r="E122" s="127"/>
      <c r="F122" s="127"/>
      <c r="G122" s="128"/>
      <c r="H122" s="129">
        <v>466020501.01999998</v>
      </c>
      <c r="I122" s="130">
        <v>5.63</v>
      </c>
      <c r="J122" s="131">
        <f t="shared" si="63"/>
        <v>563</v>
      </c>
      <c r="K122" s="132">
        <v>5907</v>
      </c>
      <c r="L122" s="132">
        <v>5870</v>
      </c>
      <c r="M122" s="133">
        <v>5839</v>
      </c>
      <c r="N122" s="134">
        <f t="shared" si="48"/>
        <v>68</v>
      </c>
      <c r="O122" s="135">
        <f t="shared" si="49"/>
        <v>1.1645829765370782E-2</v>
      </c>
      <c r="P122" s="136">
        <v>1049.7</v>
      </c>
      <c r="Q122" s="137">
        <v>2191</v>
      </c>
      <c r="R122" s="226">
        <v>2195</v>
      </c>
      <c r="S122" s="127">
        <f t="shared" si="50"/>
        <v>-4</v>
      </c>
      <c r="T122" s="138">
        <f t="shared" si="51"/>
        <v>-1.8223234624145787E-3</v>
      </c>
      <c r="U122" s="132">
        <v>2153</v>
      </c>
      <c r="V122" s="133">
        <v>2169</v>
      </c>
      <c r="W122" s="134">
        <f t="shared" si="52"/>
        <v>-16</v>
      </c>
      <c r="X122" s="135">
        <f t="shared" si="53"/>
        <v>-7.3766712770862147E-3</v>
      </c>
      <c r="Y122" s="139">
        <f t="shared" si="54"/>
        <v>3.8241563055062167</v>
      </c>
      <c r="Z122" s="140">
        <v>3070</v>
      </c>
      <c r="AA122" s="132">
        <v>2215</v>
      </c>
      <c r="AB122" s="132">
        <v>225</v>
      </c>
      <c r="AC122" s="134">
        <f t="shared" si="55"/>
        <v>2440</v>
      </c>
      <c r="AD122" s="135">
        <f t="shared" si="56"/>
        <v>0.7947882736156352</v>
      </c>
      <c r="AE122" s="141">
        <f t="shared" si="57"/>
        <v>1.0044920638087282</v>
      </c>
      <c r="AF122" s="132">
        <v>460</v>
      </c>
      <c r="AG122" s="135">
        <f t="shared" si="58"/>
        <v>0.14983713355048861</v>
      </c>
      <c r="AH122" s="142">
        <f t="shared" si="59"/>
        <v>1.1015573362629012</v>
      </c>
      <c r="AI122" s="132">
        <v>100</v>
      </c>
      <c r="AJ122" s="132">
        <v>55</v>
      </c>
      <c r="AK122" s="134">
        <f t="shared" si="60"/>
        <v>155</v>
      </c>
      <c r="AL122" s="135">
        <f t="shared" si="61"/>
        <v>5.0488599348534204E-2</v>
      </c>
      <c r="AM122" s="142">
        <f t="shared" si="62"/>
        <v>0.80798565059187033</v>
      </c>
      <c r="AN122" s="132">
        <v>15</v>
      </c>
      <c r="AO122" s="123" t="s">
        <v>7</v>
      </c>
      <c r="AP122" s="77" t="s">
        <v>7</v>
      </c>
    </row>
    <row r="123" spans="1:45" x14ac:dyDescent="0.2">
      <c r="A123" s="232" t="s">
        <v>133</v>
      </c>
      <c r="B123" s="104">
        <v>6020501.0300000003</v>
      </c>
      <c r="C123" s="105"/>
      <c r="D123" s="106"/>
      <c r="E123" s="107"/>
      <c r="F123" s="107"/>
      <c r="G123" s="108"/>
      <c r="H123" s="109">
        <v>466020501.02999997</v>
      </c>
      <c r="I123" s="110">
        <v>2.27</v>
      </c>
      <c r="J123" s="111">
        <f t="shared" si="63"/>
        <v>227</v>
      </c>
      <c r="K123" s="112">
        <v>6405</v>
      </c>
      <c r="L123" s="112">
        <v>6123</v>
      </c>
      <c r="M123" s="113">
        <v>5787</v>
      </c>
      <c r="N123" s="114">
        <f t="shared" ref="N123:N154" si="64">K123-M123</f>
        <v>618</v>
      </c>
      <c r="O123" s="115">
        <f t="shared" ref="O123:O154" si="65">(K123-M123)/M123</f>
        <v>0.10679108346293416</v>
      </c>
      <c r="P123" s="116">
        <v>2826.9</v>
      </c>
      <c r="Q123" s="117">
        <v>3084</v>
      </c>
      <c r="R123" s="225">
        <v>3074</v>
      </c>
      <c r="S123" s="107">
        <f t="shared" ref="S123:S154" si="66">Q123-R123</f>
        <v>10</v>
      </c>
      <c r="T123" s="118">
        <f t="shared" ref="T123:T154" si="67">S123/R123</f>
        <v>3.2530904359141183E-3</v>
      </c>
      <c r="U123" s="112">
        <v>2953</v>
      </c>
      <c r="V123" s="113">
        <v>2990</v>
      </c>
      <c r="W123" s="114">
        <f t="shared" ref="W123:W154" si="68">U123-V123</f>
        <v>-37</v>
      </c>
      <c r="X123" s="115">
        <f t="shared" ref="X123:X154" si="69">(U123-V123)/V123</f>
        <v>-1.2374581939799331E-2</v>
      </c>
      <c r="Y123" s="119">
        <f t="shared" ref="Y123:Y154" si="70">U123/J123</f>
        <v>13.008810572687224</v>
      </c>
      <c r="Z123" s="120">
        <v>2810</v>
      </c>
      <c r="AA123" s="112">
        <v>1620</v>
      </c>
      <c r="AB123" s="112">
        <v>120</v>
      </c>
      <c r="AC123" s="114">
        <f t="shared" ref="AC123:AC154" si="71">AA123+AB123</f>
        <v>1740</v>
      </c>
      <c r="AD123" s="115">
        <f t="shared" ref="AD123:AD154" si="72">AC123/Z123</f>
        <v>0.61921708185053381</v>
      </c>
      <c r="AE123" s="121">
        <f t="shared" ref="AE123:AE154" si="73">AD123/0.791234</f>
        <v>0.78259665516210608</v>
      </c>
      <c r="AF123" s="112">
        <v>735</v>
      </c>
      <c r="AG123" s="115">
        <f t="shared" ref="AG123:AG154" si="74">AF123/Z123</f>
        <v>0.26156583629893237</v>
      </c>
      <c r="AH123" s="122">
        <f t="shared" ref="AH123:AH154" si="75">AG123/0.136023</f>
        <v>1.9229530027931481</v>
      </c>
      <c r="AI123" s="112">
        <v>240</v>
      </c>
      <c r="AJ123" s="112">
        <v>80</v>
      </c>
      <c r="AK123" s="114">
        <f t="shared" ref="AK123:AK154" si="76">AI123+AJ123</f>
        <v>320</v>
      </c>
      <c r="AL123" s="115">
        <f t="shared" ref="AL123:AL154" si="77">AK123/Z123</f>
        <v>0.11387900355871886</v>
      </c>
      <c r="AM123" s="122">
        <f t="shared" ref="AM123:AM154" si="78">AL123/0.062487</f>
        <v>1.8224431251095243</v>
      </c>
      <c r="AN123" s="112">
        <v>15</v>
      </c>
      <c r="AO123" s="103" t="s">
        <v>5</v>
      </c>
      <c r="AP123" s="78" t="s">
        <v>6</v>
      </c>
      <c r="AQ123" s="215" t="s">
        <v>125</v>
      </c>
    </row>
    <row r="124" spans="1:45" x14ac:dyDescent="0.2">
      <c r="A124" s="233"/>
      <c r="B124" s="124">
        <v>6020502</v>
      </c>
      <c r="C124" s="125"/>
      <c r="D124" s="126"/>
      <c r="E124" s="127"/>
      <c r="F124" s="127"/>
      <c r="G124" s="128"/>
      <c r="H124" s="129">
        <v>466020502</v>
      </c>
      <c r="I124" s="130">
        <v>2.31</v>
      </c>
      <c r="J124" s="131">
        <f t="shared" si="63"/>
        <v>231</v>
      </c>
      <c r="K124" s="132">
        <v>2300</v>
      </c>
      <c r="L124" s="132">
        <v>2329</v>
      </c>
      <c r="M124" s="133">
        <v>2292</v>
      </c>
      <c r="N124" s="134">
        <f t="shared" si="64"/>
        <v>8</v>
      </c>
      <c r="O124" s="135">
        <f t="shared" si="65"/>
        <v>3.4904013961605585E-3</v>
      </c>
      <c r="P124" s="136">
        <v>997.3</v>
      </c>
      <c r="Q124" s="137">
        <v>920</v>
      </c>
      <c r="R124" s="226">
        <v>919</v>
      </c>
      <c r="S124" s="127">
        <f t="shared" si="66"/>
        <v>1</v>
      </c>
      <c r="T124" s="138">
        <f t="shared" si="67"/>
        <v>1.088139281828074E-3</v>
      </c>
      <c r="U124" s="132">
        <v>898</v>
      </c>
      <c r="V124" s="133">
        <v>905</v>
      </c>
      <c r="W124" s="134">
        <f t="shared" si="68"/>
        <v>-7</v>
      </c>
      <c r="X124" s="135">
        <f t="shared" si="69"/>
        <v>-7.7348066298342545E-3</v>
      </c>
      <c r="Y124" s="139">
        <f t="shared" si="70"/>
        <v>3.8874458874458875</v>
      </c>
      <c r="Z124" s="140">
        <v>1190</v>
      </c>
      <c r="AA124" s="132">
        <v>905</v>
      </c>
      <c r="AB124" s="132">
        <v>55</v>
      </c>
      <c r="AC124" s="134">
        <f t="shared" si="71"/>
        <v>960</v>
      </c>
      <c r="AD124" s="135">
        <f t="shared" si="72"/>
        <v>0.80672268907563027</v>
      </c>
      <c r="AE124" s="141">
        <f t="shared" si="73"/>
        <v>1.019575358333477</v>
      </c>
      <c r="AF124" s="132">
        <v>120</v>
      </c>
      <c r="AG124" s="135">
        <f t="shared" si="74"/>
        <v>0.10084033613445378</v>
      </c>
      <c r="AH124" s="142">
        <f t="shared" si="75"/>
        <v>0.74134768483604818</v>
      </c>
      <c r="AI124" s="132">
        <v>70</v>
      </c>
      <c r="AJ124" s="132">
        <v>30</v>
      </c>
      <c r="AK124" s="134">
        <f t="shared" si="76"/>
        <v>100</v>
      </c>
      <c r="AL124" s="135">
        <f t="shared" si="77"/>
        <v>8.4033613445378158E-2</v>
      </c>
      <c r="AM124" s="142">
        <f t="shared" si="78"/>
        <v>1.3448175371737827</v>
      </c>
      <c r="AN124" s="132">
        <v>10</v>
      </c>
      <c r="AO124" s="123" t="s">
        <v>7</v>
      </c>
      <c r="AP124" s="77" t="s">
        <v>7</v>
      </c>
    </row>
    <row r="125" spans="1:45" x14ac:dyDescent="0.2">
      <c r="A125" s="233"/>
      <c r="B125" s="124">
        <v>6020503</v>
      </c>
      <c r="C125" s="125"/>
      <c r="D125" s="126"/>
      <c r="E125" s="127"/>
      <c r="F125" s="127"/>
      <c r="G125" s="128"/>
      <c r="H125" s="129">
        <v>466020503</v>
      </c>
      <c r="I125" s="130">
        <v>2.29</v>
      </c>
      <c r="J125" s="131">
        <f t="shared" si="63"/>
        <v>229</v>
      </c>
      <c r="K125" s="132">
        <v>3784</v>
      </c>
      <c r="L125" s="132">
        <v>3757</v>
      </c>
      <c r="M125" s="133">
        <v>3659</v>
      </c>
      <c r="N125" s="134">
        <f t="shared" si="64"/>
        <v>125</v>
      </c>
      <c r="O125" s="135">
        <f t="shared" si="65"/>
        <v>3.4162339437004648E-2</v>
      </c>
      <c r="P125" s="136">
        <v>1651.4</v>
      </c>
      <c r="Q125" s="137">
        <v>1474</v>
      </c>
      <c r="R125" s="226">
        <v>1485</v>
      </c>
      <c r="S125" s="127">
        <f t="shared" si="66"/>
        <v>-11</v>
      </c>
      <c r="T125" s="138">
        <f t="shared" si="67"/>
        <v>-7.4074074074074077E-3</v>
      </c>
      <c r="U125" s="132">
        <v>1444</v>
      </c>
      <c r="V125" s="133">
        <v>1467</v>
      </c>
      <c r="W125" s="134">
        <f t="shared" si="68"/>
        <v>-23</v>
      </c>
      <c r="X125" s="135">
        <f t="shared" si="69"/>
        <v>-1.5678254942058625E-2</v>
      </c>
      <c r="Y125" s="139">
        <f t="shared" si="70"/>
        <v>6.3056768558951966</v>
      </c>
      <c r="Z125" s="140">
        <v>1930</v>
      </c>
      <c r="AA125" s="132">
        <v>1455</v>
      </c>
      <c r="AB125" s="132">
        <v>85</v>
      </c>
      <c r="AC125" s="134">
        <f t="shared" si="71"/>
        <v>1540</v>
      </c>
      <c r="AD125" s="135">
        <f t="shared" si="72"/>
        <v>0.79792746113989632</v>
      </c>
      <c r="AE125" s="141">
        <f t="shared" si="73"/>
        <v>1.0084595216331658</v>
      </c>
      <c r="AF125" s="132">
        <v>240</v>
      </c>
      <c r="AG125" s="135">
        <f t="shared" si="74"/>
        <v>0.12435233160621761</v>
      </c>
      <c r="AH125" s="142">
        <f t="shared" si="75"/>
        <v>0.91420077197398686</v>
      </c>
      <c r="AI125" s="132">
        <v>50</v>
      </c>
      <c r="AJ125" s="132">
        <v>65</v>
      </c>
      <c r="AK125" s="134">
        <f t="shared" si="76"/>
        <v>115</v>
      </c>
      <c r="AL125" s="135">
        <f t="shared" si="77"/>
        <v>5.9585492227979271E-2</v>
      </c>
      <c r="AM125" s="142">
        <f t="shared" si="78"/>
        <v>0.95356621742089187</v>
      </c>
      <c r="AN125" s="132">
        <v>40</v>
      </c>
      <c r="AO125" s="123" t="s">
        <v>7</v>
      </c>
      <c r="AP125" s="77" t="s">
        <v>7</v>
      </c>
    </row>
    <row r="126" spans="1:45" x14ac:dyDescent="0.2">
      <c r="A126" s="233" t="s">
        <v>60</v>
      </c>
      <c r="B126" s="124">
        <v>6020510.0199999996</v>
      </c>
      <c r="C126" s="125"/>
      <c r="D126" s="126"/>
      <c r="E126" s="127"/>
      <c r="F126" s="127"/>
      <c r="G126" s="128"/>
      <c r="H126" s="129">
        <v>466020510.01999998</v>
      </c>
      <c r="I126" s="130">
        <v>7.27</v>
      </c>
      <c r="J126" s="131">
        <f t="shared" si="63"/>
        <v>727</v>
      </c>
      <c r="K126" s="132">
        <v>6847</v>
      </c>
      <c r="L126" s="132">
        <v>7174</v>
      </c>
      <c r="M126" s="133">
        <v>7080</v>
      </c>
      <c r="N126" s="134">
        <f t="shared" si="64"/>
        <v>-233</v>
      </c>
      <c r="O126" s="135">
        <f t="shared" si="65"/>
        <v>-3.2909604519774011E-2</v>
      </c>
      <c r="P126" s="136">
        <v>942</v>
      </c>
      <c r="Q126" s="137">
        <v>2739</v>
      </c>
      <c r="R126" s="226">
        <v>2844</v>
      </c>
      <c r="S126" s="127">
        <f t="shared" si="66"/>
        <v>-105</v>
      </c>
      <c r="T126" s="138">
        <f t="shared" si="67"/>
        <v>-3.6919831223628692E-2</v>
      </c>
      <c r="U126" s="132">
        <v>2669</v>
      </c>
      <c r="V126" s="133">
        <v>2793</v>
      </c>
      <c r="W126" s="134">
        <f t="shared" si="68"/>
        <v>-124</v>
      </c>
      <c r="X126" s="135">
        <f t="shared" si="69"/>
        <v>-4.4396706050841388E-2</v>
      </c>
      <c r="Y126" s="139">
        <f t="shared" si="70"/>
        <v>3.6712517193947729</v>
      </c>
      <c r="Z126" s="140">
        <v>2780</v>
      </c>
      <c r="AA126" s="132">
        <v>2430</v>
      </c>
      <c r="AB126" s="132">
        <v>155</v>
      </c>
      <c r="AC126" s="134">
        <f t="shared" si="71"/>
        <v>2585</v>
      </c>
      <c r="AD126" s="135">
        <f t="shared" si="72"/>
        <v>0.92985611510791366</v>
      </c>
      <c r="AE126" s="141">
        <f t="shared" si="73"/>
        <v>1.1751973690563269</v>
      </c>
      <c r="AF126" s="132">
        <v>110</v>
      </c>
      <c r="AG126" s="135">
        <f t="shared" si="74"/>
        <v>3.9568345323741004E-2</v>
      </c>
      <c r="AH126" s="142">
        <f t="shared" si="75"/>
        <v>0.29089452021894091</v>
      </c>
      <c r="AI126" s="132">
        <v>45</v>
      </c>
      <c r="AJ126" s="132">
        <v>25</v>
      </c>
      <c r="AK126" s="134">
        <f t="shared" si="76"/>
        <v>70</v>
      </c>
      <c r="AL126" s="135">
        <f t="shared" si="77"/>
        <v>2.5179856115107913E-2</v>
      </c>
      <c r="AM126" s="142">
        <f t="shared" si="78"/>
        <v>0.40296151383660461</v>
      </c>
      <c r="AN126" s="132">
        <v>15</v>
      </c>
      <c r="AO126" s="123" t="s">
        <v>7</v>
      </c>
      <c r="AP126" s="77" t="s">
        <v>7</v>
      </c>
      <c r="AQ126" s="215" t="s">
        <v>61</v>
      </c>
    </row>
    <row r="127" spans="1:45" x14ac:dyDescent="0.2">
      <c r="A127" s="233" t="s">
        <v>85</v>
      </c>
      <c r="B127" s="124">
        <v>6020510.0300000003</v>
      </c>
      <c r="C127" s="143">
        <v>6020510.0099999998</v>
      </c>
      <c r="D127" s="144">
        <v>0.38685728200000002</v>
      </c>
      <c r="E127" s="127">
        <v>9739</v>
      </c>
      <c r="F127" s="127">
        <v>3383</v>
      </c>
      <c r="G127" s="128">
        <v>3237</v>
      </c>
      <c r="H127" s="129"/>
      <c r="I127" s="130">
        <v>8.52</v>
      </c>
      <c r="J127" s="131">
        <f t="shared" si="63"/>
        <v>852</v>
      </c>
      <c r="K127" s="132">
        <v>5798</v>
      </c>
      <c r="L127" s="132">
        <v>4626</v>
      </c>
      <c r="M127" s="133">
        <f>E127*D127</f>
        <v>3767.6030693980001</v>
      </c>
      <c r="N127" s="134">
        <f t="shared" si="64"/>
        <v>2030.3969306019999</v>
      </c>
      <c r="O127" s="135">
        <f t="shared" si="65"/>
        <v>0.53890945866715823</v>
      </c>
      <c r="P127" s="136">
        <v>680.3</v>
      </c>
      <c r="Q127" s="137">
        <v>2477</v>
      </c>
      <c r="R127" s="226">
        <f>F127*D127</f>
        <v>1308.7381850060001</v>
      </c>
      <c r="S127" s="127">
        <f t="shared" si="66"/>
        <v>1168.2618149939999</v>
      </c>
      <c r="T127" s="138">
        <f t="shared" si="67"/>
        <v>0.89266274062955064</v>
      </c>
      <c r="U127" s="132">
        <v>2271</v>
      </c>
      <c r="V127" s="133">
        <f>G127*D127</f>
        <v>1252.2570218340002</v>
      </c>
      <c r="W127" s="134">
        <f t="shared" si="68"/>
        <v>1018.7429781659998</v>
      </c>
      <c r="X127" s="135">
        <f t="shared" si="69"/>
        <v>0.81352546674004189</v>
      </c>
      <c r="Y127" s="139">
        <f t="shared" si="70"/>
        <v>2.665492957746479</v>
      </c>
      <c r="Z127" s="140">
        <v>2405</v>
      </c>
      <c r="AA127" s="132">
        <v>1965</v>
      </c>
      <c r="AB127" s="132">
        <v>180</v>
      </c>
      <c r="AC127" s="134">
        <f t="shared" si="71"/>
        <v>2145</v>
      </c>
      <c r="AD127" s="135">
        <f t="shared" si="72"/>
        <v>0.89189189189189189</v>
      </c>
      <c r="AE127" s="141">
        <f t="shared" si="73"/>
        <v>1.1272163378872646</v>
      </c>
      <c r="AF127" s="132">
        <v>160</v>
      </c>
      <c r="AG127" s="135">
        <f t="shared" si="74"/>
        <v>6.6528066528066532E-2</v>
      </c>
      <c r="AH127" s="142">
        <f t="shared" si="75"/>
        <v>0.48909424529724038</v>
      </c>
      <c r="AI127" s="132">
        <v>55</v>
      </c>
      <c r="AJ127" s="132">
        <v>15</v>
      </c>
      <c r="AK127" s="134">
        <f t="shared" si="76"/>
        <v>70</v>
      </c>
      <c r="AL127" s="135">
        <f t="shared" si="77"/>
        <v>2.9106029106029108E-2</v>
      </c>
      <c r="AM127" s="142">
        <f t="shared" si="78"/>
        <v>0.4657933507134141</v>
      </c>
      <c r="AN127" s="132">
        <v>35</v>
      </c>
      <c r="AO127" s="123" t="s">
        <v>7</v>
      </c>
      <c r="AP127" s="77" t="s">
        <v>7</v>
      </c>
      <c r="AQ127" s="215" t="s">
        <v>86</v>
      </c>
    </row>
    <row r="128" spans="1:45" x14ac:dyDescent="0.2">
      <c r="A128" s="233" t="s">
        <v>62</v>
      </c>
      <c r="B128" s="124">
        <v>6020510.0599999996</v>
      </c>
      <c r="C128" s="143">
        <v>6020510.0099999998</v>
      </c>
      <c r="D128" s="144">
        <v>0.61314271799999998</v>
      </c>
      <c r="E128" s="127">
        <v>9739</v>
      </c>
      <c r="F128" s="127">
        <v>3383</v>
      </c>
      <c r="G128" s="128">
        <v>3237</v>
      </c>
      <c r="H128" s="129"/>
      <c r="I128" s="130">
        <v>2.25</v>
      </c>
      <c r="J128" s="131">
        <f t="shared" si="63"/>
        <v>225</v>
      </c>
      <c r="K128" s="132">
        <v>5838</v>
      </c>
      <c r="L128" s="132">
        <v>6146</v>
      </c>
      <c r="M128" s="133">
        <f>E128*D128</f>
        <v>5971.3969306019999</v>
      </c>
      <c r="N128" s="134">
        <f t="shared" si="64"/>
        <v>-133.39693060199988</v>
      </c>
      <c r="O128" s="135">
        <f t="shared" si="65"/>
        <v>-2.2339317274048909E-2</v>
      </c>
      <c r="P128" s="136">
        <v>2599.1999999999998</v>
      </c>
      <c r="Q128" s="137">
        <v>1892</v>
      </c>
      <c r="R128" s="226">
        <f>F128*D128</f>
        <v>2074.2618149939999</v>
      </c>
      <c r="S128" s="127">
        <f t="shared" si="66"/>
        <v>-182.26181499399991</v>
      </c>
      <c r="T128" s="138">
        <f t="shared" si="67"/>
        <v>-8.7868278573371469E-2</v>
      </c>
      <c r="U128" s="132">
        <v>1884</v>
      </c>
      <c r="V128" s="133">
        <f>G128*D128</f>
        <v>1984.7429781659998</v>
      </c>
      <c r="W128" s="134">
        <f t="shared" si="68"/>
        <v>-100.74297816599983</v>
      </c>
      <c r="X128" s="135">
        <f t="shared" si="69"/>
        <v>-5.0758702398378708E-2</v>
      </c>
      <c r="Y128" s="139">
        <f t="shared" si="70"/>
        <v>8.3733333333333331</v>
      </c>
      <c r="Z128" s="140">
        <v>2835</v>
      </c>
      <c r="AA128" s="132">
        <v>2405</v>
      </c>
      <c r="AB128" s="132">
        <v>115</v>
      </c>
      <c r="AC128" s="134">
        <f t="shared" si="71"/>
        <v>2520</v>
      </c>
      <c r="AD128" s="135">
        <f t="shared" si="72"/>
        <v>0.88888888888888884</v>
      </c>
      <c r="AE128" s="141">
        <f t="shared" si="73"/>
        <v>1.1234209966822568</v>
      </c>
      <c r="AF128" s="132">
        <v>185</v>
      </c>
      <c r="AG128" s="135">
        <f t="shared" si="74"/>
        <v>6.5255731922398585E-2</v>
      </c>
      <c r="AH128" s="142">
        <f t="shared" si="75"/>
        <v>0.47974042568094061</v>
      </c>
      <c r="AI128" s="132">
        <v>65</v>
      </c>
      <c r="AJ128" s="132">
        <v>35</v>
      </c>
      <c r="AK128" s="134">
        <f t="shared" si="76"/>
        <v>100</v>
      </c>
      <c r="AL128" s="135">
        <f t="shared" si="77"/>
        <v>3.5273368606701938E-2</v>
      </c>
      <c r="AM128" s="142">
        <f t="shared" si="78"/>
        <v>0.56449131190010626</v>
      </c>
      <c r="AN128" s="132">
        <v>25</v>
      </c>
      <c r="AO128" s="123" t="s">
        <v>7</v>
      </c>
      <c r="AP128" s="77" t="s">
        <v>7</v>
      </c>
      <c r="AQ128" s="215" t="s">
        <v>44</v>
      </c>
    </row>
    <row r="129" spans="1:43" x14ac:dyDescent="0.2">
      <c r="A129" s="233"/>
      <c r="B129" s="124">
        <v>6020520.0199999996</v>
      </c>
      <c r="C129" s="125"/>
      <c r="D129" s="126"/>
      <c r="E129" s="127"/>
      <c r="F129" s="127"/>
      <c r="G129" s="128"/>
      <c r="H129" s="129">
        <v>466020520.01999998</v>
      </c>
      <c r="I129" s="130">
        <v>0.98</v>
      </c>
      <c r="J129" s="131">
        <f t="shared" si="63"/>
        <v>98</v>
      </c>
      <c r="K129" s="132">
        <v>1850</v>
      </c>
      <c r="L129" s="132">
        <v>1936</v>
      </c>
      <c r="M129" s="133">
        <v>2009</v>
      </c>
      <c r="N129" s="134">
        <f t="shared" si="64"/>
        <v>-159</v>
      </c>
      <c r="O129" s="135">
        <f t="shared" si="65"/>
        <v>-7.914385266301642E-2</v>
      </c>
      <c r="P129" s="136">
        <v>1879.7</v>
      </c>
      <c r="Q129" s="137">
        <v>719</v>
      </c>
      <c r="R129" s="226">
        <v>720</v>
      </c>
      <c r="S129" s="127">
        <f t="shared" si="66"/>
        <v>-1</v>
      </c>
      <c r="T129" s="138">
        <f t="shared" si="67"/>
        <v>-1.3888888888888889E-3</v>
      </c>
      <c r="U129" s="132">
        <v>706</v>
      </c>
      <c r="V129" s="133">
        <v>715</v>
      </c>
      <c r="W129" s="134">
        <f t="shared" si="68"/>
        <v>-9</v>
      </c>
      <c r="X129" s="135">
        <f t="shared" si="69"/>
        <v>-1.2587412587412588E-2</v>
      </c>
      <c r="Y129" s="139">
        <f t="shared" si="70"/>
        <v>7.204081632653061</v>
      </c>
      <c r="Z129" s="140">
        <v>1020</v>
      </c>
      <c r="AA129" s="132">
        <v>870</v>
      </c>
      <c r="AB129" s="132">
        <v>55</v>
      </c>
      <c r="AC129" s="134">
        <f t="shared" si="71"/>
        <v>925</v>
      </c>
      <c r="AD129" s="135">
        <f t="shared" si="72"/>
        <v>0.90686274509803921</v>
      </c>
      <c r="AE129" s="141">
        <f t="shared" si="73"/>
        <v>1.1461372300710526</v>
      </c>
      <c r="AF129" s="132">
        <v>45</v>
      </c>
      <c r="AG129" s="135">
        <f t="shared" si="74"/>
        <v>4.4117647058823532E-2</v>
      </c>
      <c r="AH129" s="142">
        <f t="shared" si="75"/>
        <v>0.32433961211577111</v>
      </c>
      <c r="AI129" s="132">
        <v>35</v>
      </c>
      <c r="AJ129" s="132">
        <v>0</v>
      </c>
      <c r="AK129" s="134">
        <f t="shared" si="76"/>
        <v>35</v>
      </c>
      <c r="AL129" s="135">
        <f t="shared" si="77"/>
        <v>3.4313725490196081E-2</v>
      </c>
      <c r="AM129" s="142">
        <f t="shared" si="78"/>
        <v>0.54913382767929464</v>
      </c>
      <c r="AN129" s="132">
        <v>15</v>
      </c>
      <c r="AO129" s="123" t="s">
        <v>7</v>
      </c>
      <c r="AP129" s="77" t="s">
        <v>7</v>
      </c>
    </row>
    <row r="130" spans="1:43" x14ac:dyDescent="0.2">
      <c r="A130" s="233"/>
      <c r="B130" s="124">
        <v>6020520.0300000003</v>
      </c>
      <c r="C130" s="125"/>
      <c r="D130" s="126"/>
      <c r="E130" s="127"/>
      <c r="F130" s="127"/>
      <c r="G130" s="128"/>
      <c r="H130" s="129">
        <v>466020520.02999997</v>
      </c>
      <c r="I130" s="130">
        <v>3.12</v>
      </c>
      <c r="J130" s="131">
        <f t="shared" ref="J130:J161" si="79">I130*100</f>
        <v>312</v>
      </c>
      <c r="K130" s="132">
        <v>5895</v>
      </c>
      <c r="L130" s="132">
        <v>5872</v>
      </c>
      <c r="M130" s="133">
        <v>6057</v>
      </c>
      <c r="N130" s="134">
        <f t="shared" si="64"/>
        <v>-162</v>
      </c>
      <c r="O130" s="135">
        <f t="shared" si="65"/>
        <v>-2.6745913818722138E-2</v>
      </c>
      <c r="P130" s="136">
        <v>1890.4</v>
      </c>
      <c r="Q130" s="137">
        <v>2350</v>
      </c>
      <c r="R130" s="226">
        <v>2305</v>
      </c>
      <c r="S130" s="127">
        <f t="shared" si="66"/>
        <v>45</v>
      </c>
      <c r="T130" s="138">
        <f t="shared" si="67"/>
        <v>1.9522776572668113E-2</v>
      </c>
      <c r="U130" s="132">
        <v>2331</v>
      </c>
      <c r="V130" s="133">
        <v>2280</v>
      </c>
      <c r="W130" s="134">
        <f t="shared" si="68"/>
        <v>51</v>
      </c>
      <c r="X130" s="135">
        <f t="shared" si="69"/>
        <v>2.2368421052631579E-2</v>
      </c>
      <c r="Y130" s="139">
        <f t="shared" si="70"/>
        <v>7.4711538461538458</v>
      </c>
      <c r="Z130" s="140">
        <v>2955</v>
      </c>
      <c r="AA130" s="132">
        <v>2260</v>
      </c>
      <c r="AB130" s="132">
        <v>145</v>
      </c>
      <c r="AC130" s="134">
        <f t="shared" si="71"/>
        <v>2405</v>
      </c>
      <c r="AD130" s="135">
        <f t="shared" si="72"/>
        <v>0.81387478849407779</v>
      </c>
      <c r="AE130" s="141">
        <f t="shared" si="73"/>
        <v>1.0286145293226503</v>
      </c>
      <c r="AF130" s="132">
        <v>430</v>
      </c>
      <c r="AG130" s="135">
        <f t="shared" si="74"/>
        <v>0.1455160744500846</v>
      </c>
      <c r="AH130" s="142">
        <f t="shared" si="75"/>
        <v>1.0697902152583356</v>
      </c>
      <c r="AI130" s="132">
        <v>65</v>
      </c>
      <c r="AJ130" s="132">
        <v>25</v>
      </c>
      <c r="AK130" s="134">
        <f t="shared" si="76"/>
        <v>90</v>
      </c>
      <c r="AL130" s="135">
        <f t="shared" si="77"/>
        <v>3.0456852791878174E-2</v>
      </c>
      <c r="AM130" s="142">
        <f t="shared" si="78"/>
        <v>0.4874110261634928</v>
      </c>
      <c r="AN130" s="132">
        <v>35</v>
      </c>
      <c r="AO130" s="123" t="s">
        <v>7</v>
      </c>
      <c r="AP130" s="77" t="s">
        <v>7</v>
      </c>
    </row>
    <row r="131" spans="1:43" x14ac:dyDescent="0.2">
      <c r="B131" s="54">
        <v>6020520.04</v>
      </c>
      <c r="H131" s="81">
        <v>466020520.04000002</v>
      </c>
      <c r="I131" s="67">
        <v>107.27</v>
      </c>
      <c r="J131" s="7">
        <f t="shared" si="79"/>
        <v>10727</v>
      </c>
      <c r="K131" s="68">
        <v>3579</v>
      </c>
      <c r="L131" s="68">
        <v>3215</v>
      </c>
      <c r="M131" s="69">
        <v>2726</v>
      </c>
      <c r="N131" s="8">
        <f t="shared" si="64"/>
        <v>853</v>
      </c>
      <c r="O131" s="11">
        <f t="shared" si="65"/>
        <v>0.31291269258987525</v>
      </c>
      <c r="P131" s="70">
        <v>33.4</v>
      </c>
      <c r="Q131" s="71">
        <v>1098</v>
      </c>
      <c r="R131" s="72">
        <v>733</v>
      </c>
      <c r="S131" s="63">
        <f t="shared" si="66"/>
        <v>365</v>
      </c>
      <c r="T131" s="73">
        <f t="shared" si="67"/>
        <v>0.49795361527967258</v>
      </c>
      <c r="U131" s="68">
        <v>1070</v>
      </c>
      <c r="V131" s="69">
        <v>724</v>
      </c>
      <c r="W131" s="8">
        <f t="shared" si="68"/>
        <v>346</v>
      </c>
      <c r="X131" s="11">
        <f t="shared" si="69"/>
        <v>0.47790055248618785</v>
      </c>
      <c r="Y131" s="5">
        <f t="shared" si="70"/>
        <v>9.9748298685559803E-2</v>
      </c>
      <c r="Z131" s="59">
        <v>1580</v>
      </c>
      <c r="AA131" s="58">
        <v>1400</v>
      </c>
      <c r="AB131" s="58">
        <v>95</v>
      </c>
      <c r="AC131" s="8">
        <f t="shared" si="71"/>
        <v>1495</v>
      </c>
      <c r="AD131" s="11">
        <f t="shared" si="72"/>
        <v>0.94620253164556967</v>
      </c>
      <c r="AE131" s="3">
        <f t="shared" si="73"/>
        <v>1.1958567650601082</v>
      </c>
      <c r="AF131" s="58">
        <v>10</v>
      </c>
      <c r="AG131" s="11">
        <f t="shared" si="74"/>
        <v>6.3291139240506328E-3</v>
      </c>
      <c r="AH131" s="4">
        <f t="shared" si="75"/>
        <v>4.6529733383697112E-2</v>
      </c>
      <c r="AI131" s="58">
        <v>50</v>
      </c>
      <c r="AJ131" s="58">
        <v>10</v>
      </c>
      <c r="AK131" s="8">
        <f t="shared" si="76"/>
        <v>60</v>
      </c>
      <c r="AL131" s="11">
        <f t="shared" si="77"/>
        <v>3.7974683544303799E-2</v>
      </c>
      <c r="AM131" s="4">
        <f t="shared" si="78"/>
        <v>0.60772134274815237</v>
      </c>
      <c r="AN131" s="58">
        <v>25</v>
      </c>
      <c r="AO131" s="60" t="s">
        <v>3</v>
      </c>
      <c r="AP131" s="258" t="s">
        <v>3</v>
      </c>
    </row>
    <row r="132" spans="1:43" x14ac:dyDescent="0.2">
      <c r="B132" s="54">
        <v>6020520.0499999998</v>
      </c>
      <c r="H132" s="81">
        <v>466020520.05000001</v>
      </c>
      <c r="I132" s="67">
        <v>27</v>
      </c>
      <c r="J132" s="7">
        <f t="shared" si="79"/>
        <v>2700</v>
      </c>
      <c r="K132" s="68">
        <v>667</v>
      </c>
      <c r="L132" s="68">
        <v>613</v>
      </c>
      <c r="M132" s="69">
        <v>545</v>
      </c>
      <c r="N132" s="8">
        <f t="shared" si="64"/>
        <v>122</v>
      </c>
      <c r="O132" s="11">
        <f t="shared" si="65"/>
        <v>0.22385321100917432</v>
      </c>
      <c r="P132" s="70">
        <v>24.7</v>
      </c>
      <c r="Q132" s="71">
        <v>224</v>
      </c>
      <c r="R132" s="72">
        <v>178</v>
      </c>
      <c r="S132" s="63">
        <f t="shared" si="66"/>
        <v>46</v>
      </c>
      <c r="T132" s="73">
        <f t="shared" si="67"/>
        <v>0.25842696629213485</v>
      </c>
      <c r="U132" s="68">
        <v>219</v>
      </c>
      <c r="V132" s="69">
        <v>179</v>
      </c>
      <c r="W132" s="8">
        <f t="shared" si="68"/>
        <v>40</v>
      </c>
      <c r="X132" s="11">
        <f t="shared" si="69"/>
        <v>0.22346368715083798</v>
      </c>
      <c r="Y132" s="5">
        <f t="shared" si="70"/>
        <v>8.1111111111111106E-2</v>
      </c>
      <c r="Z132" s="59">
        <v>270</v>
      </c>
      <c r="AA132" s="58">
        <v>240</v>
      </c>
      <c r="AB132" s="58">
        <v>15</v>
      </c>
      <c r="AC132" s="8">
        <f t="shared" si="71"/>
        <v>255</v>
      </c>
      <c r="AD132" s="11">
        <f t="shared" si="72"/>
        <v>0.94444444444444442</v>
      </c>
      <c r="AE132" s="3">
        <f t="shared" si="73"/>
        <v>1.193634808974898</v>
      </c>
      <c r="AF132" s="58">
        <v>0</v>
      </c>
      <c r="AG132" s="11">
        <f t="shared" si="74"/>
        <v>0</v>
      </c>
      <c r="AH132" s="4">
        <f t="shared" si="75"/>
        <v>0</v>
      </c>
      <c r="AI132" s="58">
        <v>0</v>
      </c>
      <c r="AJ132" s="58">
        <v>10</v>
      </c>
      <c r="AK132" s="8">
        <f t="shared" si="76"/>
        <v>10</v>
      </c>
      <c r="AL132" s="11">
        <f t="shared" si="77"/>
        <v>3.7037037037037035E-2</v>
      </c>
      <c r="AM132" s="4">
        <f t="shared" si="78"/>
        <v>0.59271587749511156</v>
      </c>
      <c r="AN132" s="58">
        <v>0</v>
      </c>
      <c r="AO132" s="60" t="s">
        <v>3</v>
      </c>
      <c r="AP132" s="258" t="s">
        <v>3</v>
      </c>
    </row>
    <row r="133" spans="1:43" x14ac:dyDescent="0.2">
      <c r="A133" s="233" t="s">
        <v>57</v>
      </c>
      <c r="B133" s="124">
        <v>6020521.0099999998</v>
      </c>
      <c r="C133" s="125"/>
      <c r="D133" s="126"/>
      <c r="E133" s="127"/>
      <c r="F133" s="127"/>
      <c r="G133" s="128"/>
      <c r="H133" s="129">
        <v>466020521.00999999</v>
      </c>
      <c r="I133" s="130">
        <v>3.46</v>
      </c>
      <c r="J133" s="131">
        <f t="shared" si="79"/>
        <v>346</v>
      </c>
      <c r="K133" s="132">
        <v>3819</v>
      </c>
      <c r="L133" s="132">
        <v>3964</v>
      </c>
      <c r="M133" s="133">
        <v>4087</v>
      </c>
      <c r="N133" s="134">
        <f t="shared" si="64"/>
        <v>-268</v>
      </c>
      <c r="O133" s="135">
        <f t="shared" si="65"/>
        <v>-6.5573770491803282E-2</v>
      </c>
      <c r="P133" s="136">
        <v>1104.8</v>
      </c>
      <c r="Q133" s="137">
        <v>1463</v>
      </c>
      <c r="R133" s="226">
        <v>1459</v>
      </c>
      <c r="S133" s="127">
        <f t="shared" si="66"/>
        <v>4</v>
      </c>
      <c r="T133" s="138">
        <f t="shared" si="67"/>
        <v>2.7416038382453737E-3</v>
      </c>
      <c r="U133" s="132">
        <v>1449</v>
      </c>
      <c r="V133" s="133">
        <v>1449</v>
      </c>
      <c r="W133" s="134">
        <f t="shared" si="68"/>
        <v>0</v>
      </c>
      <c r="X133" s="135">
        <f t="shared" si="69"/>
        <v>0</v>
      </c>
      <c r="Y133" s="139">
        <f t="shared" si="70"/>
        <v>4.1878612716763008</v>
      </c>
      <c r="Z133" s="140">
        <v>2085</v>
      </c>
      <c r="AA133" s="132">
        <v>1700</v>
      </c>
      <c r="AB133" s="132">
        <v>105</v>
      </c>
      <c r="AC133" s="134">
        <f t="shared" si="71"/>
        <v>1805</v>
      </c>
      <c r="AD133" s="135">
        <f t="shared" si="72"/>
        <v>0.86570743405275774</v>
      </c>
      <c r="AE133" s="141">
        <f t="shared" si="73"/>
        <v>1.0941231469486368</v>
      </c>
      <c r="AF133" s="132">
        <v>180</v>
      </c>
      <c r="AG133" s="135">
        <f t="shared" si="74"/>
        <v>8.6330935251798566E-2</v>
      </c>
      <c r="AH133" s="142">
        <f t="shared" si="75"/>
        <v>0.63467895320496215</v>
      </c>
      <c r="AI133" s="132">
        <v>50</v>
      </c>
      <c r="AJ133" s="132">
        <v>15</v>
      </c>
      <c r="AK133" s="134">
        <f t="shared" si="76"/>
        <v>65</v>
      </c>
      <c r="AL133" s="135">
        <f t="shared" si="77"/>
        <v>3.117505995203837E-2</v>
      </c>
      <c r="AM133" s="142">
        <f t="shared" si="78"/>
        <v>0.49890473141674857</v>
      </c>
      <c r="AN133" s="132">
        <v>25</v>
      </c>
      <c r="AO133" s="123" t="s">
        <v>7</v>
      </c>
      <c r="AP133" s="77" t="s">
        <v>7</v>
      </c>
      <c r="AQ133" s="215" t="s">
        <v>54</v>
      </c>
    </row>
    <row r="134" spans="1:43" x14ac:dyDescent="0.2">
      <c r="A134" s="233"/>
      <c r="B134" s="124">
        <v>6020521.0199999996</v>
      </c>
      <c r="C134" s="125"/>
      <c r="D134" s="126"/>
      <c r="E134" s="127"/>
      <c r="F134" s="127"/>
      <c r="G134" s="128"/>
      <c r="H134" s="129">
        <v>466020521.01999998</v>
      </c>
      <c r="I134" s="130">
        <v>2.71</v>
      </c>
      <c r="J134" s="131">
        <f t="shared" si="79"/>
        <v>271</v>
      </c>
      <c r="K134" s="132">
        <v>3202</v>
      </c>
      <c r="L134" s="132">
        <v>3225</v>
      </c>
      <c r="M134" s="133">
        <v>3348</v>
      </c>
      <c r="N134" s="134">
        <f t="shared" si="64"/>
        <v>-146</v>
      </c>
      <c r="O134" s="135">
        <f t="shared" si="65"/>
        <v>-4.3608124253285543E-2</v>
      </c>
      <c r="P134" s="136">
        <v>1183.7</v>
      </c>
      <c r="Q134" s="137">
        <v>1292</v>
      </c>
      <c r="R134" s="226">
        <v>1281</v>
      </c>
      <c r="S134" s="127">
        <f t="shared" si="66"/>
        <v>11</v>
      </c>
      <c r="T134" s="138">
        <f t="shared" si="67"/>
        <v>8.5870413739266207E-3</v>
      </c>
      <c r="U134" s="132">
        <v>1276</v>
      </c>
      <c r="V134" s="133">
        <v>1270</v>
      </c>
      <c r="W134" s="134">
        <f t="shared" si="68"/>
        <v>6</v>
      </c>
      <c r="X134" s="135">
        <f t="shared" si="69"/>
        <v>4.7244094488188976E-3</v>
      </c>
      <c r="Y134" s="139">
        <f t="shared" si="70"/>
        <v>4.7084870848708489</v>
      </c>
      <c r="Z134" s="140">
        <v>1420</v>
      </c>
      <c r="AA134" s="132">
        <v>1195</v>
      </c>
      <c r="AB134" s="132">
        <v>85</v>
      </c>
      <c r="AC134" s="134">
        <f t="shared" si="71"/>
        <v>1280</v>
      </c>
      <c r="AD134" s="135">
        <f t="shared" si="72"/>
        <v>0.90140845070422537</v>
      </c>
      <c r="AE134" s="141">
        <f t="shared" si="73"/>
        <v>1.1392438276214436</v>
      </c>
      <c r="AF134" s="132">
        <v>100</v>
      </c>
      <c r="AG134" s="135">
        <f t="shared" si="74"/>
        <v>7.0422535211267609E-2</v>
      </c>
      <c r="AH134" s="142">
        <f t="shared" si="75"/>
        <v>0.51772520243831999</v>
      </c>
      <c r="AI134" s="132">
        <v>10</v>
      </c>
      <c r="AJ134" s="132">
        <v>0</v>
      </c>
      <c r="AK134" s="134">
        <f t="shared" si="76"/>
        <v>10</v>
      </c>
      <c r="AL134" s="135">
        <f t="shared" si="77"/>
        <v>7.0422535211267607E-3</v>
      </c>
      <c r="AM134" s="142">
        <f t="shared" si="78"/>
        <v>0.11269949783357755</v>
      </c>
      <c r="AN134" s="132">
        <v>15</v>
      </c>
      <c r="AO134" s="123" t="s">
        <v>7</v>
      </c>
      <c r="AP134" s="77" t="s">
        <v>7</v>
      </c>
    </row>
    <row r="135" spans="1:43" x14ac:dyDescent="0.2">
      <c r="A135" s="233"/>
      <c r="B135" s="124">
        <v>6020522.0099999998</v>
      </c>
      <c r="C135" s="125"/>
      <c r="D135" s="126"/>
      <c r="E135" s="127"/>
      <c r="F135" s="127"/>
      <c r="G135" s="128"/>
      <c r="H135" s="129">
        <v>466020522.00999999</v>
      </c>
      <c r="I135" s="130">
        <v>2.77</v>
      </c>
      <c r="J135" s="131">
        <f t="shared" si="79"/>
        <v>277</v>
      </c>
      <c r="K135" s="132">
        <v>4948</v>
      </c>
      <c r="L135" s="132">
        <v>4900</v>
      </c>
      <c r="M135" s="133">
        <v>4977</v>
      </c>
      <c r="N135" s="134">
        <f t="shared" si="64"/>
        <v>-29</v>
      </c>
      <c r="O135" s="135">
        <f t="shared" si="65"/>
        <v>-5.8268032951577257E-3</v>
      </c>
      <c r="P135" s="136">
        <v>1788.7</v>
      </c>
      <c r="Q135" s="137">
        <v>2120</v>
      </c>
      <c r="R135" s="226">
        <v>2216</v>
      </c>
      <c r="S135" s="127">
        <f t="shared" si="66"/>
        <v>-96</v>
      </c>
      <c r="T135" s="138">
        <f t="shared" si="67"/>
        <v>-4.3321299638989168E-2</v>
      </c>
      <c r="U135" s="132">
        <v>2086</v>
      </c>
      <c r="V135" s="133">
        <v>2166</v>
      </c>
      <c r="W135" s="134">
        <f t="shared" si="68"/>
        <v>-80</v>
      </c>
      <c r="X135" s="135">
        <f t="shared" si="69"/>
        <v>-3.6934441366574332E-2</v>
      </c>
      <c r="Y135" s="139">
        <f t="shared" si="70"/>
        <v>7.5306859205776178</v>
      </c>
      <c r="Z135" s="140">
        <v>2350</v>
      </c>
      <c r="AA135" s="132">
        <v>1820</v>
      </c>
      <c r="AB135" s="132">
        <v>135</v>
      </c>
      <c r="AC135" s="134">
        <f t="shared" si="71"/>
        <v>1955</v>
      </c>
      <c r="AD135" s="135">
        <f t="shared" si="72"/>
        <v>0.83191489361702131</v>
      </c>
      <c r="AE135" s="141">
        <f t="shared" si="73"/>
        <v>1.0514144913098038</v>
      </c>
      <c r="AF135" s="132">
        <v>235</v>
      </c>
      <c r="AG135" s="135">
        <f t="shared" si="74"/>
        <v>0.1</v>
      </c>
      <c r="AH135" s="142">
        <f t="shared" si="75"/>
        <v>0.73516978746241446</v>
      </c>
      <c r="AI135" s="132">
        <v>75</v>
      </c>
      <c r="AJ135" s="132">
        <v>45</v>
      </c>
      <c r="AK135" s="134">
        <f t="shared" si="76"/>
        <v>120</v>
      </c>
      <c r="AL135" s="135">
        <f t="shared" si="77"/>
        <v>5.106382978723404E-2</v>
      </c>
      <c r="AM135" s="142">
        <f t="shared" si="78"/>
        <v>0.81719125237623891</v>
      </c>
      <c r="AN135" s="132">
        <v>45</v>
      </c>
      <c r="AO135" s="123" t="s">
        <v>7</v>
      </c>
      <c r="AP135" s="77" t="s">
        <v>7</v>
      </c>
    </row>
    <row r="136" spans="1:43" x14ac:dyDescent="0.2">
      <c r="A136" s="233" t="s">
        <v>53</v>
      </c>
      <c r="B136" s="124">
        <v>6020522.0199999996</v>
      </c>
      <c r="C136" s="125"/>
      <c r="D136" s="126"/>
      <c r="E136" s="127"/>
      <c r="F136" s="127"/>
      <c r="G136" s="128"/>
      <c r="H136" s="129">
        <v>466020522.01999998</v>
      </c>
      <c r="I136" s="130">
        <v>2.76</v>
      </c>
      <c r="J136" s="131">
        <f t="shared" si="79"/>
        <v>276</v>
      </c>
      <c r="K136" s="132">
        <v>4966</v>
      </c>
      <c r="L136" s="132">
        <v>5169</v>
      </c>
      <c r="M136" s="133">
        <v>5309</v>
      </c>
      <c r="N136" s="134">
        <f t="shared" si="64"/>
        <v>-343</v>
      </c>
      <c r="O136" s="135">
        <f t="shared" si="65"/>
        <v>-6.4607270672443026E-2</v>
      </c>
      <c r="P136" s="136">
        <v>1801.9</v>
      </c>
      <c r="Q136" s="137">
        <v>1978</v>
      </c>
      <c r="R136" s="226">
        <v>1954</v>
      </c>
      <c r="S136" s="127">
        <f t="shared" si="66"/>
        <v>24</v>
      </c>
      <c r="T136" s="138">
        <f t="shared" si="67"/>
        <v>1.2282497441146366E-2</v>
      </c>
      <c r="U136" s="132">
        <v>1965</v>
      </c>
      <c r="V136" s="133">
        <v>1939</v>
      </c>
      <c r="W136" s="134">
        <f t="shared" si="68"/>
        <v>26</v>
      </c>
      <c r="X136" s="135">
        <f t="shared" si="69"/>
        <v>1.3408973697782363E-2</v>
      </c>
      <c r="Y136" s="139">
        <f t="shared" si="70"/>
        <v>7.1195652173913047</v>
      </c>
      <c r="Z136" s="140">
        <v>2475</v>
      </c>
      <c r="AA136" s="132">
        <v>2050</v>
      </c>
      <c r="AB136" s="132">
        <v>110</v>
      </c>
      <c r="AC136" s="134">
        <f t="shared" si="71"/>
        <v>2160</v>
      </c>
      <c r="AD136" s="135">
        <f t="shared" si="72"/>
        <v>0.87272727272727268</v>
      </c>
      <c r="AE136" s="141">
        <f t="shared" si="73"/>
        <v>1.1029951603789432</v>
      </c>
      <c r="AF136" s="132">
        <v>180</v>
      </c>
      <c r="AG136" s="135">
        <f t="shared" si="74"/>
        <v>7.2727272727272724E-2</v>
      </c>
      <c r="AH136" s="142">
        <f t="shared" si="75"/>
        <v>0.53466893633630141</v>
      </c>
      <c r="AI136" s="132">
        <v>55</v>
      </c>
      <c r="AJ136" s="132">
        <v>45</v>
      </c>
      <c r="AK136" s="134">
        <f t="shared" si="76"/>
        <v>100</v>
      </c>
      <c r="AL136" s="135">
        <f t="shared" si="77"/>
        <v>4.0404040404040407E-2</v>
      </c>
      <c r="AM136" s="142">
        <f t="shared" si="78"/>
        <v>0.64659913908557631</v>
      </c>
      <c r="AN136" s="132">
        <v>35</v>
      </c>
      <c r="AO136" s="123" t="s">
        <v>7</v>
      </c>
      <c r="AP136" s="77" t="s">
        <v>7</v>
      </c>
      <c r="AQ136" s="215" t="s">
        <v>54</v>
      </c>
    </row>
    <row r="137" spans="1:43" x14ac:dyDescent="0.2">
      <c r="A137" s="234" t="s">
        <v>134</v>
      </c>
      <c r="B137" s="146">
        <v>6020530</v>
      </c>
      <c r="C137" s="147"/>
      <c r="D137" s="148"/>
      <c r="E137" s="149"/>
      <c r="F137" s="149"/>
      <c r="G137" s="150"/>
      <c r="H137" s="151">
        <v>466020530</v>
      </c>
      <c r="I137" s="152">
        <v>0.72</v>
      </c>
      <c r="J137" s="153">
        <f t="shared" si="79"/>
        <v>72</v>
      </c>
      <c r="K137" s="154">
        <v>1983</v>
      </c>
      <c r="L137" s="154">
        <v>1894</v>
      </c>
      <c r="M137" s="155">
        <v>1945</v>
      </c>
      <c r="N137" s="156">
        <f t="shared" si="64"/>
        <v>38</v>
      </c>
      <c r="O137" s="157">
        <f t="shared" si="65"/>
        <v>1.9537275064267352E-2</v>
      </c>
      <c r="P137" s="158">
        <v>2738.2</v>
      </c>
      <c r="Q137" s="159">
        <v>1013</v>
      </c>
      <c r="R137" s="227">
        <v>1018</v>
      </c>
      <c r="S137" s="149">
        <f t="shared" si="66"/>
        <v>-5</v>
      </c>
      <c r="T137" s="160">
        <f t="shared" si="67"/>
        <v>-4.911591355599214E-3</v>
      </c>
      <c r="U137" s="154">
        <v>996</v>
      </c>
      <c r="V137" s="155">
        <v>1006</v>
      </c>
      <c r="W137" s="156">
        <f t="shared" si="68"/>
        <v>-10</v>
      </c>
      <c r="X137" s="157">
        <f t="shared" si="69"/>
        <v>-9.9403578528827041E-3</v>
      </c>
      <c r="Y137" s="161">
        <f t="shared" si="70"/>
        <v>13.833333333333334</v>
      </c>
      <c r="Z137" s="162">
        <v>970</v>
      </c>
      <c r="AA137" s="154">
        <v>600</v>
      </c>
      <c r="AB137" s="154">
        <v>55</v>
      </c>
      <c r="AC137" s="156">
        <f t="shared" si="71"/>
        <v>655</v>
      </c>
      <c r="AD137" s="157">
        <f t="shared" si="72"/>
        <v>0.67525773195876293</v>
      </c>
      <c r="AE137" s="163">
        <f t="shared" si="73"/>
        <v>0.85342355353632804</v>
      </c>
      <c r="AF137" s="154">
        <v>210</v>
      </c>
      <c r="AG137" s="157">
        <f t="shared" si="74"/>
        <v>0.21649484536082475</v>
      </c>
      <c r="AH137" s="164">
        <f t="shared" si="75"/>
        <v>1.5916046945062581</v>
      </c>
      <c r="AI137" s="154">
        <v>30</v>
      </c>
      <c r="AJ137" s="154">
        <v>30</v>
      </c>
      <c r="AK137" s="156">
        <f t="shared" si="76"/>
        <v>60</v>
      </c>
      <c r="AL137" s="157">
        <f t="shared" si="77"/>
        <v>6.1855670103092786E-2</v>
      </c>
      <c r="AM137" s="164">
        <f t="shared" si="78"/>
        <v>0.98989662014647506</v>
      </c>
      <c r="AN137" s="154">
        <v>45</v>
      </c>
      <c r="AO137" s="145" t="s">
        <v>6</v>
      </c>
      <c r="AP137" s="77" t="s">
        <v>7</v>
      </c>
      <c r="AQ137" s="215" t="s">
        <v>136</v>
      </c>
    </row>
    <row r="138" spans="1:43" x14ac:dyDescent="0.2">
      <c r="A138" s="234" t="s">
        <v>135</v>
      </c>
      <c r="B138" s="146">
        <v>6020531</v>
      </c>
      <c r="C138" s="147"/>
      <c r="D138" s="148"/>
      <c r="E138" s="149"/>
      <c r="F138" s="149"/>
      <c r="G138" s="150"/>
      <c r="H138" s="151">
        <v>466020531</v>
      </c>
      <c r="I138" s="152">
        <v>1.6</v>
      </c>
      <c r="J138" s="153">
        <f t="shared" si="79"/>
        <v>160</v>
      </c>
      <c r="K138" s="154">
        <v>5652</v>
      </c>
      <c r="L138" s="154">
        <v>5456</v>
      </c>
      <c r="M138" s="155">
        <v>5412</v>
      </c>
      <c r="N138" s="156">
        <f t="shared" si="64"/>
        <v>240</v>
      </c>
      <c r="O138" s="157">
        <f t="shared" si="65"/>
        <v>4.4345898004434593E-2</v>
      </c>
      <c r="P138" s="158">
        <v>3529.6</v>
      </c>
      <c r="Q138" s="159">
        <v>2764</v>
      </c>
      <c r="R138" s="227">
        <v>2695</v>
      </c>
      <c r="S138" s="149">
        <f t="shared" si="66"/>
        <v>69</v>
      </c>
      <c r="T138" s="160">
        <f t="shared" si="67"/>
        <v>2.5602968460111317E-2</v>
      </c>
      <c r="U138" s="154">
        <v>2559</v>
      </c>
      <c r="V138" s="155">
        <v>2595</v>
      </c>
      <c r="W138" s="156">
        <f t="shared" si="68"/>
        <v>-36</v>
      </c>
      <c r="X138" s="157">
        <f t="shared" si="69"/>
        <v>-1.3872832369942197E-2</v>
      </c>
      <c r="Y138" s="161">
        <f t="shared" si="70"/>
        <v>15.99375</v>
      </c>
      <c r="Z138" s="162">
        <v>3160</v>
      </c>
      <c r="AA138" s="154">
        <v>1955</v>
      </c>
      <c r="AB138" s="154">
        <v>260</v>
      </c>
      <c r="AC138" s="156">
        <f t="shared" si="71"/>
        <v>2215</v>
      </c>
      <c r="AD138" s="157">
        <f t="shared" si="72"/>
        <v>0.70094936708860756</v>
      </c>
      <c r="AE138" s="163">
        <f t="shared" si="73"/>
        <v>0.88589389117329076</v>
      </c>
      <c r="AF138" s="154">
        <v>655</v>
      </c>
      <c r="AG138" s="157">
        <f t="shared" si="74"/>
        <v>0.20727848101265822</v>
      </c>
      <c r="AH138" s="164">
        <f t="shared" si="75"/>
        <v>1.5238487683160804</v>
      </c>
      <c r="AI138" s="154">
        <v>220</v>
      </c>
      <c r="AJ138" s="154">
        <v>45</v>
      </c>
      <c r="AK138" s="156">
        <f t="shared" si="76"/>
        <v>265</v>
      </c>
      <c r="AL138" s="157">
        <f t="shared" si="77"/>
        <v>8.3860759493670889E-2</v>
      </c>
      <c r="AM138" s="164">
        <f t="shared" si="78"/>
        <v>1.3420512985688364</v>
      </c>
      <c r="AN138" s="154">
        <v>35</v>
      </c>
      <c r="AO138" s="145" t="s">
        <v>6</v>
      </c>
      <c r="AP138" s="77" t="s">
        <v>7</v>
      </c>
      <c r="AQ138" s="215" t="s">
        <v>136</v>
      </c>
    </row>
    <row r="139" spans="1:43" x14ac:dyDescent="0.2">
      <c r="A139" s="233"/>
      <c r="B139" s="124">
        <v>6020532</v>
      </c>
      <c r="C139" s="125"/>
      <c r="D139" s="126"/>
      <c r="E139" s="127"/>
      <c r="F139" s="127"/>
      <c r="G139" s="128"/>
      <c r="H139" s="129">
        <v>466020532</v>
      </c>
      <c r="I139" s="130">
        <v>1.02</v>
      </c>
      <c r="J139" s="131">
        <f t="shared" si="79"/>
        <v>102</v>
      </c>
      <c r="K139" s="132">
        <v>923</v>
      </c>
      <c r="L139" s="132">
        <v>874</v>
      </c>
      <c r="M139" s="133">
        <v>928</v>
      </c>
      <c r="N139" s="134">
        <f t="shared" si="64"/>
        <v>-5</v>
      </c>
      <c r="O139" s="135">
        <f t="shared" si="65"/>
        <v>-5.387931034482759E-3</v>
      </c>
      <c r="P139" s="136">
        <v>906.8</v>
      </c>
      <c r="Q139" s="137">
        <v>407</v>
      </c>
      <c r="R139" s="226">
        <v>396</v>
      </c>
      <c r="S139" s="127">
        <f t="shared" si="66"/>
        <v>11</v>
      </c>
      <c r="T139" s="138">
        <f t="shared" si="67"/>
        <v>2.7777777777777776E-2</v>
      </c>
      <c r="U139" s="132">
        <v>380</v>
      </c>
      <c r="V139" s="133">
        <v>385</v>
      </c>
      <c r="W139" s="134">
        <f t="shared" si="68"/>
        <v>-5</v>
      </c>
      <c r="X139" s="135">
        <f t="shared" si="69"/>
        <v>-1.2987012987012988E-2</v>
      </c>
      <c r="Y139" s="139">
        <f t="shared" si="70"/>
        <v>3.7254901960784315</v>
      </c>
      <c r="Z139" s="140">
        <v>475</v>
      </c>
      <c r="AA139" s="132">
        <v>325</v>
      </c>
      <c r="AB139" s="132">
        <v>55</v>
      </c>
      <c r="AC139" s="134">
        <f t="shared" si="71"/>
        <v>380</v>
      </c>
      <c r="AD139" s="135">
        <f t="shared" si="72"/>
        <v>0.8</v>
      </c>
      <c r="AE139" s="141">
        <f t="shared" si="73"/>
        <v>1.0110788970140314</v>
      </c>
      <c r="AF139" s="132">
        <v>65</v>
      </c>
      <c r="AG139" s="135">
        <f t="shared" si="74"/>
        <v>0.1368421052631579</v>
      </c>
      <c r="AH139" s="142">
        <f t="shared" si="75"/>
        <v>1.0060218144222515</v>
      </c>
      <c r="AI139" s="132">
        <v>25</v>
      </c>
      <c r="AJ139" s="132">
        <v>10</v>
      </c>
      <c r="AK139" s="134">
        <f t="shared" si="76"/>
        <v>35</v>
      </c>
      <c r="AL139" s="135">
        <f t="shared" si="77"/>
        <v>7.3684210526315783E-2</v>
      </c>
      <c r="AM139" s="142">
        <f t="shared" si="78"/>
        <v>1.1791926404902744</v>
      </c>
      <c r="AN139" s="132">
        <v>0</v>
      </c>
      <c r="AO139" s="123" t="s">
        <v>7</v>
      </c>
      <c r="AP139" s="79" t="s">
        <v>5</v>
      </c>
    </row>
    <row r="140" spans="1:43" x14ac:dyDescent="0.2">
      <c r="A140" s="233"/>
      <c r="B140" s="124">
        <v>6020533</v>
      </c>
      <c r="C140" s="125"/>
      <c r="D140" s="126"/>
      <c r="E140" s="127"/>
      <c r="F140" s="127"/>
      <c r="G140" s="128"/>
      <c r="H140" s="129">
        <v>466020533</v>
      </c>
      <c r="I140" s="130">
        <v>1.74</v>
      </c>
      <c r="J140" s="131">
        <f t="shared" si="79"/>
        <v>174</v>
      </c>
      <c r="K140" s="132">
        <v>4315</v>
      </c>
      <c r="L140" s="132">
        <v>4069</v>
      </c>
      <c r="M140" s="133">
        <v>4296</v>
      </c>
      <c r="N140" s="134">
        <f t="shared" si="64"/>
        <v>19</v>
      </c>
      <c r="O140" s="135">
        <f t="shared" si="65"/>
        <v>4.4227188081936682E-3</v>
      </c>
      <c r="P140" s="136">
        <v>2480.6999999999998</v>
      </c>
      <c r="Q140" s="137">
        <v>1748</v>
      </c>
      <c r="R140" s="226">
        <v>1739</v>
      </c>
      <c r="S140" s="127">
        <f t="shared" si="66"/>
        <v>9</v>
      </c>
      <c r="T140" s="138">
        <f t="shared" si="67"/>
        <v>5.1753881541115581E-3</v>
      </c>
      <c r="U140" s="132">
        <v>1726</v>
      </c>
      <c r="V140" s="133">
        <v>1703</v>
      </c>
      <c r="W140" s="134">
        <f t="shared" si="68"/>
        <v>23</v>
      </c>
      <c r="X140" s="135">
        <f t="shared" si="69"/>
        <v>1.3505578391074574E-2</v>
      </c>
      <c r="Y140" s="139">
        <f t="shared" si="70"/>
        <v>9.9195402298850581</v>
      </c>
      <c r="Z140" s="140">
        <v>2290</v>
      </c>
      <c r="AA140" s="132">
        <v>1705</v>
      </c>
      <c r="AB140" s="132">
        <v>175</v>
      </c>
      <c r="AC140" s="134">
        <f t="shared" si="71"/>
        <v>1880</v>
      </c>
      <c r="AD140" s="135">
        <f t="shared" si="72"/>
        <v>0.82096069868995636</v>
      </c>
      <c r="AE140" s="141">
        <f t="shared" si="73"/>
        <v>1.0375700471541369</v>
      </c>
      <c r="AF140" s="132">
        <v>230</v>
      </c>
      <c r="AG140" s="135">
        <f t="shared" si="74"/>
        <v>0.10043668122270742</v>
      </c>
      <c r="AH140" s="142">
        <f t="shared" si="75"/>
        <v>0.73838013587928086</v>
      </c>
      <c r="AI140" s="132">
        <v>95</v>
      </c>
      <c r="AJ140" s="132">
        <v>50</v>
      </c>
      <c r="AK140" s="134">
        <f t="shared" si="76"/>
        <v>145</v>
      </c>
      <c r="AL140" s="135">
        <f t="shared" si="77"/>
        <v>6.3318777292576414E-2</v>
      </c>
      <c r="AM140" s="142">
        <f t="shared" si="78"/>
        <v>1.0133112054119482</v>
      </c>
      <c r="AN140" s="132">
        <v>30</v>
      </c>
      <c r="AO140" s="123" t="s">
        <v>7</v>
      </c>
      <c r="AP140" s="77" t="s">
        <v>7</v>
      </c>
    </row>
    <row r="141" spans="1:43" x14ac:dyDescent="0.2">
      <c r="A141" s="234" t="s">
        <v>149</v>
      </c>
      <c r="B141" s="146">
        <v>6020534</v>
      </c>
      <c r="C141" s="147"/>
      <c r="D141" s="148"/>
      <c r="E141" s="149"/>
      <c r="F141" s="149"/>
      <c r="G141" s="150"/>
      <c r="H141" s="151">
        <v>466020534</v>
      </c>
      <c r="I141" s="152">
        <v>1.04</v>
      </c>
      <c r="J141" s="153">
        <f t="shared" si="79"/>
        <v>104</v>
      </c>
      <c r="K141" s="154">
        <v>3833</v>
      </c>
      <c r="L141" s="154">
        <v>3566</v>
      </c>
      <c r="M141" s="155">
        <v>3627</v>
      </c>
      <c r="N141" s="156">
        <f t="shared" si="64"/>
        <v>206</v>
      </c>
      <c r="O141" s="157">
        <f t="shared" si="65"/>
        <v>5.6796250344637443E-2</v>
      </c>
      <c r="P141" s="158">
        <v>3689.8</v>
      </c>
      <c r="Q141" s="159">
        <v>1933</v>
      </c>
      <c r="R141" s="227">
        <v>1872</v>
      </c>
      <c r="S141" s="149">
        <f t="shared" si="66"/>
        <v>61</v>
      </c>
      <c r="T141" s="160">
        <f t="shared" si="67"/>
        <v>3.2585470085470088E-2</v>
      </c>
      <c r="U141" s="154">
        <v>1851</v>
      </c>
      <c r="V141" s="155">
        <v>1771</v>
      </c>
      <c r="W141" s="156">
        <f t="shared" si="68"/>
        <v>80</v>
      </c>
      <c r="X141" s="157">
        <f t="shared" si="69"/>
        <v>4.517221908526256E-2</v>
      </c>
      <c r="Y141" s="161">
        <f t="shared" si="70"/>
        <v>17.798076923076923</v>
      </c>
      <c r="Z141" s="162">
        <v>2065</v>
      </c>
      <c r="AA141" s="154">
        <v>1355</v>
      </c>
      <c r="AB141" s="154">
        <v>110</v>
      </c>
      <c r="AC141" s="156">
        <f t="shared" si="71"/>
        <v>1465</v>
      </c>
      <c r="AD141" s="157">
        <f t="shared" si="72"/>
        <v>0.70944309927360771</v>
      </c>
      <c r="AE141" s="163">
        <f t="shared" si="73"/>
        <v>0.89662868288471897</v>
      </c>
      <c r="AF141" s="154">
        <v>455</v>
      </c>
      <c r="AG141" s="157">
        <f t="shared" si="74"/>
        <v>0.22033898305084745</v>
      </c>
      <c r="AH141" s="164">
        <f t="shared" si="75"/>
        <v>1.6198656333917605</v>
      </c>
      <c r="AI141" s="154">
        <v>95</v>
      </c>
      <c r="AJ141" s="154">
        <v>35</v>
      </c>
      <c r="AK141" s="156">
        <f t="shared" si="76"/>
        <v>130</v>
      </c>
      <c r="AL141" s="157">
        <f t="shared" si="77"/>
        <v>6.2953995157384993E-2</v>
      </c>
      <c r="AM141" s="164">
        <f t="shared" si="78"/>
        <v>1.0074734770013762</v>
      </c>
      <c r="AN141" s="154">
        <v>15</v>
      </c>
      <c r="AO141" s="145" t="s">
        <v>6</v>
      </c>
      <c r="AP141" s="78" t="s">
        <v>6</v>
      </c>
      <c r="AQ141" s="215" t="s">
        <v>150</v>
      </c>
    </row>
    <row r="142" spans="1:43" x14ac:dyDescent="0.2">
      <c r="A142" s="233"/>
      <c r="B142" s="124">
        <v>6020535</v>
      </c>
      <c r="C142" s="125"/>
      <c r="D142" s="126"/>
      <c r="E142" s="127"/>
      <c r="F142" s="127"/>
      <c r="G142" s="128"/>
      <c r="H142" s="129">
        <v>466020535</v>
      </c>
      <c r="I142" s="130">
        <v>1.41</v>
      </c>
      <c r="J142" s="131">
        <f t="shared" si="79"/>
        <v>141</v>
      </c>
      <c r="K142" s="132">
        <v>4012</v>
      </c>
      <c r="L142" s="132">
        <v>3972</v>
      </c>
      <c r="M142" s="133">
        <v>3857</v>
      </c>
      <c r="N142" s="134">
        <f t="shared" si="64"/>
        <v>155</v>
      </c>
      <c r="O142" s="135">
        <f t="shared" si="65"/>
        <v>4.0186673580502978E-2</v>
      </c>
      <c r="P142" s="136">
        <v>2843.6</v>
      </c>
      <c r="Q142" s="137">
        <v>1702</v>
      </c>
      <c r="R142" s="226">
        <v>1731</v>
      </c>
      <c r="S142" s="127">
        <f t="shared" si="66"/>
        <v>-29</v>
      </c>
      <c r="T142" s="138">
        <f t="shared" si="67"/>
        <v>-1.6753321779318313E-2</v>
      </c>
      <c r="U142" s="132">
        <v>1689</v>
      </c>
      <c r="V142" s="133">
        <v>1716</v>
      </c>
      <c r="W142" s="134">
        <f t="shared" si="68"/>
        <v>-27</v>
      </c>
      <c r="X142" s="135">
        <f t="shared" si="69"/>
        <v>-1.5734265734265736E-2</v>
      </c>
      <c r="Y142" s="139">
        <f t="shared" si="70"/>
        <v>11.978723404255319</v>
      </c>
      <c r="Z142" s="140">
        <v>1980</v>
      </c>
      <c r="AA142" s="132">
        <v>1540</v>
      </c>
      <c r="AB142" s="132">
        <v>100</v>
      </c>
      <c r="AC142" s="134">
        <f t="shared" si="71"/>
        <v>1640</v>
      </c>
      <c r="AD142" s="135">
        <f t="shared" si="72"/>
        <v>0.82828282828282829</v>
      </c>
      <c r="AE142" s="141">
        <f t="shared" si="73"/>
        <v>1.0468241105448304</v>
      </c>
      <c r="AF142" s="132">
        <v>220</v>
      </c>
      <c r="AG142" s="135">
        <f t="shared" si="74"/>
        <v>0.1111111111111111</v>
      </c>
      <c r="AH142" s="142">
        <f t="shared" si="75"/>
        <v>0.81685531940268263</v>
      </c>
      <c r="AI142" s="132">
        <v>65</v>
      </c>
      <c r="AJ142" s="132">
        <v>25</v>
      </c>
      <c r="AK142" s="134">
        <f t="shared" si="76"/>
        <v>90</v>
      </c>
      <c r="AL142" s="135">
        <f t="shared" si="77"/>
        <v>4.5454545454545456E-2</v>
      </c>
      <c r="AM142" s="142">
        <f t="shared" si="78"/>
        <v>0.72742403147127332</v>
      </c>
      <c r="AN142" s="132">
        <v>25</v>
      </c>
      <c r="AO142" s="123" t="s">
        <v>7</v>
      </c>
      <c r="AP142" s="77" t="s">
        <v>7</v>
      </c>
    </row>
    <row r="143" spans="1:43" x14ac:dyDescent="0.2">
      <c r="A143" s="233"/>
      <c r="B143" s="124">
        <v>6020536</v>
      </c>
      <c r="C143" s="125"/>
      <c r="D143" s="126"/>
      <c r="E143" s="127"/>
      <c r="F143" s="127"/>
      <c r="G143" s="128"/>
      <c r="H143" s="129">
        <v>466020536</v>
      </c>
      <c r="I143" s="130">
        <v>4.2699999999999996</v>
      </c>
      <c r="J143" s="131">
        <f t="shared" si="79"/>
        <v>426.99999999999994</v>
      </c>
      <c r="K143" s="132">
        <v>7174</v>
      </c>
      <c r="L143" s="132">
        <v>7375</v>
      </c>
      <c r="M143" s="133">
        <v>6864</v>
      </c>
      <c r="N143" s="134">
        <f t="shared" si="64"/>
        <v>310</v>
      </c>
      <c r="O143" s="135">
        <f t="shared" si="65"/>
        <v>4.516317016317016E-2</v>
      </c>
      <c r="P143" s="136">
        <v>1681.2</v>
      </c>
      <c r="Q143" s="137">
        <v>3442</v>
      </c>
      <c r="R143" s="226">
        <v>3441</v>
      </c>
      <c r="S143" s="127">
        <f t="shared" si="66"/>
        <v>1</v>
      </c>
      <c r="T143" s="138">
        <f t="shared" si="67"/>
        <v>2.906131938390003E-4</v>
      </c>
      <c r="U143" s="132">
        <v>3321</v>
      </c>
      <c r="V143" s="133">
        <v>3346</v>
      </c>
      <c r="W143" s="134">
        <f t="shared" si="68"/>
        <v>-25</v>
      </c>
      <c r="X143" s="135">
        <f t="shared" si="69"/>
        <v>-7.4716078900179317E-3</v>
      </c>
      <c r="Y143" s="139">
        <f t="shared" si="70"/>
        <v>7.7775175644028112</v>
      </c>
      <c r="Z143" s="140">
        <v>3260</v>
      </c>
      <c r="AA143" s="132">
        <v>2345</v>
      </c>
      <c r="AB143" s="132">
        <v>230</v>
      </c>
      <c r="AC143" s="134">
        <f t="shared" si="71"/>
        <v>2575</v>
      </c>
      <c r="AD143" s="135">
        <f t="shared" si="72"/>
        <v>0.78987730061349692</v>
      </c>
      <c r="AE143" s="141">
        <f t="shared" si="73"/>
        <v>0.99828533735089353</v>
      </c>
      <c r="AF143" s="132">
        <v>410</v>
      </c>
      <c r="AG143" s="135">
        <f t="shared" si="74"/>
        <v>0.12576687116564417</v>
      </c>
      <c r="AH143" s="142">
        <f t="shared" si="75"/>
        <v>0.92460003944659475</v>
      </c>
      <c r="AI143" s="132">
        <v>175</v>
      </c>
      <c r="AJ143" s="132">
        <v>50</v>
      </c>
      <c r="AK143" s="134">
        <f t="shared" si="76"/>
        <v>225</v>
      </c>
      <c r="AL143" s="135">
        <f t="shared" si="77"/>
        <v>6.9018404907975464E-2</v>
      </c>
      <c r="AM143" s="142">
        <f t="shared" si="78"/>
        <v>1.1045242195652769</v>
      </c>
      <c r="AN143" s="132">
        <v>50</v>
      </c>
      <c r="AO143" s="123" t="s">
        <v>7</v>
      </c>
      <c r="AP143" s="77" t="s">
        <v>7</v>
      </c>
    </row>
    <row r="144" spans="1:43" x14ac:dyDescent="0.2">
      <c r="A144" s="233"/>
      <c r="B144" s="124">
        <v>6020537.0099999998</v>
      </c>
      <c r="C144" s="125"/>
      <c r="D144" s="126"/>
      <c r="E144" s="127"/>
      <c r="F144" s="127"/>
      <c r="G144" s="128"/>
      <c r="H144" s="129">
        <v>466020537.00999999</v>
      </c>
      <c r="I144" s="130">
        <v>1.95</v>
      </c>
      <c r="J144" s="131">
        <f t="shared" si="79"/>
        <v>195</v>
      </c>
      <c r="K144" s="132">
        <v>3121</v>
      </c>
      <c r="L144" s="132">
        <v>3009</v>
      </c>
      <c r="M144" s="133">
        <v>3025</v>
      </c>
      <c r="N144" s="134">
        <f t="shared" si="64"/>
        <v>96</v>
      </c>
      <c r="O144" s="135">
        <f t="shared" si="65"/>
        <v>3.1735537190082645E-2</v>
      </c>
      <c r="P144" s="136">
        <v>1598.1</v>
      </c>
      <c r="Q144" s="137">
        <v>1571</v>
      </c>
      <c r="R144" s="226">
        <v>1408</v>
      </c>
      <c r="S144" s="127">
        <f t="shared" si="66"/>
        <v>163</v>
      </c>
      <c r="T144" s="138">
        <f t="shared" si="67"/>
        <v>0.11576704545454546</v>
      </c>
      <c r="U144" s="132">
        <v>1527</v>
      </c>
      <c r="V144" s="133">
        <v>1382</v>
      </c>
      <c r="W144" s="134">
        <f t="shared" si="68"/>
        <v>145</v>
      </c>
      <c r="X144" s="135">
        <f t="shared" si="69"/>
        <v>0.10492040520984081</v>
      </c>
      <c r="Y144" s="139">
        <f t="shared" si="70"/>
        <v>7.8307692307692305</v>
      </c>
      <c r="Z144" s="140">
        <v>1290</v>
      </c>
      <c r="AA144" s="132">
        <v>930</v>
      </c>
      <c r="AB144" s="132">
        <v>95</v>
      </c>
      <c r="AC144" s="134">
        <f t="shared" si="71"/>
        <v>1025</v>
      </c>
      <c r="AD144" s="135">
        <f t="shared" si="72"/>
        <v>0.79457364341085268</v>
      </c>
      <c r="AE144" s="141">
        <f t="shared" si="73"/>
        <v>1.0042208037203313</v>
      </c>
      <c r="AF144" s="132">
        <v>155</v>
      </c>
      <c r="AG144" s="135">
        <f t="shared" si="74"/>
        <v>0.12015503875968993</v>
      </c>
      <c r="AH144" s="142">
        <f t="shared" si="75"/>
        <v>0.88334354307499408</v>
      </c>
      <c r="AI144" s="132">
        <v>45</v>
      </c>
      <c r="AJ144" s="132">
        <v>40</v>
      </c>
      <c r="AK144" s="134">
        <f t="shared" si="76"/>
        <v>85</v>
      </c>
      <c r="AL144" s="135">
        <f t="shared" si="77"/>
        <v>6.589147286821706E-2</v>
      </c>
      <c r="AM144" s="142">
        <f t="shared" si="78"/>
        <v>1.0544828983343264</v>
      </c>
      <c r="AN144" s="132">
        <v>25</v>
      </c>
      <c r="AO144" s="123" t="s">
        <v>7</v>
      </c>
      <c r="AP144" s="77" t="s">
        <v>7</v>
      </c>
    </row>
    <row r="145" spans="1:42" x14ac:dyDescent="0.2">
      <c r="A145" s="233"/>
      <c r="B145" s="124">
        <v>6020537.0199999996</v>
      </c>
      <c r="C145" s="125"/>
      <c r="D145" s="126"/>
      <c r="E145" s="127"/>
      <c r="F145" s="127"/>
      <c r="G145" s="128"/>
      <c r="H145" s="129">
        <v>466020537.01999998</v>
      </c>
      <c r="I145" s="130">
        <v>1.0900000000000001</v>
      </c>
      <c r="J145" s="131">
        <f t="shared" si="79"/>
        <v>109.00000000000001</v>
      </c>
      <c r="K145" s="132">
        <v>3164</v>
      </c>
      <c r="L145" s="132">
        <v>3189</v>
      </c>
      <c r="M145" s="133">
        <v>3257</v>
      </c>
      <c r="N145" s="134">
        <f t="shared" si="64"/>
        <v>-93</v>
      </c>
      <c r="O145" s="135">
        <f t="shared" si="65"/>
        <v>-2.8553883942278171E-2</v>
      </c>
      <c r="P145" s="136">
        <v>2892.7</v>
      </c>
      <c r="Q145" s="137">
        <v>1177</v>
      </c>
      <c r="R145" s="226">
        <v>1178</v>
      </c>
      <c r="S145" s="127">
        <f t="shared" si="66"/>
        <v>-1</v>
      </c>
      <c r="T145" s="138">
        <f t="shared" si="67"/>
        <v>-8.4889643463497452E-4</v>
      </c>
      <c r="U145" s="132">
        <v>1169</v>
      </c>
      <c r="V145" s="133">
        <v>1174</v>
      </c>
      <c r="W145" s="134">
        <f t="shared" si="68"/>
        <v>-5</v>
      </c>
      <c r="X145" s="135">
        <f t="shared" si="69"/>
        <v>-4.2589437819420782E-3</v>
      </c>
      <c r="Y145" s="139">
        <f t="shared" si="70"/>
        <v>10.724770642201834</v>
      </c>
      <c r="Z145" s="140">
        <v>1530</v>
      </c>
      <c r="AA145" s="132">
        <v>1290</v>
      </c>
      <c r="AB145" s="132">
        <v>110</v>
      </c>
      <c r="AC145" s="134">
        <f t="shared" si="71"/>
        <v>1400</v>
      </c>
      <c r="AD145" s="135">
        <f t="shared" si="72"/>
        <v>0.91503267973856206</v>
      </c>
      <c r="AE145" s="141">
        <f t="shared" si="73"/>
        <v>1.1564627907023233</v>
      </c>
      <c r="AF145" s="132">
        <v>100</v>
      </c>
      <c r="AG145" s="135">
        <f t="shared" si="74"/>
        <v>6.535947712418301E-2</v>
      </c>
      <c r="AH145" s="142">
        <f t="shared" si="75"/>
        <v>0.4805031290604016</v>
      </c>
      <c r="AI145" s="132">
        <v>0</v>
      </c>
      <c r="AJ145" s="132">
        <v>15</v>
      </c>
      <c r="AK145" s="134">
        <f t="shared" si="76"/>
        <v>15</v>
      </c>
      <c r="AL145" s="135">
        <f t="shared" si="77"/>
        <v>9.8039215686274508E-3</v>
      </c>
      <c r="AM145" s="142">
        <f t="shared" si="78"/>
        <v>0.15689537933694128</v>
      </c>
      <c r="AN145" s="132">
        <v>10</v>
      </c>
      <c r="AO145" s="123" t="s">
        <v>7</v>
      </c>
      <c r="AP145" s="77" t="s">
        <v>7</v>
      </c>
    </row>
    <row r="146" spans="1:42" x14ac:dyDescent="0.2">
      <c r="A146" s="233"/>
      <c r="B146" s="124">
        <v>6020537.0300000003</v>
      </c>
      <c r="C146" s="125"/>
      <c r="D146" s="126"/>
      <c r="E146" s="127"/>
      <c r="F146" s="127"/>
      <c r="G146" s="128"/>
      <c r="H146" s="129">
        <v>466020537.02999997</v>
      </c>
      <c r="I146" s="130">
        <v>1.06</v>
      </c>
      <c r="J146" s="131">
        <f t="shared" si="79"/>
        <v>106</v>
      </c>
      <c r="K146" s="132">
        <v>2581</v>
      </c>
      <c r="L146" s="132">
        <v>2532</v>
      </c>
      <c r="M146" s="133">
        <v>2573</v>
      </c>
      <c r="N146" s="134">
        <f t="shared" si="64"/>
        <v>8</v>
      </c>
      <c r="O146" s="135">
        <f t="shared" si="65"/>
        <v>3.1092110376991838E-3</v>
      </c>
      <c r="P146" s="136">
        <v>2438.4</v>
      </c>
      <c r="Q146" s="137">
        <v>1049</v>
      </c>
      <c r="R146" s="226">
        <v>1051</v>
      </c>
      <c r="S146" s="127">
        <f t="shared" si="66"/>
        <v>-2</v>
      </c>
      <c r="T146" s="138">
        <f t="shared" si="67"/>
        <v>-1.9029495718363464E-3</v>
      </c>
      <c r="U146" s="132">
        <v>1046</v>
      </c>
      <c r="V146" s="133">
        <v>1041</v>
      </c>
      <c r="W146" s="134">
        <f t="shared" si="68"/>
        <v>5</v>
      </c>
      <c r="X146" s="135">
        <f t="shared" si="69"/>
        <v>4.8030739673390974E-3</v>
      </c>
      <c r="Y146" s="139">
        <f t="shared" si="70"/>
        <v>9.8679245283018862</v>
      </c>
      <c r="Z146" s="140">
        <v>1310</v>
      </c>
      <c r="AA146" s="132">
        <v>1015</v>
      </c>
      <c r="AB146" s="132">
        <v>80</v>
      </c>
      <c r="AC146" s="134">
        <f t="shared" si="71"/>
        <v>1095</v>
      </c>
      <c r="AD146" s="135">
        <f t="shared" si="72"/>
        <v>0.83587786259541985</v>
      </c>
      <c r="AE146" s="141">
        <f t="shared" si="73"/>
        <v>1.0564230841892788</v>
      </c>
      <c r="AF146" s="132">
        <v>165</v>
      </c>
      <c r="AG146" s="135">
        <f t="shared" si="74"/>
        <v>0.12595419847328243</v>
      </c>
      <c r="AH146" s="142">
        <f t="shared" si="75"/>
        <v>0.92597721321601811</v>
      </c>
      <c r="AI146" s="132">
        <v>30</v>
      </c>
      <c r="AJ146" s="132">
        <v>10</v>
      </c>
      <c r="AK146" s="134">
        <f t="shared" si="76"/>
        <v>40</v>
      </c>
      <c r="AL146" s="135">
        <f t="shared" si="77"/>
        <v>3.0534351145038167E-2</v>
      </c>
      <c r="AM146" s="142">
        <f t="shared" si="78"/>
        <v>0.48865125778222934</v>
      </c>
      <c r="AN146" s="132">
        <v>10</v>
      </c>
      <c r="AO146" s="123" t="s">
        <v>7</v>
      </c>
      <c r="AP146" s="77" t="s">
        <v>7</v>
      </c>
    </row>
    <row r="147" spans="1:42" x14ac:dyDescent="0.2">
      <c r="A147" s="233"/>
      <c r="B147" s="124">
        <v>6020538</v>
      </c>
      <c r="C147" s="125"/>
      <c r="D147" s="126"/>
      <c r="E147" s="127"/>
      <c r="F147" s="127"/>
      <c r="G147" s="128"/>
      <c r="H147" s="129">
        <v>466020538</v>
      </c>
      <c r="I147" s="130">
        <v>1.54</v>
      </c>
      <c r="J147" s="131">
        <f t="shared" si="79"/>
        <v>154</v>
      </c>
      <c r="K147" s="132">
        <v>2149</v>
      </c>
      <c r="L147" s="132">
        <v>2128</v>
      </c>
      <c r="M147" s="133">
        <v>2152</v>
      </c>
      <c r="N147" s="134">
        <f t="shared" si="64"/>
        <v>-3</v>
      </c>
      <c r="O147" s="135">
        <f t="shared" si="65"/>
        <v>-1.3940520446096654E-3</v>
      </c>
      <c r="P147" s="136">
        <v>1396</v>
      </c>
      <c r="Q147" s="137">
        <v>919</v>
      </c>
      <c r="R147" s="226">
        <v>898</v>
      </c>
      <c r="S147" s="127">
        <f t="shared" si="66"/>
        <v>21</v>
      </c>
      <c r="T147" s="138">
        <f t="shared" si="67"/>
        <v>2.3385300668151449E-2</v>
      </c>
      <c r="U147" s="132">
        <v>908</v>
      </c>
      <c r="V147" s="133">
        <v>882</v>
      </c>
      <c r="W147" s="134">
        <f t="shared" si="68"/>
        <v>26</v>
      </c>
      <c r="X147" s="135">
        <f t="shared" si="69"/>
        <v>2.9478458049886622E-2</v>
      </c>
      <c r="Y147" s="139">
        <f t="shared" si="70"/>
        <v>5.8961038961038961</v>
      </c>
      <c r="Z147" s="140">
        <v>1060</v>
      </c>
      <c r="AA147" s="132">
        <v>800</v>
      </c>
      <c r="AB147" s="132">
        <v>60</v>
      </c>
      <c r="AC147" s="134">
        <f t="shared" si="71"/>
        <v>860</v>
      </c>
      <c r="AD147" s="135">
        <f t="shared" si="72"/>
        <v>0.81132075471698117</v>
      </c>
      <c r="AE147" s="141">
        <f t="shared" si="73"/>
        <v>1.0253866172547959</v>
      </c>
      <c r="AF147" s="132">
        <v>115</v>
      </c>
      <c r="AG147" s="135">
        <f t="shared" si="74"/>
        <v>0.10849056603773585</v>
      </c>
      <c r="AH147" s="142">
        <f t="shared" si="75"/>
        <v>0.79758986375639307</v>
      </c>
      <c r="AI147" s="132">
        <v>55</v>
      </c>
      <c r="AJ147" s="132">
        <v>15</v>
      </c>
      <c r="AK147" s="134">
        <f t="shared" si="76"/>
        <v>70</v>
      </c>
      <c r="AL147" s="135">
        <f t="shared" si="77"/>
        <v>6.6037735849056603E-2</v>
      </c>
      <c r="AM147" s="142">
        <f t="shared" si="78"/>
        <v>1.0568235928922272</v>
      </c>
      <c r="AN147" s="132">
        <v>20</v>
      </c>
      <c r="AO147" s="123" t="s">
        <v>7</v>
      </c>
      <c r="AP147" s="77" t="s">
        <v>7</v>
      </c>
    </row>
    <row r="148" spans="1:42" x14ac:dyDescent="0.2">
      <c r="A148" s="233"/>
      <c r="B148" s="124">
        <v>6020539.0099999998</v>
      </c>
      <c r="C148" s="125"/>
      <c r="D148" s="126"/>
      <c r="E148" s="127"/>
      <c r="F148" s="127"/>
      <c r="G148" s="128"/>
      <c r="H148" s="129">
        <v>466020539.00999999</v>
      </c>
      <c r="I148" s="130">
        <v>18.63</v>
      </c>
      <c r="J148" s="131">
        <f t="shared" si="79"/>
        <v>1863</v>
      </c>
      <c r="K148" s="132">
        <v>3341</v>
      </c>
      <c r="L148" s="132">
        <v>3171</v>
      </c>
      <c r="M148" s="133">
        <v>2897</v>
      </c>
      <c r="N148" s="134">
        <f t="shared" si="64"/>
        <v>444</v>
      </c>
      <c r="O148" s="135">
        <f t="shared" si="65"/>
        <v>0.15326199516741457</v>
      </c>
      <c r="P148" s="136">
        <v>179.3</v>
      </c>
      <c r="Q148" s="137">
        <v>1321</v>
      </c>
      <c r="R148" s="226">
        <v>1162</v>
      </c>
      <c r="S148" s="127">
        <f t="shared" si="66"/>
        <v>159</v>
      </c>
      <c r="T148" s="138">
        <f t="shared" si="67"/>
        <v>0.13683304647160069</v>
      </c>
      <c r="U148" s="132">
        <v>1310</v>
      </c>
      <c r="V148" s="133">
        <v>1146</v>
      </c>
      <c r="W148" s="134">
        <f t="shared" si="68"/>
        <v>164</v>
      </c>
      <c r="X148" s="135">
        <f t="shared" si="69"/>
        <v>0.14310645724258289</v>
      </c>
      <c r="Y148" s="139">
        <f t="shared" si="70"/>
        <v>0.70316693505099304</v>
      </c>
      <c r="Z148" s="140">
        <v>1810</v>
      </c>
      <c r="AA148" s="132">
        <v>1485</v>
      </c>
      <c r="AB148" s="132">
        <v>100</v>
      </c>
      <c r="AC148" s="134">
        <f t="shared" si="71"/>
        <v>1585</v>
      </c>
      <c r="AD148" s="135">
        <f t="shared" si="72"/>
        <v>0.87569060773480667</v>
      </c>
      <c r="AE148" s="141">
        <f t="shared" si="73"/>
        <v>1.1067403672425689</v>
      </c>
      <c r="AF148" s="132">
        <v>130</v>
      </c>
      <c r="AG148" s="135">
        <f t="shared" si="74"/>
        <v>7.18232044198895E-2</v>
      </c>
      <c r="AH148" s="142">
        <f t="shared" si="75"/>
        <v>0.52802249928239708</v>
      </c>
      <c r="AI148" s="132">
        <v>60</v>
      </c>
      <c r="AJ148" s="132">
        <v>10</v>
      </c>
      <c r="AK148" s="134">
        <f t="shared" si="76"/>
        <v>70</v>
      </c>
      <c r="AL148" s="135">
        <f t="shared" si="77"/>
        <v>3.8674033149171269E-2</v>
      </c>
      <c r="AM148" s="142">
        <f t="shared" si="78"/>
        <v>0.61891326434572425</v>
      </c>
      <c r="AN148" s="132">
        <v>25</v>
      </c>
      <c r="AO148" s="123" t="s">
        <v>7</v>
      </c>
      <c r="AP148" s="77" t="s">
        <v>7</v>
      </c>
    </row>
    <row r="149" spans="1:42" x14ac:dyDescent="0.2">
      <c r="A149" s="233"/>
      <c r="B149" s="124">
        <v>6020539.0199999996</v>
      </c>
      <c r="C149" s="125"/>
      <c r="D149" s="126"/>
      <c r="E149" s="127"/>
      <c r="F149" s="127"/>
      <c r="G149" s="128"/>
      <c r="H149" s="129">
        <v>466020539.01999998</v>
      </c>
      <c r="I149" s="130">
        <v>1.28</v>
      </c>
      <c r="J149" s="131">
        <f t="shared" si="79"/>
        <v>128</v>
      </c>
      <c r="K149" s="132">
        <v>3967</v>
      </c>
      <c r="L149" s="132">
        <v>4110</v>
      </c>
      <c r="M149" s="133">
        <v>4129</v>
      </c>
      <c r="N149" s="134">
        <f t="shared" si="64"/>
        <v>-162</v>
      </c>
      <c r="O149" s="135">
        <f t="shared" si="65"/>
        <v>-3.9234681520949381E-2</v>
      </c>
      <c r="P149" s="136">
        <v>3092.9</v>
      </c>
      <c r="Q149" s="137">
        <v>1742</v>
      </c>
      <c r="R149" s="226">
        <v>1752</v>
      </c>
      <c r="S149" s="127">
        <f t="shared" si="66"/>
        <v>-10</v>
      </c>
      <c r="T149" s="138">
        <f t="shared" si="67"/>
        <v>-5.7077625570776253E-3</v>
      </c>
      <c r="U149" s="132">
        <v>1698</v>
      </c>
      <c r="V149" s="133">
        <v>1702</v>
      </c>
      <c r="W149" s="134">
        <f t="shared" si="68"/>
        <v>-4</v>
      </c>
      <c r="X149" s="135">
        <f t="shared" si="69"/>
        <v>-2.3501762632197414E-3</v>
      </c>
      <c r="Y149" s="139">
        <f t="shared" si="70"/>
        <v>13.265625</v>
      </c>
      <c r="Z149" s="140">
        <v>1820</v>
      </c>
      <c r="AA149" s="132">
        <v>1315</v>
      </c>
      <c r="AB149" s="132">
        <v>95</v>
      </c>
      <c r="AC149" s="134">
        <f t="shared" si="71"/>
        <v>1410</v>
      </c>
      <c r="AD149" s="135">
        <f t="shared" si="72"/>
        <v>0.77472527472527475</v>
      </c>
      <c r="AE149" s="141">
        <f t="shared" si="73"/>
        <v>0.97913547032265391</v>
      </c>
      <c r="AF149" s="132">
        <v>295</v>
      </c>
      <c r="AG149" s="135">
        <f t="shared" si="74"/>
        <v>0.16208791208791209</v>
      </c>
      <c r="AH149" s="142">
        <f t="shared" si="75"/>
        <v>1.1916213587989686</v>
      </c>
      <c r="AI149" s="132">
        <v>95</v>
      </c>
      <c r="AJ149" s="132">
        <v>10</v>
      </c>
      <c r="AK149" s="134">
        <f t="shared" si="76"/>
        <v>105</v>
      </c>
      <c r="AL149" s="135">
        <f t="shared" si="77"/>
        <v>5.7692307692307696E-2</v>
      </c>
      <c r="AM149" s="142">
        <f t="shared" si="78"/>
        <v>0.92326896302123151</v>
      </c>
      <c r="AN149" s="132">
        <v>15</v>
      </c>
      <c r="AO149" s="123" t="s">
        <v>7</v>
      </c>
      <c r="AP149" s="77" t="s">
        <v>7</v>
      </c>
    </row>
    <row r="150" spans="1:42" x14ac:dyDescent="0.2">
      <c r="A150" s="233"/>
      <c r="B150" s="124">
        <v>6020540.0099999998</v>
      </c>
      <c r="C150" s="125"/>
      <c r="D150" s="126"/>
      <c r="E150" s="127"/>
      <c r="F150" s="127"/>
      <c r="G150" s="128"/>
      <c r="H150" s="129">
        <v>466020540.00999999</v>
      </c>
      <c r="I150" s="130">
        <v>0.81</v>
      </c>
      <c r="J150" s="131">
        <f t="shared" si="79"/>
        <v>81</v>
      </c>
      <c r="K150" s="132">
        <v>2090</v>
      </c>
      <c r="L150" s="132">
        <v>2115</v>
      </c>
      <c r="M150" s="133">
        <v>2078</v>
      </c>
      <c r="N150" s="134">
        <f t="shared" si="64"/>
        <v>12</v>
      </c>
      <c r="O150" s="135">
        <f t="shared" si="65"/>
        <v>5.7747834456207889E-3</v>
      </c>
      <c r="P150" s="136">
        <v>2576.4</v>
      </c>
      <c r="Q150" s="137">
        <v>773</v>
      </c>
      <c r="R150" s="226">
        <v>773</v>
      </c>
      <c r="S150" s="127">
        <f t="shared" si="66"/>
        <v>0</v>
      </c>
      <c r="T150" s="138">
        <f t="shared" si="67"/>
        <v>0</v>
      </c>
      <c r="U150" s="132">
        <v>772</v>
      </c>
      <c r="V150" s="133">
        <v>769</v>
      </c>
      <c r="W150" s="134">
        <f t="shared" si="68"/>
        <v>3</v>
      </c>
      <c r="X150" s="135">
        <f t="shared" si="69"/>
        <v>3.9011703511053317E-3</v>
      </c>
      <c r="Y150" s="139">
        <f t="shared" si="70"/>
        <v>9.5308641975308639</v>
      </c>
      <c r="Z150" s="140">
        <v>995</v>
      </c>
      <c r="AA150" s="132">
        <v>785</v>
      </c>
      <c r="AB150" s="132">
        <v>50</v>
      </c>
      <c r="AC150" s="134">
        <f t="shared" si="71"/>
        <v>835</v>
      </c>
      <c r="AD150" s="135">
        <f t="shared" si="72"/>
        <v>0.83919597989949746</v>
      </c>
      <c r="AE150" s="141">
        <f t="shared" si="73"/>
        <v>1.0606166821692413</v>
      </c>
      <c r="AF150" s="132">
        <v>95</v>
      </c>
      <c r="AG150" s="135">
        <f t="shared" si="74"/>
        <v>9.5477386934673364E-2</v>
      </c>
      <c r="AH150" s="142">
        <f t="shared" si="75"/>
        <v>0.70192090260230522</v>
      </c>
      <c r="AI150" s="132">
        <v>35</v>
      </c>
      <c r="AJ150" s="132">
        <v>20</v>
      </c>
      <c r="AK150" s="134">
        <f t="shared" si="76"/>
        <v>55</v>
      </c>
      <c r="AL150" s="135">
        <f t="shared" si="77"/>
        <v>5.5276381909547742E-2</v>
      </c>
      <c r="AM150" s="142">
        <f t="shared" si="78"/>
        <v>0.88460610862335753</v>
      </c>
      <c r="AN150" s="132">
        <v>20</v>
      </c>
      <c r="AO150" s="123" t="s">
        <v>7</v>
      </c>
      <c r="AP150" s="77" t="s">
        <v>7</v>
      </c>
    </row>
    <row r="151" spans="1:42" x14ac:dyDescent="0.2">
      <c r="A151" s="233"/>
      <c r="B151" s="124">
        <v>6020540.0199999996</v>
      </c>
      <c r="C151" s="125"/>
      <c r="D151" s="126"/>
      <c r="E151" s="127"/>
      <c r="F151" s="127"/>
      <c r="G151" s="128"/>
      <c r="H151" s="129">
        <v>466020540.01999998</v>
      </c>
      <c r="I151" s="130">
        <v>1.1000000000000001</v>
      </c>
      <c r="J151" s="131">
        <f t="shared" si="79"/>
        <v>110.00000000000001</v>
      </c>
      <c r="K151" s="132">
        <v>3457</v>
      </c>
      <c r="L151" s="132">
        <v>3437</v>
      </c>
      <c r="M151" s="133">
        <v>3465</v>
      </c>
      <c r="N151" s="134">
        <f t="shared" si="64"/>
        <v>-8</v>
      </c>
      <c r="O151" s="135">
        <f t="shared" si="65"/>
        <v>-2.3088023088023088E-3</v>
      </c>
      <c r="P151" s="136">
        <v>3136.5</v>
      </c>
      <c r="Q151" s="137">
        <v>1501</v>
      </c>
      <c r="R151" s="226">
        <v>1501</v>
      </c>
      <c r="S151" s="127">
        <f t="shared" si="66"/>
        <v>0</v>
      </c>
      <c r="T151" s="138">
        <f t="shared" si="67"/>
        <v>0</v>
      </c>
      <c r="U151" s="132">
        <v>1473</v>
      </c>
      <c r="V151" s="133">
        <v>1482</v>
      </c>
      <c r="W151" s="134">
        <f t="shared" si="68"/>
        <v>-9</v>
      </c>
      <c r="X151" s="135">
        <f t="shared" si="69"/>
        <v>-6.0728744939271256E-3</v>
      </c>
      <c r="Y151" s="139">
        <f t="shared" si="70"/>
        <v>13.390909090909089</v>
      </c>
      <c r="Z151" s="140">
        <v>1930</v>
      </c>
      <c r="AA151" s="132">
        <v>1325</v>
      </c>
      <c r="AB151" s="132">
        <v>160</v>
      </c>
      <c r="AC151" s="134">
        <f t="shared" si="71"/>
        <v>1485</v>
      </c>
      <c r="AD151" s="135">
        <f t="shared" si="72"/>
        <v>0.76943005181347146</v>
      </c>
      <c r="AE151" s="141">
        <f t="shared" si="73"/>
        <v>0.97244311014626705</v>
      </c>
      <c r="AF151" s="132">
        <v>265</v>
      </c>
      <c r="AG151" s="135">
        <f t="shared" si="74"/>
        <v>0.13730569948186527</v>
      </c>
      <c r="AH151" s="142">
        <f t="shared" si="75"/>
        <v>1.0094300190546104</v>
      </c>
      <c r="AI151" s="132">
        <v>160</v>
      </c>
      <c r="AJ151" s="132">
        <v>10</v>
      </c>
      <c r="AK151" s="134">
        <f t="shared" si="76"/>
        <v>170</v>
      </c>
      <c r="AL151" s="135">
        <f t="shared" si="77"/>
        <v>8.8082901554404139E-2</v>
      </c>
      <c r="AM151" s="142">
        <f t="shared" si="78"/>
        <v>1.4096196257526228</v>
      </c>
      <c r="AN151" s="132">
        <v>10</v>
      </c>
      <c r="AO151" s="123" t="s">
        <v>7</v>
      </c>
      <c r="AP151" s="77" t="s">
        <v>7</v>
      </c>
    </row>
    <row r="152" spans="1:42" x14ac:dyDescent="0.2">
      <c r="A152" s="233"/>
      <c r="B152" s="124">
        <v>6020540.0300000003</v>
      </c>
      <c r="C152" s="125"/>
      <c r="D152" s="126"/>
      <c r="E152" s="127"/>
      <c r="F152" s="127"/>
      <c r="G152" s="128"/>
      <c r="H152" s="129">
        <v>466020540.02999997</v>
      </c>
      <c r="I152" s="130">
        <v>1.67</v>
      </c>
      <c r="J152" s="131">
        <f t="shared" si="79"/>
        <v>167</v>
      </c>
      <c r="K152" s="132">
        <v>5841</v>
      </c>
      <c r="L152" s="132">
        <v>5726</v>
      </c>
      <c r="M152" s="133">
        <v>5506</v>
      </c>
      <c r="N152" s="134">
        <f t="shared" si="64"/>
        <v>335</v>
      </c>
      <c r="O152" s="135">
        <f t="shared" si="65"/>
        <v>6.0842717035960767E-2</v>
      </c>
      <c r="P152" s="136">
        <v>3487.4</v>
      </c>
      <c r="Q152" s="137">
        <v>2735</v>
      </c>
      <c r="R152" s="226">
        <v>2776</v>
      </c>
      <c r="S152" s="127">
        <f t="shared" si="66"/>
        <v>-41</v>
      </c>
      <c r="T152" s="138">
        <f t="shared" si="67"/>
        <v>-1.4769452449567724E-2</v>
      </c>
      <c r="U152" s="132">
        <v>2680</v>
      </c>
      <c r="V152" s="133">
        <v>2705</v>
      </c>
      <c r="W152" s="134">
        <f t="shared" si="68"/>
        <v>-25</v>
      </c>
      <c r="X152" s="135">
        <f t="shared" si="69"/>
        <v>-9.242144177449169E-3</v>
      </c>
      <c r="Y152" s="139">
        <f t="shared" si="70"/>
        <v>16.047904191616766</v>
      </c>
      <c r="Z152" s="140">
        <v>2660</v>
      </c>
      <c r="AA152" s="132">
        <v>2175</v>
      </c>
      <c r="AB152" s="132">
        <v>125</v>
      </c>
      <c r="AC152" s="134">
        <f t="shared" si="71"/>
        <v>2300</v>
      </c>
      <c r="AD152" s="135">
        <f t="shared" si="72"/>
        <v>0.86466165413533835</v>
      </c>
      <c r="AE152" s="141">
        <f t="shared" si="73"/>
        <v>1.092801439441857</v>
      </c>
      <c r="AF152" s="132">
        <v>245</v>
      </c>
      <c r="AG152" s="135">
        <f t="shared" si="74"/>
        <v>9.2105263157894732E-2</v>
      </c>
      <c r="AH152" s="142">
        <f t="shared" si="75"/>
        <v>0.67713006739959214</v>
      </c>
      <c r="AI152" s="132">
        <v>85</v>
      </c>
      <c r="AJ152" s="132">
        <v>15</v>
      </c>
      <c r="AK152" s="134">
        <f t="shared" si="76"/>
        <v>100</v>
      </c>
      <c r="AL152" s="135">
        <f t="shared" si="77"/>
        <v>3.7593984962406013E-2</v>
      </c>
      <c r="AM152" s="142">
        <f t="shared" si="78"/>
        <v>0.60162889820932375</v>
      </c>
      <c r="AN152" s="132">
        <v>20</v>
      </c>
      <c r="AO152" s="123" t="s">
        <v>7</v>
      </c>
      <c r="AP152" s="77" t="s">
        <v>7</v>
      </c>
    </row>
    <row r="153" spans="1:42" x14ac:dyDescent="0.2">
      <c r="A153" s="233"/>
      <c r="B153" s="124">
        <v>6020540.04</v>
      </c>
      <c r="C153" s="125"/>
      <c r="D153" s="126"/>
      <c r="E153" s="127"/>
      <c r="F153" s="127"/>
      <c r="G153" s="128"/>
      <c r="H153" s="129">
        <v>466020540.04000002</v>
      </c>
      <c r="I153" s="130">
        <v>0.78</v>
      </c>
      <c r="J153" s="131">
        <f t="shared" si="79"/>
        <v>78</v>
      </c>
      <c r="K153" s="132">
        <v>2460</v>
      </c>
      <c r="L153" s="132">
        <v>2490</v>
      </c>
      <c r="M153" s="133">
        <v>2592</v>
      </c>
      <c r="N153" s="134">
        <f t="shared" si="64"/>
        <v>-132</v>
      </c>
      <c r="O153" s="135">
        <f t="shared" si="65"/>
        <v>-5.0925925925925923E-2</v>
      </c>
      <c r="P153" s="136">
        <v>3142.6</v>
      </c>
      <c r="Q153" s="137">
        <v>1094</v>
      </c>
      <c r="R153" s="226">
        <v>1175</v>
      </c>
      <c r="S153" s="127">
        <f t="shared" si="66"/>
        <v>-81</v>
      </c>
      <c r="T153" s="138">
        <f t="shared" si="67"/>
        <v>-6.8936170212765963E-2</v>
      </c>
      <c r="U153" s="132">
        <v>1060</v>
      </c>
      <c r="V153" s="133">
        <v>1143</v>
      </c>
      <c r="W153" s="134">
        <f t="shared" si="68"/>
        <v>-83</v>
      </c>
      <c r="X153" s="135">
        <f t="shared" si="69"/>
        <v>-7.2615923009623801E-2</v>
      </c>
      <c r="Y153" s="139">
        <f t="shared" si="70"/>
        <v>13.589743589743589</v>
      </c>
      <c r="Z153" s="140">
        <v>1185</v>
      </c>
      <c r="AA153" s="132">
        <v>890</v>
      </c>
      <c r="AB153" s="132">
        <v>75</v>
      </c>
      <c r="AC153" s="134">
        <f t="shared" si="71"/>
        <v>965</v>
      </c>
      <c r="AD153" s="135">
        <f t="shared" si="72"/>
        <v>0.81434599156118148</v>
      </c>
      <c r="AE153" s="141">
        <f t="shared" si="73"/>
        <v>1.0292100586693462</v>
      </c>
      <c r="AF153" s="132">
        <v>150</v>
      </c>
      <c r="AG153" s="135">
        <f t="shared" si="74"/>
        <v>0.12658227848101267</v>
      </c>
      <c r="AH153" s="142">
        <f t="shared" si="75"/>
        <v>0.93059466767394239</v>
      </c>
      <c r="AI153" s="132">
        <v>50</v>
      </c>
      <c r="AJ153" s="132">
        <v>0</v>
      </c>
      <c r="AK153" s="134">
        <f t="shared" si="76"/>
        <v>50</v>
      </c>
      <c r="AL153" s="135">
        <f t="shared" si="77"/>
        <v>4.2194092827004218E-2</v>
      </c>
      <c r="AM153" s="142">
        <f t="shared" si="78"/>
        <v>0.67524593638683594</v>
      </c>
      <c r="AN153" s="132">
        <v>15</v>
      </c>
      <c r="AO153" s="123" t="s">
        <v>7</v>
      </c>
      <c r="AP153" s="77" t="s">
        <v>7</v>
      </c>
    </row>
    <row r="154" spans="1:42" x14ac:dyDescent="0.2">
      <c r="A154" s="235" t="s">
        <v>102</v>
      </c>
      <c r="B154" s="166">
        <v>6020541</v>
      </c>
      <c r="C154" s="167"/>
      <c r="D154" s="168"/>
      <c r="E154" s="169"/>
      <c r="F154" s="169"/>
      <c r="G154" s="170"/>
      <c r="H154" s="171">
        <v>466020541</v>
      </c>
      <c r="I154" s="172">
        <v>13.03</v>
      </c>
      <c r="J154" s="173">
        <f t="shared" si="79"/>
        <v>1303</v>
      </c>
      <c r="K154" s="174">
        <v>228</v>
      </c>
      <c r="L154" s="174">
        <v>234</v>
      </c>
      <c r="M154" s="175">
        <v>231</v>
      </c>
      <c r="N154" s="176">
        <f t="shared" si="64"/>
        <v>-3</v>
      </c>
      <c r="O154" s="177">
        <f t="shared" si="65"/>
        <v>-1.2987012987012988E-2</v>
      </c>
      <c r="P154" s="178">
        <v>17.5</v>
      </c>
      <c r="Q154" s="179">
        <v>110</v>
      </c>
      <c r="R154" s="228">
        <v>112</v>
      </c>
      <c r="S154" s="169">
        <f t="shared" si="66"/>
        <v>-2</v>
      </c>
      <c r="T154" s="180">
        <f t="shared" si="67"/>
        <v>-1.7857142857142856E-2</v>
      </c>
      <c r="U154" s="174">
        <v>86</v>
      </c>
      <c r="V154" s="175">
        <v>91</v>
      </c>
      <c r="W154" s="176">
        <f t="shared" si="68"/>
        <v>-5</v>
      </c>
      <c r="X154" s="177">
        <f t="shared" si="69"/>
        <v>-5.4945054945054944E-2</v>
      </c>
      <c r="Y154" s="181">
        <f t="shared" si="70"/>
        <v>6.6001534919416724E-2</v>
      </c>
      <c r="Z154" s="182">
        <v>100</v>
      </c>
      <c r="AA154" s="174">
        <v>55</v>
      </c>
      <c r="AB154" s="174">
        <v>0</v>
      </c>
      <c r="AC154" s="176">
        <f t="shared" si="71"/>
        <v>55</v>
      </c>
      <c r="AD154" s="177">
        <f t="shared" si="72"/>
        <v>0.55000000000000004</v>
      </c>
      <c r="AE154" s="183">
        <f t="shared" si="73"/>
        <v>0.69511674169714655</v>
      </c>
      <c r="AF154" s="174">
        <v>10</v>
      </c>
      <c r="AG154" s="177">
        <f t="shared" si="74"/>
        <v>0.1</v>
      </c>
      <c r="AH154" s="184">
        <f t="shared" si="75"/>
        <v>0.73516978746241446</v>
      </c>
      <c r="AI154" s="174">
        <v>35</v>
      </c>
      <c r="AJ154" s="174">
        <v>0</v>
      </c>
      <c r="AK154" s="176">
        <f t="shared" si="76"/>
        <v>35</v>
      </c>
      <c r="AL154" s="177">
        <f t="shared" si="77"/>
        <v>0.35</v>
      </c>
      <c r="AM154" s="184">
        <f t="shared" si="78"/>
        <v>5.6011650423288035</v>
      </c>
      <c r="AN154" s="174">
        <v>0</v>
      </c>
      <c r="AO154" s="165" t="s">
        <v>48</v>
      </c>
      <c r="AP154" s="265" t="s">
        <v>48</v>
      </c>
    </row>
    <row r="155" spans="1:42" x14ac:dyDescent="0.2">
      <c r="A155" s="233"/>
      <c r="B155" s="124">
        <v>6020542</v>
      </c>
      <c r="C155" s="125"/>
      <c r="D155" s="126"/>
      <c r="E155" s="127"/>
      <c r="F155" s="127"/>
      <c r="G155" s="128"/>
      <c r="H155" s="129">
        <v>466020542</v>
      </c>
      <c r="I155" s="130">
        <v>4.01</v>
      </c>
      <c r="J155" s="131">
        <f t="shared" si="79"/>
        <v>401</v>
      </c>
      <c r="K155" s="132">
        <v>2770</v>
      </c>
      <c r="L155" s="132">
        <v>2417</v>
      </c>
      <c r="M155" s="133">
        <v>2261</v>
      </c>
      <c r="N155" s="134">
        <f t="shared" ref="N155:N176" si="80">K155-M155</f>
        <v>509</v>
      </c>
      <c r="O155" s="135">
        <f t="shared" ref="O155:O176" si="81">(K155-M155)/M155</f>
        <v>0.22512162759840779</v>
      </c>
      <c r="P155" s="136">
        <v>691.3</v>
      </c>
      <c r="Q155" s="137">
        <v>1092</v>
      </c>
      <c r="R155" s="226">
        <v>1020</v>
      </c>
      <c r="S155" s="127">
        <f t="shared" ref="S155:S176" si="82">Q155-R155</f>
        <v>72</v>
      </c>
      <c r="T155" s="138">
        <f t="shared" ref="T155:T176" si="83">S155/R155</f>
        <v>7.0588235294117646E-2</v>
      </c>
      <c r="U155" s="132">
        <v>1017</v>
      </c>
      <c r="V155" s="133">
        <v>944</v>
      </c>
      <c r="W155" s="134">
        <f t="shared" ref="W155:W176" si="84">U155-V155</f>
        <v>73</v>
      </c>
      <c r="X155" s="135">
        <f t="shared" ref="X155:X176" si="85">(U155-V155)/V155</f>
        <v>7.7330508474576273E-2</v>
      </c>
      <c r="Y155" s="139">
        <f t="shared" ref="Y155:Y176" si="86">U155/J155</f>
        <v>2.536159600997506</v>
      </c>
      <c r="Z155" s="140">
        <v>1315</v>
      </c>
      <c r="AA155" s="132">
        <v>785</v>
      </c>
      <c r="AB155" s="132">
        <v>185</v>
      </c>
      <c r="AC155" s="134">
        <f t="shared" ref="AC155:AC176" si="87">AA155+AB155</f>
        <v>970</v>
      </c>
      <c r="AD155" s="135">
        <f t="shared" ref="AD155:AD176" si="88">AC155/Z155</f>
        <v>0.73764258555133078</v>
      </c>
      <c r="AE155" s="141">
        <f t="shared" ref="AE155:AE176" si="89">AD155/0.791234</f>
        <v>0.93226856473727215</v>
      </c>
      <c r="AF155" s="132">
        <v>260</v>
      </c>
      <c r="AG155" s="135">
        <f t="shared" ref="AG155:AG176" si="90">AF155/Z155</f>
        <v>0.19771863117870722</v>
      </c>
      <c r="AH155" s="142">
        <f t="shared" ref="AH155:AH176" si="91">AG155/0.136023</f>
        <v>1.453567640610097</v>
      </c>
      <c r="AI155" s="132">
        <v>70</v>
      </c>
      <c r="AJ155" s="132">
        <v>15</v>
      </c>
      <c r="AK155" s="134">
        <f t="shared" ref="AK155:AK176" si="92">AI155+AJ155</f>
        <v>85</v>
      </c>
      <c r="AL155" s="135">
        <f t="shared" ref="AL155:AL176" si="93">AK155/Z155</f>
        <v>6.4638783269961975E-2</v>
      </c>
      <c r="AM155" s="142">
        <f t="shared" ref="AM155:AM176" si="94">AL155/0.062487</f>
        <v>1.0344356949439399</v>
      </c>
      <c r="AN155" s="132">
        <v>10</v>
      </c>
      <c r="AO155" s="123" t="s">
        <v>7</v>
      </c>
      <c r="AP155" s="77" t="s">
        <v>7</v>
      </c>
    </row>
    <row r="156" spans="1:42" x14ac:dyDescent="0.2">
      <c r="A156" s="233"/>
      <c r="B156" s="124">
        <v>6020550</v>
      </c>
      <c r="C156" s="125"/>
      <c r="D156" s="126"/>
      <c r="E156" s="127"/>
      <c r="F156" s="127"/>
      <c r="G156" s="128"/>
      <c r="H156" s="129">
        <v>466020550</v>
      </c>
      <c r="I156" s="130">
        <v>0.92</v>
      </c>
      <c r="J156" s="131">
        <f t="shared" si="79"/>
        <v>92</v>
      </c>
      <c r="K156" s="132">
        <v>2544</v>
      </c>
      <c r="L156" s="132">
        <v>2475</v>
      </c>
      <c r="M156" s="133">
        <v>2458</v>
      </c>
      <c r="N156" s="134">
        <f t="shared" si="80"/>
        <v>86</v>
      </c>
      <c r="O156" s="135">
        <f t="shared" si="81"/>
        <v>3.4987794955248168E-2</v>
      </c>
      <c r="P156" s="136">
        <v>2759.8</v>
      </c>
      <c r="Q156" s="137">
        <v>1132</v>
      </c>
      <c r="R156" s="226">
        <v>1125</v>
      </c>
      <c r="S156" s="127">
        <f t="shared" si="82"/>
        <v>7</v>
      </c>
      <c r="T156" s="138">
        <f t="shared" si="83"/>
        <v>6.2222222222222219E-3</v>
      </c>
      <c r="U156" s="132">
        <v>1094</v>
      </c>
      <c r="V156" s="133">
        <v>1094</v>
      </c>
      <c r="W156" s="134">
        <f t="shared" si="84"/>
        <v>0</v>
      </c>
      <c r="X156" s="135">
        <f t="shared" si="85"/>
        <v>0</v>
      </c>
      <c r="Y156" s="139">
        <f t="shared" si="86"/>
        <v>11.891304347826088</v>
      </c>
      <c r="Z156" s="140">
        <v>1345</v>
      </c>
      <c r="AA156" s="132">
        <v>970</v>
      </c>
      <c r="AB156" s="132">
        <v>65</v>
      </c>
      <c r="AC156" s="134">
        <f t="shared" si="87"/>
        <v>1035</v>
      </c>
      <c r="AD156" s="135">
        <f t="shared" si="88"/>
        <v>0.76951672862453535</v>
      </c>
      <c r="AE156" s="141">
        <f t="shared" si="89"/>
        <v>0.97255265651442602</v>
      </c>
      <c r="AF156" s="132">
        <v>200</v>
      </c>
      <c r="AG156" s="135">
        <f t="shared" si="90"/>
        <v>0.14869888475836432</v>
      </c>
      <c r="AH156" s="142">
        <f t="shared" si="91"/>
        <v>1.0931892750370475</v>
      </c>
      <c r="AI156" s="132">
        <v>55</v>
      </c>
      <c r="AJ156" s="132">
        <v>25</v>
      </c>
      <c r="AK156" s="134">
        <f t="shared" si="92"/>
        <v>80</v>
      </c>
      <c r="AL156" s="135">
        <f t="shared" si="93"/>
        <v>5.9479553903345722E-2</v>
      </c>
      <c r="AM156" s="142">
        <f t="shared" si="94"/>
        <v>0.95187085159066243</v>
      </c>
      <c r="AN156" s="132">
        <v>25</v>
      </c>
      <c r="AO156" s="123" t="s">
        <v>7</v>
      </c>
      <c r="AP156" s="77" t="s">
        <v>7</v>
      </c>
    </row>
    <row r="157" spans="1:42" x14ac:dyDescent="0.2">
      <c r="A157" s="233"/>
      <c r="B157" s="124">
        <v>6020551</v>
      </c>
      <c r="C157" s="125"/>
      <c r="D157" s="126"/>
      <c r="E157" s="127"/>
      <c r="F157" s="127"/>
      <c r="G157" s="128"/>
      <c r="H157" s="129">
        <v>466020551</v>
      </c>
      <c r="I157" s="130">
        <v>1.67</v>
      </c>
      <c r="J157" s="131">
        <f t="shared" si="79"/>
        <v>167</v>
      </c>
      <c r="K157" s="132">
        <v>5926</v>
      </c>
      <c r="L157" s="132">
        <v>5776</v>
      </c>
      <c r="M157" s="133">
        <v>5471</v>
      </c>
      <c r="N157" s="134">
        <f t="shared" si="80"/>
        <v>455</v>
      </c>
      <c r="O157" s="135">
        <f t="shared" si="81"/>
        <v>8.3165783220617809E-2</v>
      </c>
      <c r="P157" s="136">
        <v>3540</v>
      </c>
      <c r="Q157" s="137">
        <v>2559</v>
      </c>
      <c r="R157" s="226">
        <v>2534</v>
      </c>
      <c r="S157" s="127">
        <f t="shared" si="82"/>
        <v>25</v>
      </c>
      <c r="T157" s="138">
        <f t="shared" si="83"/>
        <v>9.8658247829518549E-3</v>
      </c>
      <c r="U157" s="132">
        <v>2460</v>
      </c>
      <c r="V157" s="133">
        <v>2469</v>
      </c>
      <c r="W157" s="134">
        <f t="shared" si="84"/>
        <v>-9</v>
      </c>
      <c r="X157" s="135">
        <f t="shared" si="85"/>
        <v>-3.6452004860267314E-3</v>
      </c>
      <c r="Y157" s="139">
        <f t="shared" si="86"/>
        <v>14.730538922155688</v>
      </c>
      <c r="Z157" s="140">
        <v>3000</v>
      </c>
      <c r="AA157" s="132">
        <v>2050</v>
      </c>
      <c r="AB157" s="132">
        <v>245</v>
      </c>
      <c r="AC157" s="134">
        <f t="shared" si="87"/>
        <v>2295</v>
      </c>
      <c r="AD157" s="135">
        <f t="shared" si="88"/>
        <v>0.76500000000000001</v>
      </c>
      <c r="AE157" s="141">
        <f t="shared" si="89"/>
        <v>0.96684419526966736</v>
      </c>
      <c r="AF157" s="132">
        <v>525</v>
      </c>
      <c r="AG157" s="135">
        <f t="shared" si="90"/>
        <v>0.17499999999999999</v>
      </c>
      <c r="AH157" s="142">
        <f t="shared" si="91"/>
        <v>1.2865471280592251</v>
      </c>
      <c r="AI157" s="132">
        <v>110</v>
      </c>
      <c r="AJ157" s="132">
        <v>25</v>
      </c>
      <c r="AK157" s="134">
        <f t="shared" si="92"/>
        <v>135</v>
      </c>
      <c r="AL157" s="135">
        <f t="shared" si="93"/>
        <v>4.4999999999999998E-2</v>
      </c>
      <c r="AM157" s="142">
        <f t="shared" si="94"/>
        <v>0.72014979115656053</v>
      </c>
      <c r="AN157" s="132">
        <v>40</v>
      </c>
      <c r="AO157" s="123" t="s">
        <v>7</v>
      </c>
      <c r="AP157" s="77" t="s">
        <v>7</v>
      </c>
    </row>
    <row r="158" spans="1:42" x14ac:dyDescent="0.2">
      <c r="A158" s="233"/>
      <c r="B158" s="124">
        <v>6020552.0099999998</v>
      </c>
      <c r="C158" s="125"/>
      <c r="D158" s="126"/>
      <c r="E158" s="127"/>
      <c r="F158" s="127"/>
      <c r="G158" s="128"/>
      <c r="H158" s="129">
        <v>466020552.00999999</v>
      </c>
      <c r="I158" s="130">
        <v>2.09</v>
      </c>
      <c r="J158" s="131">
        <f t="shared" si="79"/>
        <v>209</v>
      </c>
      <c r="K158" s="132">
        <v>5232</v>
      </c>
      <c r="L158" s="132">
        <v>5074</v>
      </c>
      <c r="M158" s="133">
        <v>4875</v>
      </c>
      <c r="N158" s="134">
        <f t="shared" si="80"/>
        <v>357</v>
      </c>
      <c r="O158" s="135">
        <f t="shared" si="81"/>
        <v>7.3230769230769224E-2</v>
      </c>
      <c r="P158" s="136">
        <v>2504.1999999999998</v>
      </c>
      <c r="Q158" s="137">
        <v>2044</v>
      </c>
      <c r="R158" s="226">
        <v>2050</v>
      </c>
      <c r="S158" s="127">
        <f t="shared" si="82"/>
        <v>-6</v>
      </c>
      <c r="T158" s="138">
        <f t="shared" si="83"/>
        <v>-2.9268292682926829E-3</v>
      </c>
      <c r="U158" s="132">
        <v>2014</v>
      </c>
      <c r="V158" s="133">
        <v>2016</v>
      </c>
      <c r="W158" s="134">
        <f t="shared" si="84"/>
        <v>-2</v>
      </c>
      <c r="X158" s="135">
        <f t="shared" si="85"/>
        <v>-9.9206349206349201E-4</v>
      </c>
      <c r="Y158" s="139">
        <f t="shared" si="86"/>
        <v>9.6363636363636367</v>
      </c>
      <c r="Z158" s="140">
        <v>2555</v>
      </c>
      <c r="AA158" s="132">
        <v>1905</v>
      </c>
      <c r="AB158" s="132">
        <v>210</v>
      </c>
      <c r="AC158" s="134">
        <f t="shared" si="87"/>
        <v>2115</v>
      </c>
      <c r="AD158" s="135">
        <f t="shared" si="88"/>
        <v>0.82778864970645794</v>
      </c>
      <c r="AE158" s="141">
        <f t="shared" si="89"/>
        <v>1.0461995436324247</v>
      </c>
      <c r="AF158" s="132">
        <v>300</v>
      </c>
      <c r="AG158" s="135">
        <f t="shared" si="90"/>
        <v>0.11741682974559686</v>
      </c>
      <c r="AH158" s="142">
        <f t="shared" si="91"/>
        <v>0.86321305768580947</v>
      </c>
      <c r="AI158" s="132">
        <v>95</v>
      </c>
      <c r="AJ158" s="132">
        <v>30</v>
      </c>
      <c r="AK158" s="134">
        <f t="shared" si="92"/>
        <v>125</v>
      </c>
      <c r="AL158" s="135">
        <f t="shared" si="93"/>
        <v>4.8923679060665359E-2</v>
      </c>
      <c r="AM158" s="142">
        <f t="shared" si="94"/>
        <v>0.78294171684775005</v>
      </c>
      <c r="AN158" s="132">
        <v>25</v>
      </c>
      <c r="AO158" s="123" t="s">
        <v>7</v>
      </c>
      <c r="AP158" s="77" t="s">
        <v>7</v>
      </c>
    </row>
    <row r="159" spans="1:42" x14ac:dyDescent="0.2">
      <c r="A159" s="233"/>
      <c r="B159" s="124">
        <v>6020552.0199999996</v>
      </c>
      <c r="C159" s="125"/>
      <c r="D159" s="126"/>
      <c r="E159" s="127"/>
      <c r="F159" s="127"/>
      <c r="G159" s="128"/>
      <c r="H159" s="129">
        <v>466020552.01999998</v>
      </c>
      <c r="I159" s="130">
        <v>1.03</v>
      </c>
      <c r="J159" s="131">
        <f t="shared" si="79"/>
        <v>103</v>
      </c>
      <c r="K159" s="132">
        <v>4126</v>
      </c>
      <c r="L159" s="132">
        <v>3756</v>
      </c>
      <c r="M159" s="133">
        <v>3656</v>
      </c>
      <c r="N159" s="134">
        <f t="shared" si="80"/>
        <v>470</v>
      </c>
      <c r="O159" s="135">
        <f t="shared" si="81"/>
        <v>0.12855579868708972</v>
      </c>
      <c r="P159" s="136">
        <v>4015.6</v>
      </c>
      <c r="Q159" s="137">
        <v>1807</v>
      </c>
      <c r="R159" s="226">
        <v>1702</v>
      </c>
      <c r="S159" s="127">
        <f t="shared" si="82"/>
        <v>105</v>
      </c>
      <c r="T159" s="138">
        <f t="shared" si="83"/>
        <v>6.1692126909518211E-2</v>
      </c>
      <c r="U159" s="132">
        <v>1765</v>
      </c>
      <c r="V159" s="133">
        <v>1661</v>
      </c>
      <c r="W159" s="134">
        <f t="shared" si="84"/>
        <v>104</v>
      </c>
      <c r="X159" s="135">
        <f t="shared" si="85"/>
        <v>6.2612883804936792E-2</v>
      </c>
      <c r="Y159" s="139">
        <f t="shared" si="86"/>
        <v>17.135922330097088</v>
      </c>
      <c r="Z159" s="140">
        <v>1850</v>
      </c>
      <c r="AA159" s="132">
        <v>1345</v>
      </c>
      <c r="AB159" s="132">
        <v>150</v>
      </c>
      <c r="AC159" s="134">
        <f t="shared" si="87"/>
        <v>1495</v>
      </c>
      <c r="AD159" s="135">
        <f t="shared" si="88"/>
        <v>0.80810810810810807</v>
      </c>
      <c r="AE159" s="141">
        <f t="shared" si="89"/>
        <v>1.0213263182675518</v>
      </c>
      <c r="AF159" s="132">
        <v>245</v>
      </c>
      <c r="AG159" s="135">
        <f t="shared" si="90"/>
        <v>0.13243243243243244</v>
      </c>
      <c r="AH159" s="142">
        <f t="shared" si="91"/>
        <v>0.97360323204481913</v>
      </c>
      <c r="AI159" s="132">
        <v>45</v>
      </c>
      <c r="AJ159" s="132">
        <v>10</v>
      </c>
      <c r="AK159" s="134">
        <f t="shared" si="92"/>
        <v>55</v>
      </c>
      <c r="AL159" s="135">
        <f t="shared" si="93"/>
        <v>2.9729729729729731E-2</v>
      </c>
      <c r="AM159" s="142">
        <f t="shared" si="94"/>
        <v>0.4757746368001301</v>
      </c>
      <c r="AN159" s="132">
        <v>55</v>
      </c>
      <c r="AO159" s="123" t="s">
        <v>7</v>
      </c>
      <c r="AP159" s="77" t="s">
        <v>7</v>
      </c>
    </row>
    <row r="160" spans="1:42" x14ac:dyDescent="0.2">
      <c r="A160" s="233"/>
      <c r="B160" s="124">
        <v>6020553</v>
      </c>
      <c r="C160" s="125"/>
      <c r="D160" s="126"/>
      <c r="E160" s="127"/>
      <c r="F160" s="127"/>
      <c r="G160" s="128"/>
      <c r="H160" s="129">
        <v>466020553</v>
      </c>
      <c r="I160" s="130">
        <v>1.3</v>
      </c>
      <c r="J160" s="131">
        <f t="shared" si="79"/>
        <v>130</v>
      </c>
      <c r="K160" s="132">
        <v>4563</v>
      </c>
      <c r="L160" s="132">
        <v>4568</v>
      </c>
      <c r="M160" s="133">
        <v>4334</v>
      </c>
      <c r="N160" s="134">
        <f t="shared" si="80"/>
        <v>229</v>
      </c>
      <c r="O160" s="135">
        <f t="shared" si="81"/>
        <v>5.2838024919243193E-2</v>
      </c>
      <c r="P160" s="136">
        <v>3513.5</v>
      </c>
      <c r="Q160" s="137">
        <v>2161</v>
      </c>
      <c r="R160" s="226">
        <v>2153</v>
      </c>
      <c r="S160" s="127">
        <f t="shared" si="82"/>
        <v>8</v>
      </c>
      <c r="T160" s="138">
        <f t="shared" si="83"/>
        <v>3.7157454714352067E-3</v>
      </c>
      <c r="U160" s="132">
        <v>2035</v>
      </c>
      <c r="V160" s="133">
        <v>2108</v>
      </c>
      <c r="W160" s="134">
        <f t="shared" si="84"/>
        <v>-73</v>
      </c>
      <c r="X160" s="135">
        <f t="shared" si="85"/>
        <v>-3.4629981024667932E-2</v>
      </c>
      <c r="Y160" s="139">
        <f t="shared" si="86"/>
        <v>15.653846153846153</v>
      </c>
      <c r="Z160" s="140">
        <v>2075</v>
      </c>
      <c r="AA160" s="132">
        <v>1355</v>
      </c>
      <c r="AB160" s="132">
        <v>230</v>
      </c>
      <c r="AC160" s="134">
        <f t="shared" si="87"/>
        <v>1585</v>
      </c>
      <c r="AD160" s="135">
        <f t="shared" si="88"/>
        <v>0.76385542168674703</v>
      </c>
      <c r="AE160" s="141">
        <f t="shared" si="89"/>
        <v>0.96539762154652986</v>
      </c>
      <c r="AF160" s="132">
        <v>410</v>
      </c>
      <c r="AG160" s="135">
        <f t="shared" si="90"/>
        <v>0.19759036144578312</v>
      </c>
      <c r="AH160" s="142">
        <f t="shared" si="91"/>
        <v>1.4526246402871803</v>
      </c>
      <c r="AI160" s="132">
        <v>60</v>
      </c>
      <c r="AJ160" s="132">
        <v>15</v>
      </c>
      <c r="AK160" s="134">
        <f t="shared" si="92"/>
        <v>75</v>
      </c>
      <c r="AL160" s="135">
        <f t="shared" si="93"/>
        <v>3.614457831325301E-2</v>
      </c>
      <c r="AM160" s="142">
        <f t="shared" si="94"/>
        <v>0.5784335671940245</v>
      </c>
      <c r="AN160" s="132">
        <v>15</v>
      </c>
      <c r="AO160" s="123" t="s">
        <v>7</v>
      </c>
      <c r="AP160" s="78" t="s">
        <v>6</v>
      </c>
    </row>
    <row r="161" spans="1:43" x14ac:dyDescent="0.2">
      <c r="A161" s="233"/>
      <c r="B161" s="124">
        <v>6020560.0099999998</v>
      </c>
      <c r="C161" s="125"/>
      <c r="D161" s="126"/>
      <c r="E161" s="127"/>
      <c r="F161" s="127"/>
      <c r="G161" s="128"/>
      <c r="H161" s="129">
        <v>466020560.00999999</v>
      </c>
      <c r="I161" s="130">
        <v>1.34</v>
      </c>
      <c r="J161" s="131">
        <f t="shared" si="79"/>
        <v>134</v>
      </c>
      <c r="K161" s="132">
        <v>5493</v>
      </c>
      <c r="L161" s="132">
        <v>5654</v>
      </c>
      <c r="M161" s="133">
        <v>4548</v>
      </c>
      <c r="N161" s="134">
        <f t="shared" si="80"/>
        <v>945</v>
      </c>
      <c r="O161" s="135">
        <f t="shared" si="81"/>
        <v>0.20778364116094986</v>
      </c>
      <c r="P161" s="136">
        <v>4097.7</v>
      </c>
      <c r="Q161" s="137">
        <v>1542</v>
      </c>
      <c r="R161" s="226">
        <v>1276</v>
      </c>
      <c r="S161" s="127">
        <f t="shared" si="82"/>
        <v>266</v>
      </c>
      <c r="T161" s="138">
        <f t="shared" si="83"/>
        <v>0.20846394984326019</v>
      </c>
      <c r="U161" s="132">
        <v>1526</v>
      </c>
      <c r="V161" s="133">
        <v>1259</v>
      </c>
      <c r="W161" s="134">
        <f t="shared" si="84"/>
        <v>267</v>
      </c>
      <c r="X161" s="135">
        <f t="shared" si="85"/>
        <v>0.21207307386814933</v>
      </c>
      <c r="Y161" s="139">
        <f t="shared" si="86"/>
        <v>11.388059701492537</v>
      </c>
      <c r="Z161" s="140">
        <v>2675</v>
      </c>
      <c r="AA161" s="132">
        <v>2010</v>
      </c>
      <c r="AB161" s="132">
        <v>280</v>
      </c>
      <c r="AC161" s="134">
        <f t="shared" si="87"/>
        <v>2290</v>
      </c>
      <c r="AD161" s="135">
        <f t="shared" si="88"/>
        <v>0.85607476635514024</v>
      </c>
      <c r="AE161" s="141">
        <f t="shared" si="89"/>
        <v>1.0819489131598747</v>
      </c>
      <c r="AF161" s="132">
        <v>320</v>
      </c>
      <c r="AG161" s="135">
        <f t="shared" si="90"/>
        <v>0.11962616822429907</v>
      </c>
      <c r="AH161" s="142">
        <f t="shared" si="91"/>
        <v>0.87945544668400977</v>
      </c>
      <c r="AI161" s="132">
        <v>35</v>
      </c>
      <c r="AJ161" s="132">
        <v>10</v>
      </c>
      <c r="AK161" s="134">
        <f t="shared" si="92"/>
        <v>45</v>
      </c>
      <c r="AL161" s="135">
        <f t="shared" si="93"/>
        <v>1.6822429906542057E-2</v>
      </c>
      <c r="AM161" s="142">
        <f t="shared" si="94"/>
        <v>0.26921487519871423</v>
      </c>
      <c r="AN161" s="132">
        <v>15</v>
      </c>
      <c r="AO161" s="123" t="s">
        <v>7</v>
      </c>
      <c r="AP161" s="77" t="s">
        <v>7</v>
      </c>
    </row>
    <row r="162" spans="1:43" x14ac:dyDescent="0.2">
      <c r="A162" s="233"/>
      <c r="B162" s="124">
        <v>6020560.0199999996</v>
      </c>
      <c r="C162" s="125"/>
      <c r="D162" s="126"/>
      <c r="E162" s="127"/>
      <c r="F162" s="127"/>
      <c r="G162" s="128"/>
      <c r="H162" s="129">
        <v>466020560.01999998</v>
      </c>
      <c r="I162" s="130">
        <v>1.75</v>
      </c>
      <c r="J162" s="131">
        <f t="shared" ref="J162:J176" si="95">I162*100</f>
        <v>175</v>
      </c>
      <c r="K162" s="132">
        <v>7583</v>
      </c>
      <c r="L162" s="132">
        <v>7296</v>
      </c>
      <c r="M162" s="133">
        <v>6982</v>
      </c>
      <c r="N162" s="134">
        <f t="shared" si="80"/>
        <v>601</v>
      </c>
      <c r="O162" s="135">
        <f t="shared" si="81"/>
        <v>8.6078487539386989E-2</v>
      </c>
      <c r="P162" s="136">
        <v>4331.8999999999996</v>
      </c>
      <c r="Q162" s="137">
        <v>2717</v>
      </c>
      <c r="R162" s="226">
        <v>2683</v>
      </c>
      <c r="S162" s="127">
        <f t="shared" si="82"/>
        <v>34</v>
      </c>
      <c r="T162" s="138">
        <f t="shared" si="83"/>
        <v>1.2672381662318301E-2</v>
      </c>
      <c r="U162" s="132">
        <v>2661</v>
      </c>
      <c r="V162" s="133">
        <v>2639</v>
      </c>
      <c r="W162" s="134">
        <f t="shared" si="84"/>
        <v>22</v>
      </c>
      <c r="X162" s="135">
        <f t="shared" si="85"/>
        <v>8.3364910951117845E-3</v>
      </c>
      <c r="Y162" s="139">
        <f t="shared" si="86"/>
        <v>15.205714285714286</v>
      </c>
      <c r="Z162" s="140">
        <v>3635</v>
      </c>
      <c r="AA162" s="132">
        <v>2470</v>
      </c>
      <c r="AB162" s="132">
        <v>450</v>
      </c>
      <c r="AC162" s="134">
        <f t="shared" si="87"/>
        <v>2920</v>
      </c>
      <c r="AD162" s="135">
        <f t="shared" si="88"/>
        <v>0.80330123796423658</v>
      </c>
      <c r="AE162" s="141">
        <f t="shared" si="89"/>
        <v>1.0152511620636078</v>
      </c>
      <c r="AF162" s="132">
        <v>545</v>
      </c>
      <c r="AG162" s="135">
        <f t="shared" si="90"/>
        <v>0.1499312242090784</v>
      </c>
      <c r="AH162" s="142">
        <f t="shared" si="91"/>
        <v>1.1022490623576777</v>
      </c>
      <c r="AI162" s="132">
        <v>100</v>
      </c>
      <c r="AJ162" s="132">
        <v>15</v>
      </c>
      <c r="AK162" s="134">
        <f t="shared" si="92"/>
        <v>115</v>
      </c>
      <c r="AL162" s="135">
        <f t="shared" si="93"/>
        <v>3.1636863823933978E-2</v>
      </c>
      <c r="AM162" s="142">
        <f t="shared" si="94"/>
        <v>0.50629513057010223</v>
      </c>
      <c r="AN162" s="132">
        <v>55</v>
      </c>
      <c r="AO162" s="123" t="s">
        <v>7</v>
      </c>
      <c r="AP162" s="77" t="s">
        <v>7</v>
      </c>
    </row>
    <row r="163" spans="1:43" x14ac:dyDescent="0.2">
      <c r="A163" s="233"/>
      <c r="B163" s="124">
        <v>6020560.04</v>
      </c>
      <c r="C163" s="125"/>
      <c r="D163" s="126"/>
      <c r="E163" s="127"/>
      <c r="F163" s="127"/>
      <c r="G163" s="128"/>
      <c r="H163" s="129">
        <v>466020560.04000002</v>
      </c>
      <c r="I163" s="130">
        <v>1.43</v>
      </c>
      <c r="J163" s="131">
        <f t="shared" si="95"/>
        <v>143</v>
      </c>
      <c r="K163" s="132">
        <v>6441</v>
      </c>
      <c r="L163" s="132">
        <v>6390</v>
      </c>
      <c r="M163" s="133">
        <v>5956</v>
      </c>
      <c r="N163" s="134">
        <f t="shared" si="80"/>
        <v>485</v>
      </c>
      <c r="O163" s="135">
        <f t="shared" si="81"/>
        <v>8.1430490261920757E-2</v>
      </c>
      <c r="P163" s="136">
        <v>4492.6000000000004</v>
      </c>
      <c r="Q163" s="137">
        <v>2006</v>
      </c>
      <c r="R163" s="226">
        <v>1958</v>
      </c>
      <c r="S163" s="127">
        <f t="shared" si="82"/>
        <v>48</v>
      </c>
      <c r="T163" s="138">
        <f t="shared" si="83"/>
        <v>2.4514811031664963E-2</v>
      </c>
      <c r="U163" s="132">
        <v>1981</v>
      </c>
      <c r="V163" s="133">
        <v>1936</v>
      </c>
      <c r="W163" s="134">
        <f t="shared" si="84"/>
        <v>45</v>
      </c>
      <c r="X163" s="135">
        <f t="shared" si="85"/>
        <v>2.3243801652892561E-2</v>
      </c>
      <c r="Y163" s="139">
        <f t="shared" si="86"/>
        <v>13.853146853146853</v>
      </c>
      <c r="Z163" s="140">
        <v>3185</v>
      </c>
      <c r="AA163" s="132">
        <v>2115</v>
      </c>
      <c r="AB163" s="132">
        <v>355</v>
      </c>
      <c r="AC163" s="134">
        <f t="shared" si="87"/>
        <v>2470</v>
      </c>
      <c r="AD163" s="135">
        <f t="shared" si="88"/>
        <v>0.77551020408163263</v>
      </c>
      <c r="AE163" s="141">
        <f t="shared" si="89"/>
        <v>0.98012750220747924</v>
      </c>
      <c r="AF163" s="132">
        <v>600</v>
      </c>
      <c r="AG163" s="135">
        <f t="shared" si="90"/>
        <v>0.18838304552590268</v>
      </c>
      <c r="AH163" s="142">
        <f t="shared" si="91"/>
        <v>1.3849352354080022</v>
      </c>
      <c r="AI163" s="132">
        <v>80</v>
      </c>
      <c r="AJ163" s="132">
        <v>10</v>
      </c>
      <c r="AK163" s="134">
        <f t="shared" si="92"/>
        <v>90</v>
      </c>
      <c r="AL163" s="135">
        <f t="shared" si="93"/>
        <v>2.8257456828885402E-2</v>
      </c>
      <c r="AM163" s="142">
        <f t="shared" si="94"/>
        <v>0.4522133696430522</v>
      </c>
      <c r="AN163" s="132">
        <v>25</v>
      </c>
      <c r="AO163" s="123" t="s">
        <v>7</v>
      </c>
      <c r="AP163" s="77" t="s">
        <v>7</v>
      </c>
    </row>
    <row r="164" spans="1:43" x14ac:dyDescent="0.2">
      <c r="A164" s="233"/>
      <c r="B164" s="124">
        <v>6020560.0499999998</v>
      </c>
      <c r="C164" s="125"/>
      <c r="D164" s="126"/>
      <c r="E164" s="127"/>
      <c r="F164" s="127"/>
      <c r="G164" s="128"/>
      <c r="H164" s="129">
        <v>466020560.05000001</v>
      </c>
      <c r="I164" s="130">
        <v>0.83</v>
      </c>
      <c r="J164" s="131">
        <f t="shared" si="95"/>
        <v>83</v>
      </c>
      <c r="K164" s="132">
        <v>3597</v>
      </c>
      <c r="L164" s="132">
        <v>3560</v>
      </c>
      <c r="M164" s="133">
        <v>3431</v>
      </c>
      <c r="N164" s="134">
        <f t="shared" si="80"/>
        <v>166</v>
      </c>
      <c r="O164" s="135">
        <f t="shared" si="81"/>
        <v>4.8382395802972891E-2</v>
      </c>
      <c r="P164" s="136">
        <v>4311.8999999999996</v>
      </c>
      <c r="Q164" s="137">
        <v>1156</v>
      </c>
      <c r="R164" s="226">
        <v>1201</v>
      </c>
      <c r="S164" s="127">
        <f t="shared" si="82"/>
        <v>-45</v>
      </c>
      <c r="T164" s="138">
        <f t="shared" si="83"/>
        <v>-3.7468776019983351E-2</v>
      </c>
      <c r="U164" s="132">
        <v>1127</v>
      </c>
      <c r="V164" s="133">
        <v>1172</v>
      </c>
      <c r="W164" s="134">
        <f t="shared" si="84"/>
        <v>-45</v>
      </c>
      <c r="X164" s="135">
        <f t="shared" si="85"/>
        <v>-3.839590443686007E-2</v>
      </c>
      <c r="Y164" s="139">
        <f t="shared" si="86"/>
        <v>13.578313253012048</v>
      </c>
      <c r="Z164" s="140">
        <v>1475</v>
      </c>
      <c r="AA164" s="132">
        <v>980</v>
      </c>
      <c r="AB164" s="132">
        <v>175</v>
      </c>
      <c r="AC164" s="134">
        <f t="shared" si="87"/>
        <v>1155</v>
      </c>
      <c r="AD164" s="135">
        <f t="shared" si="88"/>
        <v>0.7830508474576271</v>
      </c>
      <c r="AE164" s="141">
        <f t="shared" si="89"/>
        <v>0.98965773394170009</v>
      </c>
      <c r="AF164" s="132">
        <v>270</v>
      </c>
      <c r="AG164" s="135">
        <f t="shared" si="90"/>
        <v>0.18305084745762712</v>
      </c>
      <c r="AH164" s="142">
        <f t="shared" si="91"/>
        <v>1.3457345262023857</v>
      </c>
      <c r="AI164" s="132">
        <v>25</v>
      </c>
      <c r="AJ164" s="132">
        <v>0</v>
      </c>
      <c r="AK164" s="134">
        <f t="shared" si="92"/>
        <v>25</v>
      </c>
      <c r="AL164" s="135">
        <f t="shared" si="93"/>
        <v>1.6949152542372881E-2</v>
      </c>
      <c r="AM164" s="142">
        <f t="shared" si="94"/>
        <v>0.27124285919267815</v>
      </c>
      <c r="AN164" s="132">
        <v>20</v>
      </c>
      <c r="AO164" s="123" t="s">
        <v>7</v>
      </c>
      <c r="AP164" s="77" t="s">
        <v>7</v>
      </c>
    </row>
    <row r="165" spans="1:43" x14ac:dyDescent="0.2">
      <c r="A165" s="233" t="s">
        <v>68</v>
      </c>
      <c r="B165" s="124">
        <v>6020560.0599999996</v>
      </c>
      <c r="C165" s="125"/>
      <c r="D165" s="126"/>
      <c r="E165" s="127"/>
      <c r="F165" s="127"/>
      <c r="G165" s="128"/>
      <c r="H165" s="129">
        <v>466020560.06</v>
      </c>
      <c r="I165" s="130">
        <v>17.27</v>
      </c>
      <c r="J165" s="131">
        <f t="shared" si="95"/>
        <v>1727</v>
      </c>
      <c r="K165" s="132">
        <v>13246</v>
      </c>
      <c r="L165" s="132">
        <v>8734</v>
      </c>
      <c r="M165" s="133">
        <v>5614</v>
      </c>
      <c r="N165" s="134">
        <f t="shared" si="80"/>
        <v>7632</v>
      </c>
      <c r="O165" s="135">
        <f t="shared" si="81"/>
        <v>1.3594584966156038</v>
      </c>
      <c r="P165" s="136">
        <v>767.1</v>
      </c>
      <c r="Q165" s="137">
        <v>3780</v>
      </c>
      <c r="R165" s="226">
        <v>1872</v>
      </c>
      <c r="S165" s="127">
        <f t="shared" si="82"/>
        <v>1908</v>
      </c>
      <c r="T165" s="138">
        <f t="shared" si="83"/>
        <v>1.0192307692307692</v>
      </c>
      <c r="U165" s="132">
        <v>3722</v>
      </c>
      <c r="V165" s="133">
        <v>1814</v>
      </c>
      <c r="W165" s="134">
        <f t="shared" si="84"/>
        <v>1908</v>
      </c>
      <c r="X165" s="135">
        <f t="shared" si="85"/>
        <v>1.0518191841234841</v>
      </c>
      <c r="Y165" s="139">
        <f t="shared" si="86"/>
        <v>2.1551823972206137</v>
      </c>
      <c r="Z165" s="140">
        <v>6735</v>
      </c>
      <c r="AA165" s="132">
        <v>5285</v>
      </c>
      <c r="AB165" s="132">
        <v>680</v>
      </c>
      <c r="AC165" s="134">
        <f t="shared" si="87"/>
        <v>5965</v>
      </c>
      <c r="AD165" s="135">
        <f t="shared" si="88"/>
        <v>0.88567186340014847</v>
      </c>
      <c r="AE165" s="141">
        <f t="shared" si="89"/>
        <v>1.1193551634537298</v>
      </c>
      <c r="AF165" s="132">
        <v>620</v>
      </c>
      <c r="AG165" s="135">
        <f t="shared" si="90"/>
        <v>9.2056421677802522E-2</v>
      </c>
      <c r="AH165" s="142">
        <f t="shared" si="91"/>
        <v>0.67677099959420484</v>
      </c>
      <c r="AI165" s="132">
        <v>40</v>
      </c>
      <c r="AJ165" s="132">
        <v>10</v>
      </c>
      <c r="AK165" s="134">
        <f t="shared" si="92"/>
        <v>50</v>
      </c>
      <c r="AL165" s="135">
        <f t="shared" si="93"/>
        <v>7.4239049740163323E-3</v>
      </c>
      <c r="AM165" s="142">
        <f t="shared" si="94"/>
        <v>0.11880719148008917</v>
      </c>
      <c r="AN165" s="132">
        <v>90</v>
      </c>
      <c r="AO165" s="123" t="s">
        <v>7</v>
      </c>
      <c r="AP165" s="77" t="s">
        <v>7</v>
      </c>
      <c r="AQ165" s="215" t="s">
        <v>69</v>
      </c>
    </row>
    <row r="166" spans="1:43" x14ac:dyDescent="0.2">
      <c r="A166" s="233" t="s">
        <v>76</v>
      </c>
      <c r="B166" s="124">
        <v>6020560.0700000003</v>
      </c>
      <c r="C166" s="125"/>
      <c r="D166" s="126"/>
      <c r="E166" s="127"/>
      <c r="F166" s="127"/>
      <c r="G166" s="128"/>
      <c r="H166" s="129">
        <v>466020560.06999999</v>
      </c>
      <c r="I166" s="130">
        <v>3.39</v>
      </c>
      <c r="J166" s="131">
        <f t="shared" si="95"/>
        <v>339</v>
      </c>
      <c r="K166" s="132">
        <v>8060</v>
      </c>
      <c r="L166" s="132">
        <v>7724</v>
      </c>
      <c r="M166" s="133">
        <v>5809</v>
      </c>
      <c r="N166" s="134">
        <f t="shared" si="80"/>
        <v>2251</v>
      </c>
      <c r="O166" s="135">
        <f t="shared" si="81"/>
        <v>0.38750215183336201</v>
      </c>
      <c r="P166" s="136">
        <v>2379.1</v>
      </c>
      <c r="Q166" s="137">
        <v>2690</v>
      </c>
      <c r="R166" s="226">
        <v>1944</v>
      </c>
      <c r="S166" s="127">
        <f t="shared" si="82"/>
        <v>746</v>
      </c>
      <c r="T166" s="138">
        <f t="shared" si="83"/>
        <v>0.38374485596707819</v>
      </c>
      <c r="U166" s="132">
        <v>2644</v>
      </c>
      <c r="V166" s="133">
        <v>1928</v>
      </c>
      <c r="W166" s="134">
        <f t="shared" si="84"/>
        <v>716</v>
      </c>
      <c r="X166" s="135">
        <f t="shared" si="85"/>
        <v>0.37136929460580914</v>
      </c>
      <c r="Y166" s="139">
        <f t="shared" si="86"/>
        <v>7.7994100294985254</v>
      </c>
      <c r="Z166" s="140">
        <v>4205</v>
      </c>
      <c r="AA166" s="132">
        <v>3440</v>
      </c>
      <c r="AB166" s="132">
        <v>275</v>
      </c>
      <c r="AC166" s="134">
        <f t="shared" si="87"/>
        <v>3715</v>
      </c>
      <c r="AD166" s="135">
        <f t="shared" si="88"/>
        <v>0.88347205707491083</v>
      </c>
      <c r="AE166" s="141">
        <f t="shared" si="89"/>
        <v>1.1165749412625225</v>
      </c>
      <c r="AF166" s="132">
        <v>310</v>
      </c>
      <c r="AG166" s="135">
        <f t="shared" si="90"/>
        <v>7.3721759809750292E-2</v>
      </c>
      <c r="AH166" s="142">
        <f t="shared" si="91"/>
        <v>0.54198010490689286</v>
      </c>
      <c r="AI166" s="132">
        <v>80</v>
      </c>
      <c r="AJ166" s="132">
        <v>40</v>
      </c>
      <c r="AK166" s="134">
        <f t="shared" si="92"/>
        <v>120</v>
      </c>
      <c r="AL166" s="135">
        <f t="shared" si="93"/>
        <v>2.8537455410225922E-2</v>
      </c>
      <c r="AM166" s="142">
        <f t="shared" si="94"/>
        <v>0.45669427897364129</v>
      </c>
      <c r="AN166" s="132">
        <v>55</v>
      </c>
      <c r="AO166" s="123" t="s">
        <v>7</v>
      </c>
      <c r="AP166" s="77" t="s">
        <v>7</v>
      </c>
      <c r="AQ166" s="215" t="s">
        <v>77</v>
      </c>
    </row>
    <row r="167" spans="1:43" x14ac:dyDescent="0.2">
      <c r="A167" s="215" t="s">
        <v>95</v>
      </c>
      <c r="B167" s="54">
        <v>6020570</v>
      </c>
      <c r="H167" s="81">
        <v>466020570</v>
      </c>
      <c r="I167" s="67">
        <v>87.81</v>
      </c>
      <c r="J167" s="7">
        <f t="shared" si="95"/>
        <v>8781</v>
      </c>
      <c r="K167" s="68">
        <v>5368</v>
      </c>
      <c r="L167" s="68">
        <v>4932</v>
      </c>
      <c r="M167" s="69">
        <v>4357</v>
      </c>
      <c r="N167" s="8">
        <f t="shared" si="80"/>
        <v>1011</v>
      </c>
      <c r="O167" s="11">
        <f t="shared" si="81"/>
        <v>0.23204039476704155</v>
      </c>
      <c r="P167" s="70">
        <v>61.1</v>
      </c>
      <c r="Q167" s="71">
        <v>1809</v>
      </c>
      <c r="R167" s="72">
        <v>1469</v>
      </c>
      <c r="S167" s="63">
        <f t="shared" si="82"/>
        <v>340</v>
      </c>
      <c r="T167" s="73">
        <f t="shared" si="83"/>
        <v>0.2314499659632403</v>
      </c>
      <c r="U167" s="68">
        <v>1792</v>
      </c>
      <c r="V167" s="69">
        <v>1441</v>
      </c>
      <c r="W167" s="8">
        <f t="shared" si="84"/>
        <v>351</v>
      </c>
      <c r="X167" s="11">
        <f t="shared" si="85"/>
        <v>0.24358084663428176</v>
      </c>
      <c r="Y167" s="5">
        <f t="shared" si="86"/>
        <v>0.20407698439813232</v>
      </c>
      <c r="Z167" s="59">
        <v>2630</v>
      </c>
      <c r="AA167" s="58">
        <v>2395</v>
      </c>
      <c r="AB167" s="58">
        <v>150</v>
      </c>
      <c r="AC167" s="8">
        <f t="shared" si="87"/>
        <v>2545</v>
      </c>
      <c r="AD167" s="11">
        <f t="shared" si="88"/>
        <v>0.96768060836501901</v>
      </c>
      <c r="AE167" s="3">
        <f t="shared" si="89"/>
        <v>1.2230018027094627</v>
      </c>
      <c r="AF167" s="58">
        <v>50</v>
      </c>
      <c r="AG167" s="11">
        <f t="shared" si="90"/>
        <v>1.9011406844106463E-2</v>
      </c>
      <c r="AH167" s="4">
        <f t="shared" si="91"/>
        <v>0.13976611928943239</v>
      </c>
      <c r="AI167" s="58">
        <v>25</v>
      </c>
      <c r="AJ167" s="58">
        <v>0</v>
      </c>
      <c r="AK167" s="8">
        <f t="shared" si="92"/>
        <v>25</v>
      </c>
      <c r="AL167" s="11">
        <f t="shared" si="93"/>
        <v>9.5057034220532317E-3</v>
      </c>
      <c r="AM167" s="4">
        <f t="shared" si="94"/>
        <v>0.15212289631528528</v>
      </c>
      <c r="AN167" s="58">
        <v>10</v>
      </c>
      <c r="AO167" s="60" t="s">
        <v>3</v>
      </c>
      <c r="AP167" s="258" t="s">
        <v>3</v>
      </c>
      <c r="AQ167" s="215" t="s">
        <v>96</v>
      </c>
    </row>
    <row r="168" spans="1:43" x14ac:dyDescent="0.2">
      <c r="B168" s="54">
        <v>6020580</v>
      </c>
      <c r="H168" s="81">
        <v>466020580</v>
      </c>
      <c r="I168" s="67">
        <v>204.56</v>
      </c>
      <c r="J168" s="7">
        <f t="shared" si="95"/>
        <v>20456</v>
      </c>
      <c r="K168" s="68">
        <v>1411</v>
      </c>
      <c r="L168" s="68">
        <v>1240</v>
      </c>
      <c r="M168" s="69">
        <v>1087</v>
      </c>
      <c r="N168" s="8">
        <f t="shared" si="80"/>
        <v>324</v>
      </c>
      <c r="O168" s="11">
        <f t="shared" si="81"/>
        <v>0.29806807727690893</v>
      </c>
      <c r="P168" s="70">
        <v>6.9</v>
      </c>
      <c r="Q168" s="71">
        <v>505</v>
      </c>
      <c r="R168" s="72">
        <v>394</v>
      </c>
      <c r="S168" s="63">
        <f t="shared" si="82"/>
        <v>111</v>
      </c>
      <c r="T168" s="73">
        <f t="shared" si="83"/>
        <v>0.28172588832487311</v>
      </c>
      <c r="U168" s="68">
        <v>484</v>
      </c>
      <c r="V168" s="69">
        <v>386</v>
      </c>
      <c r="W168" s="8">
        <f t="shared" si="84"/>
        <v>98</v>
      </c>
      <c r="X168" s="11">
        <f t="shared" si="85"/>
        <v>0.25388601036269431</v>
      </c>
      <c r="Y168" s="5">
        <f t="shared" si="86"/>
        <v>2.3660539694955025E-2</v>
      </c>
      <c r="Z168" s="59">
        <v>670</v>
      </c>
      <c r="AA168" s="58">
        <v>630</v>
      </c>
      <c r="AB168" s="58">
        <v>20</v>
      </c>
      <c r="AC168" s="8">
        <f t="shared" si="87"/>
        <v>650</v>
      </c>
      <c r="AD168" s="11">
        <f t="shared" si="88"/>
        <v>0.97014925373134331</v>
      </c>
      <c r="AE168" s="3">
        <f t="shared" si="89"/>
        <v>1.2261217967520901</v>
      </c>
      <c r="AF168" s="58">
        <v>0</v>
      </c>
      <c r="AG168" s="11">
        <f t="shared" si="90"/>
        <v>0</v>
      </c>
      <c r="AH168" s="4">
        <f t="shared" si="91"/>
        <v>0</v>
      </c>
      <c r="AI168" s="58">
        <v>15</v>
      </c>
      <c r="AJ168" s="58">
        <v>0</v>
      </c>
      <c r="AK168" s="8">
        <f t="shared" si="92"/>
        <v>15</v>
      </c>
      <c r="AL168" s="11">
        <f t="shared" si="93"/>
        <v>2.2388059701492536E-2</v>
      </c>
      <c r="AM168" s="4">
        <f t="shared" si="94"/>
        <v>0.35828347818734352</v>
      </c>
      <c r="AN168" s="58">
        <v>10</v>
      </c>
      <c r="AO168" s="60" t="s">
        <v>3</v>
      </c>
      <c r="AP168" s="258" t="s">
        <v>3</v>
      </c>
    </row>
    <row r="169" spans="1:43" x14ac:dyDescent="0.2">
      <c r="B169" s="54">
        <v>6020585</v>
      </c>
      <c r="H169" s="81">
        <v>466020585</v>
      </c>
      <c r="I169" s="67">
        <v>441.56</v>
      </c>
      <c r="J169" s="7">
        <f t="shared" si="95"/>
        <v>44156</v>
      </c>
      <c r="K169" s="68">
        <v>1372</v>
      </c>
      <c r="L169" s="68">
        <v>1352</v>
      </c>
      <c r="M169" s="69">
        <v>1364</v>
      </c>
      <c r="N169" s="8">
        <f t="shared" si="80"/>
        <v>8</v>
      </c>
      <c r="O169" s="11">
        <f t="shared" si="81"/>
        <v>5.8651026392961877E-3</v>
      </c>
      <c r="P169" s="70">
        <v>3.1</v>
      </c>
      <c r="Q169" s="71">
        <v>481</v>
      </c>
      <c r="R169" s="72">
        <v>472</v>
      </c>
      <c r="S169" s="63">
        <f t="shared" si="82"/>
        <v>9</v>
      </c>
      <c r="T169" s="73">
        <f t="shared" si="83"/>
        <v>1.9067796610169493E-2</v>
      </c>
      <c r="U169" s="68">
        <v>453</v>
      </c>
      <c r="V169" s="69">
        <v>454</v>
      </c>
      <c r="W169" s="8">
        <f t="shared" si="84"/>
        <v>-1</v>
      </c>
      <c r="X169" s="11">
        <f t="shared" si="85"/>
        <v>-2.2026431718061676E-3</v>
      </c>
      <c r="Y169" s="5">
        <f t="shared" si="86"/>
        <v>1.02590814385361E-2</v>
      </c>
      <c r="Z169" s="59">
        <v>590</v>
      </c>
      <c r="AA169" s="58">
        <v>540</v>
      </c>
      <c r="AB169" s="58">
        <v>35</v>
      </c>
      <c r="AC169" s="8">
        <f t="shared" si="87"/>
        <v>575</v>
      </c>
      <c r="AD169" s="11">
        <f t="shared" si="88"/>
        <v>0.97457627118644063</v>
      </c>
      <c r="AE169" s="3">
        <f t="shared" si="89"/>
        <v>1.2317168766590423</v>
      </c>
      <c r="AF169" s="58">
        <v>0</v>
      </c>
      <c r="AG169" s="11">
        <f t="shared" si="90"/>
        <v>0</v>
      </c>
      <c r="AH169" s="4">
        <f t="shared" si="91"/>
        <v>0</v>
      </c>
      <c r="AI169" s="58">
        <v>15</v>
      </c>
      <c r="AJ169" s="58">
        <v>0</v>
      </c>
      <c r="AK169" s="8">
        <f t="shared" si="92"/>
        <v>15</v>
      </c>
      <c r="AL169" s="11">
        <f t="shared" si="93"/>
        <v>2.5423728813559324E-2</v>
      </c>
      <c r="AM169" s="4">
        <f t="shared" si="94"/>
        <v>0.40686428878901731</v>
      </c>
      <c r="AN169" s="58">
        <v>0</v>
      </c>
      <c r="AO169" s="60" t="s">
        <v>3</v>
      </c>
      <c r="AP169" s="258" t="s">
        <v>3</v>
      </c>
    </row>
    <row r="170" spans="1:43" x14ac:dyDescent="0.2">
      <c r="B170" s="54">
        <v>6020590.0199999996</v>
      </c>
      <c r="H170" s="81">
        <v>466020590.01999998</v>
      </c>
      <c r="I170" s="67">
        <v>679.55</v>
      </c>
      <c r="J170" s="7">
        <f t="shared" si="95"/>
        <v>67955</v>
      </c>
      <c r="K170" s="68">
        <v>5014</v>
      </c>
      <c r="L170" s="68">
        <v>4986</v>
      </c>
      <c r="M170" s="69">
        <v>4919</v>
      </c>
      <c r="N170" s="8">
        <f t="shared" si="80"/>
        <v>95</v>
      </c>
      <c r="O170" s="11">
        <f t="shared" si="81"/>
        <v>1.9312868469201057E-2</v>
      </c>
      <c r="P170" s="70">
        <v>7.4</v>
      </c>
      <c r="Q170" s="71">
        <v>1904</v>
      </c>
      <c r="R170" s="72">
        <v>1738</v>
      </c>
      <c r="S170" s="63">
        <f t="shared" si="82"/>
        <v>166</v>
      </c>
      <c r="T170" s="73">
        <f t="shared" si="83"/>
        <v>9.5512082853855013E-2</v>
      </c>
      <c r="U170" s="68">
        <v>1808</v>
      </c>
      <c r="V170" s="69">
        <v>1677</v>
      </c>
      <c r="W170" s="8">
        <f t="shared" si="84"/>
        <v>131</v>
      </c>
      <c r="X170" s="11">
        <f t="shared" si="85"/>
        <v>7.8115682766845551E-2</v>
      </c>
      <c r="Y170" s="5">
        <f t="shared" si="86"/>
        <v>2.6605842101390626E-2</v>
      </c>
      <c r="Z170" s="59">
        <v>2405</v>
      </c>
      <c r="AA170" s="58">
        <v>2245</v>
      </c>
      <c r="AB170" s="58">
        <v>120</v>
      </c>
      <c r="AC170" s="8">
        <f t="shared" si="87"/>
        <v>2365</v>
      </c>
      <c r="AD170" s="11">
        <f t="shared" si="88"/>
        <v>0.98336798336798337</v>
      </c>
      <c r="AE170" s="3">
        <f t="shared" si="89"/>
        <v>1.242828269978266</v>
      </c>
      <c r="AF170" s="58">
        <v>0</v>
      </c>
      <c r="AG170" s="11">
        <f t="shared" si="90"/>
        <v>0</v>
      </c>
      <c r="AH170" s="4">
        <f t="shared" si="91"/>
        <v>0</v>
      </c>
      <c r="AI170" s="58">
        <v>10</v>
      </c>
      <c r="AJ170" s="58">
        <v>10</v>
      </c>
      <c r="AK170" s="8">
        <f t="shared" si="92"/>
        <v>20</v>
      </c>
      <c r="AL170" s="11">
        <f t="shared" si="93"/>
        <v>8.3160083160083165E-3</v>
      </c>
      <c r="AM170" s="4">
        <f t="shared" si="94"/>
        <v>0.1330838144895469</v>
      </c>
      <c r="AN170" s="58">
        <v>15</v>
      </c>
      <c r="AO170" s="60" t="s">
        <v>3</v>
      </c>
      <c r="AP170" s="258" t="s">
        <v>3</v>
      </c>
    </row>
    <row r="171" spans="1:43" x14ac:dyDescent="0.2">
      <c r="A171" s="215" t="s">
        <v>83</v>
      </c>
      <c r="B171" s="54">
        <v>6020590.0300000003</v>
      </c>
      <c r="C171" s="76">
        <v>6020590.0099999998</v>
      </c>
      <c r="D171" s="75">
        <v>0.77097464000000004</v>
      </c>
      <c r="E171" s="57">
        <v>8071</v>
      </c>
      <c r="F171" s="57">
        <v>2863</v>
      </c>
      <c r="G171" s="10">
        <v>2815</v>
      </c>
      <c r="H171" s="81"/>
      <c r="I171" s="67">
        <v>193.28</v>
      </c>
      <c r="J171" s="7">
        <f t="shared" si="95"/>
        <v>19328</v>
      </c>
      <c r="K171" s="68">
        <v>8259</v>
      </c>
      <c r="L171" s="68">
        <v>7137</v>
      </c>
      <c r="M171" s="69">
        <f>E171*D171</f>
        <v>6222.5363194400006</v>
      </c>
      <c r="N171" s="8">
        <f t="shared" si="80"/>
        <v>2036.4636805599994</v>
      </c>
      <c r="O171" s="11">
        <f t="shared" si="81"/>
        <v>0.32727228512878681</v>
      </c>
      <c r="P171" s="70">
        <v>42.7</v>
      </c>
      <c r="Q171" s="71">
        <v>2944</v>
      </c>
      <c r="R171" s="72">
        <f>F171*D171</f>
        <v>2207.3003943200001</v>
      </c>
      <c r="S171" s="63">
        <f t="shared" si="82"/>
        <v>736.69960567999988</v>
      </c>
      <c r="T171" s="73">
        <f t="shared" si="83"/>
        <v>0.33375593443272766</v>
      </c>
      <c r="U171" s="68">
        <v>2861</v>
      </c>
      <c r="V171" s="69">
        <f>G171*D171</f>
        <v>2170.2936116000001</v>
      </c>
      <c r="W171" s="8">
        <f t="shared" si="84"/>
        <v>690.70638839999992</v>
      </c>
      <c r="X171" s="11">
        <f t="shared" si="85"/>
        <v>0.31825481340784678</v>
      </c>
      <c r="Y171" s="5">
        <f t="shared" si="86"/>
        <v>0.1480235927152318</v>
      </c>
      <c r="Z171" s="59">
        <v>4035</v>
      </c>
      <c r="AA171" s="58">
        <v>3725</v>
      </c>
      <c r="AB171" s="58">
        <v>210</v>
      </c>
      <c r="AC171" s="8">
        <f t="shared" si="87"/>
        <v>3935</v>
      </c>
      <c r="AD171" s="11">
        <f t="shared" si="88"/>
        <v>0.97521685254027257</v>
      </c>
      <c r="AE171" s="3">
        <f t="shared" si="89"/>
        <v>1.2325264745198925</v>
      </c>
      <c r="AF171" s="58">
        <v>25</v>
      </c>
      <c r="AG171" s="11">
        <f t="shared" si="90"/>
        <v>6.1957868649318466E-3</v>
      </c>
      <c r="AH171" s="4">
        <f t="shared" si="91"/>
        <v>4.5549553126543643E-2</v>
      </c>
      <c r="AI171" s="58">
        <v>35</v>
      </c>
      <c r="AJ171" s="58">
        <v>15</v>
      </c>
      <c r="AK171" s="8">
        <f t="shared" si="92"/>
        <v>50</v>
      </c>
      <c r="AL171" s="11">
        <f t="shared" si="93"/>
        <v>1.2391573729863693E-2</v>
      </c>
      <c r="AM171" s="4">
        <f t="shared" si="94"/>
        <v>0.19830642741472135</v>
      </c>
      <c r="AN171" s="58">
        <v>20</v>
      </c>
      <c r="AO171" s="60" t="s">
        <v>3</v>
      </c>
      <c r="AP171" s="258" t="s">
        <v>3</v>
      </c>
      <c r="AQ171" s="215" t="s">
        <v>84</v>
      </c>
    </row>
    <row r="172" spans="1:43" x14ac:dyDescent="0.2">
      <c r="B172" s="54">
        <v>6020590.04</v>
      </c>
      <c r="C172" s="76">
        <v>6020590.0099999998</v>
      </c>
      <c r="D172" s="75">
        <v>0.22902536000000001</v>
      </c>
      <c r="E172" s="57">
        <v>8071</v>
      </c>
      <c r="F172" s="57">
        <v>2863</v>
      </c>
      <c r="G172" s="10">
        <v>2815</v>
      </c>
      <c r="H172" s="81"/>
      <c r="I172" s="67">
        <v>228.09</v>
      </c>
      <c r="J172" s="7">
        <f t="shared" si="95"/>
        <v>22809</v>
      </c>
      <c r="K172" s="68">
        <v>2069</v>
      </c>
      <c r="L172" s="68">
        <v>1946</v>
      </c>
      <c r="M172" s="69">
        <f>E172*D172</f>
        <v>1848.4636805600001</v>
      </c>
      <c r="N172" s="8">
        <f t="shared" si="80"/>
        <v>220.53631943999994</v>
      </c>
      <c r="O172" s="11">
        <f t="shared" si="81"/>
        <v>0.11930789972199374</v>
      </c>
      <c r="P172" s="70">
        <v>9.1</v>
      </c>
      <c r="Q172" s="71">
        <v>819</v>
      </c>
      <c r="R172" s="72">
        <f>F172*D172</f>
        <v>655.69960567999999</v>
      </c>
      <c r="S172" s="63">
        <f t="shared" si="82"/>
        <v>163.30039432000001</v>
      </c>
      <c r="T172" s="73">
        <f t="shared" si="83"/>
        <v>0.24904757133512023</v>
      </c>
      <c r="U172" s="68">
        <v>790</v>
      </c>
      <c r="V172" s="69">
        <f>G172*D172</f>
        <v>644.70638840000004</v>
      </c>
      <c r="W172" s="8">
        <f t="shared" si="84"/>
        <v>145.29361159999996</v>
      </c>
      <c r="X172" s="11">
        <f t="shared" si="85"/>
        <v>0.22536400168235088</v>
      </c>
      <c r="Y172" s="5">
        <f t="shared" si="86"/>
        <v>3.4635450918497082E-2</v>
      </c>
      <c r="Z172" s="59">
        <v>970</v>
      </c>
      <c r="AA172" s="58">
        <v>875</v>
      </c>
      <c r="AB172" s="58">
        <v>50</v>
      </c>
      <c r="AC172" s="8">
        <f t="shared" si="87"/>
        <v>925</v>
      </c>
      <c r="AD172" s="11">
        <f t="shared" si="88"/>
        <v>0.95360824742268047</v>
      </c>
      <c r="AE172" s="3">
        <f t="shared" si="89"/>
        <v>1.205216468734509</v>
      </c>
      <c r="AF172" s="58">
        <v>20</v>
      </c>
      <c r="AG172" s="11">
        <f t="shared" si="90"/>
        <v>2.0618556701030927E-2</v>
      </c>
      <c r="AH172" s="4">
        <f t="shared" si="91"/>
        <v>0.15158139947678648</v>
      </c>
      <c r="AI172" s="58">
        <v>10</v>
      </c>
      <c r="AJ172" s="58">
        <v>0</v>
      </c>
      <c r="AK172" s="8">
        <f t="shared" si="92"/>
        <v>10</v>
      </c>
      <c r="AL172" s="11">
        <f t="shared" si="93"/>
        <v>1.0309278350515464E-2</v>
      </c>
      <c r="AM172" s="4">
        <f t="shared" si="94"/>
        <v>0.1649827700244125</v>
      </c>
      <c r="AN172" s="58">
        <v>10</v>
      </c>
      <c r="AO172" s="60" t="s">
        <v>3</v>
      </c>
      <c r="AP172" s="258" t="s">
        <v>3</v>
      </c>
      <c r="AQ172" s="215" t="s">
        <v>44</v>
      </c>
    </row>
    <row r="173" spans="1:43" x14ac:dyDescent="0.2">
      <c r="A173" s="215" t="s">
        <v>97</v>
      </c>
      <c r="B173" s="54">
        <v>6020595.0099999998</v>
      </c>
      <c r="H173" s="81">
        <v>466020595.00999999</v>
      </c>
      <c r="I173" s="67">
        <v>401.58</v>
      </c>
      <c r="J173" s="7">
        <f t="shared" si="95"/>
        <v>40158</v>
      </c>
      <c r="K173" s="68">
        <v>7898</v>
      </c>
      <c r="L173" s="68">
        <v>6848</v>
      </c>
      <c r="M173" s="69">
        <v>5824</v>
      </c>
      <c r="N173" s="8">
        <f t="shared" si="80"/>
        <v>2074</v>
      </c>
      <c r="O173" s="11">
        <f t="shared" si="81"/>
        <v>0.35611263736263737</v>
      </c>
      <c r="P173" s="70">
        <v>19.7</v>
      </c>
      <c r="Q173" s="71">
        <v>2727</v>
      </c>
      <c r="R173" s="72">
        <v>1971</v>
      </c>
      <c r="S173" s="63">
        <f t="shared" si="82"/>
        <v>756</v>
      </c>
      <c r="T173" s="73">
        <f t="shared" si="83"/>
        <v>0.38356164383561642</v>
      </c>
      <c r="U173" s="68">
        <v>2641</v>
      </c>
      <c r="V173" s="69">
        <v>1912</v>
      </c>
      <c r="W173" s="8">
        <f t="shared" si="84"/>
        <v>729</v>
      </c>
      <c r="X173" s="11">
        <f t="shared" si="85"/>
        <v>0.38127615062761505</v>
      </c>
      <c r="Y173" s="5">
        <f t="shared" si="86"/>
        <v>6.5765227351959762E-2</v>
      </c>
      <c r="Z173" s="59">
        <v>3865</v>
      </c>
      <c r="AA173" s="58">
        <v>3550</v>
      </c>
      <c r="AB173" s="58">
        <v>170</v>
      </c>
      <c r="AC173" s="8">
        <f t="shared" si="87"/>
        <v>3720</v>
      </c>
      <c r="AD173" s="11">
        <f t="shared" si="88"/>
        <v>0.96248382923674003</v>
      </c>
      <c r="AE173" s="3">
        <f t="shared" si="89"/>
        <v>1.2164338605731555</v>
      </c>
      <c r="AF173" s="58">
        <v>40</v>
      </c>
      <c r="AG173" s="11">
        <f t="shared" si="90"/>
        <v>1.034928848641656E-2</v>
      </c>
      <c r="AH173" s="4">
        <f t="shared" si="91"/>
        <v>7.6084842169460751E-2</v>
      </c>
      <c r="AI173" s="58">
        <v>55</v>
      </c>
      <c r="AJ173" s="58">
        <v>15</v>
      </c>
      <c r="AK173" s="8">
        <f t="shared" si="92"/>
        <v>70</v>
      </c>
      <c r="AL173" s="11">
        <f t="shared" si="93"/>
        <v>1.8111254851228976E-2</v>
      </c>
      <c r="AM173" s="4">
        <f t="shared" si="94"/>
        <v>0.28984036441546202</v>
      </c>
      <c r="AN173" s="58">
        <v>30</v>
      </c>
      <c r="AO173" s="60" t="s">
        <v>3</v>
      </c>
      <c r="AP173" s="258" t="s">
        <v>3</v>
      </c>
      <c r="AQ173" s="215" t="s">
        <v>98</v>
      </c>
    </row>
    <row r="174" spans="1:43" x14ac:dyDescent="0.2">
      <c r="B174" s="54">
        <v>6020595.0199999996</v>
      </c>
      <c r="H174" s="81">
        <v>466020595.01999998</v>
      </c>
      <c r="I174" s="67">
        <v>179.65</v>
      </c>
      <c r="J174" s="7">
        <f t="shared" si="95"/>
        <v>17965</v>
      </c>
      <c r="K174" s="68">
        <v>3670</v>
      </c>
      <c r="L174" s="68">
        <v>3436</v>
      </c>
      <c r="M174" s="69">
        <v>3259</v>
      </c>
      <c r="N174" s="8">
        <f t="shared" si="80"/>
        <v>411</v>
      </c>
      <c r="O174" s="11">
        <f t="shared" si="81"/>
        <v>0.12611230438784904</v>
      </c>
      <c r="P174" s="70">
        <v>20.399999999999999</v>
      </c>
      <c r="Q174" s="71">
        <v>1157</v>
      </c>
      <c r="R174" s="72">
        <v>1001</v>
      </c>
      <c r="S174" s="63">
        <f t="shared" si="82"/>
        <v>156</v>
      </c>
      <c r="T174" s="73">
        <f t="shared" si="83"/>
        <v>0.15584415584415584</v>
      </c>
      <c r="U174" s="68">
        <v>1128</v>
      </c>
      <c r="V174" s="69">
        <v>989</v>
      </c>
      <c r="W174" s="8">
        <f t="shared" si="84"/>
        <v>139</v>
      </c>
      <c r="X174" s="11">
        <f t="shared" si="85"/>
        <v>0.14054600606673406</v>
      </c>
      <c r="Y174" s="5">
        <f t="shared" si="86"/>
        <v>6.2788755914277766E-2</v>
      </c>
      <c r="Z174" s="59">
        <v>1745</v>
      </c>
      <c r="AA174" s="58">
        <v>1580</v>
      </c>
      <c r="AB174" s="58">
        <v>90</v>
      </c>
      <c r="AC174" s="8">
        <f t="shared" si="87"/>
        <v>1670</v>
      </c>
      <c r="AD174" s="11">
        <f t="shared" si="88"/>
        <v>0.95702005730659023</v>
      </c>
      <c r="AE174" s="3">
        <f t="shared" si="89"/>
        <v>1.2095284799523154</v>
      </c>
      <c r="AF174" s="58">
        <v>0</v>
      </c>
      <c r="AG174" s="11">
        <f t="shared" si="90"/>
        <v>0</v>
      </c>
      <c r="AH174" s="4">
        <f t="shared" si="91"/>
        <v>0</v>
      </c>
      <c r="AI174" s="58">
        <v>60</v>
      </c>
      <c r="AJ174" s="58">
        <v>0</v>
      </c>
      <c r="AK174" s="8">
        <f t="shared" si="92"/>
        <v>60</v>
      </c>
      <c r="AL174" s="11">
        <f t="shared" si="93"/>
        <v>3.4383954154727794E-2</v>
      </c>
      <c r="AM174" s="4">
        <f t="shared" si="94"/>
        <v>0.5502577200814216</v>
      </c>
      <c r="AN174" s="58">
        <v>20</v>
      </c>
      <c r="AO174" s="60" t="s">
        <v>3</v>
      </c>
      <c r="AP174" s="258" t="s">
        <v>3</v>
      </c>
    </row>
    <row r="175" spans="1:43" x14ac:dyDescent="0.2">
      <c r="A175" s="215" t="s">
        <v>87</v>
      </c>
      <c r="B175" s="54">
        <v>6020600</v>
      </c>
      <c r="H175" s="81">
        <v>466020600</v>
      </c>
      <c r="I175" s="67">
        <v>333.55</v>
      </c>
      <c r="J175" s="7">
        <f t="shared" si="95"/>
        <v>33355</v>
      </c>
      <c r="K175" s="68">
        <v>6679</v>
      </c>
      <c r="L175" s="68">
        <v>5478</v>
      </c>
      <c r="M175" s="69">
        <v>5051</v>
      </c>
      <c r="N175" s="8">
        <f t="shared" si="80"/>
        <v>1628</v>
      </c>
      <c r="O175" s="11">
        <f t="shared" si="81"/>
        <v>0.32231241338348843</v>
      </c>
      <c r="P175" s="70">
        <v>20</v>
      </c>
      <c r="Q175" s="71">
        <v>2510</v>
      </c>
      <c r="R175" s="72">
        <v>1745</v>
      </c>
      <c r="S175" s="63">
        <f t="shared" si="82"/>
        <v>765</v>
      </c>
      <c r="T175" s="73">
        <f t="shared" si="83"/>
        <v>0.43839541547277938</v>
      </c>
      <c r="U175" s="68">
        <v>2437</v>
      </c>
      <c r="V175" s="69">
        <v>1707</v>
      </c>
      <c r="W175" s="8">
        <f t="shared" si="84"/>
        <v>730</v>
      </c>
      <c r="X175" s="11">
        <f t="shared" si="85"/>
        <v>0.4276508494434681</v>
      </c>
      <c r="Y175" s="5">
        <f t="shared" si="86"/>
        <v>7.3062509368910206E-2</v>
      </c>
      <c r="Z175" s="59">
        <v>3475</v>
      </c>
      <c r="AA175" s="58">
        <v>3215</v>
      </c>
      <c r="AB175" s="58">
        <v>120</v>
      </c>
      <c r="AC175" s="8">
        <f t="shared" si="87"/>
        <v>3335</v>
      </c>
      <c r="AD175" s="11">
        <f t="shared" si="88"/>
        <v>0.9597122302158273</v>
      </c>
      <c r="AE175" s="3">
        <f t="shared" si="89"/>
        <v>1.2129309789718683</v>
      </c>
      <c r="AF175" s="58">
        <v>25</v>
      </c>
      <c r="AG175" s="11">
        <f t="shared" si="90"/>
        <v>7.1942446043165471E-3</v>
      </c>
      <c r="AH175" s="4">
        <f t="shared" si="91"/>
        <v>5.2889912767080174E-2</v>
      </c>
      <c r="AI175" s="58">
        <v>60</v>
      </c>
      <c r="AJ175" s="58">
        <v>15</v>
      </c>
      <c r="AK175" s="8">
        <f t="shared" si="92"/>
        <v>75</v>
      </c>
      <c r="AL175" s="11">
        <f t="shared" si="93"/>
        <v>2.1582733812949641E-2</v>
      </c>
      <c r="AM175" s="4">
        <f t="shared" si="94"/>
        <v>0.34539558328851827</v>
      </c>
      <c r="AN175" s="58">
        <v>45</v>
      </c>
      <c r="AO175" s="60" t="s">
        <v>3</v>
      </c>
      <c r="AP175" s="258" t="s">
        <v>3</v>
      </c>
      <c r="AQ175" s="215" t="s">
        <v>88</v>
      </c>
    </row>
    <row r="176" spans="1:43" x14ac:dyDescent="0.2">
      <c r="A176" s="215" t="s">
        <v>91</v>
      </c>
      <c r="B176" s="54">
        <v>6020700</v>
      </c>
      <c r="H176" s="81">
        <v>466020700</v>
      </c>
      <c r="I176" s="67">
        <v>1158.33</v>
      </c>
      <c r="J176" s="7">
        <f t="shared" si="95"/>
        <v>115833</v>
      </c>
      <c r="K176" s="68">
        <v>7162</v>
      </c>
      <c r="L176" s="68">
        <v>6280</v>
      </c>
      <c r="M176" s="69">
        <v>5653</v>
      </c>
      <c r="N176" s="8">
        <f t="shared" si="80"/>
        <v>1509</v>
      </c>
      <c r="O176" s="11">
        <f t="shared" si="81"/>
        <v>0.26693790907482751</v>
      </c>
      <c r="P176" s="70">
        <v>6.2</v>
      </c>
      <c r="Q176" s="71">
        <v>2428</v>
      </c>
      <c r="R176" s="72">
        <v>1878</v>
      </c>
      <c r="S176" s="63">
        <f t="shared" si="82"/>
        <v>550</v>
      </c>
      <c r="T176" s="73">
        <f t="shared" si="83"/>
        <v>0.29286474973375931</v>
      </c>
      <c r="U176" s="68">
        <v>2382</v>
      </c>
      <c r="V176" s="69">
        <v>1814</v>
      </c>
      <c r="W176" s="8">
        <f t="shared" si="84"/>
        <v>568</v>
      </c>
      <c r="X176" s="11">
        <f t="shared" si="85"/>
        <v>0.3131201764057332</v>
      </c>
      <c r="Y176" s="5">
        <f t="shared" si="86"/>
        <v>2.0564087954209938E-2</v>
      </c>
      <c r="Z176" s="59">
        <v>3380</v>
      </c>
      <c r="AA176" s="58">
        <v>3100</v>
      </c>
      <c r="AB176" s="58">
        <v>105</v>
      </c>
      <c r="AC176" s="8">
        <f t="shared" si="87"/>
        <v>3205</v>
      </c>
      <c r="AD176" s="11">
        <f t="shared" si="88"/>
        <v>0.94822485207100593</v>
      </c>
      <c r="AE176" s="3">
        <f t="shared" si="89"/>
        <v>1.1984126719415571</v>
      </c>
      <c r="AF176" s="58">
        <v>50</v>
      </c>
      <c r="AG176" s="11">
        <f t="shared" si="90"/>
        <v>1.4792899408284023E-2</v>
      </c>
      <c r="AH176" s="4">
        <f t="shared" si="91"/>
        <v>0.10875292713941041</v>
      </c>
      <c r="AI176" s="58">
        <v>90</v>
      </c>
      <c r="AJ176" s="58">
        <v>20</v>
      </c>
      <c r="AK176" s="8">
        <f t="shared" si="92"/>
        <v>110</v>
      </c>
      <c r="AL176" s="11">
        <f t="shared" si="93"/>
        <v>3.2544378698224852E-2</v>
      </c>
      <c r="AM176" s="4">
        <f t="shared" si="94"/>
        <v>0.52081838939659209</v>
      </c>
      <c r="AN176" s="58">
        <v>15</v>
      </c>
      <c r="AO176" s="60" t="s">
        <v>3</v>
      </c>
      <c r="AP176" s="258" t="s">
        <v>3</v>
      </c>
      <c r="AQ176" s="215" t="s">
        <v>92</v>
      </c>
    </row>
    <row r="177" spans="8:42" x14ac:dyDescent="0.2">
      <c r="H177" s="66"/>
      <c r="M177" s="69"/>
      <c r="R177" s="72"/>
      <c r="V177" s="69"/>
      <c r="AP177" s="80"/>
    </row>
    <row r="178" spans="8:42" x14ac:dyDescent="0.2">
      <c r="H178" s="66"/>
      <c r="L178" s="69"/>
      <c r="O178" s="63"/>
      <c r="P178" s="63"/>
      <c r="Q178" s="71"/>
      <c r="S178" s="63"/>
      <c r="T178" s="74"/>
      <c r="AP178" s="80"/>
    </row>
    <row r="179" spans="8:42" x14ac:dyDescent="0.2">
      <c r="H179" s="66"/>
      <c r="L179" s="69"/>
      <c r="R179" s="72"/>
      <c r="V179" s="69"/>
      <c r="AP179" s="80"/>
    </row>
    <row r="180" spans="8:42" x14ac:dyDescent="0.2">
      <c r="H180" s="66"/>
      <c r="L180" s="69"/>
      <c r="R180" s="72"/>
      <c r="S180" s="72"/>
      <c r="T180" s="230"/>
      <c r="U180" s="72"/>
      <c r="V180" s="72"/>
      <c r="AP180" s="102"/>
    </row>
    <row r="181" spans="8:42" x14ac:dyDescent="0.2">
      <c r="H181" s="66"/>
      <c r="M181" s="69"/>
      <c r="R181" s="72"/>
      <c r="V181" s="69"/>
      <c r="AP181" s="80"/>
    </row>
    <row r="182" spans="8:42" x14ac:dyDescent="0.2">
      <c r="H182" s="66"/>
      <c r="M182" s="69"/>
      <c r="R182" s="72"/>
      <c r="V182" s="69"/>
      <c r="AP182" s="102"/>
    </row>
  </sheetData>
  <sortState ref="A2:AT194">
    <sortCondition ref="B2:B194"/>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4"/>
  <sheetViews>
    <sheetView workbookViewId="0">
      <selection activeCell="C23" sqref="C23"/>
    </sheetView>
  </sheetViews>
  <sheetFormatPr defaultRowHeight="15" x14ac:dyDescent="0.25"/>
  <cols>
    <col min="1" max="1" width="37" customWidth="1"/>
    <col min="2" max="2" width="20.28515625" bestFit="1" customWidth="1"/>
    <col min="3" max="3" width="16.42578125" bestFit="1" customWidth="1"/>
    <col min="4" max="4" width="12.85546875" bestFit="1" customWidth="1"/>
    <col min="5" max="5" width="16.42578125" bestFit="1" customWidth="1"/>
    <col min="7" max="7" width="16.42578125" style="14" bestFit="1" customWidth="1"/>
  </cols>
  <sheetData>
    <row r="1" spans="1:7" ht="15.75" x14ac:dyDescent="0.25">
      <c r="A1" s="12"/>
      <c r="B1" s="13" t="s">
        <v>3</v>
      </c>
      <c r="C1" s="266" t="s">
        <v>0</v>
      </c>
      <c r="D1" s="267"/>
      <c r="E1" s="268" t="s">
        <v>32</v>
      </c>
      <c r="F1" s="269"/>
    </row>
    <row r="2" spans="1:7" ht="30.75" thickBot="1" x14ac:dyDescent="0.3">
      <c r="A2" s="15"/>
      <c r="B2" s="16" t="s">
        <v>2</v>
      </c>
      <c r="C2" s="17" t="s">
        <v>16</v>
      </c>
      <c r="D2" s="18" t="s">
        <v>1</v>
      </c>
      <c r="E2" s="19" t="s">
        <v>16</v>
      </c>
      <c r="F2" s="20" t="s">
        <v>1</v>
      </c>
      <c r="G2" s="21"/>
    </row>
    <row r="3" spans="1:7" x14ac:dyDescent="0.25">
      <c r="A3" s="22" t="s">
        <v>33</v>
      </c>
      <c r="B3" s="23"/>
      <c r="C3" s="24">
        <v>6.25E-2</v>
      </c>
      <c r="D3" s="25">
        <v>6.8900000000000003E-2</v>
      </c>
      <c r="E3" s="26">
        <v>0.13600000000000001</v>
      </c>
      <c r="F3" s="27">
        <v>0.16250000000000001</v>
      </c>
      <c r="G3" s="28"/>
    </row>
    <row r="4" spans="1:7" ht="17.25" x14ac:dyDescent="0.25">
      <c r="A4" s="29" t="s">
        <v>34</v>
      </c>
      <c r="B4" s="30" t="s">
        <v>35</v>
      </c>
      <c r="C4" s="31"/>
      <c r="D4" s="32"/>
      <c r="E4" s="33"/>
      <c r="F4" s="34"/>
      <c r="G4" s="35"/>
    </row>
    <row r="5" spans="1:7" ht="15.75" x14ac:dyDescent="0.25">
      <c r="A5" s="29" t="s">
        <v>36</v>
      </c>
      <c r="B5" s="36"/>
      <c r="C5" s="37">
        <f>C3*1.5</f>
        <v>9.375E-2</v>
      </c>
      <c r="D5" s="38">
        <f>D3*1.5</f>
        <v>0.10335</v>
      </c>
      <c r="E5" s="39"/>
      <c r="F5" s="40"/>
      <c r="G5" s="41"/>
    </row>
    <row r="6" spans="1:7" ht="16.5" thickBot="1" x14ac:dyDescent="0.3">
      <c r="A6" s="42" t="s">
        <v>37</v>
      </c>
      <c r="B6" s="43"/>
      <c r="C6" s="44"/>
      <c r="D6" s="45"/>
      <c r="E6" s="46">
        <f>E3*1.5</f>
        <v>0.20400000000000001</v>
      </c>
      <c r="F6" s="47">
        <f>F3*0.5</f>
        <v>8.1250000000000003E-2</v>
      </c>
      <c r="G6" s="28"/>
    </row>
    <row r="7" spans="1:7" x14ac:dyDescent="0.25">
      <c r="B7" s="14"/>
      <c r="C7" s="28"/>
      <c r="D7" s="28"/>
      <c r="E7" s="28"/>
      <c r="F7" s="28"/>
    </row>
    <row r="8" spans="1:7" x14ac:dyDescent="0.25">
      <c r="A8" s="1" t="s">
        <v>15</v>
      </c>
    </row>
    <row r="9" spans="1:7" s="48" customFormat="1" x14ac:dyDescent="0.25">
      <c r="G9" s="14"/>
    </row>
    <row r="10" spans="1:7" s="48" customFormat="1" x14ac:dyDescent="0.25">
      <c r="A10" s="299" t="s">
        <v>406</v>
      </c>
      <c r="G10" s="14"/>
    </row>
    <row r="11" spans="1:7" s="48" customFormat="1" x14ac:dyDescent="0.25">
      <c r="A11" s="321" t="s">
        <v>407</v>
      </c>
      <c r="G11" s="14"/>
    </row>
    <row r="12" spans="1:7" s="48" customFormat="1" x14ac:dyDescent="0.25">
      <c r="A12" s="321" t="s">
        <v>408</v>
      </c>
      <c r="G12" s="14"/>
    </row>
    <row r="13" spans="1:7" s="48" customFormat="1" x14ac:dyDescent="0.25">
      <c r="A13" s="322" t="s">
        <v>409</v>
      </c>
      <c r="G13" s="14"/>
    </row>
    <row r="14" spans="1:7" s="48" customFormat="1" x14ac:dyDescent="0.25">
      <c r="A14" s="321" t="s">
        <v>410</v>
      </c>
      <c r="G14" s="14"/>
    </row>
  </sheetData>
  <mergeCells count="2">
    <mergeCell ref="C1:D1"/>
    <mergeCell ref="E1:F1"/>
  </mergeCells>
  <hyperlinks>
    <hyperlink ref="A13" r:id="rId1" display="“T9” updates this method to calculate floors using total raw count sums to arrive at CMA thresholds. This method matches that used by Statistics Canada. " xr:uid="{F93CD2CD-CF11-432D-A29F-CFDC3EC67476}"/>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5"/>
  <sheetViews>
    <sheetView tabSelected="1" zoomScale="90" zoomScaleNormal="90" workbookViewId="0">
      <selection activeCell="M15" sqref="M15"/>
    </sheetView>
  </sheetViews>
  <sheetFormatPr defaultRowHeight="15" x14ac:dyDescent="0.25"/>
  <cols>
    <col min="1" max="1" width="12.7109375" customWidth="1"/>
    <col min="2" max="8" width="10.7109375" customWidth="1"/>
    <col min="9" max="9" width="11" customWidth="1"/>
  </cols>
  <sheetData>
    <row r="1" spans="1:17" ht="67.5" customHeight="1" thickBot="1" x14ac:dyDescent="0.3">
      <c r="B1" s="281" t="s">
        <v>157</v>
      </c>
      <c r="C1" s="282"/>
      <c r="D1" s="279" t="s">
        <v>156</v>
      </c>
      <c r="E1" s="280"/>
      <c r="F1" s="75"/>
      <c r="G1" s="75"/>
      <c r="H1" s="75"/>
      <c r="J1" s="270" t="s">
        <v>411</v>
      </c>
      <c r="K1" s="271"/>
      <c r="L1" s="271"/>
      <c r="M1" s="271"/>
      <c r="N1" s="271"/>
      <c r="O1" s="271"/>
      <c r="P1" s="271"/>
      <c r="Q1" s="272"/>
    </row>
    <row r="2" spans="1:17" ht="51.75" thickBot="1" x14ac:dyDescent="0.3">
      <c r="A2" s="250" t="s">
        <v>43</v>
      </c>
      <c r="B2" s="185" t="s">
        <v>38</v>
      </c>
      <c r="C2" s="186" t="s">
        <v>39</v>
      </c>
      <c r="D2" s="185" t="s">
        <v>40</v>
      </c>
      <c r="E2" s="186" t="s">
        <v>41</v>
      </c>
      <c r="F2" s="185" t="s">
        <v>42</v>
      </c>
      <c r="G2" s="186" t="s">
        <v>154</v>
      </c>
      <c r="H2" s="187" t="s">
        <v>155</v>
      </c>
      <c r="J2" s="273"/>
      <c r="K2" s="274"/>
      <c r="L2" s="274"/>
      <c r="M2" s="274"/>
      <c r="N2" s="274"/>
      <c r="O2" s="274"/>
      <c r="P2" s="274"/>
      <c r="Q2" s="275"/>
    </row>
    <row r="3" spans="1:17" x14ac:dyDescent="0.25">
      <c r="A3" s="188" t="s">
        <v>5</v>
      </c>
      <c r="B3" s="236">
        <v>110557</v>
      </c>
      <c r="C3" s="189">
        <f>B3/B8</f>
        <v>0.15915094170192107</v>
      </c>
      <c r="D3" s="236">
        <v>115092</v>
      </c>
      <c r="E3" s="190">
        <f>D3/D8</f>
        <v>0.1478402392326674</v>
      </c>
      <c r="F3" s="191">
        <f t="shared" ref="F3:F8" si="0">D3-B3</f>
        <v>4535</v>
      </c>
      <c r="G3" s="190">
        <f t="shared" ref="G3:G8" si="1">F3/B3</f>
        <v>4.1019564568503128E-2</v>
      </c>
      <c r="H3" s="192">
        <f>F3/F8</f>
        <v>5.4103117805275186E-2</v>
      </c>
      <c r="J3" s="276"/>
      <c r="K3" s="277"/>
      <c r="L3" s="277"/>
      <c r="M3" s="277"/>
      <c r="N3" s="277"/>
      <c r="O3" s="277"/>
      <c r="P3" s="277"/>
      <c r="Q3" s="278"/>
    </row>
    <row r="4" spans="1:17" x14ac:dyDescent="0.25">
      <c r="A4" s="193" t="s">
        <v>6</v>
      </c>
      <c r="B4" s="237">
        <v>66919</v>
      </c>
      <c r="C4" s="194">
        <f>B4/B8</f>
        <v>9.6332406521078329E-2</v>
      </c>
      <c r="D4" s="237">
        <v>70018</v>
      </c>
      <c r="E4" s="195">
        <f>D4/D8</f>
        <v>8.9940898329969987E-2</v>
      </c>
      <c r="F4" s="196">
        <f>D4-B4</f>
        <v>3099</v>
      </c>
      <c r="G4" s="195">
        <f>F4/B4</f>
        <v>4.6309717718435721E-2</v>
      </c>
      <c r="H4" s="197">
        <f>F4/F8</f>
        <v>3.6971458010705137E-2</v>
      </c>
    </row>
    <row r="5" spans="1:17" x14ac:dyDescent="0.25">
      <c r="A5" s="198" t="s">
        <v>7</v>
      </c>
      <c r="B5" s="238">
        <v>462287.582973312</v>
      </c>
      <c r="C5" s="199">
        <f>B5/B8</f>
        <v>0.6654802877005308</v>
      </c>
      <c r="D5" s="238">
        <v>526836</v>
      </c>
      <c r="E5" s="200">
        <f>D5/D8</f>
        <v>0.67674173944654326</v>
      </c>
      <c r="F5" s="201">
        <f t="shared" si="0"/>
        <v>64548.417026687996</v>
      </c>
      <c r="G5" s="200">
        <f t="shared" si="1"/>
        <v>0.13962827340403472</v>
      </c>
      <c r="H5" s="202">
        <f>F5/F8</f>
        <v>0.77007069692148433</v>
      </c>
      <c r="J5" s="218"/>
      <c r="K5" s="218"/>
    </row>
    <row r="6" spans="1:17" x14ac:dyDescent="0.25">
      <c r="A6" s="203" t="s">
        <v>3</v>
      </c>
      <c r="B6" s="239">
        <v>54673</v>
      </c>
      <c r="C6" s="204">
        <f>B6/B8</f>
        <v>7.8703830925849386E-2</v>
      </c>
      <c r="D6" s="239">
        <v>66315</v>
      </c>
      <c r="E6" s="205">
        <f>D6/D8</f>
        <v>8.5184247946984482E-2</v>
      </c>
      <c r="F6" s="206">
        <f t="shared" si="0"/>
        <v>11642</v>
      </c>
      <c r="G6" s="205">
        <f t="shared" si="1"/>
        <v>0.2129387449015053</v>
      </c>
      <c r="H6" s="207">
        <f>F6/F8</f>
        <v>0.13889051763815077</v>
      </c>
      <c r="J6" s="218"/>
      <c r="K6" s="218"/>
    </row>
    <row r="7" spans="1:17" ht="15.75" thickBot="1" x14ac:dyDescent="0.3">
      <c r="A7" s="220" t="s">
        <v>48</v>
      </c>
      <c r="B7" s="240">
        <v>231</v>
      </c>
      <c r="C7" s="221">
        <f>B7/B8</f>
        <v>3.3253315062043803E-4</v>
      </c>
      <c r="D7" s="240">
        <v>228</v>
      </c>
      <c r="E7" s="222">
        <f>D7/D8</f>
        <v>2.9287504383491612E-4</v>
      </c>
      <c r="F7" s="223">
        <f>D7-B7</f>
        <v>-3</v>
      </c>
      <c r="G7" s="222">
        <f>F7/B7</f>
        <v>-1.2987012987012988E-2</v>
      </c>
      <c r="H7" s="224">
        <f>F7/F8</f>
        <v>-3.5790375615397036E-5</v>
      </c>
    </row>
    <row r="8" spans="1:17" ht="14.25" customHeight="1" thickBot="1" x14ac:dyDescent="0.3">
      <c r="A8" s="208" t="s">
        <v>8</v>
      </c>
      <c r="B8" s="241">
        <f>SUM(B3:B7)</f>
        <v>694667.582973312</v>
      </c>
      <c r="C8" s="209"/>
      <c r="D8" s="241">
        <f>SUM(D3:D7)</f>
        <v>778489</v>
      </c>
      <c r="E8" s="210"/>
      <c r="F8" s="211">
        <f t="shared" si="0"/>
        <v>83821.417026687996</v>
      </c>
      <c r="G8" s="212">
        <f t="shared" si="1"/>
        <v>0.12066406880239909</v>
      </c>
      <c r="H8" s="213"/>
      <c r="I8" s="242"/>
    </row>
    <row r="9" spans="1:17" ht="15.75" thickBot="1" x14ac:dyDescent="0.3">
      <c r="A9" s="243"/>
      <c r="B9" s="244"/>
      <c r="C9" s="245"/>
      <c r="D9" s="244"/>
      <c r="E9" s="246"/>
      <c r="F9" s="247"/>
      <c r="G9" s="248"/>
      <c r="H9" s="249"/>
    </row>
    <row r="10" spans="1:17" ht="51.75" thickBot="1" x14ac:dyDescent="0.3">
      <c r="A10" s="250" t="s">
        <v>43</v>
      </c>
      <c r="B10" s="185" t="s">
        <v>103</v>
      </c>
      <c r="C10" s="186" t="s">
        <v>104</v>
      </c>
      <c r="D10" s="185" t="s">
        <v>105</v>
      </c>
      <c r="E10" s="186" t="s">
        <v>106</v>
      </c>
      <c r="F10" s="185" t="s">
        <v>107</v>
      </c>
      <c r="G10" s="186" t="s">
        <v>108</v>
      </c>
      <c r="H10" s="187" t="s">
        <v>109</v>
      </c>
    </row>
    <row r="11" spans="1:17" x14ac:dyDescent="0.25">
      <c r="A11" s="188" t="s">
        <v>5</v>
      </c>
      <c r="B11" s="236">
        <v>56490</v>
      </c>
      <c r="C11" s="189">
        <f>B11/B16</f>
        <v>0.19352328287106094</v>
      </c>
      <c r="D11" s="236">
        <v>59507</v>
      </c>
      <c r="E11" s="190">
        <f>D11/D16</f>
        <v>0.18510096925507957</v>
      </c>
      <c r="F11" s="191">
        <f t="shared" ref="F11:F16" si="2">D11-B11</f>
        <v>3017</v>
      </c>
      <c r="G11" s="190">
        <f t="shared" ref="G11:G16" si="3">F11/B11</f>
        <v>5.3407682775712513E-2</v>
      </c>
      <c r="H11" s="192">
        <f>F11/F16</f>
        <v>0.10199066477896572</v>
      </c>
      <c r="J11" s="218"/>
      <c r="K11" s="218"/>
    </row>
    <row r="12" spans="1:17" x14ac:dyDescent="0.25">
      <c r="A12" s="193" t="s">
        <v>6</v>
      </c>
      <c r="B12" s="237">
        <v>31043</v>
      </c>
      <c r="C12" s="194">
        <f>B12/B16</f>
        <v>0.10634702195373243</v>
      </c>
      <c r="D12" s="237">
        <v>31341</v>
      </c>
      <c r="E12" s="195">
        <f>D12/D16</f>
        <v>9.7488521979320897E-2</v>
      </c>
      <c r="F12" s="196">
        <f>D12-B12</f>
        <v>298</v>
      </c>
      <c r="G12" s="195">
        <f>F12/B12</f>
        <v>9.5995876687175845E-3</v>
      </c>
      <c r="H12" s="197">
        <f>F12/F16</f>
        <v>1.0073986776311496E-2</v>
      </c>
    </row>
    <row r="13" spans="1:17" x14ac:dyDescent="0.25">
      <c r="A13" s="198" t="s">
        <v>7</v>
      </c>
      <c r="B13" s="238">
        <v>184148.861309136</v>
      </c>
      <c r="C13" s="199">
        <f>B13/B16</f>
        <v>0.6308566503365497</v>
      </c>
      <c r="D13" s="238">
        <v>205744</v>
      </c>
      <c r="E13" s="200">
        <f>D13/D16</f>
        <v>0.63998208308967164</v>
      </c>
      <c r="F13" s="201">
        <f t="shared" si="2"/>
        <v>21595.138690863998</v>
      </c>
      <c r="G13" s="200">
        <f t="shared" si="3"/>
        <v>0.11727000936819053</v>
      </c>
      <c r="H13" s="202">
        <f>F13/F16</f>
        <v>0.73003067652475395</v>
      </c>
      <c r="J13" s="218"/>
      <c r="K13" s="218"/>
    </row>
    <row r="14" spans="1:17" ht="14.25" customHeight="1" x14ac:dyDescent="0.25">
      <c r="A14" s="203" t="s">
        <v>3</v>
      </c>
      <c r="B14" s="239">
        <v>20109</v>
      </c>
      <c r="C14" s="204">
        <f>B14/B16</f>
        <v>6.8889355554154083E-2</v>
      </c>
      <c r="D14" s="239">
        <v>24782</v>
      </c>
      <c r="E14" s="205">
        <f>D14/D16</f>
        <v>7.7086262457851717E-2</v>
      </c>
      <c r="F14" s="206">
        <f t="shared" si="2"/>
        <v>4673</v>
      </c>
      <c r="G14" s="205">
        <f t="shared" si="3"/>
        <v>0.23238350987120196</v>
      </c>
      <c r="H14" s="207">
        <f>F14/F16</f>
        <v>0.15797228256947524</v>
      </c>
      <c r="J14" s="218"/>
      <c r="K14" s="218"/>
    </row>
    <row r="15" spans="1:17" ht="15.75" thickBot="1" x14ac:dyDescent="0.3">
      <c r="A15" s="220" t="s">
        <v>48</v>
      </c>
      <c r="B15" s="240">
        <v>112</v>
      </c>
      <c r="C15" s="221">
        <f>B15/B16</f>
        <v>3.8368928450272302E-4</v>
      </c>
      <c r="D15" s="240">
        <v>110</v>
      </c>
      <c r="E15" s="222">
        <f>D15/D16</f>
        <v>3.4216321807617174E-4</v>
      </c>
      <c r="F15" s="223">
        <f>D15-B15</f>
        <v>-2</v>
      </c>
      <c r="G15" s="222">
        <f>F15/B15</f>
        <v>-1.7857142857142856E-2</v>
      </c>
      <c r="H15" s="224">
        <f>F15/F16</f>
        <v>-6.7610649505446291E-5</v>
      </c>
      <c r="I15" s="242"/>
    </row>
    <row r="16" spans="1:17" ht="15.75" thickBot="1" x14ac:dyDescent="0.3">
      <c r="A16" s="208" t="s">
        <v>8</v>
      </c>
      <c r="B16" s="241">
        <f>SUM(B11:B15)</f>
        <v>291902.86130913603</v>
      </c>
      <c r="C16" s="209"/>
      <c r="D16" s="241">
        <f>SUM(D11:D15)</f>
        <v>321484</v>
      </c>
      <c r="E16" s="210"/>
      <c r="F16" s="211">
        <f t="shared" si="2"/>
        <v>29581.138690863969</v>
      </c>
      <c r="G16" s="212">
        <f t="shared" si="3"/>
        <v>0.10133898159886977</v>
      </c>
      <c r="H16" s="213"/>
    </row>
    <row r="17" spans="1:11" ht="15.75" thickBot="1" x14ac:dyDescent="0.3">
      <c r="A17" s="243"/>
      <c r="B17" s="244"/>
      <c r="C17" s="245"/>
      <c r="D17" s="244"/>
      <c r="E17" s="246"/>
      <c r="F17" s="247"/>
      <c r="G17" s="248"/>
      <c r="H17" s="249"/>
    </row>
    <row r="18" spans="1:11" ht="64.5" thickBot="1" x14ac:dyDescent="0.3">
      <c r="A18" s="250" t="s">
        <v>43</v>
      </c>
      <c r="B18" s="185" t="s">
        <v>110</v>
      </c>
      <c r="C18" s="186" t="s">
        <v>111</v>
      </c>
      <c r="D18" s="185" t="s">
        <v>112</v>
      </c>
      <c r="E18" s="186" t="s">
        <v>113</v>
      </c>
      <c r="F18" s="185" t="s">
        <v>114</v>
      </c>
      <c r="G18" s="186" t="s">
        <v>115</v>
      </c>
      <c r="H18" s="187" t="s">
        <v>116</v>
      </c>
    </row>
    <row r="19" spans="1:11" x14ac:dyDescent="0.25">
      <c r="A19" s="188" t="s">
        <v>5</v>
      </c>
      <c r="B19" s="236">
        <v>53233</v>
      </c>
      <c r="C19" s="189">
        <f>B19/B24</f>
        <v>0.18882852023224653</v>
      </c>
      <c r="D19" s="236">
        <v>54375</v>
      </c>
      <c r="E19" s="190">
        <f>D19/D24</f>
        <v>0.17737726308921872</v>
      </c>
      <c r="F19" s="191">
        <f t="shared" ref="F19:F24" si="4">D19-B19</f>
        <v>1142</v>
      </c>
      <c r="G19" s="190">
        <f t="shared" ref="G19:G24" si="5">F19/B19</f>
        <v>2.1452858189468939E-2</v>
      </c>
      <c r="H19" s="192">
        <f>F19/F24</f>
        <v>4.6350907867503767E-2</v>
      </c>
      <c r="J19" s="218"/>
      <c r="K19" s="218"/>
    </row>
    <row r="20" spans="1:11" x14ac:dyDescent="0.25">
      <c r="A20" s="193" t="s">
        <v>6</v>
      </c>
      <c r="B20" s="237">
        <v>29585</v>
      </c>
      <c r="C20" s="194">
        <f>B20/B24</f>
        <v>0.10494414688390685</v>
      </c>
      <c r="D20" s="237">
        <v>28901</v>
      </c>
      <c r="E20" s="195">
        <f>D20/D24</f>
        <v>9.4278258032947315E-2</v>
      </c>
      <c r="F20" s="196">
        <f>D20-B20</f>
        <v>-684</v>
      </c>
      <c r="G20" s="195">
        <f>F20/B20</f>
        <v>-2.3119824235254351E-2</v>
      </c>
      <c r="H20" s="197">
        <f>F20/F24</f>
        <v>-2.7761839738504882E-2</v>
      </c>
    </row>
    <row r="21" spans="1:11" x14ac:dyDescent="0.25">
      <c r="A21" s="198" t="s">
        <v>7</v>
      </c>
      <c r="B21" s="238">
        <v>180535.86339080002</v>
      </c>
      <c r="C21" s="199">
        <f>B21/B24</f>
        <v>0.64039824794649514</v>
      </c>
      <c r="D21" s="238">
        <v>200124</v>
      </c>
      <c r="E21" s="200">
        <f>D21/D24</f>
        <v>0.65282661882237802</v>
      </c>
      <c r="F21" s="201">
        <f t="shared" si="4"/>
        <v>19588.136609199981</v>
      </c>
      <c r="G21" s="200">
        <f t="shared" si="5"/>
        <v>0.10849997469366067</v>
      </c>
      <c r="H21" s="202">
        <f>F21/F24</f>
        <v>0.79503320076103845</v>
      </c>
      <c r="J21" s="218"/>
      <c r="K21" s="218"/>
    </row>
    <row r="22" spans="1:11" x14ac:dyDescent="0.25">
      <c r="A22" s="203" t="s">
        <v>3</v>
      </c>
      <c r="B22" s="239">
        <v>18467</v>
      </c>
      <c r="C22" s="204">
        <f>B22/B24</f>
        <v>6.550628901487604E-2</v>
      </c>
      <c r="D22" s="239">
        <v>23064</v>
      </c>
      <c r="E22" s="205">
        <f>D22/D24</f>
        <v>7.5237318545098672E-2</v>
      </c>
      <c r="F22" s="206">
        <f t="shared" si="4"/>
        <v>4597</v>
      </c>
      <c r="G22" s="205">
        <f t="shared" si="5"/>
        <v>0.2489305247197704</v>
      </c>
      <c r="H22" s="207">
        <f>F22/F24</f>
        <v>0.18658066853495167</v>
      </c>
      <c r="J22" s="218"/>
      <c r="K22" s="218"/>
    </row>
    <row r="23" spans="1:11" ht="15.75" thickBot="1" x14ac:dyDescent="0.3">
      <c r="A23" s="220" t="s">
        <v>48</v>
      </c>
      <c r="B23" s="240">
        <v>91</v>
      </c>
      <c r="C23" s="221">
        <f>B23/B24</f>
        <v>3.2279592247542755E-4</v>
      </c>
      <c r="D23" s="240">
        <v>86</v>
      </c>
      <c r="E23" s="222">
        <f>D23/D24</f>
        <v>2.8054151035720109E-4</v>
      </c>
      <c r="F23" s="223">
        <f>D23-B23</f>
        <v>-5</v>
      </c>
      <c r="G23" s="222">
        <f>F23/B23</f>
        <v>-5.4945054945054944E-2</v>
      </c>
      <c r="H23" s="224">
        <f>F23/F24</f>
        <v>-2.0293742498907078E-4</v>
      </c>
    </row>
    <row r="24" spans="1:11" ht="15.75" thickBot="1" x14ac:dyDescent="0.3">
      <c r="A24" s="208" t="s">
        <v>8</v>
      </c>
      <c r="B24" s="241">
        <f>SUM(B19:B23)</f>
        <v>281911.86339080002</v>
      </c>
      <c r="C24" s="209"/>
      <c r="D24" s="241">
        <f>SUM(D19:D23)</f>
        <v>306550</v>
      </c>
      <c r="E24" s="210"/>
      <c r="F24" s="211">
        <f t="shared" si="4"/>
        <v>24638.136609199981</v>
      </c>
      <c r="G24" s="212">
        <f t="shared" si="5"/>
        <v>8.7396593789475938E-2</v>
      </c>
      <c r="H24" s="213"/>
    </row>
    <row r="25" spans="1:11" x14ac:dyDescent="0.25">
      <c r="B25" s="242"/>
      <c r="C25" s="48"/>
      <c r="D25" s="48"/>
      <c r="E25" s="48"/>
      <c r="F25" s="48"/>
      <c r="G25" s="48"/>
    </row>
  </sheetData>
  <mergeCells count="3">
    <mergeCell ref="J1:Q3"/>
    <mergeCell ref="D1:E1"/>
    <mergeCell ref="B1:C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vt:lpstr>
      <vt:lpstr>2006 Original</vt:lpstr>
      <vt:lpstr>2016 Original</vt:lpstr>
      <vt:lpstr>2016 CTDataMaker</vt:lpstr>
      <vt:lpstr>Thresholds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Created by Chris Willms;Edited by Chris Willms</dc:creator>
  <cp:lastModifiedBy>User</cp:lastModifiedBy>
  <cp:lastPrinted>2018-06-12T02:08:48Z</cp:lastPrinted>
  <dcterms:created xsi:type="dcterms:W3CDTF">2018-05-09T18:33:31Z</dcterms:created>
  <dcterms:modified xsi:type="dcterms:W3CDTF">2018-08-03T02:20:25Z</dcterms:modified>
</cp:coreProperties>
</file>