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4514CD01-8C91-4BB0-827D-AED91A89388F}" xr6:coauthVersionLast="47" xr6:coauthVersionMax="47" xr10:uidLastSave="{00000000-0000-0000-0000-000000000000}"/>
  <bookViews>
    <workbookView xWindow="-120" yWindow="-120" windowWidth="29040" windowHeight="15840" activeTab="6" xr2:uid="{00000000-000D-0000-FFFF-FFFF00000000}"/>
  </bookViews>
  <sheets>
    <sheet name="INFO" sheetId="7" r:id="rId1"/>
    <sheet name="2006 Original" sheetId="5" r:id="rId2"/>
    <sheet name="2016 Original" sheetId="6" r:id="rId3"/>
    <sheet name="2021 Original" sheetId="8" r:id="rId4"/>
    <sheet name="2021 CTDataMaker" sheetId="1" r:id="rId5"/>
    <sheet name="Thresholds" sheetId="2" r:id="rId6"/>
    <sheet name="Summary" sheetId="13" r:id="rId7"/>
  </sheets>
  <definedNames>
    <definedName name="_xlnm._FilterDatabase" localSheetId="4" hidden="1">'2021 CTDataMaker'!$A$1:$DL$82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3" l="1"/>
  <c r="H3" i="13"/>
  <c r="I3" i="13" s="1"/>
  <c r="H4" i="13"/>
  <c r="I4" i="13"/>
  <c r="E5" i="13"/>
  <c r="G5" i="13"/>
  <c r="H5" i="13"/>
  <c r="I5" i="13" s="1"/>
  <c r="H6" i="13"/>
  <c r="I6" i="13"/>
  <c r="B8" i="13"/>
  <c r="C3" i="13" s="1"/>
  <c r="D8" i="13"/>
  <c r="E6" i="13" s="1"/>
  <c r="F8" i="13"/>
  <c r="G3" i="13" s="1"/>
  <c r="C11" i="13"/>
  <c r="E11" i="13"/>
  <c r="G11" i="13"/>
  <c r="H11" i="13"/>
  <c r="J11" i="13" s="1"/>
  <c r="I11" i="13"/>
  <c r="H12" i="13"/>
  <c r="I12" i="13" s="1"/>
  <c r="C13" i="13"/>
  <c r="E13" i="13"/>
  <c r="G13" i="13"/>
  <c r="H13" i="13"/>
  <c r="H16" i="13" s="1"/>
  <c r="I13" i="13"/>
  <c r="C14" i="13"/>
  <c r="G14" i="13"/>
  <c r="H14" i="13"/>
  <c r="I14" i="13" s="1"/>
  <c r="B16" i="13"/>
  <c r="C12" i="13" s="1"/>
  <c r="D16" i="13"/>
  <c r="E14" i="13" s="1"/>
  <c r="F16" i="13"/>
  <c r="G12" i="13" s="1"/>
  <c r="C19" i="13"/>
  <c r="E19" i="13"/>
  <c r="G19" i="13"/>
  <c r="H19" i="13"/>
  <c r="H24" i="13" s="1"/>
  <c r="I19" i="13"/>
  <c r="E20" i="13"/>
  <c r="H20" i="13"/>
  <c r="I20" i="13" s="1"/>
  <c r="C21" i="13"/>
  <c r="E21" i="13"/>
  <c r="G21" i="13"/>
  <c r="H21" i="13"/>
  <c r="I21" i="13"/>
  <c r="C22" i="13"/>
  <c r="E22" i="13"/>
  <c r="G22" i="13"/>
  <c r="H22" i="13"/>
  <c r="I22" i="13" s="1"/>
  <c r="B24" i="13"/>
  <c r="C20" i="13" s="1"/>
  <c r="D24" i="13"/>
  <c r="F24" i="13"/>
  <c r="G20" i="13" s="1"/>
  <c r="J13" i="13" l="1"/>
  <c r="J12" i="13"/>
  <c r="I16" i="13"/>
  <c r="J20" i="13"/>
  <c r="J21" i="13"/>
  <c r="I24" i="13"/>
  <c r="J19" i="13"/>
  <c r="C5" i="13"/>
  <c r="H8" i="13"/>
  <c r="G4" i="13"/>
  <c r="E4" i="13"/>
  <c r="C4" i="13"/>
  <c r="J14" i="13"/>
  <c r="E12" i="13"/>
  <c r="G6" i="13"/>
  <c r="C6" i="13"/>
  <c r="J22" i="13"/>
  <c r="J3" i="13" l="1"/>
  <c r="J6" i="13"/>
  <c r="J4" i="13"/>
  <c r="I8" i="13"/>
  <c r="J5" i="13"/>
  <c r="CD14" i="1" l="1"/>
  <c r="CE14" i="1" s="1"/>
  <c r="CF14" i="1" s="1"/>
  <c r="BZ14" i="1"/>
  <c r="CA14" i="1" s="1"/>
  <c r="BV14" i="1"/>
  <c r="BW14" i="1" s="1"/>
  <c r="BX14" i="1" s="1"/>
  <c r="CD45" i="1"/>
  <c r="CE45" i="1" s="1"/>
  <c r="CF45" i="1" s="1"/>
  <c r="BZ45" i="1"/>
  <c r="CA45" i="1" s="1"/>
  <c r="BV45" i="1"/>
  <c r="BW45" i="1" s="1"/>
  <c r="BX45" i="1" s="1"/>
  <c r="CD43" i="1"/>
  <c r="CE43" i="1" s="1"/>
  <c r="CF43" i="1" s="1"/>
  <c r="BZ43" i="1"/>
  <c r="CA43" i="1" s="1"/>
  <c r="BV43" i="1"/>
  <c r="BW43" i="1" s="1"/>
  <c r="BX43" i="1" s="1"/>
  <c r="CD42" i="1"/>
  <c r="CE42" i="1" s="1"/>
  <c r="CF42" i="1" s="1"/>
  <c r="BZ42" i="1"/>
  <c r="CA42" i="1" s="1"/>
  <c r="BV42" i="1"/>
  <c r="BW42" i="1" s="1"/>
  <c r="BX42" i="1" s="1"/>
  <c r="CD41" i="1"/>
  <c r="CE41" i="1" s="1"/>
  <c r="CF41" i="1" s="1"/>
  <c r="BZ41" i="1"/>
  <c r="CA41" i="1" s="1"/>
  <c r="BV41" i="1"/>
  <c r="BW41" i="1" s="1"/>
  <c r="BX41" i="1" s="1"/>
  <c r="CD40" i="1"/>
  <c r="CE40" i="1" s="1"/>
  <c r="CF40" i="1" s="1"/>
  <c r="BZ40" i="1"/>
  <c r="CA40" i="1" s="1"/>
  <c r="BV40" i="1"/>
  <c r="BW40" i="1" s="1"/>
  <c r="BX40" i="1" s="1"/>
  <c r="CD39" i="1"/>
  <c r="CE39" i="1" s="1"/>
  <c r="CF39" i="1" s="1"/>
  <c r="BZ39" i="1"/>
  <c r="CA39" i="1" s="1"/>
  <c r="BV39" i="1"/>
  <c r="BW39" i="1" s="1"/>
  <c r="BX39" i="1" s="1"/>
  <c r="CD38" i="1"/>
  <c r="CE38" i="1" s="1"/>
  <c r="CF38" i="1" s="1"/>
  <c r="BZ38" i="1"/>
  <c r="CA38" i="1" s="1"/>
  <c r="BV38" i="1"/>
  <c r="BW38" i="1" s="1"/>
  <c r="BX38" i="1" s="1"/>
  <c r="CD37" i="1"/>
  <c r="CE37" i="1" s="1"/>
  <c r="CF37" i="1" s="1"/>
  <c r="BZ37" i="1"/>
  <c r="CA37" i="1" s="1"/>
  <c r="BV37" i="1"/>
  <c r="BW37" i="1" s="1"/>
  <c r="BX37" i="1" s="1"/>
  <c r="CD36" i="1"/>
  <c r="CE36" i="1" s="1"/>
  <c r="CF36" i="1" s="1"/>
  <c r="BZ36" i="1"/>
  <c r="CA36" i="1" s="1"/>
  <c r="BV36" i="1"/>
  <c r="BW36" i="1" s="1"/>
  <c r="BX36" i="1" s="1"/>
  <c r="CD35" i="1"/>
  <c r="CE35" i="1" s="1"/>
  <c r="CF35" i="1" s="1"/>
  <c r="BZ35" i="1"/>
  <c r="CA35" i="1" s="1"/>
  <c r="BV35" i="1"/>
  <c r="BW35" i="1" s="1"/>
  <c r="BX35" i="1" s="1"/>
  <c r="CD34" i="1"/>
  <c r="CE34" i="1" s="1"/>
  <c r="CF34" i="1" s="1"/>
  <c r="BZ34" i="1"/>
  <c r="CA34" i="1" s="1"/>
  <c r="BV34" i="1"/>
  <c r="BW34" i="1" s="1"/>
  <c r="BX34" i="1" s="1"/>
  <c r="CD33" i="1"/>
  <c r="CE33" i="1" s="1"/>
  <c r="CF33" i="1" s="1"/>
  <c r="BZ33" i="1"/>
  <c r="CA33" i="1" s="1"/>
  <c r="BV33" i="1"/>
  <c r="BW33" i="1" s="1"/>
  <c r="BX33" i="1" s="1"/>
  <c r="CD32" i="1"/>
  <c r="CE32" i="1" s="1"/>
  <c r="CF32" i="1" s="1"/>
  <c r="BZ32" i="1"/>
  <c r="CA32" i="1" s="1"/>
  <c r="BV32" i="1"/>
  <c r="BW32" i="1" s="1"/>
  <c r="BX32" i="1" s="1"/>
  <c r="CD31" i="1"/>
  <c r="CE31" i="1" s="1"/>
  <c r="CF31" i="1" s="1"/>
  <c r="BZ31" i="1"/>
  <c r="CA31" i="1" s="1"/>
  <c r="BV31" i="1"/>
  <c r="BW31" i="1" s="1"/>
  <c r="BX31" i="1" s="1"/>
  <c r="CD30" i="1"/>
  <c r="CE30" i="1" s="1"/>
  <c r="CF30" i="1" s="1"/>
  <c r="BZ30" i="1"/>
  <c r="CA30" i="1" s="1"/>
  <c r="BV30" i="1"/>
  <c r="BW30" i="1" s="1"/>
  <c r="BX30" i="1" s="1"/>
  <c r="CD29" i="1"/>
  <c r="CE29" i="1" s="1"/>
  <c r="CF29" i="1" s="1"/>
  <c r="BZ29" i="1"/>
  <c r="CA29" i="1" s="1"/>
  <c r="BV29" i="1"/>
  <c r="BW29" i="1" s="1"/>
  <c r="BX29" i="1" s="1"/>
  <c r="CD28" i="1"/>
  <c r="CE28" i="1" s="1"/>
  <c r="CF28" i="1" s="1"/>
  <c r="BZ28" i="1"/>
  <c r="CA28" i="1" s="1"/>
  <c r="BV28" i="1"/>
  <c r="BW28" i="1" s="1"/>
  <c r="BX28" i="1" s="1"/>
  <c r="CD27" i="1"/>
  <c r="CE27" i="1" s="1"/>
  <c r="CF27" i="1" s="1"/>
  <c r="BZ27" i="1"/>
  <c r="CA27" i="1" s="1"/>
  <c r="BV27" i="1"/>
  <c r="BW27" i="1" s="1"/>
  <c r="BX27" i="1" s="1"/>
  <c r="CD26" i="1"/>
  <c r="CE26" i="1" s="1"/>
  <c r="CF26" i="1" s="1"/>
  <c r="BZ26" i="1"/>
  <c r="CA26" i="1" s="1"/>
  <c r="BV26" i="1"/>
  <c r="BW26" i="1" s="1"/>
  <c r="BX26" i="1" s="1"/>
  <c r="CD24" i="1"/>
  <c r="CE24" i="1" s="1"/>
  <c r="CF24" i="1" s="1"/>
  <c r="BZ24" i="1"/>
  <c r="CA24" i="1" s="1"/>
  <c r="BV24" i="1"/>
  <c r="BW24" i="1" s="1"/>
  <c r="BX24" i="1" s="1"/>
  <c r="CD23" i="1"/>
  <c r="CE23" i="1" s="1"/>
  <c r="CF23" i="1" s="1"/>
  <c r="BZ23" i="1"/>
  <c r="CA23" i="1" s="1"/>
  <c r="BV23" i="1"/>
  <c r="BW23" i="1" s="1"/>
  <c r="BX23" i="1" s="1"/>
  <c r="CD22" i="1"/>
  <c r="CE22" i="1" s="1"/>
  <c r="CF22" i="1" s="1"/>
  <c r="BZ22" i="1"/>
  <c r="CA22" i="1" s="1"/>
  <c r="BV22" i="1"/>
  <c r="BW22" i="1" s="1"/>
  <c r="BX22" i="1" s="1"/>
  <c r="CD21" i="1"/>
  <c r="CE21" i="1" s="1"/>
  <c r="CF21" i="1" s="1"/>
  <c r="BZ21" i="1"/>
  <c r="CA21" i="1" s="1"/>
  <c r="BV21" i="1"/>
  <c r="BW21" i="1" s="1"/>
  <c r="BX21" i="1" s="1"/>
  <c r="CD20" i="1"/>
  <c r="CE20" i="1" s="1"/>
  <c r="CF20" i="1" s="1"/>
  <c r="BZ20" i="1"/>
  <c r="CA20" i="1" s="1"/>
  <c r="BV20" i="1"/>
  <c r="BW20" i="1" s="1"/>
  <c r="BX20" i="1" s="1"/>
  <c r="CD19" i="1"/>
  <c r="CE19" i="1" s="1"/>
  <c r="CF19" i="1" s="1"/>
  <c r="BZ19" i="1"/>
  <c r="CA19" i="1" s="1"/>
  <c r="BV19" i="1"/>
  <c r="BW19" i="1" s="1"/>
  <c r="BX19" i="1" s="1"/>
  <c r="CD18" i="1"/>
  <c r="CE18" i="1" s="1"/>
  <c r="CF18" i="1" s="1"/>
  <c r="BZ18" i="1"/>
  <c r="CA18" i="1" s="1"/>
  <c r="BV18" i="1"/>
  <c r="BW18" i="1" s="1"/>
  <c r="BX18" i="1" s="1"/>
  <c r="CD17" i="1"/>
  <c r="CE17" i="1" s="1"/>
  <c r="CF17" i="1" s="1"/>
  <c r="BZ17" i="1"/>
  <c r="CA17" i="1" s="1"/>
  <c r="BV17" i="1"/>
  <c r="BW17" i="1" s="1"/>
  <c r="BX17" i="1" s="1"/>
  <c r="CD16" i="1"/>
  <c r="CE16" i="1" s="1"/>
  <c r="CF16" i="1" s="1"/>
  <c r="BZ16" i="1"/>
  <c r="CA16" i="1" s="1"/>
  <c r="BV16" i="1"/>
  <c r="BW16" i="1" s="1"/>
  <c r="BX16" i="1" s="1"/>
  <c r="CD13" i="1"/>
  <c r="CE13" i="1" s="1"/>
  <c r="CF13" i="1" s="1"/>
  <c r="BZ13" i="1"/>
  <c r="CA13" i="1" s="1"/>
  <c r="BV13" i="1"/>
  <c r="BW13" i="1" s="1"/>
  <c r="BX13" i="1" s="1"/>
  <c r="CD12" i="1"/>
  <c r="CE12" i="1" s="1"/>
  <c r="CF12" i="1" s="1"/>
  <c r="BZ12" i="1"/>
  <c r="CA12" i="1" s="1"/>
  <c r="BV12" i="1"/>
  <c r="BW12" i="1" s="1"/>
  <c r="BX12" i="1" s="1"/>
  <c r="CD11" i="1"/>
  <c r="CE11" i="1" s="1"/>
  <c r="CF11" i="1" s="1"/>
  <c r="BZ11" i="1"/>
  <c r="CA11" i="1" s="1"/>
  <c r="BV11" i="1"/>
  <c r="BW11" i="1" s="1"/>
  <c r="BX11" i="1" s="1"/>
  <c r="CD10" i="1"/>
  <c r="CE10" i="1" s="1"/>
  <c r="CF10" i="1" s="1"/>
  <c r="BZ10" i="1"/>
  <c r="CA10" i="1" s="1"/>
  <c r="BV10" i="1"/>
  <c r="BW10" i="1" s="1"/>
  <c r="BX10" i="1" s="1"/>
  <c r="CD9" i="1"/>
  <c r="CE9" i="1" s="1"/>
  <c r="CF9" i="1" s="1"/>
  <c r="BZ9" i="1"/>
  <c r="CA9" i="1" s="1"/>
  <c r="BV9" i="1"/>
  <c r="BW9" i="1" s="1"/>
  <c r="BX9" i="1" s="1"/>
  <c r="CD8" i="1"/>
  <c r="CE8" i="1" s="1"/>
  <c r="CF8" i="1" s="1"/>
  <c r="BZ8" i="1"/>
  <c r="CA8" i="1" s="1"/>
  <c r="BV8" i="1"/>
  <c r="BW8" i="1" s="1"/>
  <c r="BX8" i="1" s="1"/>
  <c r="CD7" i="1"/>
  <c r="CE7" i="1" s="1"/>
  <c r="CF7" i="1" s="1"/>
  <c r="BZ7" i="1"/>
  <c r="CA7" i="1" s="1"/>
  <c r="BV7" i="1"/>
  <c r="BW7" i="1" s="1"/>
  <c r="BX7" i="1" s="1"/>
  <c r="CD6" i="1"/>
  <c r="CE6" i="1" s="1"/>
  <c r="CF6" i="1" s="1"/>
  <c r="BZ6" i="1"/>
  <c r="CA6" i="1" s="1"/>
  <c r="BV6" i="1"/>
  <c r="BW6" i="1" s="1"/>
  <c r="BX6" i="1" s="1"/>
  <c r="CD5" i="1"/>
  <c r="CE5" i="1" s="1"/>
  <c r="CF5" i="1" s="1"/>
  <c r="BZ5" i="1"/>
  <c r="CA5" i="1" s="1"/>
  <c r="BV5" i="1"/>
  <c r="BW5" i="1" s="1"/>
  <c r="BX5" i="1" s="1"/>
  <c r="CD4" i="1"/>
  <c r="CE4" i="1" s="1"/>
  <c r="CF4" i="1" s="1"/>
  <c r="BZ4" i="1"/>
  <c r="CA4" i="1" s="1"/>
  <c r="BV4" i="1"/>
  <c r="BW4" i="1" s="1"/>
  <c r="BX4" i="1" s="1"/>
  <c r="CD3" i="1"/>
  <c r="CE3" i="1" s="1"/>
  <c r="CF3" i="1" s="1"/>
  <c r="BZ3" i="1"/>
  <c r="CA3" i="1" s="1"/>
  <c r="BV3" i="1"/>
  <c r="BW3" i="1" s="1"/>
  <c r="BX3" i="1" s="1"/>
  <c r="CD2" i="1"/>
  <c r="CE2" i="1" s="1"/>
  <c r="CF2" i="1" s="1"/>
  <c r="BZ2" i="1"/>
  <c r="CA2" i="1" s="1"/>
  <c r="BV2" i="1"/>
  <c r="BW2" i="1" s="1"/>
  <c r="BX2" i="1" s="1"/>
  <c r="F23" i="2" l="1"/>
  <c r="E23" i="2"/>
  <c r="D22" i="2"/>
  <c r="C22" i="2"/>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8" authorId="0" shapeId="0" xr:uid="{72A2592A-ECBC-7D43-A3E1-263A2293FFDB}">
      <text>
        <r>
          <rPr>
            <sz val="10"/>
            <color rgb="FF000000"/>
            <rFont val="Tahoma"/>
            <family val="2"/>
          </rPr>
          <t xml:space="preserve">(r) revised
</t>
        </r>
        <r>
          <rPr>
            <sz val="10"/>
            <color rgb="FF000000"/>
            <rFont val="Tahoma"/>
            <family val="2"/>
          </rPr>
          <t xml:space="preserve">
</t>
        </r>
      </text>
    </comment>
    <comment ref="C9" authorId="0" shapeId="0" xr:uid="{236836C0-BA35-D548-971B-FCB34466EEBB}">
      <text>
        <r>
          <rPr>
            <sz val="10"/>
            <color rgb="FF000000"/>
            <rFont val="Tahoma"/>
            <family val="2"/>
          </rPr>
          <t xml:space="preserve">(r) revised
</t>
        </r>
      </text>
    </comment>
    <comment ref="C11" authorId="0" shapeId="0" xr:uid="{0A78421C-E5A2-B746-8404-A889E8AF28F9}">
      <text>
        <r>
          <rPr>
            <sz val="10"/>
            <color rgb="FF000000"/>
            <rFont val="Tahoma"/>
            <family val="2"/>
          </rPr>
          <t xml:space="preserve">(r) revised
</t>
        </r>
      </text>
    </comment>
    <comment ref="C14" authorId="0" shapeId="0" xr:uid="{6CDF895D-098B-2B42-A924-29FA55226614}">
      <text>
        <r>
          <rPr>
            <sz val="10"/>
            <color rgb="FF000000"/>
            <rFont val="Tahoma"/>
            <family val="2"/>
          </rPr>
          <t xml:space="preserve">(r) revised
</t>
        </r>
      </text>
    </comment>
    <comment ref="C15" authorId="0" shapeId="0" xr:uid="{F2EBE955-1221-0346-8026-2059E218D7C0}">
      <text>
        <r>
          <rPr>
            <sz val="10"/>
            <color rgb="FF000000"/>
            <rFont val="Tahoma"/>
            <family val="2"/>
          </rPr>
          <t xml:space="preserve">(r) revised
</t>
        </r>
        <r>
          <rPr>
            <sz val="10"/>
            <color rgb="FF000000"/>
            <rFont val="Tahoma"/>
            <family val="2"/>
          </rPr>
          <t xml:space="preserve">
</t>
        </r>
      </text>
    </comment>
    <comment ref="C17" authorId="0" shapeId="0" xr:uid="{A8AEBA85-45AC-9444-BDA8-46E835F4949A}">
      <text>
        <r>
          <rPr>
            <sz val="10"/>
            <color rgb="FF000000"/>
            <rFont val="Tahoma"/>
            <family val="2"/>
          </rPr>
          <t xml:space="preserve">(r) revised
</t>
        </r>
      </text>
    </comment>
    <comment ref="C18" authorId="0" shapeId="0" xr:uid="{4D122F87-4F23-6243-B8CE-6B5402BC7B27}">
      <text>
        <r>
          <rPr>
            <sz val="10"/>
            <color rgb="FF000000"/>
            <rFont val="Tahoma"/>
            <family val="2"/>
          </rPr>
          <t xml:space="preserve">(r) revised
</t>
        </r>
      </text>
    </comment>
    <comment ref="H18" authorId="0" shapeId="0" xr:uid="{25547853-2AE0-BD44-AEB4-9BFDC59D9F5F}">
      <text>
        <r>
          <rPr>
            <sz val="10"/>
            <color rgb="FF000000"/>
            <rFont val="Tahoma"/>
            <family val="2"/>
          </rPr>
          <t xml:space="preserve">x  Suppressed to meet the confidentiality requirements of the Statistics Act
</t>
        </r>
      </text>
    </comment>
    <comment ref="I18" authorId="0" shapeId="0" xr:uid="{B0505150-5BFF-664C-B317-D6C3FEB875F8}">
      <text>
        <r>
          <rPr>
            <sz val="10"/>
            <color rgb="FF000000"/>
            <rFont val="Tahoma"/>
            <family val="2"/>
          </rPr>
          <t xml:space="preserve">x  Suppressed to meet the confidentiality requirements of the Statistics Act
</t>
        </r>
      </text>
    </comment>
    <comment ref="J18" authorId="0" shapeId="0" xr:uid="{8AEFCEFB-A223-3346-BA0F-F63EDEF78A92}">
      <text>
        <r>
          <rPr>
            <sz val="10"/>
            <color rgb="FF000000"/>
            <rFont val="Tahoma"/>
            <family val="2"/>
          </rPr>
          <t xml:space="preserve">x  Suppressed to meet the confidentiality requirements of the Statistics Act
</t>
        </r>
      </text>
    </comment>
    <comment ref="K18" authorId="0" shapeId="0" xr:uid="{07572051-252C-694F-837B-E740F362EC97}">
      <text>
        <r>
          <rPr>
            <sz val="10"/>
            <color rgb="FF000000"/>
            <rFont val="Tahoma"/>
            <family val="2"/>
          </rPr>
          <t xml:space="preserve">x  Suppressed to meet the confidentiality requirements of the Statistics Act
</t>
        </r>
      </text>
    </comment>
    <comment ref="L18" authorId="0" shapeId="0" xr:uid="{F94AFD48-2E07-1241-8248-FC31C5B3CD20}">
      <text>
        <r>
          <rPr>
            <sz val="10"/>
            <color rgb="FF000000"/>
            <rFont val="Tahoma"/>
            <family val="2"/>
          </rPr>
          <t xml:space="preserve">x  Suppressed to meet the confidentiality requirements of the Statistics Act
</t>
        </r>
      </text>
    </comment>
    <comment ref="M18" authorId="0" shapeId="0" xr:uid="{265B3D84-4FB4-2F4A-B47D-32D5096A4A77}">
      <text>
        <r>
          <rPr>
            <sz val="10"/>
            <color rgb="FF000000"/>
            <rFont val="Tahoma"/>
            <family val="2"/>
          </rPr>
          <t xml:space="preserve">x  Suppressed to meet the confidentiality requirements of the Statistics Act
</t>
        </r>
      </text>
    </comment>
    <comment ref="N18" authorId="0" shapeId="0" xr:uid="{B54B7605-3B19-CC4D-8F68-E755566DF7A0}">
      <text>
        <r>
          <rPr>
            <sz val="10"/>
            <color rgb="FF000000"/>
            <rFont val="Tahoma"/>
            <family val="2"/>
          </rPr>
          <t xml:space="preserve">x  Suppressed to meet the confidentiality requirements of the Statistics Act
</t>
        </r>
      </text>
    </comment>
    <comment ref="C20" authorId="0" shapeId="0" xr:uid="{A5489CDB-A82E-CB46-B9DE-AE662B8AA02B}">
      <text>
        <r>
          <rPr>
            <sz val="10"/>
            <color rgb="FF000000"/>
            <rFont val="Tahoma"/>
            <family val="2"/>
          </rPr>
          <t xml:space="preserve">(r) revised
</t>
        </r>
      </text>
    </comment>
    <comment ref="C24" authorId="0" shapeId="0" xr:uid="{DA4DFDB8-B47B-A04F-937A-14C00E7A7FEE}">
      <text>
        <r>
          <rPr>
            <sz val="10"/>
            <color rgb="FF000000"/>
            <rFont val="Tahoma"/>
            <family val="2"/>
          </rPr>
          <t xml:space="preserve">(r) revised
</t>
        </r>
      </text>
    </comment>
    <comment ref="C25" authorId="0" shapeId="0" xr:uid="{17ACD631-3A87-D440-868E-879346E03946}">
      <text>
        <r>
          <rPr>
            <sz val="10"/>
            <color rgb="FF000000"/>
            <rFont val="Tahoma"/>
            <family val="2"/>
          </rPr>
          <t xml:space="preserve">(r) revised
</t>
        </r>
      </text>
    </comment>
    <comment ref="C29" authorId="0" shapeId="0" xr:uid="{4C65F493-4117-224A-83F2-77796D810B34}">
      <text>
        <r>
          <rPr>
            <sz val="10"/>
            <color rgb="FF000000"/>
            <rFont val="Tahoma"/>
            <family val="2"/>
          </rPr>
          <t xml:space="preserve">(r) revised
</t>
        </r>
      </text>
    </comment>
    <comment ref="C35" authorId="0" shapeId="0" xr:uid="{42D7EE73-47EE-DA44-A124-110799FEE289}">
      <text>
        <r>
          <rPr>
            <sz val="10"/>
            <color rgb="FF000000"/>
            <rFont val="Tahoma"/>
            <family val="2"/>
          </rPr>
          <t xml:space="preserve">(r) revised
</t>
        </r>
      </text>
    </comment>
    <comment ref="C43" authorId="0" shapeId="0" xr:uid="{5B337CC4-5DEC-0344-9EA3-C39BD2850749}">
      <text>
        <r>
          <rPr>
            <sz val="10"/>
            <color rgb="FF000000"/>
            <rFont val="Tahoma"/>
            <family val="2"/>
          </rPr>
          <t xml:space="preserve">(r) revised
</t>
        </r>
      </text>
    </comment>
    <comment ref="C44" authorId="0" shapeId="0" xr:uid="{2B3B45D5-A744-FF40-A380-082D6F30D8A6}">
      <text>
        <r>
          <rPr>
            <sz val="10"/>
            <color rgb="FF000000"/>
            <rFont val="Tahoma"/>
            <family val="2"/>
          </rPr>
          <t xml:space="preserve">(r) revised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X18" authorId="0" shapeId="0" xr:uid="{4F12F8EB-A495-CB45-8008-AE9C1EFCEE92}">
      <text>
        <r>
          <rPr>
            <sz val="10"/>
            <color rgb="FF000000"/>
            <rFont val="Tahoma"/>
            <family val="2"/>
          </rPr>
          <t xml:space="preserve">x  Suppressed to meet the confidentiality requirements of the Statistics Act
</t>
        </r>
        <r>
          <rPr>
            <sz val="10"/>
            <color rgb="FF000000"/>
            <rFont val="Tahoma"/>
            <family val="2"/>
          </rPr>
          <t xml:space="preserve">
</t>
        </r>
      </text>
    </comment>
    <comment ref="AY18" authorId="0" shapeId="0" xr:uid="{E7E73062-DDD1-834C-876D-0336895ABC3E}">
      <text>
        <r>
          <rPr>
            <sz val="10"/>
            <color rgb="FF000000"/>
            <rFont val="Tahoma"/>
            <family val="2"/>
          </rPr>
          <t xml:space="preserve">x  Suppressed to meet the confidentiality requirements of the Statistics Act
</t>
        </r>
      </text>
    </comment>
    <comment ref="AZ18" authorId="0" shapeId="0" xr:uid="{2518EE2E-2C7C-F048-AA27-1AC9F0B1F95D}">
      <text>
        <r>
          <rPr>
            <sz val="10"/>
            <color rgb="FF000000"/>
            <rFont val="Tahoma"/>
            <family val="2"/>
          </rPr>
          <t xml:space="preserve">x  Suppressed to meet the confidentiality requirements of the Statistics Act
</t>
        </r>
      </text>
    </comment>
    <comment ref="BD18" authorId="0" shapeId="0" xr:uid="{8227478F-E2F4-DD4A-B36B-9814D9DA96EB}">
      <text>
        <r>
          <rPr>
            <sz val="10"/>
            <color rgb="FF000000"/>
            <rFont val="Tahoma"/>
            <family val="2"/>
          </rPr>
          <t xml:space="preserve">x  Suppressed to meet the confidentiality requirements of the Statistics Act
</t>
        </r>
      </text>
    </comment>
    <comment ref="BG18" authorId="0" shapeId="0" xr:uid="{D052EC4A-E4C7-F84C-8A07-6C5579656DF5}">
      <text>
        <r>
          <rPr>
            <sz val="10"/>
            <color rgb="FF000000"/>
            <rFont val="Tahoma"/>
            <family val="2"/>
          </rPr>
          <t xml:space="preserve">x  Suppressed to meet the confidentiality requirements of the Statistics Act
</t>
        </r>
      </text>
    </comment>
    <comment ref="BH18" authorId="0" shapeId="0" xr:uid="{36906F1E-D242-6D48-BDFD-5971D9348E45}">
      <text>
        <r>
          <rPr>
            <sz val="10"/>
            <color rgb="FF000000"/>
            <rFont val="Tahoma"/>
            <family val="2"/>
          </rPr>
          <t xml:space="preserve">x  Suppressed to meet the confidentiality requirements of the Statistics Act
</t>
        </r>
      </text>
    </comment>
    <comment ref="BL18" authorId="0" shapeId="0" xr:uid="{CE7C4D04-44C0-EB44-B787-C58A4F07D9DF}">
      <text>
        <r>
          <rPr>
            <sz val="10"/>
            <color rgb="FF000000"/>
            <rFont val="Tahoma"/>
            <family val="2"/>
          </rPr>
          <t xml:space="preserve">x  Suppressed to meet the confidentiality requirements of the Statistics Act
</t>
        </r>
      </text>
    </comment>
  </commentList>
</comments>
</file>

<file path=xl/sharedStrings.xml><?xml version="1.0" encoding="utf-8"?>
<sst xmlns="http://schemas.openxmlformats.org/spreadsheetml/2006/main" count="615" uniqueCount="301">
  <si>
    <t>Active Transportation</t>
  </si>
  <si>
    <t>Density</t>
  </si>
  <si>
    <t>Exurban</t>
  </si>
  <si>
    <t>2006 Population</t>
  </si>
  <si>
    <t>Active Core</t>
  </si>
  <si>
    <t>Transit Suburb</t>
  </si>
  <si>
    <t>Auto Suburb</t>
  </si>
  <si>
    <t>Total</t>
  </si>
  <si>
    <t>notes</t>
  </si>
  <si>
    <t>Walk</t>
  </si>
  <si>
    <t>Bike</t>
  </si>
  <si>
    <t>Other</t>
  </si>
  <si>
    <t>CMA data</t>
  </si>
  <si>
    <t>CMA total</t>
  </si>
  <si>
    <t>2006 Private Dwellings: Occupied by Usual Residents</t>
  </si>
  <si>
    <t>2006 Private Dwellings</t>
  </si>
  <si>
    <t>AREA_NAME</t>
  </si>
  <si>
    <t>Land Area, sq km</t>
  </si>
  <si>
    <t>Land Area, sq km: Persons per sq km</t>
  </si>
  <si>
    <t>Land Area, sq km: Dwellings per sq km</t>
  </si>
  <si>
    <t>599320001.00</t>
  </si>
  <si>
    <t>599320002.00</t>
  </si>
  <si>
    <t>599320003.00</t>
  </si>
  <si>
    <t>599320004.00</t>
  </si>
  <si>
    <t>599320005.01</t>
  </si>
  <si>
    <t>599320005.02</t>
  </si>
  <si>
    <t>599320006.00</t>
  </si>
  <si>
    <t>599320007.01</t>
  </si>
  <si>
    <t>599320007.02</t>
  </si>
  <si>
    <t>599320008.01</t>
  </si>
  <si>
    <t>599320008.02</t>
  </si>
  <si>
    <t>599320009.01</t>
  </si>
  <si>
    <t>599320009.02</t>
  </si>
  <si>
    <t>599320010.00</t>
  </si>
  <si>
    <t>599320011.00</t>
  </si>
  <si>
    <t>599320012.00</t>
  </si>
  <si>
    <t>599320013.00</t>
  </si>
  <si>
    <t>599320014.00</t>
  </si>
  <si>
    <t>599320100.00</t>
  </si>
  <si>
    <t>599320101.00</t>
  </si>
  <si>
    <t>599320102.00</t>
  </si>
  <si>
    <t>599320103.00</t>
  </si>
  <si>
    <t>599320104.00</t>
  </si>
  <si>
    <t>599320105.00</t>
  </si>
  <si>
    <t>599320106.01</t>
  </si>
  <si>
    <t>599320106.02</t>
  </si>
  <si>
    <t>599320106.03</t>
  </si>
  <si>
    <t>599320200.00</t>
  </si>
  <si>
    <t>599320201.00</t>
  </si>
  <si>
    <t>599320202.00</t>
  </si>
  <si>
    <t>599320203.00</t>
  </si>
  <si>
    <t>599320204.00</t>
  </si>
  <si>
    <t>599320205.00</t>
  </si>
  <si>
    <t>599320206.00</t>
  </si>
  <si>
    <t>599320207.00</t>
  </si>
  <si>
    <t>Aberdeen</t>
  </si>
  <si>
    <t>Steelhead</t>
  </si>
  <si>
    <t>South Clearbrook</t>
  </si>
  <si>
    <t>Lower Ten Oaks</t>
  </si>
  <si>
    <t>2006
Population</t>
  </si>
  <si>
    <t>2006
Population
(%)</t>
  </si>
  <si>
    <t>2016
Population</t>
  </si>
  <si>
    <t>2006
Total Dwelling Units</t>
  </si>
  <si>
    <t>2006
Total Dwelling Units (%)</t>
  </si>
  <si>
    <t>2016
Total Dwelling Units</t>
  </si>
  <si>
    <t>2006
Occupied Dwelling Units</t>
  </si>
  <si>
    <t>2006
Occupied Dwelling Units (%)</t>
  </si>
  <si>
    <t>2016
Occupied Dwelling Units</t>
  </si>
  <si>
    <t>Lower Sumas Mountain</t>
  </si>
  <si>
    <t>Airport</t>
  </si>
  <si>
    <t>Hatzic</t>
  </si>
  <si>
    <t>North Poplar</t>
  </si>
  <si>
    <t>University of Fraser Valley</t>
  </si>
  <si>
    <t>Split</t>
  </si>
  <si>
    <t>Industrial yards</t>
  </si>
  <si>
    <t xml:space="preserve">Clearbrook Commercial </t>
  </si>
  <si>
    <t xml:space="preserve">Clearbrook High Density </t>
  </si>
  <si>
    <t>West Clearbrook</t>
  </si>
  <si>
    <t>West Heights &amp; Matsqui Island</t>
  </si>
  <si>
    <t>Mission Northview</t>
  </si>
  <si>
    <t>Westerleigh</t>
  </si>
  <si>
    <t>Townline S</t>
  </si>
  <si>
    <t>Public Transit</t>
  </si>
  <si>
    <t>National Average for CMAs</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</si>
  <si>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</si>
  <si>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</si>
  <si>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</si>
  <si>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</si>
  <si>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</si>
  <si>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*National Floor must be at least 50% higher than the national average for CMAs for active cores, and must exceed 50% of national average for CMAs for transit suburbs (see Notes 2 &amp; 3 in Gordon &amp; Janzen [2013])</t>
  </si>
  <si>
    <t>Neighbourhood</t>
  </si>
  <si>
    <t>Abbotsford-Mission</t>
  </si>
  <si>
    <t>CTUID</t>
  </si>
  <si>
    <t>Pop2016</t>
  </si>
  <si>
    <t>Pop2011</t>
  </si>
  <si>
    <t>TotalDU</t>
  </si>
  <si>
    <t>OccuDU</t>
  </si>
  <si>
    <t>PopDenPerSqKM</t>
  </si>
  <si>
    <t>AreaKM</t>
  </si>
  <si>
    <t>TotalCommuters</t>
  </si>
  <si>
    <t>Drivers</t>
  </si>
  <si>
    <t>Passengers</t>
  </si>
  <si>
    <t>PT</t>
  </si>
  <si>
    <t>Unclassified</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</si>
  <si>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</si>
  <si>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</si>
  <si>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</si>
  <si>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</si>
  <si>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</si>
  <si>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</si>
  <si>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</si>
  <si>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</si>
  <si>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</si>
  <si>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</si>
  <si>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</si>
  <si>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</si>
  <si>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</si>
  <si>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</si>
  <si>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</si>
  <si>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</si>
  <si>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</si>
  <si>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</si>
  <si>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</si>
  <si>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</si>
  <si>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</si>
  <si>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</si>
  <si>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</si>
  <si>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</si>
  <si>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</si>
  <si>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</si>
  <si>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</si>
  <si>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</si>
  <si>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</si>
  <si>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</si>
  <si>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</si>
  <si>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</si>
  <si>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</si>
  <si>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</si>
  <si>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 xml:space="preserve">Summary </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</si>
  <si>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</si>
  <si>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</si>
  <si>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</si>
  <si>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</si>
  <si>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</si>
  <si>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</si>
  <si>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</si>
  <si>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</si>
  <si>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2016
Census Tract ID</t>
  </si>
  <si>
    <t>Auto Drivers</t>
  </si>
  <si>
    <t>Auto Passengers</t>
  </si>
  <si>
    <t>Total Auto Normalized</t>
  </si>
  <si>
    <t>Public Transit
%</t>
  </si>
  <si>
    <t xml:space="preserve">Public Transit
Normalized </t>
  </si>
  <si>
    <t>Walkers</t>
  </si>
  <si>
    <t>Cyclists</t>
  </si>
  <si>
    <t>2006
Census Tract ID</t>
  </si>
  <si>
    <t>2011
Population</t>
  </si>
  <si>
    <t>Population
Growth
2006-16</t>
  </si>
  <si>
    <t>Population
Growth %
2006-16</t>
  </si>
  <si>
    <t>Population Density per square Km
2016</t>
  </si>
  <si>
    <t>2006
Occuped Dwelling Units</t>
  </si>
  <si>
    <t>Occupied DU Growth
2006-16</t>
  </si>
  <si>
    <t>Total DU Growth
2006-16</t>
  </si>
  <si>
    <t>Total DU Growth %
2006-16</t>
  </si>
  <si>
    <t>Occupied DU Growth %
2006-16</t>
  </si>
  <si>
    <t>Occupied DU
Density per hectare
2016</t>
  </si>
  <si>
    <t>Active Transport Total</t>
  </si>
  <si>
    <t>Active Transport
Normalized</t>
  </si>
  <si>
    <t>Active Transport
%</t>
  </si>
  <si>
    <t>Auto
Total</t>
  </si>
  <si>
    <t>Auto
%</t>
  </si>
  <si>
    <t>Public Transit
Total</t>
  </si>
  <si>
    <t>Other Transport Method</t>
  </si>
  <si>
    <t>2006
'T9' model
Classification</t>
  </si>
  <si>
    <t>2016
'T9' model
Classification</t>
  </si>
  <si>
    <t>2006
split CT weight apportioned</t>
  </si>
  <si>
    <t xml:space="preserve">2006
split CT reference
</t>
  </si>
  <si>
    <t xml:space="preserve">2006
split CT population
</t>
  </si>
  <si>
    <t>2006
split CT 
total dwelling units</t>
  </si>
  <si>
    <t>2006
split CT occupied dwelling units</t>
  </si>
  <si>
    <t xml:space="preserve">(secondary)
2006
split CT weight apportioned
</t>
  </si>
  <si>
    <t xml:space="preserve">(secondary)
2006
split CT reference
</t>
  </si>
  <si>
    <t xml:space="preserve">(secondary)
2006
split CT population
</t>
  </si>
  <si>
    <t xml:space="preserve">(secondary)
2006
split CT 
total dwelling units
</t>
  </si>
  <si>
    <t xml:space="preserve">(secondary)
2006
split CT occupied dwelling units
</t>
  </si>
  <si>
    <t>Area (2016)
Square Km</t>
  </si>
  <si>
    <t>Area (2016)
Hectares</t>
  </si>
  <si>
    <t>2021 Census Tract ID</t>
  </si>
  <si>
    <t>CMA TOTAL</t>
  </si>
  <si>
    <t>2021 Population</t>
  </si>
  <si>
    <t>Population
Growth
2016-21</t>
  </si>
  <si>
    <t>Population
Growth %
2016-21</t>
  </si>
  <si>
    <t>Population Density per square Km
2021</t>
  </si>
  <si>
    <t>2021
Total Dwelling Units</t>
  </si>
  <si>
    <t>Total DU Growth 2016-2021</t>
  </si>
  <si>
    <t>Total DU Growth %  2016-2021</t>
  </si>
  <si>
    <t>2021 Occupied Dwelling Units</t>
  </si>
  <si>
    <t>Occupied DU Growth
2016-21</t>
  </si>
  <si>
    <t>Occupied DU Growth %
2016-21</t>
  </si>
  <si>
    <t>Occupied DU
Density per hectare
2021</t>
  </si>
  <si>
    <t>Total Commuters
2021</t>
  </si>
  <si>
    <t>2021
'T9' model
Classification</t>
  </si>
  <si>
    <t>Pop2021</t>
  </si>
  <si>
    <t>9320001.00</t>
  </si>
  <si>
    <t>9320002.00</t>
  </si>
  <si>
    <t>9320003.00</t>
  </si>
  <si>
    <t>9320004.00</t>
  </si>
  <si>
    <t>9320005.01</t>
  </si>
  <si>
    <t>9320005.02</t>
  </si>
  <si>
    <t>9320006.00</t>
  </si>
  <si>
    <t>9320007.01</t>
  </si>
  <si>
    <t>9320007.02</t>
  </si>
  <si>
    <t>9320008.03</t>
  </si>
  <si>
    <t>9320008.04</t>
  </si>
  <si>
    <t>9320008.05</t>
  </si>
  <si>
    <t>9320008.06</t>
  </si>
  <si>
    <t>9320009.01</t>
  </si>
  <si>
    <t>9320009.02</t>
  </si>
  <si>
    <t>9320010.00</t>
  </si>
  <si>
    <t>x</t>
  </si>
  <si>
    <t>9320011.00</t>
  </si>
  <si>
    <t>9320012.01</t>
  </si>
  <si>
    <t>9320012.02</t>
  </si>
  <si>
    <t>9320013.01</t>
  </si>
  <si>
    <t>9320013.02</t>
  </si>
  <si>
    <t>9320014.01</t>
  </si>
  <si>
    <t>9320014.02</t>
  </si>
  <si>
    <t>9320100.00</t>
  </si>
  <si>
    <t>9320101.00</t>
  </si>
  <si>
    <t>9320102.00</t>
  </si>
  <si>
    <t>9320103.00</t>
  </si>
  <si>
    <t>9320104.00</t>
  </si>
  <si>
    <t>9320105.00</t>
  </si>
  <si>
    <t>9320106.03</t>
  </si>
  <si>
    <t>9320106.04</t>
  </si>
  <si>
    <t>9320106.05</t>
  </si>
  <si>
    <t>9320106.06</t>
  </si>
  <si>
    <t>9320200.00</t>
  </si>
  <si>
    <t>9320201.01</t>
  </si>
  <si>
    <t>9320201.02</t>
  </si>
  <si>
    <t>9320202.00</t>
  </si>
  <si>
    <t>9320203.00</t>
  </si>
  <si>
    <t>9320204.00</t>
  </si>
  <si>
    <t>9320205.00</t>
  </si>
  <si>
    <t>9320206.01</t>
  </si>
  <si>
    <t>9320206.02</t>
  </si>
  <si>
    <t>9320207.00</t>
  </si>
  <si>
    <t>Area (2021)
Square Km</t>
  </si>
  <si>
    <t>Area (2021)
Hectares</t>
  </si>
  <si>
    <t>2021 DATA:</t>
  </si>
  <si>
    <t>2016-2021 Pop Weighting</t>
  </si>
  <si>
    <t>2016 Population Adjusted</t>
  </si>
  <si>
    <t>2016-2021 Dwelling Unit Weighting</t>
  </si>
  <si>
    <t>2016 Adjusted Total Dwelling Units</t>
  </si>
  <si>
    <t>2016 Occupied Dwelling Units Adjusted</t>
  </si>
  <si>
    <t>Total Commuters
2016</t>
  </si>
  <si>
    <t>Maintaining 2016 classification</t>
  </si>
  <si>
    <t>2021
Population
(%)</t>
  </si>
  <si>
    <t>2021
Population</t>
  </si>
  <si>
    <t>2021
Total Dwelling Units (%)</t>
  </si>
  <si>
    <t>2021
Occupied Dwelling Units</t>
  </si>
  <si>
    <t>2021
Occupied Dwelling Units (%)</t>
  </si>
  <si>
    <t>This file contains the 2021, 2016 and 2006 CMA Census data used for the production of the Canadian Suburbs Project (hyperlink)</t>
  </si>
  <si>
    <t>Principal Investigator: David L.A. Gordon, Queen's University</t>
  </si>
  <si>
    <t>Research Team 2016: Chris Willms, Lyra Hindrichs, Kassidee Fior, Emily Goldney, Shuhong Lin, and Ben McCauley</t>
  </si>
  <si>
    <t>Research Team 20121: Sarah MacKinnon, Irene Chang, Matthew Field, Remus Herteg, Jan Li, Alex Miller, Huddah Nawaz, Riya Shah</t>
  </si>
  <si>
    <t>Queen's University, School of Urban and Regional Planning, 2018 and 2023</t>
  </si>
  <si>
    <t>Toronto Metropolitan University, School of Urban and Regional Planning, 2023</t>
  </si>
  <si>
    <t>University of Toronto, School of Cities, 2023</t>
  </si>
  <si>
    <t>Adjustments to the 2021 classifications are marked in the Notes column in the 2021 CT DataMaker Sheet</t>
  </si>
  <si>
    <t>2021 census tract classifications were based on adjusted 2016 classifications to avoid anomalous effects of the 2021 pandemic on census journey to work data.</t>
  </si>
  <si>
    <t xml:space="preserve">2021 Original </t>
  </si>
  <si>
    <t>contains original 2021 Census tract data provided by Statistics Canada and downloaded from Statistics Canada</t>
  </si>
  <si>
    <t>classifies 2021 Census data by the Research Team using the 'T9' classification update from Gordon &amp; Janzen's (2013) 'T8' model</t>
  </si>
  <si>
    <t xml:space="preserve">Weights </t>
  </si>
  <si>
    <t>2021 CTDataMaker</t>
  </si>
  <si>
    <t>compares classifications for 2006, 2016 and 2021</t>
  </si>
  <si>
    <t>adjusts the 2016 CT population and dwelling unit data for split and new census tracts, based on Allen &amp; Taylor (2018)</t>
  </si>
  <si>
    <t>contains calculations used to determine active transport and public transit classification floors for 2016 and 2021</t>
  </si>
  <si>
    <t>contains 2016-2021 and 2006-2016 changes for population, total dwelling unit, and occupied dwelling unit data</t>
  </si>
  <si>
    <r>
      <t xml:space="preserve">Gordon, D., Wilms, C. &amp; Hindrichs, L. (2018) </t>
    </r>
    <r>
      <rPr>
        <i/>
        <u/>
        <sz val="11"/>
        <color theme="10"/>
        <rFont val="Calibri"/>
        <family val="2"/>
        <scheme val="minor"/>
      </rPr>
      <t>Still Suburban? Growth in Canadian Suburbs, 2006-2016</t>
    </r>
    <r>
      <rPr>
        <u/>
        <sz val="11"/>
        <color theme="10"/>
        <rFont val="Calibri"/>
        <family val="2"/>
        <scheme val="minor"/>
      </rPr>
      <t>, Council for Canadian Urbanism Working Paper #2.</t>
    </r>
  </si>
  <si>
    <t xml:space="preserve">provides the weighting factors from the Canadian longitudinal census tract database (Taylor &amp; Allen, 2018) </t>
  </si>
  <si>
    <t>2016 CTDataMaker using 2016 Classifications</t>
  </si>
  <si>
    <t>"&lt;--" Growth Estimated by Moving Backward from 2016 to 2006</t>
  </si>
  <si>
    <t>2021 CTDataMaker using adjusted 2016 Classifications</t>
  </si>
  <si>
    <t>"--&gt;" Growth Estimated by Moving Forward 2016 to 2021</t>
  </si>
  <si>
    <t xml:space="preserve"> 2016A
Population</t>
  </si>
  <si>
    <t>2016A
Population
(%)</t>
  </si>
  <si>
    <t>Population Growth
2016A-2021</t>
  </si>
  <si>
    <t>% Population Growth
2016A-2021</t>
  </si>
  <si>
    <t>% of Total Population Growth 2016A-2021</t>
  </si>
  <si>
    <t>2016A
Total Dwelling Units</t>
  </si>
  <si>
    <t>2016A
Total Dwelling Units (%)</t>
  </si>
  <si>
    <t>Total Dwelling Unit Growth 2016A-2021</t>
  </si>
  <si>
    <t>% Total Dwelling Unit Growth 2016A-2021</t>
  </si>
  <si>
    <t>% of Total Dwelling Unit Growth 2016A-2021</t>
  </si>
  <si>
    <t>2016A
Occupied  Dwelling Units</t>
  </si>
  <si>
    <t>2016A
Occupied Dwelling Units (%)</t>
  </si>
  <si>
    <t>Occupied Dwelling Unit Growth 2016A-2021</t>
  </si>
  <si>
    <t>% Occupied Dwelling Unit Growth 2016A-2021</t>
  </si>
  <si>
    <t>% of Total Occupied Dwelling Unit Growth 2016A-2021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</si>
</sst>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_-* #,##0.00\ _€_-;\-* #,##0.00\ _€_-;_-* &quot;-&quot;??\ _€_-;_-@_-"/>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MS Sans Serif"/>
    </font>
    <font>
      <sz val="10"/>
      <name val="MS Sans Serif"/>
      <family val="2"/>
    </font>
    <font>
      <vertAlign val="superscript"/>
      <sz val="11"/>
      <color theme="1"/>
      <name val="Calibri"/>
      <family val="2"/>
      <scheme val="minor"/>
    </font>
    <font>
      <sz val="10"/>
      <name val="Calibri"/>
      <family val="2"/>
      <scheme val="minor"/>
    </font>
    <font>
      <sz val="10"/>
      <color rgb="FF006100"/>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sz val="11"/>
      <name val="Calibri"/>
      <family val="2"/>
      <scheme val="minor"/>
    </font>
    <font>
      <sz val="10"/>
      <color rgb="FF000000"/>
      <name val="Tahoma"/>
      <family val="2"/>
    </font>
    <font>
      <i/>
      <u/>
      <sz val="11"/>
      <color theme="10"/>
      <name val="Calibri"/>
      <family val="2"/>
      <scheme val="minor"/>
    </font>
    <font>
      <b/>
      <sz val="11"/>
      <name val="Calibri"/>
      <family val="2"/>
      <scheme val="minor"/>
    </font>
    <font>
      <sz val="11"/>
      <color rgb="FF000000"/>
      <name val="Calibri"/>
      <family val="2"/>
      <scheme val="minor"/>
    </font>
    <font>
      <b/>
      <sz val="10"/>
      <color theme="1"/>
      <name val="Calibri"/>
      <family val="2"/>
    </font>
    <font>
      <sz val="10"/>
      <color theme="1"/>
      <name val="Calibri"/>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BE"/>
        <bgColor indexed="64"/>
      </patternFill>
    </fill>
    <fill>
      <patternFill patternType="solid">
        <fgColor rgb="FFE6E600"/>
        <bgColor indexed="64"/>
      </patternFill>
    </fill>
    <fill>
      <patternFill patternType="solid">
        <fgColor rgb="FFA8A800"/>
        <bgColor indexed="64"/>
      </patternFill>
    </fill>
    <fill>
      <patternFill patternType="solid">
        <fgColor theme="0" tint="-0.249977111117893"/>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thin">
        <color auto="1"/>
      </left>
      <right style="thick">
        <color auto="1"/>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167" fontId="22" fillId="0" borderId="0" applyFont="0" applyFill="0" applyBorder="0" applyAlignment="0" applyProtection="0"/>
    <xf numFmtId="9" fontId="22" fillId="0" borderId="0" applyFont="0" applyFill="0" applyBorder="0" applyAlignment="0" applyProtection="0"/>
    <xf numFmtId="43"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77">
    <xf numFmtId="0" fontId="0" fillId="0" borderId="0" xfId="0"/>
    <xf numFmtId="0" fontId="0" fillId="0" borderId="0" xfId="0" applyAlignment="1">
      <alignment horizontal="center"/>
    </xf>
    <xf numFmtId="3" fontId="19" fillId="0" borderId="26" xfId="0" applyNumberFormat="1" applyFont="1" applyBorder="1" applyAlignment="1">
      <alignment horizontal="center" vertical="center" wrapText="1"/>
    </xf>
    <xf numFmtId="0" fontId="19" fillId="0" borderId="26" xfId="0" applyFont="1" applyBorder="1" applyAlignment="1">
      <alignment horizontal="center" vertical="center" wrapText="1"/>
    </xf>
    <xf numFmtId="3" fontId="19" fillId="0" borderId="30" xfId="0" applyNumberFormat="1" applyFont="1" applyBorder="1" applyAlignment="1">
      <alignment horizontal="center" vertical="center" wrapText="1"/>
    </xf>
    <xf numFmtId="0" fontId="19" fillId="0" borderId="29" xfId="0" applyFont="1" applyBorder="1" applyAlignment="1">
      <alignment horizontal="center" vertical="center" wrapText="1"/>
    </xf>
    <xf numFmtId="3" fontId="19" fillId="0" borderId="28" xfId="0" applyNumberFormat="1" applyFont="1" applyBorder="1" applyAlignment="1">
      <alignment horizontal="center" vertical="center" wrapText="1"/>
    </xf>
    <xf numFmtId="0" fontId="20" fillId="0" borderId="0" xfId="0" applyFont="1"/>
    <xf numFmtId="0" fontId="0" fillId="37" borderId="17" xfId="0" applyFill="1" applyBorder="1"/>
    <xf numFmtId="0" fontId="18" fillId="0" borderId="46" xfId="0" applyFont="1" applyBorder="1" applyAlignment="1">
      <alignment horizontal="center" vertical="center"/>
    </xf>
    <xf numFmtId="0" fontId="0" fillId="37" borderId="13" xfId="0" applyFill="1" applyBorder="1"/>
    <xf numFmtId="0" fontId="16" fillId="0" borderId="49" xfId="0" applyFont="1" applyBorder="1" applyAlignment="1">
      <alignment horizontal="center" vertical="center"/>
    </xf>
    <xf numFmtId="0" fontId="16" fillId="0" borderId="21" xfId="0" applyFont="1" applyBorder="1" applyAlignment="1">
      <alignment horizontal="center" vertical="center"/>
    </xf>
    <xf numFmtId="0" fontId="16" fillId="0" borderId="50"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7" borderId="46"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47" xfId="0" applyNumberFormat="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1" xfId="0"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Alignment="1">
      <alignment horizontal="center"/>
    </xf>
    <xf numFmtId="10" fontId="0" fillId="37" borderId="52" xfId="1" applyNumberFormat="1" applyFont="1" applyFill="1" applyBorder="1" applyAlignment="1">
      <alignment horizontal="center"/>
    </xf>
    <xf numFmtId="10" fontId="0" fillId="0" borderId="0" xfId="0" applyNumberFormat="1" applyAlignment="1">
      <alignment horizontal="center"/>
    </xf>
    <xf numFmtId="0" fontId="0" fillId="37" borderId="51"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7" borderId="0" xfId="0" applyFill="1" applyAlignment="1">
      <alignment horizontal="center"/>
    </xf>
    <xf numFmtId="0" fontId="0" fillId="37" borderId="52"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49" xfId="0" applyFill="1" applyBorder="1" applyAlignment="1">
      <alignment horizontal="center"/>
    </xf>
    <xf numFmtId="0" fontId="0" fillId="37" borderId="21" xfId="0" applyFill="1" applyBorder="1" applyAlignment="1">
      <alignment horizontal="center"/>
    </xf>
    <xf numFmtId="0" fontId="0" fillId="37" borderId="20" xfId="0" applyFill="1" applyBorder="1" applyAlignment="1">
      <alignment horizontal="center"/>
    </xf>
    <xf numFmtId="10" fontId="18" fillId="0" borderId="31" xfId="1" applyNumberFormat="1" applyFont="1" applyFill="1" applyBorder="1" applyAlignment="1">
      <alignment horizontal="center"/>
    </xf>
    <xf numFmtId="10" fontId="18" fillId="0" borderId="50" xfId="1" applyNumberFormat="1" applyFont="1" applyFill="1" applyBorder="1" applyAlignment="1">
      <alignment horizontal="center"/>
    </xf>
    <xf numFmtId="0" fontId="19" fillId="0" borderId="26" xfId="0" applyFont="1" applyBorder="1" applyAlignment="1">
      <alignment vertical="center" wrapText="1"/>
    </xf>
    <xf numFmtId="0" fontId="20" fillId="0" borderId="0" xfId="0" applyFont="1" applyAlignment="1">
      <alignment wrapText="1"/>
    </xf>
    <xf numFmtId="2" fontId="20" fillId="0" borderId="0" xfId="0" applyNumberFormat="1" applyFont="1" applyAlignment="1">
      <alignment horizontal="center"/>
    </xf>
    <xf numFmtId="4" fontId="20" fillId="0" borderId="16" xfId="0" applyNumberFormat="1" applyFont="1" applyBorder="1" applyAlignment="1">
      <alignment horizontal="center"/>
    </xf>
    <xf numFmtId="3" fontId="20" fillId="0" borderId="0" xfId="0" applyNumberFormat="1" applyFont="1" applyAlignment="1">
      <alignment horizontal="center"/>
    </xf>
    <xf numFmtId="3" fontId="20" fillId="0" borderId="16" xfId="0" applyNumberFormat="1" applyFont="1" applyBorder="1" applyAlignment="1">
      <alignment horizontal="center"/>
    </xf>
    <xf numFmtId="3" fontId="20" fillId="0" borderId="10" xfId="0" applyNumberFormat="1" applyFont="1" applyBorder="1" applyAlignment="1">
      <alignment horizontal="center"/>
    </xf>
    <xf numFmtId="165" fontId="24" fillId="0" borderId="0" xfId="1" applyNumberFormat="1" applyFont="1" applyFill="1" applyBorder="1" applyAlignment="1">
      <alignment horizontal="center"/>
    </xf>
    <xf numFmtId="165" fontId="24" fillId="34" borderId="0" xfId="1" applyNumberFormat="1" applyFont="1" applyFill="1" applyBorder="1" applyAlignment="1">
      <alignment horizontal="center"/>
    </xf>
    <xf numFmtId="0" fontId="20" fillId="0" borderId="0" xfId="0" applyFont="1" applyAlignment="1">
      <alignment horizontal="center"/>
    </xf>
    <xf numFmtId="3" fontId="19" fillId="0" borderId="16" xfId="0" applyNumberFormat="1" applyFont="1" applyBorder="1" applyAlignment="1">
      <alignment horizontal="center"/>
    </xf>
    <xf numFmtId="3" fontId="19" fillId="0" borderId="0" xfId="0" applyNumberFormat="1" applyFont="1" applyAlignment="1">
      <alignment horizontal="center"/>
    </xf>
    <xf numFmtId="0" fontId="24" fillId="0" borderId="53" xfId="0" applyFont="1" applyBorder="1"/>
    <xf numFmtId="165" fontId="20" fillId="0" borderId="0" xfId="1" applyNumberFormat="1" applyFont="1" applyFill="1" applyBorder="1" applyAlignment="1">
      <alignment horizontal="center"/>
    </xf>
    <xf numFmtId="10" fontId="20" fillId="0" borderId="11" xfId="0" applyNumberFormat="1" applyFont="1" applyBorder="1" applyAlignment="1">
      <alignment horizontal="center"/>
    </xf>
    <xf numFmtId="3" fontId="24" fillId="0" borderId="15" xfId="0" applyNumberFormat="1" applyFont="1" applyBorder="1" applyAlignment="1">
      <alignment horizontal="center"/>
    </xf>
    <xf numFmtId="0" fontId="20" fillId="0" borderId="11" xfId="0" applyFont="1" applyBorder="1" applyAlignment="1">
      <alignment horizontal="center"/>
    </xf>
    <xf numFmtId="2" fontId="24" fillId="38" borderId="0" xfId="7" applyNumberFormat="1" applyFont="1" applyFill="1" applyAlignment="1">
      <alignment horizontal="center"/>
    </xf>
    <xf numFmtId="3" fontId="24" fillId="38" borderId="0" xfId="7" applyNumberFormat="1" applyFont="1" applyFill="1" applyAlignment="1">
      <alignment horizontal="center"/>
    </xf>
    <xf numFmtId="165" fontId="24" fillId="38" borderId="0" xfId="7" applyNumberFormat="1" applyFont="1" applyFill="1" applyBorder="1" applyAlignment="1">
      <alignment horizontal="center"/>
    </xf>
    <xf numFmtId="0" fontId="20" fillId="0" borderId="14" xfId="0" applyFont="1" applyBorder="1"/>
    <xf numFmtId="3" fontId="24" fillId="0" borderId="0" xfId="7" applyNumberFormat="1" applyFont="1" applyFill="1" applyBorder="1" applyAlignment="1">
      <alignment horizontal="center"/>
    </xf>
    <xf numFmtId="2" fontId="24" fillId="0" borderId="11" xfId="7" applyNumberFormat="1" applyFont="1" applyFill="1" applyBorder="1" applyAlignment="1">
      <alignment horizontal="center"/>
    </xf>
    <xf numFmtId="0" fontId="20" fillId="0" borderId="14" xfId="0" applyFont="1" applyBorder="1" applyAlignment="1">
      <alignment horizontal="center"/>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20" fillId="36" borderId="36" xfId="0" applyFont="1" applyFill="1" applyBorder="1"/>
    <xf numFmtId="165" fontId="20" fillId="36" borderId="38" xfId="0" applyNumberFormat="1" applyFont="1" applyFill="1" applyBorder="1" applyAlignment="1">
      <alignment horizontal="center"/>
    </xf>
    <xf numFmtId="165" fontId="20" fillId="36" borderId="38" xfId="1" applyNumberFormat="1" applyFont="1" applyFill="1" applyBorder="1" applyAlignment="1">
      <alignment horizontal="center"/>
    </xf>
    <xf numFmtId="166" fontId="20" fillId="36" borderId="37" xfId="0" applyNumberFormat="1" applyFont="1" applyFill="1" applyBorder="1" applyAlignment="1">
      <alignment horizontal="center"/>
    </xf>
    <xf numFmtId="165" fontId="20" fillId="36" borderId="39" xfId="1" applyNumberFormat="1" applyFont="1" applyFill="1" applyBorder="1" applyAlignment="1">
      <alignment horizontal="center"/>
    </xf>
    <xf numFmtId="0" fontId="20" fillId="35" borderId="40" xfId="0" applyFont="1" applyFill="1" applyBorder="1"/>
    <xf numFmtId="165" fontId="20" fillId="35" borderId="42" xfId="0" applyNumberFormat="1" applyFont="1" applyFill="1" applyBorder="1" applyAlignment="1">
      <alignment horizontal="center"/>
    </xf>
    <xf numFmtId="165" fontId="20" fillId="35" borderId="42" xfId="1" applyNumberFormat="1" applyFont="1" applyFill="1" applyBorder="1" applyAlignment="1">
      <alignment horizontal="center"/>
    </xf>
    <xf numFmtId="166" fontId="20" fillId="35" borderId="41" xfId="0" applyNumberFormat="1" applyFont="1" applyFill="1" applyBorder="1" applyAlignment="1">
      <alignment horizontal="center"/>
    </xf>
    <xf numFmtId="165" fontId="20" fillId="35" borderId="43" xfId="1" applyNumberFormat="1" applyFont="1" applyFill="1" applyBorder="1" applyAlignment="1">
      <alignment horizontal="center"/>
    </xf>
    <xf numFmtId="0" fontId="20" fillId="34" borderId="40" xfId="0" applyFont="1" applyFill="1" applyBorder="1"/>
    <xf numFmtId="165" fontId="20" fillId="34" borderId="42" xfId="0" applyNumberFormat="1" applyFont="1" applyFill="1" applyBorder="1" applyAlignment="1">
      <alignment horizontal="center"/>
    </xf>
    <xf numFmtId="165" fontId="20" fillId="34" borderId="42" xfId="1" applyNumberFormat="1" applyFont="1" applyFill="1" applyBorder="1" applyAlignment="1">
      <alignment horizontal="center"/>
    </xf>
    <xf numFmtId="166" fontId="20" fillId="34" borderId="41" xfId="0" applyNumberFormat="1" applyFont="1" applyFill="1" applyBorder="1" applyAlignment="1">
      <alignment horizontal="center"/>
    </xf>
    <xf numFmtId="165" fontId="20" fillId="34" borderId="43" xfId="1" applyNumberFormat="1" applyFont="1" applyFill="1" applyBorder="1" applyAlignment="1">
      <alignment horizontal="center"/>
    </xf>
    <xf numFmtId="0" fontId="20" fillId="0" borderId="22" xfId="0" applyFont="1" applyBorder="1"/>
    <xf numFmtId="165" fontId="20" fillId="0" borderId="23" xfId="0" applyNumberFormat="1" applyFont="1" applyBorder="1" applyAlignment="1">
      <alignment horizontal="center"/>
    </xf>
    <xf numFmtId="165" fontId="20" fillId="0" borderId="23" xfId="1" applyNumberFormat="1" applyFont="1" applyBorder="1" applyAlignment="1">
      <alignment horizontal="center"/>
    </xf>
    <xf numFmtId="166" fontId="20" fillId="0" borderId="44" xfId="0" applyNumberFormat="1" applyFont="1" applyBorder="1" applyAlignment="1">
      <alignment horizontal="center"/>
    </xf>
    <xf numFmtId="165" fontId="20" fillId="0" borderId="45" xfId="1" applyNumberFormat="1" applyFont="1" applyBorder="1" applyAlignment="1">
      <alignment horizontal="center"/>
    </xf>
    <xf numFmtId="0" fontId="19" fillId="0" borderId="32" xfId="0" applyFont="1" applyBorder="1"/>
    <xf numFmtId="166" fontId="19" fillId="0" borderId="33" xfId="46" applyNumberFormat="1" applyFont="1" applyBorder="1" applyAlignment="1">
      <alignment horizontal="center"/>
    </xf>
    <xf numFmtId="10" fontId="20" fillId="0" borderId="34" xfId="0" applyNumberFormat="1" applyFont="1" applyBorder="1" applyAlignment="1">
      <alignment horizontal="center"/>
    </xf>
    <xf numFmtId="0" fontId="19" fillId="0" borderId="34" xfId="0" applyFont="1" applyBorder="1" applyAlignment="1">
      <alignment horizontal="center"/>
    </xf>
    <xf numFmtId="166" fontId="19" fillId="0" borderId="33" xfId="0" applyNumberFormat="1" applyFont="1" applyBorder="1" applyAlignment="1">
      <alignment horizontal="center"/>
    </xf>
    <xf numFmtId="165" fontId="19" fillId="0" borderId="34" xfId="1" applyNumberFormat="1" applyFont="1" applyBorder="1" applyAlignment="1">
      <alignment horizontal="center"/>
    </xf>
    <xf numFmtId="165" fontId="19" fillId="0" borderId="35" xfId="0" applyNumberFormat="1" applyFont="1" applyBorder="1" applyAlignment="1">
      <alignment horizontal="center"/>
    </xf>
    <xf numFmtId="3" fontId="24" fillId="38" borderId="0" xfId="7" applyNumberFormat="1" applyFont="1" applyFill="1" applyBorder="1" applyAlignment="1">
      <alignment horizontal="center"/>
    </xf>
    <xf numFmtId="2" fontId="24" fillId="38" borderId="11" xfId="7" applyNumberFormat="1" applyFont="1" applyFill="1" applyBorder="1" applyAlignment="1">
      <alignment horizontal="center"/>
    </xf>
    <xf numFmtId="2" fontId="20" fillId="34" borderId="0" xfId="0" applyNumberFormat="1" applyFont="1" applyFill="1" applyAlignment="1">
      <alignment horizontal="center"/>
    </xf>
    <xf numFmtId="3" fontId="20" fillId="34" borderId="0" xfId="0" applyNumberFormat="1" applyFont="1" applyFill="1" applyAlignment="1">
      <alignment horizontal="center"/>
    </xf>
    <xf numFmtId="3" fontId="24" fillId="34" borderId="0" xfId="7" applyNumberFormat="1" applyFont="1" applyFill="1" applyBorder="1" applyAlignment="1">
      <alignment horizontal="center"/>
    </xf>
    <xf numFmtId="2" fontId="24" fillId="34" borderId="11" xfId="7" applyNumberFormat="1" applyFont="1" applyFill="1" applyBorder="1" applyAlignment="1">
      <alignment horizontal="center"/>
    </xf>
    <xf numFmtId="0" fontId="16" fillId="0" borderId="31" xfId="0" applyFont="1" applyBorder="1" applyAlignment="1">
      <alignment horizontal="center" vertical="center" wrapText="1"/>
    </xf>
    <xf numFmtId="2" fontId="20" fillId="0" borderId="16" xfId="0" applyNumberFormat="1" applyFont="1" applyBorder="1" applyAlignment="1">
      <alignment horizontal="center"/>
    </xf>
    <xf numFmtId="0" fontId="19" fillId="33" borderId="32" xfId="0" applyFont="1" applyFill="1" applyBorder="1"/>
    <xf numFmtId="10" fontId="20" fillId="33" borderId="55" xfId="0" applyNumberFormat="1" applyFont="1" applyFill="1" applyBorder="1" applyAlignment="1">
      <alignment horizontal="center"/>
    </xf>
    <xf numFmtId="0" fontId="19" fillId="33" borderId="55" xfId="0" applyFont="1" applyFill="1" applyBorder="1" applyAlignment="1">
      <alignment horizontal="center"/>
    </xf>
    <xf numFmtId="166" fontId="19" fillId="33" borderId="55" xfId="0" applyNumberFormat="1" applyFont="1" applyFill="1" applyBorder="1" applyAlignment="1">
      <alignment horizontal="center"/>
    </xf>
    <xf numFmtId="165" fontId="19" fillId="33" borderId="55" xfId="1" applyNumberFormat="1" applyFont="1" applyFill="1" applyBorder="1" applyAlignment="1">
      <alignment horizontal="center"/>
    </xf>
    <xf numFmtId="165" fontId="19" fillId="33" borderId="54" xfId="0" applyNumberFormat="1" applyFont="1" applyFill="1" applyBorder="1" applyAlignment="1">
      <alignment horizontal="center"/>
    </xf>
    <xf numFmtId="0" fontId="18" fillId="0" borderId="32" xfId="0" applyFont="1" applyBorder="1" applyAlignment="1">
      <alignment vertical="center" wrapText="1"/>
    </xf>
    <xf numFmtId="0" fontId="20" fillId="39" borderId="56" xfId="0" applyFont="1" applyFill="1" applyBorder="1"/>
    <xf numFmtId="165" fontId="20" fillId="39" borderId="58" xfId="0" applyNumberFormat="1" applyFont="1" applyFill="1" applyBorder="1" applyAlignment="1">
      <alignment horizontal="center"/>
    </xf>
    <xf numFmtId="165" fontId="20" fillId="39" borderId="58" xfId="1" applyNumberFormat="1" applyFont="1" applyFill="1" applyBorder="1" applyAlignment="1">
      <alignment horizontal="center"/>
    </xf>
    <xf numFmtId="166" fontId="20" fillId="39" borderId="57" xfId="0" applyNumberFormat="1" applyFont="1" applyFill="1" applyBorder="1" applyAlignment="1">
      <alignment horizontal="center"/>
    </xf>
    <xf numFmtId="165" fontId="20" fillId="39" borderId="59" xfId="1" applyNumberFormat="1" applyFont="1" applyFill="1" applyBorder="1" applyAlignment="1">
      <alignment horizontal="center"/>
    </xf>
    <xf numFmtId="10" fontId="20" fillId="0" borderId="0" xfId="0" applyNumberFormat="1" applyFont="1"/>
    <xf numFmtId="0" fontId="19" fillId="0" borderId="60" xfId="0" quotePrefix="1" applyFont="1" applyBorder="1" applyAlignment="1">
      <alignment wrapText="1"/>
    </xf>
    <xf numFmtId="0" fontId="19" fillId="0" borderId="60" xfId="0" quotePrefix="1" applyFont="1" applyBorder="1" applyAlignment="1">
      <alignment horizontal="center" wrapText="1"/>
    </xf>
    <xf numFmtId="0" fontId="19" fillId="0" borderId="61" xfId="0" quotePrefix="1" applyFont="1" applyBorder="1" applyAlignment="1">
      <alignment wrapText="1"/>
    </xf>
    <xf numFmtId="0" fontId="19" fillId="0" borderId="62" xfId="0" quotePrefix="1" applyFont="1" applyBorder="1" applyAlignment="1">
      <alignment wrapText="1"/>
    </xf>
    <xf numFmtId="10" fontId="19" fillId="0" borderId="60" xfId="1" quotePrefix="1" applyNumberFormat="1" applyFont="1" applyFill="1" applyBorder="1" applyAlignment="1">
      <alignment wrapText="1"/>
    </xf>
    <xf numFmtId="0" fontId="19" fillId="0" borderId="60" xfId="0" applyFont="1" applyBorder="1" applyAlignment="1">
      <alignment horizontal="center" wrapText="1"/>
    </xf>
    <xf numFmtId="0" fontId="0" fillId="0" borderId="60" xfId="0" applyBorder="1"/>
    <xf numFmtId="0" fontId="20" fillId="34" borderId="0" xfId="0" applyFont="1" applyFill="1" applyAlignment="1">
      <alignment wrapText="1"/>
    </xf>
    <xf numFmtId="10" fontId="20" fillId="34" borderId="0" xfId="0" applyNumberFormat="1" applyFont="1" applyFill="1" applyAlignment="1">
      <alignment wrapText="1"/>
    </xf>
    <xf numFmtId="0" fontId="20" fillId="34" borderId="0" xfId="0" applyFont="1" applyFill="1"/>
    <xf numFmtId="10" fontId="20" fillId="34" borderId="0" xfId="0" applyNumberFormat="1" applyFont="1" applyFill="1"/>
    <xf numFmtId="0" fontId="20" fillId="39" borderId="0" xfId="0" applyFont="1" applyFill="1"/>
    <xf numFmtId="10" fontId="20" fillId="39" borderId="0" xfId="0" applyNumberFormat="1" applyFont="1" applyFill="1"/>
    <xf numFmtId="0" fontId="27" fillId="33" borderId="0" xfId="0" applyFont="1" applyFill="1"/>
    <xf numFmtId="0" fontId="20" fillId="33" borderId="0" xfId="0" applyFont="1" applyFill="1"/>
    <xf numFmtId="0" fontId="24" fillId="0" borderId="0" xfId="47" applyFont="1"/>
    <xf numFmtId="0" fontId="20" fillId="0" borderId="0" xfId="0" applyFont="1" applyAlignment="1">
      <alignment vertical="center"/>
    </xf>
    <xf numFmtId="0" fontId="29" fillId="0" borderId="0" xfId="0" applyFont="1" applyAlignment="1">
      <alignment vertical="center"/>
    </xf>
    <xf numFmtId="0" fontId="28" fillId="0" borderId="0" xfId="0" applyFont="1"/>
    <xf numFmtId="0" fontId="29" fillId="0" borderId="0" xfId="0" applyFont="1" applyAlignment="1">
      <alignment horizontal="center" vertical="center"/>
    </xf>
    <xf numFmtId="0" fontId="20" fillId="0" borderId="0" xfId="0" applyFont="1" applyAlignment="1">
      <alignment horizontal="right"/>
    </xf>
    <xf numFmtId="0" fontId="31" fillId="0" borderId="0" xfId="47" applyFont="1"/>
    <xf numFmtId="49" fontId="20" fillId="0" borderId="0" xfId="0" applyNumberFormat="1" applyFont="1" applyAlignment="1">
      <alignment vertical="center"/>
    </xf>
    <xf numFmtId="49" fontId="24" fillId="0" borderId="0" xfId="47" applyNumberFormat="1" applyFont="1"/>
    <xf numFmtId="2" fontId="20" fillId="0" borderId="12" xfId="0" applyNumberFormat="1" applyFont="1" applyBorder="1" applyAlignment="1">
      <alignment horizontal="center"/>
    </xf>
    <xf numFmtId="2" fontId="20" fillId="0" borderId="14" xfId="0" applyNumberFormat="1" applyFont="1" applyBorder="1" applyAlignment="1">
      <alignment horizontal="center"/>
    </xf>
    <xf numFmtId="1" fontId="20" fillId="0" borderId="0" xfId="0" applyNumberFormat="1" applyFont="1" applyAlignment="1">
      <alignment horizontal="center"/>
    </xf>
    <xf numFmtId="0" fontId="20" fillId="0" borderId="14" xfId="0" applyFont="1" applyBorder="1" applyAlignment="1">
      <alignment horizontal="left"/>
    </xf>
    <xf numFmtId="0" fontId="19" fillId="0" borderId="24" xfId="0" applyFont="1" applyBorder="1" applyAlignment="1">
      <alignment vertical="center" wrapText="1"/>
    </xf>
    <xf numFmtId="2" fontId="19" fillId="0" borderId="24" xfId="0" applyNumberFormat="1" applyFont="1" applyBorder="1" applyAlignment="1">
      <alignment horizontal="center" vertical="center" wrapText="1"/>
    </xf>
    <xf numFmtId="0" fontId="20" fillId="0" borderId="0" xfId="0" applyFont="1" applyAlignment="1">
      <alignment horizontal="left"/>
    </xf>
    <xf numFmtId="3" fontId="24" fillId="0" borderId="0" xfId="0" applyNumberFormat="1" applyFont="1" applyAlignment="1">
      <alignment horizontal="center"/>
    </xf>
    <xf numFmtId="3" fontId="20" fillId="0" borderId="14" xfId="0" applyNumberFormat="1" applyFont="1" applyBorder="1" applyAlignment="1">
      <alignment horizontal="center"/>
    </xf>
    <xf numFmtId="1" fontId="20" fillId="0" borderId="16" xfId="0" applyNumberFormat="1" applyFont="1" applyBorder="1" applyAlignment="1">
      <alignment horizontal="center"/>
    </xf>
    <xf numFmtId="165" fontId="20" fillId="0" borderId="0" xfId="0" applyNumberFormat="1" applyFont="1" applyAlignment="1">
      <alignment horizontal="center"/>
    </xf>
    <xf numFmtId="0" fontId="24" fillId="38" borderId="0" xfId="7" applyFont="1" applyFill="1"/>
    <xf numFmtId="0" fontId="25" fillId="34" borderId="0" xfId="7" applyFont="1" applyFill="1"/>
    <xf numFmtId="49" fontId="20" fillId="41" borderId="0" xfId="0" applyNumberFormat="1" applyFont="1" applyFill="1" applyAlignment="1">
      <alignment vertical="center"/>
    </xf>
    <xf numFmtId="0" fontId="0" fillId="41" borderId="0" xfId="0" applyFill="1"/>
    <xf numFmtId="3" fontId="24" fillId="38" borderId="10" xfId="7" applyNumberFormat="1" applyFont="1" applyFill="1" applyBorder="1" applyAlignment="1">
      <alignment horizontal="center"/>
    </xf>
    <xf numFmtId="3" fontId="20" fillId="34" borderId="10" xfId="0" applyNumberFormat="1" applyFont="1" applyFill="1" applyBorder="1" applyAlignment="1">
      <alignment horizontal="center"/>
    </xf>
    <xf numFmtId="165" fontId="24" fillId="38" borderId="0" xfId="7" applyNumberFormat="1" applyFont="1" applyFill="1" applyBorder="1"/>
    <xf numFmtId="0" fontId="25" fillId="0" borderId="0" xfId="7" applyFont="1" applyFill="1"/>
    <xf numFmtId="0" fontId="24" fillId="34" borderId="0" xfId="7" applyFont="1" applyFill="1"/>
    <xf numFmtId="0" fontId="26" fillId="0" borderId="0" xfId="47"/>
    <xf numFmtId="0" fontId="26" fillId="0" borderId="0" xfId="47" applyFill="1"/>
    <xf numFmtId="0" fontId="24" fillId="0" borderId="0" xfId="0" applyFont="1"/>
    <xf numFmtId="0" fontId="16" fillId="0" borderId="24" xfId="0" applyFont="1" applyBorder="1" applyAlignment="1">
      <alignment horizontal="center" vertical="center" wrapText="1"/>
    </xf>
    <xf numFmtId="2" fontId="16" fillId="0" borderId="24" xfId="0" applyNumberFormat="1" applyFont="1" applyBorder="1" applyAlignment="1">
      <alignment horizontal="center" vertical="center" wrapText="1"/>
    </xf>
    <xf numFmtId="2" fontId="16" fillId="0" borderId="25" xfId="0" applyNumberFormat="1" applyFont="1" applyBorder="1" applyAlignment="1">
      <alignment horizontal="center" vertical="center" wrapText="1"/>
    </xf>
    <xf numFmtId="0" fontId="16" fillId="0" borderId="26" xfId="0" applyFont="1" applyBorder="1" applyAlignment="1">
      <alignment horizontal="center" vertical="center" wrapText="1"/>
    </xf>
    <xf numFmtId="3" fontId="16" fillId="0" borderId="26" xfId="0" applyNumberFormat="1" applyFont="1" applyBorder="1" applyAlignment="1">
      <alignment horizontal="center" vertical="center" wrapText="1"/>
    </xf>
    <xf numFmtId="4" fontId="16" fillId="0" borderId="25" xfId="0" applyNumberFormat="1" applyFont="1" applyBorder="1" applyAlignment="1">
      <alignment horizontal="center" vertical="center" wrapText="1"/>
    </xf>
    <xf numFmtId="3" fontId="34" fillId="0" borderId="27" xfId="0" applyNumberFormat="1" applyFont="1" applyBorder="1" applyAlignment="1">
      <alignment horizontal="center" vertical="center" wrapText="1"/>
    </xf>
    <xf numFmtId="3" fontId="34" fillId="0" borderId="26" xfId="0" applyNumberFormat="1" applyFont="1" applyBorder="1" applyAlignment="1">
      <alignment horizontal="center" vertical="center" wrapText="1"/>
    </xf>
    <xf numFmtId="1" fontId="16" fillId="0" borderId="26" xfId="0" applyNumberFormat="1" applyFont="1" applyBorder="1" applyAlignment="1">
      <alignment horizontal="center" vertical="center" wrapText="1"/>
    </xf>
    <xf numFmtId="1" fontId="16" fillId="0" borderId="25" xfId="0" applyNumberFormat="1" applyFont="1" applyBorder="1" applyAlignment="1">
      <alignment horizontal="center" vertical="center" wrapText="1"/>
    </xf>
    <xf numFmtId="1" fontId="16" fillId="0" borderId="60" xfId="0" applyNumberFormat="1" applyFont="1" applyBorder="1" applyAlignment="1">
      <alignment horizontal="center" vertical="center" wrapText="1"/>
    </xf>
    <xf numFmtId="0" fontId="16" fillId="0" borderId="28" xfId="0" applyFont="1" applyBorder="1" applyAlignment="1">
      <alignment horizontal="center" vertical="center" wrapText="1"/>
    </xf>
    <xf numFmtId="3" fontId="16" fillId="0" borderId="30" xfId="0" applyNumberFormat="1" applyFont="1" applyBorder="1" applyAlignment="1">
      <alignment horizontal="center" vertical="center" wrapText="1"/>
    </xf>
    <xf numFmtId="0" fontId="16" fillId="0" borderId="29" xfId="0" applyFont="1" applyBorder="1" applyAlignment="1">
      <alignment horizontal="center" vertical="center" wrapText="1"/>
    </xf>
    <xf numFmtId="3" fontId="16" fillId="0" borderId="28" xfId="0" applyNumberFormat="1" applyFont="1" applyBorder="1" applyAlignment="1">
      <alignment horizontal="center" vertical="center" wrapText="1"/>
    </xf>
    <xf numFmtId="0" fontId="16" fillId="0" borderId="25" xfId="0" applyFont="1" applyBorder="1" applyAlignment="1">
      <alignment horizontal="center" vertical="center" wrapText="1"/>
    </xf>
    <xf numFmtId="0" fontId="31" fillId="38" borderId="14" xfId="7" applyFont="1" applyFill="1" applyBorder="1" applyAlignment="1">
      <alignment horizontal="center"/>
    </xf>
    <xf numFmtId="2" fontId="31" fillId="38" borderId="0" xfId="7" applyNumberFormat="1" applyFont="1" applyFill="1" applyAlignment="1">
      <alignment horizontal="center"/>
    </xf>
    <xf numFmtId="2" fontId="31" fillId="38" borderId="16" xfId="7" applyNumberFormat="1" applyFont="1" applyFill="1" applyBorder="1" applyAlignment="1">
      <alignment horizontal="center"/>
    </xf>
    <xf numFmtId="2" fontId="31" fillId="38" borderId="0" xfId="7" applyNumberFormat="1" applyFont="1" applyFill="1" applyBorder="1" applyAlignment="1">
      <alignment horizontal="center"/>
    </xf>
    <xf numFmtId="3" fontId="31" fillId="38" borderId="0" xfId="7" applyNumberFormat="1" applyFont="1" applyFill="1" applyBorder="1" applyAlignment="1">
      <alignment horizontal="center"/>
    </xf>
    <xf numFmtId="2" fontId="31" fillId="38" borderId="12" xfId="7" applyNumberFormat="1" applyFont="1" applyFill="1" applyBorder="1" applyAlignment="1">
      <alignment horizontal="center"/>
    </xf>
    <xf numFmtId="2" fontId="31" fillId="38" borderId="14" xfId="7" applyNumberFormat="1" applyFont="1" applyFill="1" applyBorder="1" applyAlignment="1">
      <alignment horizontal="center"/>
    </xf>
    <xf numFmtId="0" fontId="0" fillId="38" borderId="0" xfId="0" applyFill="1" applyAlignment="1">
      <alignment horizontal="center"/>
    </xf>
    <xf numFmtId="3" fontId="31" fillId="38" borderId="16" xfId="7" applyNumberFormat="1" applyFont="1" applyFill="1" applyBorder="1" applyAlignment="1">
      <alignment horizontal="center"/>
    </xf>
    <xf numFmtId="4" fontId="31" fillId="38" borderId="16" xfId="7" applyNumberFormat="1" applyFont="1" applyFill="1" applyBorder="1" applyAlignment="1">
      <alignment horizontal="center"/>
    </xf>
    <xf numFmtId="3" fontId="31" fillId="38" borderId="15" xfId="7" applyNumberFormat="1" applyFont="1" applyFill="1" applyBorder="1" applyAlignment="1">
      <alignment horizontal="center"/>
    </xf>
    <xf numFmtId="3" fontId="31" fillId="38" borderId="0" xfId="7" applyNumberFormat="1" applyFont="1" applyFill="1" applyAlignment="1">
      <alignment horizontal="center"/>
    </xf>
    <xf numFmtId="3" fontId="31" fillId="38" borderId="0" xfId="7" quotePrefix="1" applyNumberFormat="1" applyFont="1" applyFill="1" applyAlignment="1">
      <alignment horizontal="center"/>
    </xf>
    <xf numFmtId="3" fontId="0" fillId="38" borderId="0" xfId="0" quotePrefix="1" applyNumberFormat="1" applyFill="1" applyAlignment="1">
      <alignment horizontal="center"/>
    </xf>
    <xf numFmtId="9" fontId="0" fillId="38" borderId="0" xfId="0" quotePrefix="1" applyNumberFormat="1" applyFill="1" applyAlignment="1">
      <alignment horizontal="center"/>
    </xf>
    <xf numFmtId="165" fontId="31" fillId="38" borderId="0" xfId="7" applyNumberFormat="1" applyFont="1" applyFill="1" applyBorder="1" applyAlignment="1">
      <alignment horizontal="center"/>
    </xf>
    <xf numFmtId="3" fontId="31" fillId="38" borderId="0" xfId="7" quotePrefix="1" applyNumberFormat="1" applyFont="1" applyFill="1" applyBorder="1" applyAlignment="1">
      <alignment horizontal="center"/>
    </xf>
    <xf numFmtId="165" fontId="31" fillId="38" borderId="0" xfId="1" quotePrefix="1" applyNumberFormat="1" applyFont="1" applyFill="1" applyBorder="1" applyAlignment="1">
      <alignment horizontal="center"/>
    </xf>
    <xf numFmtId="1" fontId="31" fillId="38" borderId="0" xfId="1" quotePrefix="1" applyNumberFormat="1" applyFont="1" applyFill="1" applyBorder="1" applyAlignment="1">
      <alignment horizontal="center"/>
    </xf>
    <xf numFmtId="164" fontId="31" fillId="38" borderId="0" xfId="1" quotePrefix="1" applyNumberFormat="1" applyFont="1" applyFill="1" applyBorder="1" applyAlignment="1">
      <alignment horizontal="center"/>
    </xf>
    <xf numFmtId="0" fontId="31" fillId="38" borderId="16" xfId="7" applyFont="1" applyFill="1" applyBorder="1" applyAlignment="1">
      <alignment horizontal="center"/>
    </xf>
    <xf numFmtId="164" fontId="31" fillId="38" borderId="53" xfId="7" applyNumberFormat="1" applyFont="1" applyFill="1" applyBorder="1" applyAlignment="1">
      <alignment horizontal="center"/>
    </xf>
    <xf numFmtId="2" fontId="31" fillId="38" borderId="11" xfId="7" applyNumberFormat="1" applyFont="1" applyFill="1" applyBorder="1" applyAlignment="1">
      <alignment horizontal="center"/>
    </xf>
    <xf numFmtId="0" fontId="31" fillId="38" borderId="0" xfId="7" applyFont="1" applyFill="1" applyBorder="1" applyAlignment="1">
      <alignment horizontal="center"/>
    </xf>
    <xf numFmtId="165" fontId="31" fillId="38" borderId="14" xfId="7" applyNumberFormat="1" applyFont="1" applyFill="1" applyBorder="1" applyAlignment="1">
      <alignment horizontal="center"/>
    </xf>
    <xf numFmtId="0" fontId="31" fillId="0" borderId="14" xfId="0" applyFont="1" applyBorder="1" applyAlignment="1">
      <alignment horizontal="center"/>
    </xf>
    <xf numFmtId="2" fontId="0" fillId="0" borderId="0" xfId="0" applyNumberFormat="1" applyAlignment="1">
      <alignment horizontal="center"/>
    </xf>
    <xf numFmtId="2" fontId="0" fillId="0" borderId="16" xfId="0" applyNumberFormat="1" applyBorder="1" applyAlignment="1">
      <alignment horizontal="center"/>
    </xf>
    <xf numFmtId="3" fontId="0" fillId="0" borderId="0" xfId="0" applyNumberFormat="1" applyAlignment="1">
      <alignment horizontal="center"/>
    </xf>
    <xf numFmtId="2" fontId="0" fillId="0" borderId="12" xfId="0" applyNumberFormat="1" applyBorder="1" applyAlignment="1">
      <alignment horizontal="center"/>
    </xf>
    <xf numFmtId="2" fontId="0" fillId="0" borderId="14" xfId="0" applyNumberFormat="1" applyBorder="1" applyAlignment="1">
      <alignment horizontal="center"/>
    </xf>
    <xf numFmtId="3" fontId="31" fillId="0" borderId="16" xfId="7" applyNumberFormat="1" applyFont="1" applyFill="1" applyBorder="1" applyAlignment="1">
      <alignment horizontal="center"/>
    </xf>
    <xf numFmtId="4" fontId="0" fillId="0" borderId="16" xfId="0" applyNumberFormat="1" applyBorder="1" applyAlignment="1">
      <alignment horizontal="center"/>
    </xf>
    <xf numFmtId="3" fontId="31" fillId="0" borderId="15" xfId="7" applyNumberFormat="1" applyFont="1" applyFill="1" applyBorder="1" applyAlignment="1">
      <alignment horizontal="center"/>
    </xf>
    <xf numFmtId="3" fontId="0" fillId="0" borderId="0" xfId="0" quotePrefix="1" applyNumberFormat="1" applyAlignment="1">
      <alignment horizontal="center"/>
    </xf>
    <xf numFmtId="9" fontId="0" fillId="0" borderId="0" xfId="0" quotePrefix="1" applyNumberFormat="1" applyAlignment="1">
      <alignment horizontal="center"/>
    </xf>
    <xf numFmtId="3" fontId="31" fillId="0" borderId="0" xfId="7" applyNumberFormat="1" applyFont="1" applyFill="1" applyBorder="1" applyAlignment="1">
      <alignment horizontal="center"/>
    </xf>
    <xf numFmtId="165" fontId="31" fillId="0" borderId="0" xfId="7" applyNumberFormat="1" applyFont="1" applyFill="1" applyBorder="1" applyAlignment="1">
      <alignment horizontal="center"/>
    </xf>
    <xf numFmtId="3" fontId="31" fillId="0" borderId="0" xfId="7" quotePrefix="1" applyNumberFormat="1" applyFont="1" applyFill="1" applyBorder="1" applyAlignment="1">
      <alignment horizontal="center"/>
    </xf>
    <xf numFmtId="165" fontId="31" fillId="0" borderId="0" xfId="1" quotePrefix="1" applyNumberFormat="1" applyFont="1" applyFill="1" applyBorder="1" applyAlignment="1">
      <alignment horizontal="center"/>
    </xf>
    <xf numFmtId="1" fontId="31" fillId="0" borderId="0" xfId="1" quotePrefix="1" applyNumberFormat="1" applyFont="1" applyFill="1" applyBorder="1" applyAlignment="1">
      <alignment horizontal="center"/>
    </xf>
    <xf numFmtId="164" fontId="31" fillId="0" borderId="0" xfId="1" quotePrefix="1" applyNumberFormat="1" applyFont="1" applyFill="1" applyBorder="1" applyAlignment="1">
      <alignment horizontal="center"/>
    </xf>
    <xf numFmtId="164" fontId="31" fillId="0" borderId="53" xfId="7" applyNumberFormat="1" applyFont="1" applyFill="1" applyBorder="1" applyAlignment="1">
      <alignment horizontal="center"/>
    </xf>
    <xf numFmtId="165" fontId="31" fillId="0" borderId="0" xfId="1" applyNumberFormat="1" applyFont="1" applyFill="1" applyBorder="1" applyAlignment="1">
      <alignment horizontal="center"/>
    </xf>
    <xf numFmtId="2" fontId="31" fillId="0" borderId="11" xfId="7" applyNumberFormat="1" applyFont="1" applyFill="1" applyBorder="1" applyAlignment="1">
      <alignment horizontal="center"/>
    </xf>
    <xf numFmtId="0" fontId="0" fillId="0" borderId="14" xfId="0" applyBorder="1" applyAlignment="1">
      <alignment horizontal="center"/>
    </xf>
    <xf numFmtId="0" fontId="31" fillId="34" borderId="14" xfId="0" applyFont="1" applyFill="1" applyBorder="1" applyAlignment="1">
      <alignment horizontal="center"/>
    </xf>
    <xf numFmtId="2" fontId="0" fillId="34" borderId="0" xfId="0" applyNumberFormat="1" applyFill="1" applyAlignment="1">
      <alignment horizontal="center"/>
    </xf>
    <xf numFmtId="2" fontId="0" fillId="34" borderId="16" xfId="0" applyNumberFormat="1" applyFill="1" applyBorder="1" applyAlignment="1">
      <alignment horizontal="center"/>
    </xf>
    <xf numFmtId="3" fontId="0" fillId="34" borderId="0" xfId="0" applyNumberFormat="1" applyFill="1" applyAlignment="1">
      <alignment horizontal="center"/>
    </xf>
    <xf numFmtId="2" fontId="0" fillId="34" borderId="12" xfId="0" applyNumberFormat="1" applyFill="1" applyBorder="1" applyAlignment="1">
      <alignment horizontal="center"/>
    </xf>
    <xf numFmtId="2" fontId="0" fillId="34" borderId="14" xfId="0" applyNumberFormat="1" applyFill="1" applyBorder="1" applyAlignment="1">
      <alignment horizontal="center"/>
    </xf>
    <xf numFmtId="0" fontId="0" fillId="34" borderId="0" xfId="0" applyFill="1" applyAlignment="1">
      <alignment horizontal="center"/>
    </xf>
    <xf numFmtId="3" fontId="31" fillId="34" borderId="16" xfId="7" applyNumberFormat="1" applyFont="1" applyFill="1" applyBorder="1" applyAlignment="1">
      <alignment horizontal="center"/>
    </xf>
    <xf numFmtId="4" fontId="0" fillId="34" borderId="16" xfId="0" applyNumberFormat="1" applyFill="1" applyBorder="1" applyAlignment="1">
      <alignment horizontal="center"/>
    </xf>
    <xf numFmtId="3" fontId="31" fillId="34" borderId="15" xfId="7" applyNumberFormat="1" applyFont="1" applyFill="1" applyBorder="1" applyAlignment="1">
      <alignment horizontal="center"/>
    </xf>
    <xf numFmtId="3" fontId="0" fillId="34" borderId="0" xfId="0" quotePrefix="1" applyNumberFormat="1" applyFill="1" applyAlignment="1">
      <alignment horizontal="center"/>
    </xf>
    <xf numFmtId="9" fontId="0" fillId="34" borderId="0" xfId="0" quotePrefix="1" applyNumberFormat="1" applyFill="1" applyAlignment="1">
      <alignment horizontal="center"/>
    </xf>
    <xf numFmtId="3" fontId="31" fillId="34" borderId="0" xfId="7" applyNumberFormat="1" applyFont="1" applyFill="1" applyBorder="1" applyAlignment="1">
      <alignment horizontal="center"/>
    </xf>
    <xf numFmtId="165" fontId="31" fillId="34" borderId="0" xfId="7" applyNumberFormat="1" applyFont="1" applyFill="1" applyBorder="1" applyAlignment="1">
      <alignment horizontal="center"/>
    </xf>
    <xf numFmtId="3" fontId="31" fillId="34" borderId="0" xfId="7" quotePrefix="1" applyNumberFormat="1" applyFont="1" applyFill="1" applyBorder="1" applyAlignment="1">
      <alignment horizontal="center"/>
    </xf>
    <xf numFmtId="165" fontId="31" fillId="34" borderId="0" xfId="1" quotePrefix="1" applyNumberFormat="1" applyFont="1" applyFill="1" applyBorder="1" applyAlignment="1">
      <alignment horizontal="center"/>
    </xf>
    <xf numFmtId="1" fontId="31" fillId="34" borderId="0" xfId="1" quotePrefix="1" applyNumberFormat="1" applyFont="1" applyFill="1" applyBorder="1" applyAlignment="1">
      <alignment horizontal="center"/>
    </xf>
    <xf numFmtId="164" fontId="31" fillId="34" borderId="0" xfId="1" quotePrefix="1" applyNumberFormat="1" applyFont="1" applyFill="1" applyBorder="1" applyAlignment="1">
      <alignment horizontal="center"/>
    </xf>
    <xf numFmtId="164" fontId="31" fillId="34" borderId="53" xfId="7" applyNumberFormat="1" applyFont="1" applyFill="1" applyBorder="1" applyAlignment="1">
      <alignment horizontal="center"/>
    </xf>
    <xf numFmtId="165" fontId="31" fillId="34" borderId="0" xfId="1" applyNumberFormat="1" applyFont="1" applyFill="1" applyBorder="1" applyAlignment="1">
      <alignment horizontal="center"/>
    </xf>
    <xf numFmtId="2" fontId="31" fillId="34" borderId="11" xfId="7" applyNumberFormat="1" applyFont="1" applyFill="1" applyBorder="1" applyAlignment="1">
      <alignment horizontal="center"/>
    </xf>
    <xf numFmtId="0" fontId="0" fillId="34" borderId="14" xfId="0" applyFill="1" applyBorder="1" applyAlignment="1">
      <alignment horizontal="center"/>
    </xf>
    <xf numFmtId="0" fontId="31" fillId="34" borderId="14" xfId="7" applyFont="1" applyFill="1" applyBorder="1" applyAlignment="1">
      <alignment horizontal="center"/>
    </xf>
    <xf numFmtId="2" fontId="35" fillId="34" borderId="0" xfId="0" applyNumberFormat="1" applyFont="1" applyFill="1" applyAlignment="1">
      <alignment horizontal="center"/>
    </xf>
    <xf numFmtId="3" fontId="31" fillId="34" borderId="14" xfId="0" applyNumberFormat="1" applyFont="1" applyFill="1" applyBorder="1" applyAlignment="1">
      <alignment horizontal="center"/>
    </xf>
    <xf numFmtId="0" fontId="31" fillId="0" borderId="14" xfId="7" applyFont="1" applyFill="1" applyBorder="1" applyAlignment="1">
      <alignment horizontal="center"/>
    </xf>
    <xf numFmtId="3" fontId="31" fillId="0" borderId="0" xfId="0" quotePrefix="1" applyNumberFormat="1" applyFont="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9" fillId="40" borderId="32" xfId="0" applyFont="1" applyFill="1" applyBorder="1" applyAlignment="1">
      <alignment horizontal="center" vertical="center" wrapText="1"/>
    </xf>
    <xf numFmtId="0" fontId="19" fillId="40" borderId="54" xfId="0" applyFont="1" applyFill="1" applyBorder="1" applyAlignment="1">
      <alignment horizontal="center" vertical="center" wrapText="1"/>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67" xfId="0" applyFont="1" applyBorder="1" applyAlignment="1">
      <alignment horizontal="center" vertical="center" wrapText="1"/>
    </xf>
    <xf numFmtId="166" fontId="20" fillId="36" borderId="37" xfId="48" applyNumberFormat="1" applyFont="1" applyFill="1" applyBorder="1" applyAlignment="1">
      <alignment horizontal="center"/>
    </xf>
    <xf numFmtId="3" fontId="37" fillId="42" borderId="68" xfId="0" applyNumberFormat="1" applyFont="1" applyFill="1" applyBorder="1" applyAlignment="1">
      <alignment horizontal="center"/>
    </xf>
    <xf numFmtId="166" fontId="20" fillId="35" borderId="41" xfId="48" applyNumberFormat="1" applyFont="1" applyFill="1" applyBorder="1" applyAlignment="1">
      <alignment horizontal="center"/>
    </xf>
    <xf numFmtId="3" fontId="37" fillId="43" borderId="69" xfId="0" applyNumberFormat="1" applyFont="1" applyFill="1" applyBorder="1" applyAlignment="1">
      <alignment horizontal="center"/>
    </xf>
    <xf numFmtId="166" fontId="20" fillId="34" borderId="41" xfId="48" applyNumberFormat="1" applyFont="1" applyFill="1" applyBorder="1" applyAlignment="1">
      <alignment horizontal="center"/>
    </xf>
    <xf numFmtId="3" fontId="37" fillId="44" borderId="69" xfId="0" applyNumberFormat="1" applyFont="1" applyFill="1" applyBorder="1" applyAlignment="1">
      <alignment horizontal="center"/>
    </xf>
    <xf numFmtId="166" fontId="20" fillId="0" borderId="44" xfId="48" applyNumberFormat="1" applyFont="1" applyBorder="1" applyAlignment="1">
      <alignment horizontal="center"/>
    </xf>
    <xf numFmtId="3" fontId="37" fillId="0" borderId="69" xfId="0" applyNumberFormat="1" applyFont="1" applyBorder="1" applyAlignment="1">
      <alignment horizontal="center"/>
    </xf>
    <xf numFmtId="166" fontId="20" fillId="39" borderId="57" xfId="48" applyNumberFormat="1" applyFont="1" applyFill="1" applyBorder="1" applyAlignment="1">
      <alignment horizontal="center"/>
    </xf>
    <xf numFmtId="166" fontId="19" fillId="33" borderId="55" xfId="48" applyNumberFormat="1" applyFont="1" applyFill="1" applyBorder="1" applyAlignment="1">
      <alignment horizontal="center"/>
    </xf>
    <xf numFmtId="0" fontId="36" fillId="0" borderId="70" xfId="0" applyFont="1" applyBorder="1" applyAlignment="1">
      <alignment horizontal="center" vertical="center" wrapText="1"/>
    </xf>
    <xf numFmtId="0" fontId="36" fillId="0" borderId="71" xfId="0" applyFont="1" applyBorder="1" applyAlignment="1">
      <alignment horizontal="center" vertical="center" wrapText="1"/>
    </xf>
    <xf numFmtId="3" fontId="37" fillId="0" borderId="72" xfId="0" applyNumberFormat="1" applyFont="1" applyBorder="1" applyAlignment="1">
      <alignment horizontal="center"/>
    </xf>
    <xf numFmtId="0" fontId="0" fillId="34" borderId="0" xfId="0" applyFill="1" applyBorder="1" applyAlignment="1">
      <alignment horizontal="center"/>
    </xf>
    <xf numFmtId="3" fontId="0" fillId="34" borderId="0" xfId="0" applyNumberFormat="1" applyFill="1" applyBorder="1" applyAlignment="1">
      <alignment horizontal="center"/>
    </xf>
    <xf numFmtId="0" fontId="0" fillId="0" borderId="0" xfId="0"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a 2 2" xfId="48" xr:uid="{71389C6B-B688-4450-8EBE-8F12E20123A2}"/>
    <cellStyle name="Comma 3" xfId="46"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7000000}"/>
    <cellStyle name="Note" xfId="16" builtinId="10" customBuiltin="1"/>
    <cellStyle name="Output" xfId="11" builtinId="21" customBuiltin="1"/>
    <cellStyle name="Percent" xfId="1" builtinId="5"/>
    <cellStyle name="Percent 2" xfId="45" xr:uid="{00000000-0005-0000-0000-00002B000000}"/>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E6E600"/>
      <color rgb="FFC8F0C8"/>
      <color rgb="FFA8A8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centre.chass.utoronto.ca/" TargetMode="External"/><Relationship Id="rId2" Type="http://schemas.openxmlformats.org/officeDocument/2006/relationships/hyperlink" Target="https://japr.homestead.com/Gordon_FinalVersion131216.pdf" TargetMode="External"/><Relationship Id="rId1" Type="http://schemas.openxmlformats.org/officeDocument/2006/relationships/hyperlink" Target="http://www.canadiansuburbs.ca/" TargetMode="External"/><Relationship Id="rId6" Type="http://schemas.openxmlformats.org/officeDocument/2006/relationships/hyperlink" Target="https://borealisdata.ca/dataset.xhtml?persistentId=doi:10.5683/SP/EUG3DT" TargetMode="External"/><Relationship Id="rId5" Type="http://schemas.openxmlformats.org/officeDocument/2006/relationships/hyperlink" Target="https://www.canadiansuburbs.ca/wp-content/uploads/2022/03/Still_Suburban_Monograph_2016.pdf" TargetMode="External"/><Relationship Id="rId4" Type="http://schemas.openxmlformats.org/officeDocument/2006/relationships/hyperlink" Target="https://www12.statcan.gc.ca/census-recensement/2021/dp-pd/prof/details/download-telecharger.cfm?Lang=E"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apr.homestead.com/Gordon_FinalVersion131216.pdf" TargetMode="External"/><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DE92-C9C7-405C-AC63-D6A661F87302}">
  <dimension ref="A1:R58"/>
  <sheetViews>
    <sheetView zoomScale="120" zoomScaleNormal="120" workbookViewId="0">
      <selection activeCell="B32" sqref="B32"/>
    </sheetView>
  </sheetViews>
  <sheetFormatPr defaultColWidth="12.42578125" defaultRowHeight="12.75" x14ac:dyDescent="0.2"/>
  <cols>
    <col min="1" max="1" width="15.42578125" style="7" customWidth="1"/>
    <col min="2" max="2" width="20.28515625" style="7" customWidth="1"/>
    <col min="3" max="16384" width="12.42578125" style="7"/>
  </cols>
  <sheetData>
    <row r="1" spans="1:18" x14ac:dyDescent="0.2">
      <c r="A1" s="127" t="s">
        <v>120</v>
      </c>
      <c r="B1" s="128"/>
    </row>
    <row r="2" spans="1:18" x14ac:dyDescent="0.2">
      <c r="A2" s="129" t="s">
        <v>262</v>
      </c>
    </row>
    <row r="3" spans="1:18" x14ac:dyDescent="0.2">
      <c r="A3" s="7" t="s">
        <v>263</v>
      </c>
    </row>
    <row r="4" spans="1:18" x14ac:dyDescent="0.2">
      <c r="A4" s="7" t="s">
        <v>265</v>
      </c>
    </row>
    <row r="5" spans="1:18" x14ac:dyDescent="0.2">
      <c r="A5" s="7" t="s">
        <v>264</v>
      </c>
    </row>
    <row r="6" spans="1:18" x14ac:dyDescent="0.2">
      <c r="A6" s="7" t="s">
        <v>266</v>
      </c>
    </row>
    <row r="7" spans="1:18" x14ac:dyDescent="0.2">
      <c r="A7" s="7" t="s">
        <v>268</v>
      </c>
    </row>
    <row r="8" spans="1:18" x14ac:dyDescent="0.2">
      <c r="A8" s="7" t="s">
        <v>267</v>
      </c>
    </row>
    <row r="10" spans="1:18" x14ac:dyDescent="0.2">
      <c r="A10" s="127" t="s">
        <v>121</v>
      </c>
      <c r="B10" s="128"/>
    </row>
    <row r="11" spans="1:18" x14ac:dyDescent="0.2">
      <c r="A11" s="130" t="s">
        <v>122</v>
      </c>
      <c r="B11" s="131"/>
      <c r="C11" s="131"/>
      <c r="D11" s="131"/>
      <c r="E11" s="131"/>
      <c r="F11" s="131"/>
      <c r="G11" s="131"/>
      <c r="H11" s="131"/>
      <c r="I11" s="131"/>
      <c r="J11" s="131"/>
    </row>
    <row r="12" spans="1:18" x14ac:dyDescent="0.2">
      <c r="A12" s="130" t="s">
        <v>123</v>
      </c>
      <c r="B12" s="131"/>
      <c r="C12" s="131"/>
      <c r="D12" s="131"/>
      <c r="E12" s="131"/>
      <c r="F12" s="131"/>
      <c r="G12" s="131"/>
      <c r="H12" s="131"/>
      <c r="I12" s="131"/>
      <c r="J12" s="131"/>
      <c r="K12" s="131"/>
      <c r="L12" s="131"/>
      <c r="M12" s="131"/>
    </row>
    <row r="13" spans="1:18" x14ac:dyDescent="0.2">
      <c r="A13" s="130" t="s">
        <v>124</v>
      </c>
      <c r="B13" s="131"/>
      <c r="C13" s="131"/>
      <c r="D13" s="131"/>
      <c r="E13" s="131"/>
      <c r="F13" s="131"/>
      <c r="G13" s="131"/>
      <c r="H13" s="131"/>
      <c r="I13" s="131"/>
      <c r="J13" s="131"/>
      <c r="K13" s="131"/>
      <c r="L13" s="131"/>
      <c r="M13" s="131"/>
      <c r="N13" s="131"/>
      <c r="O13" s="131"/>
      <c r="P13" s="131"/>
      <c r="Q13" s="131"/>
      <c r="R13" s="131"/>
    </row>
    <row r="14" spans="1:18" x14ac:dyDescent="0.2">
      <c r="A14" s="130" t="s">
        <v>125</v>
      </c>
      <c r="B14" s="131"/>
      <c r="C14" s="131"/>
      <c r="D14" s="131"/>
      <c r="E14" s="131"/>
      <c r="F14" s="131"/>
      <c r="G14" s="131"/>
      <c r="H14" s="131"/>
      <c r="I14" s="131"/>
      <c r="J14" s="131"/>
      <c r="K14" s="131"/>
      <c r="L14" s="131"/>
      <c r="M14" s="131"/>
      <c r="N14" s="131"/>
      <c r="O14" s="131"/>
      <c r="P14" s="131"/>
      <c r="Q14" s="131"/>
    </row>
    <row r="15" spans="1:18" x14ac:dyDescent="0.2">
      <c r="A15" s="132" t="s">
        <v>126</v>
      </c>
      <c r="B15" s="133"/>
      <c r="C15" s="133"/>
      <c r="D15" s="133"/>
      <c r="E15" s="133"/>
      <c r="F15" s="133"/>
      <c r="G15" s="133"/>
      <c r="H15" s="133"/>
      <c r="I15" s="133"/>
      <c r="J15" s="133"/>
      <c r="K15" s="133"/>
      <c r="L15" s="133"/>
      <c r="M15" s="133"/>
      <c r="N15" s="133"/>
      <c r="O15" s="133"/>
      <c r="P15" s="133"/>
      <c r="Q15" s="133"/>
      <c r="R15" s="133"/>
    </row>
    <row r="16" spans="1:18" x14ac:dyDescent="0.2">
      <c r="A16" s="132"/>
      <c r="B16" s="133"/>
      <c r="C16" s="133"/>
      <c r="D16" s="133"/>
      <c r="E16" s="133"/>
      <c r="F16" s="133"/>
      <c r="G16" s="133"/>
      <c r="H16" s="133"/>
      <c r="I16" s="133"/>
      <c r="J16" s="133"/>
      <c r="K16" s="133"/>
      <c r="L16" s="133"/>
      <c r="M16" s="133"/>
      <c r="N16" s="133"/>
      <c r="O16" s="133"/>
      <c r="P16" s="133"/>
      <c r="Q16" s="133"/>
      <c r="R16" s="133"/>
    </row>
    <row r="17" spans="1:18" x14ac:dyDescent="0.2">
      <c r="A17" s="7" t="s">
        <v>270</v>
      </c>
      <c r="B17" s="133"/>
      <c r="C17" s="133"/>
      <c r="D17" s="133"/>
      <c r="E17" s="133"/>
      <c r="F17" s="133"/>
      <c r="G17" s="133"/>
      <c r="H17" s="133"/>
      <c r="I17" s="133"/>
      <c r="J17" s="133"/>
      <c r="K17" s="133"/>
      <c r="L17" s="133"/>
      <c r="M17" s="133"/>
      <c r="N17" s="133"/>
      <c r="O17" s="133"/>
      <c r="P17" s="133"/>
      <c r="Q17" s="133"/>
      <c r="R17" s="133"/>
    </row>
    <row r="18" spans="1:18" x14ac:dyDescent="0.2">
      <c r="A18" s="7" t="s">
        <v>269</v>
      </c>
    </row>
    <row r="19" spans="1:18" x14ac:dyDescent="0.2">
      <c r="E19" s="7" t="s">
        <v>127</v>
      </c>
    </row>
    <row r="20" spans="1:18" x14ac:dyDescent="0.2">
      <c r="A20" s="127" t="s">
        <v>128</v>
      </c>
      <c r="B20" s="128"/>
    </row>
    <row r="21" spans="1:18" x14ac:dyDescent="0.2">
      <c r="A21" s="7" t="s">
        <v>129</v>
      </c>
      <c r="B21" s="7" t="s">
        <v>130</v>
      </c>
    </row>
    <row r="23" spans="1:18" ht="15" x14ac:dyDescent="0.25">
      <c r="A23" s="7" t="s">
        <v>131</v>
      </c>
      <c r="B23" s="159" t="s">
        <v>132</v>
      </c>
    </row>
    <row r="24" spans="1:18" ht="15" x14ac:dyDescent="0.25">
      <c r="B24" s="159"/>
    </row>
    <row r="25" spans="1:18" ht="15" x14ac:dyDescent="0.25">
      <c r="A25" s="7" t="s">
        <v>271</v>
      </c>
      <c r="B25" s="159" t="s">
        <v>272</v>
      </c>
    </row>
    <row r="27" spans="1:18" x14ac:dyDescent="0.2">
      <c r="A27" s="7" t="s">
        <v>133</v>
      </c>
      <c r="B27" s="7" t="s">
        <v>134</v>
      </c>
    </row>
    <row r="28" spans="1:18" x14ac:dyDescent="0.2">
      <c r="B28" s="7" t="s">
        <v>135</v>
      </c>
    </row>
    <row r="29" spans="1:18" x14ac:dyDescent="0.2">
      <c r="B29" s="7" t="s">
        <v>136</v>
      </c>
    </row>
    <row r="31" spans="1:18" ht="15" x14ac:dyDescent="0.25">
      <c r="A31" s="7" t="s">
        <v>274</v>
      </c>
      <c r="B31" s="159" t="s">
        <v>281</v>
      </c>
    </row>
    <row r="33" spans="1:2" x14ac:dyDescent="0.2">
      <c r="A33" s="7" t="s">
        <v>275</v>
      </c>
      <c r="B33" s="160" t="s">
        <v>277</v>
      </c>
    </row>
    <row r="34" spans="1:2" x14ac:dyDescent="0.2">
      <c r="B34" s="7" t="s">
        <v>273</v>
      </c>
    </row>
    <row r="35" spans="1:2" x14ac:dyDescent="0.2">
      <c r="B35" s="7" t="s">
        <v>276</v>
      </c>
    </row>
    <row r="37" spans="1:2" x14ac:dyDescent="0.2">
      <c r="A37" s="7" t="s">
        <v>137</v>
      </c>
      <c r="B37" s="7" t="s">
        <v>278</v>
      </c>
    </row>
    <row r="39" spans="1:2" x14ac:dyDescent="0.2">
      <c r="A39" s="7" t="s">
        <v>138</v>
      </c>
      <c r="B39" s="7" t="s">
        <v>279</v>
      </c>
    </row>
    <row r="42" spans="1:2" x14ac:dyDescent="0.2">
      <c r="A42" s="127" t="s">
        <v>139</v>
      </c>
      <c r="B42" s="128"/>
    </row>
    <row r="43" spans="1:2" x14ac:dyDescent="0.2">
      <c r="A43" s="7" t="s">
        <v>140</v>
      </c>
    </row>
    <row r="44" spans="1:2" x14ac:dyDescent="0.2">
      <c r="A44" s="129" t="s">
        <v>141</v>
      </c>
    </row>
    <row r="45" spans="1:2" ht="15" x14ac:dyDescent="0.25">
      <c r="A45" s="158" t="s">
        <v>280</v>
      </c>
    </row>
    <row r="58" spans="1:1" x14ac:dyDescent="0.2">
      <c r="A58" s="134"/>
    </row>
  </sheetData>
  <hyperlinks>
    <hyperlink ref="A2" r:id="rId1" display="This file contains the 2016 and 2006 CMA Census data used for the production of the Canadian Suburbs Project (hyperlink)" xr:uid="{FA3E88FE-3558-433E-B465-3265A268CEFA}"/>
    <hyperlink ref="A44" r:id="rId2" xr:uid="{73E23108-13B7-4D20-B90D-D016EAB5FFF2}"/>
    <hyperlink ref="B23" r:id="rId3" xr:uid="{101F6D9C-0F72-5844-B291-70B9E9CAFB64}"/>
    <hyperlink ref="B25" r:id="rId4" xr:uid="{D6B7263C-6F48-8942-8EEF-A7F48A098DC2}"/>
    <hyperlink ref="A45" r:id="rId5" xr:uid="{0722E04A-F0FE-EE45-9FFA-068EA04119D5}"/>
    <hyperlink ref="B31" r:id="rId6" xr:uid="{A5B65CBE-636D-4F49-92C5-CFB03F5270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
  <sheetViews>
    <sheetView workbookViewId="0"/>
  </sheetViews>
  <sheetFormatPr defaultColWidth="9.140625" defaultRowHeight="12.75" x14ac:dyDescent="0.2"/>
  <cols>
    <col min="1" max="1" width="12.42578125" style="7" bestFit="1" customWidth="1"/>
    <col min="2" max="2" width="9.140625" style="7"/>
    <col min="3" max="3" width="16.85546875" style="7" bestFit="1" customWidth="1"/>
    <col min="4" max="21" width="9.140625" style="7"/>
    <col min="22" max="22" width="10.85546875" style="7" bestFit="1" customWidth="1"/>
    <col min="23" max="16384" width="9.140625" style="7"/>
  </cols>
  <sheetData>
    <row r="1" spans="1:22" s="120" customFormat="1" ht="116.25" thickBot="1" x14ac:dyDescent="0.3">
      <c r="A1" s="114" t="s">
        <v>16</v>
      </c>
      <c r="B1" s="115" t="s">
        <v>105</v>
      </c>
      <c r="C1" s="115" t="s">
        <v>106</v>
      </c>
      <c r="D1" s="116" t="s">
        <v>17</v>
      </c>
      <c r="E1" s="114" t="s">
        <v>3</v>
      </c>
      <c r="F1" s="114" t="s">
        <v>15</v>
      </c>
      <c r="G1" s="114" t="s">
        <v>14</v>
      </c>
      <c r="H1" s="114" t="s">
        <v>18</v>
      </c>
      <c r="I1" s="117" t="s">
        <v>19</v>
      </c>
      <c r="J1" s="116" t="s">
        <v>107</v>
      </c>
      <c r="K1" s="114" t="s">
        <v>108</v>
      </c>
      <c r="L1" s="114" t="s">
        <v>109</v>
      </c>
      <c r="M1" s="114" t="s">
        <v>110</v>
      </c>
      <c r="N1" s="118" t="s">
        <v>111</v>
      </c>
      <c r="O1" s="114" t="s">
        <v>112</v>
      </c>
      <c r="P1" s="114" t="s">
        <v>113</v>
      </c>
      <c r="Q1" s="114" t="s">
        <v>114</v>
      </c>
      <c r="R1" s="118" t="s">
        <v>115</v>
      </c>
      <c r="S1" s="114" t="s">
        <v>116</v>
      </c>
      <c r="T1" s="114" t="s">
        <v>117</v>
      </c>
      <c r="U1" s="117" t="s">
        <v>118</v>
      </c>
      <c r="V1" s="119" t="s">
        <v>119</v>
      </c>
    </row>
    <row r="2" spans="1:22" s="41" customFormat="1" ht="13.5" thickTop="1" x14ac:dyDescent="0.2">
      <c r="A2" s="7" t="s">
        <v>20</v>
      </c>
      <c r="B2" s="7" t="s">
        <v>104</v>
      </c>
      <c r="C2" s="7" t="s">
        <v>91</v>
      </c>
      <c r="D2" s="7">
        <v>26.677199707031249</v>
      </c>
      <c r="E2" s="7">
        <v>3152</v>
      </c>
      <c r="F2" s="7">
        <v>770</v>
      </c>
      <c r="G2" s="7">
        <v>729</v>
      </c>
      <c r="H2" s="7">
        <v>118.15333073243195</v>
      </c>
      <c r="I2" s="7">
        <v>28.863599195422779</v>
      </c>
      <c r="J2" s="7">
        <v>1090</v>
      </c>
      <c r="K2" s="7">
        <v>910</v>
      </c>
      <c r="L2" s="7">
        <v>90</v>
      </c>
      <c r="M2" s="7">
        <v>0</v>
      </c>
      <c r="N2" s="113">
        <v>0</v>
      </c>
      <c r="O2" s="7">
        <v>55</v>
      </c>
      <c r="P2" s="7">
        <v>25</v>
      </c>
      <c r="Q2" s="7">
        <v>80</v>
      </c>
      <c r="R2" s="113">
        <v>7.3394495412844041E-2</v>
      </c>
      <c r="S2" s="7">
        <v>0</v>
      </c>
      <c r="T2" s="7">
        <v>0</v>
      </c>
      <c r="U2" s="7">
        <v>10</v>
      </c>
      <c r="V2" s="7" t="s">
        <v>2</v>
      </c>
    </row>
    <row r="3" spans="1:22" x14ac:dyDescent="0.2">
      <c r="A3" s="7" t="s">
        <v>21</v>
      </c>
      <c r="B3" s="7" t="s">
        <v>104</v>
      </c>
      <c r="C3" s="7" t="s">
        <v>91</v>
      </c>
      <c r="D3" s="7">
        <v>8.389600219726562</v>
      </c>
      <c r="E3" s="7">
        <v>1223</v>
      </c>
      <c r="F3" s="7">
        <v>440</v>
      </c>
      <c r="G3" s="7">
        <v>427</v>
      </c>
      <c r="H3" s="7">
        <v>145.77571850495883</v>
      </c>
      <c r="I3" s="7">
        <v>52.445884008325336</v>
      </c>
      <c r="J3" s="7">
        <v>550</v>
      </c>
      <c r="K3" s="7">
        <v>460</v>
      </c>
      <c r="L3" s="7">
        <v>60</v>
      </c>
      <c r="M3" s="7">
        <v>0</v>
      </c>
      <c r="N3" s="113">
        <v>0</v>
      </c>
      <c r="O3" s="7">
        <v>10</v>
      </c>
      <c r="P3" s="7">
        <v>10</v>
      </c>
      <c r="Q3" s="7">
        <v>20</v>
      </c>
      <c r="R3" s="113">
        <v>3.6363636363636362E-2</v>
      </c>
      <c r="S3" s="7">
        <v>0</v>
      </c>
      <c r="T3" s="7">
        <v>0</v>
      </c>
      <c r="U3" s="7">
        <v>10</v>
      </c>
      <c r="V3" s="7" t="s">
        <v>2</v>
      </c>
    </row>
    <row r="4" spans="1:22" x14ac:dyDescent="0.2">
      <c r="A4" s="121" t="s">
        <v>22</v>
      </c>
      <c r="B4" s="121" t="s">
        <v>104</v>
      </c>
      <c r="C4" s="121" t="s">
        <v>91</v>
      </c>
      <c r="D4" s="121">
        <v>2.1696000671386719</v>
      </c>
      <c r="E4" s="121">
        <v>6707</v>
      </c>
      <c r="F4" s="121">
        <v>2550</v>
      </c>
      <c r="G4" s="121">
        <v>2456</v>
      </c>
      <c r="H4" s="121">
        <v>3091.3531491752651</v>
      </c>
      <c r="I4" s="121">
        <v>1175.3318220362198</v>
      </c>
      <c r="J4" s="121">
        <v>3195</v>
      </c>
      <c r="K4" s="121">
        <v>2450</v>
      </c>
      <c r="L4" s="121">
        <v>415</v>
      </c>
      <c r="M4" s="121">
        <v>60</v>
      </c>
      <c r="N4" s="122">
        <v>1.8779342723004695E-2</v>
      </c>
      <c r="O4" s="121">
        <v>175</v>
      </c>
      <c r="P4" s="121">
        <v>75</v>
      </c>
      <c r="Q4" s="121">
        <v>250</v>
      </c>
      <c r="R4" s="122">
        <v>7.82472613458529E-2</v>
      </c>
      <c r="S4" s="121">
        <v>10</v>
      </c>
      <c r="T4" s="121">
        <v>0</v>
      </c>
      <c r="U4" s="121">
        <v>0</v>
      </c>
      <c r="V4" s="121" t="s">
        <v>6</v>
      </c>
    </row>
    <row r="5" spans="1:22" x14ac:dyDescent="0.2">
      <c r="A5" s="123" t="s">
        <v>23</v>
      </c>
      <c r="B5" s="123" t="s">
        <v>104</v>
      </c>
      <c r="C5" s="123" t="s">
        <v>91</v>
      </c>
      <c r="D5" s="123">
        <v>1.9199000549316407</v>
      </c>
      <c r="E5" s="123">
        <v>6814</v>
      </c>
      <c r="F5" s="123">
        <v>2279</v>
      </c>
      <c r="G5" s="123">
        <v>2138</v>
      </c>
      <c r="H5" s="123">
        <v>3549.1430829937744</v>
      </c>
      <c r="I5" s="123">
        <v>1187.0409577550354</v>
      </c>
      <c r="J5" s="123">
        <v>2965</v>
      </c>
      <c r="K5" s="123">
        <v>2415</v>
      </c>
      <c r="L5" s="123">
        <v>350</v>
      </c>
      <c r="M5" s="123">
        <v>15</v>
      </c>
      <c r="N5" s="124">
        <v>5.0590219224283303E-3</v>
      </c>
      <c r="O5" s="123">
        <v>130</v>
      </c>
      <c r="P5" s="123">
        <v>20</v>
      </c>
      <c r="Q5" s="123">
        <v>150</v>
      </c>
      <c r="R5" s="124">
        <v>5.0590219224283306E-2</v>
      </c>
      <c r="S5" s="123">
        <v>0</v>
      </c>
      <c r="T5" s="123">
        <v>0</v>
      </c>
      <c r="U5" s="123">
        <v>30</v>
      </c>
      <c r="V5" s="123" t="s">
        <v>6</v>
      </c>
    </row>
    <row r="6" spans="1:22" x14ac:dyDescent="0.2">
      <c r="A6" s="123" t="s">
        <v>24</v>
      </c>
      <c r="B6" s="123" t="s">
        <v>104</v>
      </c>
      <c r="C6" s="123" t="s">
        <v>91</v>
      </c>
      <c r="D6" s="123">
        <v>1.2849999999999999</v>
      </c>
      <c r="E6" s="123">
        <v>3028</v>
      </c>
      <c r="F6" s="123">
        <v>1054</v>
      </c>
      <c r="G6" s="123">
        <v>998</v>
      </c>
      <c r="H6" s="123">
        <v>2356.4202334630349</v>
      </c>
      <c r="I6" s="123">
        <v>820.23346303501955</v>
      </c>
      <c r="J6" s="123">
        <v>1265</v>
      </c>
      <c r="K6" s="123">
        <v>1005</v>
      </c>
      <c r="L6" s="123">
        <v>210</v>
      </c>
      <c r="M6" s="123">
        <v>0</v>
      </c>
      <c r="N6" s="124">
        <v>0</v>
      </c>
      <c r="O6" s="123">
        <v>25</v>
      </c>
      <c r="P6" s="123">
        <v>10</v>
      </c>
      <c r="Q6" s="123">
        <v>35</v>
      </c>
      <c r="R6" s="124">
        <v>2.766798418972332E-2</v>
      </c>
      <c r="S6" s="123">
        <v>0</v>
      </c>
      <c r="T6" s="123">
        <v>0</v>
      </c>
      <c r="U6" s="123">
        <v>0</v>
      </c>
      <c r="V6" s="123" t="s">
        <v>6</v>
      </c>
    </row>
    <row r="7" spans="1:22" x14ac:dyDescent="0.2">
      <c r="A7" s="123" t="s">
        <v>25</v>
      </c>
      <c r="B7" s="123" t="s">
        <v>104</v>
      </c>
      <c r="C7" s="123" t="s">
        <v>91</v>
      </c>
      <c r="D7" s="123">
        <v>1.7352000427246095</v>
      </c>
      <c r="E7" s="123">
        <v>6403</v>
      </c>
      <c r="F7" s="123">
        <v>3036</v>
      </c>
      <c r="G7" s="123">
        <v>2949</v>
      </c>
      <c r="H7" s="123">
        <v>3690.0644550158122</v>
      </c>
      <c r="I7" s="123">
        <v>1749.6541754533821</v>
      </c>
      <c r="J7" s="123">
        <v>2220</v>
      </c>
      <c r="K7" s="123">
        <v>1675</v>
      </c>
      <c r="L7" s="123">
        <v>280</v>
      </c>
      <c r="M7" s="123">
        <v>45</v>
      </c>
      <c r="N7" s="124">
        <v>2.0270270270270271E-2</v>
      </c>
      <c r="O7" s="123">
        <v>155</v>
      </c>
      <c r="P7" s="123">
        <v>40</v>
      </c>
      <c r="Q7" s="123">
        <v>195</v>
      </c>
      <c r="R7" s="124">
        <v>8.7837837837837843E-2</v>
      </c>
      <c r="S7" s="123">
        <v>15</v>
      </c>
      <c r="T7" s="123">
        <v>10</v>
      </c>
      <c r="U7" s="123">
        <v>0</v>
      </c>
      <c r="V7" s="123" t="s">
        <v>6</v>
      </c>
    </row>
    <row r="8" spans="1:22" x14ac:dyDescent="0.2">
      <c r="A8" s="123" t="s">
        <v>26</v>
      </c>
      <c r="B8" s="123" t="s">
        <v>104</v>
      </c>
      <c r="C8" s="123" t="s">
        <v>91</v>
      </c>
      <c r="D8" s="123">
        <v>2.1924999999999999</v>
      </c>
      <c r="E8" s="123">
        <v>4961</v>
      </c>
      <c r="F8" s="123">
        <v>2741</v>
      </c>
      <c r="G8" s="123">
        <v>2596</v>
      </c>
      <c r="H8" s="123">
        <v>2262.7137970353479</v>
      </c>
      <c r="I8" s="123">
        <v>1250.1710376282783</v>
      </c>
      <c r="J8" s="123">
        <v>1935</v>
      </c>
      <c r="K8" s="123">
        <v>1470</v>
      </c>
      <c r="L8" s="123">
        <v>225</v>
      </c>
      <c r="M8" s="123">
        <v>40</v>
      </c>
      <c r="N8" s="124">
        <v>2.0671834625322998E-2</v>
      </c>
      <c r="O8" s="123">
        <v>130</v>
      </c>
      <c r="P8" s="123">
        <v>35</v>
      </c>
      <c r="Q8" s="123">
        <v>165</v>
      </c>
      <c r="R8" s="124">
        <v>8.5271317829457363E-2</v>
      </c>
      <c r="S8" s="123">
        <v>15</v>
      </c>
      <c r="T8" s="123">
        <v>0</v>
      </c>
      <c r="U8" s="123">
        <v>15</v>
      </c>
      <c r="V8" s="123" t="s">
        <v>6</v>
      </c>
    </row>
    <row r="9" spans="1:22" x14ac:dyDescent="0.2">
      <c r="A9" s="123" t="s">
        <v>27</v>
      </c>
      <c r="B9" s="123" t="s">
        <v>104</v>
      </c>
      <c r="C9" s="123" t="s">
        <v>91</v>
      </c>
      <c r="D9" s="123">
        <v>0.68330001831054688</v>
      </c>
      <c r="E9" s="123">
        <v>3651</v>
      </c>
      <c r="F9" s="123">
        <v>1909</v>
      </c>
      <c r="G9" s="123">
        <v>1778</v>
      </c>
      <c r="H9" s="123">
        <v>5343.1873293770204</v>
      </c>
      <c r="I9" s="123">
        <v>2793.7947443935172</v>
      </c>
      <c r="J9" s="123">
        <v>1475</v>
      </c>
      <c r="K9" s="123">
        <v>1075</v>
      </c>
      <c r="L9" s="123">
        <v>215</v>
      </c>
      <c r="M9" s="123">
        <v>45</v>
      </c>
      <c r="N9" s="124">
        <v>3.0508474576271188E-2</v>
      </c>
      <c r="O9" s="123">
        <v>120</v>
      </c>
      <c r="P9" s="123">
        <v>0</v>
      </c>
      <c r="Q9" s="123">
        <v>120</v>
      </c>
      <c r="R9" s="124">
        <v>8.1355932203389825E-2</v>
      </c>
      <c r="S9" s="123">
        <v>0</v>
      </c>
      <c r="T9" s="123">
        <v>0</v>
      </c>
      <c r="U9" s="123">
        <v>15</v>
      </c>
      <c r="V9" s="123" t="s">
        <v>6</v>
      </c>
    </row>
    <row r="10" spans="1:22" x14ac:dyDescent="0.2">
      <c r="A10" s="123" t="s">
        <v>28</v>
      </c>
      <c r="B10" s="123" t="s">
        <v>104</v>
      </c>
      <c r="C10" s="123" t="s">
        <v>91</v>
      </c>
      <c r="D10" s="123">
        <v>0.88470001220703121</v>
      </c>
      <c r="E10" s="123">
        <v>4958</v>
      </c>
      <c r="F10" s="123">
        <v>2580</v>
      </c>
      <c r="G10" s="123">
        <v>2525</v>
      </c>
      <c r="H10" s="123">
        <v>5604.1595247991972</v>
      </c>
      <c r="I10" s="123">
        <v>2916.2427539293926</v>
      </c>
      <c r="J10" s="123">
        <v>1790</v>
      </c>
      <c r="K10" s="123">
        <v>1475</v>
      </c>
      <c r="L10" s="123">
        <v>200</v>
      </c>
      <c r="M10" s="123">
        <v>20</v>
      </c>
      <c r="N10" s="124">
        <v>1.11731843575419E-2</v>
      </c>
      <c r="O10" s="123">
        <v>65</v>
      </c>
      <c r="P10" s="123">
        <v>10</v>
      </c>
      <c r="Q10" s="123">
        <v>75</v>
      </c>
      <c r="R10" s="124">
        <v>4.189944134078212E-2</v>
      </c>
      <c r="S10" s="123">
        <v>0</v>
      </c>
      <c r="T10" s="123">
        <v>0</v>
      </c>
      <c r="U10" s="123">
        <v>20</v>
      </c>
      <c r="V10" s="123" t="s">
        <v>6</v>
      </c>
    </row>
    <row r="11" spans="1:22" x14ac:dyDescent="0.2">
      <c r="A11" s="123" t="s">
        <v>29</v>
      </c>
      <c r="B11" s="123" t="s">
        <v>104</v>
      </c>
      <c r="C11" s="123" t="s">
        <v>91</v>
      </c>
      <c r="D11" s="123">
        <v>1.9335000610351563</v>
      </c>
      <c r="E11" s="123">
        <v>6644</v>
      </c>
      <c r="F11" s="123">
        <v>1878</v>
      </c>
      <c r="G11" s="123">
        <v>1842</v>
      </c>
      <c r="H11" s="123">
        <v>3436.2553867430129</v>
      </c>
      <c r="I11" s="123">
        <v>971.29554730634834</v>
      </c>
      <c r="J11" s="123">
        <v>3145</v>
      </c>
      <c r="K11" s="123">
        <v>2510</v>
      </c>
      <c r="L11" s="123">
        <v>455</v>
      </c>
      <c r="M11" s="123">
        <v>55</v>
      </c>
      <c r="N11" s="124">
        <v>1.7488076311605722E-2</v>
      </c>
      <c r="O11" s="123">
        <v>75</v>
      </c>
      <c r="P11" s="123">
        <v>10</v>
      </c>
      <c r="Q11" s="123">
        <v>85</v>
      </c>
      <c r="R11" s="124">
        <v>2.7027027027027029E-2</v>
      </c>
      <c r="S11" s="123">
        <v>10</v>
      </c>
      <c r="T11" s="123">
        <v>0</v>
      </c>
      <c r="U11" s="123">
        <v>20</v>
      </c>
      <c r="V11" s="123" t="s">
        <v>6</v>
      </c>
    </row>
    <row r="12" spans="1:22" x14ac:dyDescent="0.2">
      <c r="A12" s="123" t="s">
        <v>30</v>
      </c>
      <c r="B12" s="123" t="s">
        <v>104</v>
      </c>
      <c r="C12" s="123" t="s">
        <v>91</v>
      </c>
      <c r="D12" s="123">
        <v>4.3829998779296879</v>
      </c>
      <c r="E12" s="123">
        <v>10404</v>
      </c>
      <c r="F12" s="123">
        <v>2809</v>
      </c>
      <c r="G12" s="123">
        <v>2726</v>
      </c>
      <c r="H12" s="123">
        <v>2373.7166985535791</v>
      </c>
      <c r="I12" s="123">
        <v>640.88525627037723</v>
      </c>
      <c r="J12" s="123">
        <v>4695</v>
      </c>
      <c r="K12" s="123">
        <v>3775</v>
      </c>
      <c r="L12" s="123">
        <v>800</v>
      </c>
      <c r="M12" s="123">
        <v>45</v>
      </c>
      <c r="N12" s="124">
        <v>9.5846645367412137E-3</v>
      </c>
      <c r="O12" s="123">
        <v>30</v>
      </c>
      <c r="P12" s="123">
        <v>10</v>
      </c>
      <c r="Q12" s="123">
        <v>40</v>
      </c>
      <c r="R12" s="124">
        <v>8.5197018104366355E-3</v>
      </c>
      <c r="S12" s="123">
        <v>0</v>
      </c>
      <c r="T12" s="123">
        <v>0</v>
      </c>
      <c r="U12" s="123">
        <v>30</v>
      </c>
      <c r="V12" s="123" t="s">
        <v>6</v>
      </c>
    </row>
    <row r="13" spans="1:22" x14ac:dyDescent="0.2">
      <c r="A13" s="123" t="s">
        <v>31</v>
      </c>
      <c r="B13" s="123" t="s">
        <v>104</v>
      </c>
      <c r="C13" s="123" t="s">
        <v>91</v>
      </c>
      <c r="D13" s="123">
        <v>2.5094000244140626</v>
      </c>
      <c r="E13" s="123">
        <v>6965</v>
      </c>
      <c r="F13" s="123">
        <v>2009</v>
      </c>
      <c r="G13" s="123">
        <v>1942</v>
      </c>
      <c r="H13" s="123">
        <v>2775.563852808325</v>
      </c>
      <c r="I13" s="123">
        <v>800.58977462913492</v>
      </c>
      <c r="J13" s="123">
        <v>3360</v>
      </c>
      <c r="K13" s="123">
        <v>2665</v>
      </c>
      <c r="L13" s="123">
        <v>530</v>
      </c>
      <c r="M13" s="123">
        <v>45</v>
      </c>
      <c r="N13" s="124">
        <v>1.3392857142857142E-2</v>
      </c>
      <c r="O13" s="123">
        <v>20</v>
      </c>
      <c r="P13" s="123">
        <v>20</v>
      </c>
      <c r="Q13" s="123">
        <v>40</v>
      </c>
      <c r="R13" s="124">
        <v>1.1904761904761904E-2</v>
      </c>
      <c r="S13" s="123">
        <v>0</v>
      </c>
      <c r="T13" s="123">
        <v>10</v>
      </c>
      <c r="U13" s="123">
        <v>70</v>
      </c>
      <c r="V13" s="123" t="s">
        <v>6</v>
      </c>
    </row>
    <row r="14" spans="1:22" x14ac:dyDescent="0.2">
      <c r="A14" s="123" t="s">
        <v>32</v>
      </c>
      <c r="B14" s="123" t="s">
        <v>104</v>
      </c>
      <c r="C14" s="123" t="s">
        <v>91</v>
      </c>
      <c r="D14" s="123">
        <v>4.5548999023437498</v>
      </c>
      <c r="E14" s="123">
        <v>5552</v>
      </c>
      <c r="F14" s="123">
        <v>1922</v>
      </c>
      <c r="G14" s="123">
        <v>1863</v>
      </c>
      <c r="H14" s="123">
        <v>1218.9071371564471</v>
      </c>
      <c r="I14" s="123">
        <v>421.96316959918789</v>
      </c>
      <c r="J14" s="123">
        <v>2630</v>
      </c>
      <c r="K14" s="123">
        <v>2255</v>
      </c>
      <c r="L14" s="123">
        <v>195</v>
      </c>
      <c r="M14" s="123">
        <v>45</v>
      </c>
      <c r="N14" s="124">
        <v>1.7110266159695818E-2</v>
      </c>
      <c r="O14" s="123">
        <v>95</v>
      </c>
      <c r="P14" s="123">
        <v>20</v>
      </c>
      <c r="Q14" s="123">
        <v>115</v>
      </c>
      <c r="R14" s="124">
        <v>4.3726235741444866E-2</v>
      </c>
      <c r="S14" s="123">
        <v>0</v>
      </c>
      <c r="T14" s="123">
        <v>0</v>
      </c>
      <c r="U14" s="123">
        <v>15</v>
      </c>
      <c r="V14" s="123" t="s">
        <v>6</v>
      </c>
    </row>
    <row r="15" spans="1:22" x14ac:dyDescent="0.2">
      <c r="A15" s="7" t="s">
        <v>33</v>
      </c>
      <c r="B15" s="7" t="s">
        <v>104</v>
      </c>
      <c r="C15" s="7" t="s">
        <v>91</v>
      </c>
      <c r="D15" s="7">
        <v>1.5277999877929687</v>
      </c>
      <c r="E15" s="7">
        <v>39</v>
      </c>
      <c r="F15" s="7">
        <v>23</v>
      </c>
      <c r="G15" s="7">
        <v>18</v>
      </c>
      <c r="H15" s="7">
        <v>25.526901630846766</v>
      </c>
      <c r="I15" s="7">
        <v>15.054326602807066</v>
      </c>
      <c r="J15" s="7">
        <v>40</v>
      </c>
      <c r="K15" s="7">
        <v>40</v>
      </c>
      <c r="L15" s="7">
        <v>0</v>
      </c>
      <c r="M15" s="7">
        <v>0</v>
      </c>
      <c r="N15" s="113">
        <v>0</v>
      </c>
      <c r="O15" s="7">
        <v>0</v>
      </c>
      <c r="P15" s="7">
        <v>0</v>
      </c>
      <c r="Q15" s="7">
        <v>0</v>
      </c>
      <c r="R15" s="113">
        <v>0</v>
      </c>
      <c r="S15" s="7">
        <v>0</v>
      </c>
      <c r="T15" s="7">
        <v>0</v>
      </c>
      <c r="U15" s="7">
        <v>0</v>
      </c>
      <c r="V15" s="7" t="s">
        <v>2</v>
      </c>
    </row>
    <row r="16" spans="1:22" x14ac:dyDescent="0.2">
      <c r="A16" s="123" t="s">
        <v>34</v>
      </c>
      <c r="B16" s="123" t="s">
        <v>104</v>
      </c>
      <c r="C16" s="123" t="s">
        <v>91</v>
      </c>
      <c r="D16" s="123">
        <v>4.7975000000000003</v>
      </c>
      <c r="E16" s="123">
        <v>6446</v>
      </c>
      <c r="F16" s="123">
        <v>2219</v>
      </c>
      <c r="G16" s="123">
        <v>2156</v>
      </c>
      <c r="H16" s="123">
        <v>1343.6164669098489</v>
      </c>
      <c r="I16" s="123">
        <v>462.53256904637828</v>
      </c>
      <c r="J16" s="123">
        <v>3315</v>
      </c>
      <c r="K16" s="123">
        <v>2820</v>
      </c>
      <c r="L16" s="123">
        <v>330</v>
      </c>
      <c r="M16" s="123">
        <v>50</v>
      </c>
      <c r="N16" s="124">
        <v>1.5082956259426848E-2</v>
      </c>
      <c r="O16" s="123">
        <v>65</v>
      </c>
      <c r="P16" s="123">
        <v>25</v>
      </c>
      <c r="Q16" s="123">
        <v>90</v>
      </c>
      <c r="R16" s="124">
        <v>2.7149321266968326E-2</v>
      </c>
      <c r="S16" s="123">
        <v>0</v>
      </c>
      <c r="T16" s="123">
        <v>0</v>
      </c>
      <c r="U16" s="123">
        <v>25</v>
      </c>
      <c r="V16" s="123" t="s">
        <v>6</v>
      </c>
    </row>
    <row r="17" spans="1:22" x14ac:dyDescent="0.2">
      <c r="A17" s="123" t="s">
        <v>35</v>
      </c>
      <c r="B17" s="123" t="s">
        <v>104</v>
      </c>
      <c r="C17" s="123" t="s">
        <v>91</v>
      </c>
      <c r="D17" s="123">
        <v>6.8555999755859371</v>
      </c>
      <c r="E17" s="123">
        <v>8757</v>
      </c>
      <c r="F17" s="123">
        <v>2756</v>
      </c>
      <c r="G17" s="123">
        <v>2682</v>
      </c>
      <c r="H17" s="123">
        <v>1277.3499082772187</v>
      </c>
      <c r="I17" s="123">
        <v>402.00711969989891</v>
      </c>
      <c r="J17" s="123">
        <v>4300</v>
      </c>
      <c r="K17" s="123">
        <v>3810</v>
      </c>
      <c r="L17" s="123">
        <v>315</v>
      </c>
      <c r="M17" s="123">
        <v>70</v>
      </c>
      <c r="N17" s="124">
        <v>1.627906976744186E-2</v>
      </c>
      <c r="O17" s="123">
        <v>50</v>
      </c>
      <c r="P17" s="123">
        <v>15</v>
      </c>
      <c r="Q17" s="123">
        <v>65</v>
      </c>
      <c r="R17" s="124">
        <v>1.5116279069767442E-2</v>
      </c>
      <c r="S17" s="123">
        <v>25</v>
      </c>
      <c r="T17" s="123">
        <v>0</v>
      </c>
      <c r="U17" s="123">
        <v>20</v>
      </c>
      <c r="V17" s="123" t="s">
        <v>6</v>
      </c>
    </row>
    <row r="18" spans="1:22" x14ac:dyDescent="0.2">
      <c r="A18" s="7" t="s">
        <v>36</v>
      </c>
      <c r="B18" s="7" t="s">
        <v>104</v>
      </c>
      <c r="C18" s="7" t="s">
        <v>91</v>
      </c>
      <c r="D18" s="7">
        <v>56.873598632812502</v>
      </c>
      <c r="E18" s="7">
        <v>3209</v>
      </c>
      <c r="F18" s="7">
        <v>1083</v>
      </c>
      <c r="G18" s="7">
        <v>1053</v>
      </c>
      <c r="H18" s="7">
        <v>56.423368261220034</v>
      </c>
      <c r="I18" s="7">
        <v>19.042227431256247</v>
      </c>
      <c r="J18" s="7">
        <v>1370</v>
      </c>
      <c r="K18" s="7">
        <v>1145</v>
      </c>
      <c r="L18" s="7">
        <v>90</v>
      </c>
      <c r="M18" s="7">
        <v>10</v>
      </c>
      <c r="N18" s="113">
        <v>7.2992700729927005E-3</v>
      </c>
      <c r="O18" s="7">
        <v>55</v>
      </c>
      <c r="P18" s="7">
        <v>45</v>
      </c>
      <c r="Q18" s="7">
        <v>100</v>
      </c>
      <c r="R18" s="113">
        <v>7.2992700729927001E-2</v>
      </c>
      <c r="S18" s="7">
        <v>0</v>
      </c>
      <c r="T18" s="7">
        <v>0</v>
      </c>
      <c r="U18" s="7">
        <v>15</v>
      </c>
      <c r="V18" s="7" t="s">
        <v>2</v>
      </c>
    </row>
    <row r="19" spans="1:22" x14ac:dyDescent="0.2">
      <c r="A19" s="7" t="s">
        <v>37</v>
      </c>
      <c r="B19" s="7" t="s">
        <v>104</v>
      </c>
      <c r="C19" s="7" t="s">
        <v>91</v>
      </c>
      <c r="D19" s="7">
        <v>98.240302734375007</v>
      </c>
      <c r="E19" s="7">
        <v>7339</v>
      </c>
      <c r="F19" s="7">
        <v>2486</v>
      </c>
      <c r="G19" s="7">
        <v>2397</v>
      </c>
      <c r="H19" s="7">
        <v>74.70457435217196</v>
      </c>
      <c r="I19" s="7">
        <v>25.305296612549323</v>
      </c>
      <c r="J19" s="7">
        <v>3305</v>
      </c>
      <c r="K19" s="7">
        <v>2850</v>
      </c>
      <c r="L19" s="7">
        <v>195</v>
      </c>
      <c r="M19" s="7">
        <v>0</v>
      </c>
      <c r="N19" s="113">
        <v>0</v>
      </c>
      <c r="O19" s="7">
        <v>185</v>
      </c>
      <c r="P19" s="7">
        <v>20</v>
      </c>
      <c r="Q19" s="7">
        <v>205</v>
      </c>
      <c r="R19" s="113">
        <v>6.2027231467473527E-2</v>
      </c>
      <c r="S19" s="7">
        <v>20</v>
      </c>
      <c r="T19" s="7">
        <v>0</v>
      </c>
      <c r="U19" s="7">
        <v>30</v>
      </c>
      <c r="V19" s="7" t="s">
        <v>2</v>
      </c>
    </row>
    <row r="20" spans="1:22" x14ac:dyDescent="0.2">
      <c r="A20" s="7" t="s">
        <v>38</v>
      </c>
      <c r="B20" s="7" t="s">
        <v>104</v>
      </c>
      <c r="C20" s="7" t="s">
        <v>91</v>
      </c>
      <c r="D20" s="7">
        <v>94.985703125000001</v>
      </c>
      <c r="E20" s="7">
        <v>3241</v>
      </c>
      <c r="F20" s="7">
        <v>1007</v>
      </c>
      <c r="G20" s="7">
        <v>978</v>
      </c>
      <c r="H20" s="7">
        <v>34.120924448333916</v>
      </c>
      <c r="I20" s="7">
        <v>10.601595470370953</v>
      </c>
      <c r="J20" s="7">
        <v>1275</v>
      </c>
      <c r="K20" s="7">
        <v>1120</v>
      </c>
      <c r="L20" s="7">
        <v>75</v>
      </c>
      <c r="M20" s="7">
        <v>0</v>
      </c>
      <c r="N20" s="113">
        <v>0</v>
      </c>
      <c r="O20" s="7">
        <v>45</v>
      </c>
      <c r="P20" s="7">
        <v>20</v>
      </c>
      <c r="Q20" s="7">
        <v>65</v>
      </c>
      <c r="R20" s="113">
        <v>5.0980392156862744E-2</v>
      </c>
      <c r="S20" s="7">
        <v>0</v>
      </c>
      <c r="T20" s="7">
        <v>0</v>
      </c>
      <c r="U20" s="7">
        <v>0</v>
      </c>
      <c r="V20" s="7" t="s">
        <v>2</v>
      </c>
    </row>
    <row r="21" spans="1:22" x14ac:dyDescent="0.2">
      <c r="A21" s="123" t="s">
        <v>39</v>
      </c>
      <c r="B21" s="123" t="s">
        <v>104</v>
      </c>
      <c r="C21" s="123" t="s">
        <v>91</v>
      </c>
      <c r="D21" s="123">
        <v>7.7733001708984375</v>
      </c>
      <c r="E21" s="123">
        <v>2187</v>
      </c>
      <c r="F21" s="123">
        <v>1014</v>
      </c>
      <c r="G21" s="123">
        <v>981</v>
      </c>
      <c r="H21" s="123">
        <v>281.34768398468094</v>
      </c>
      <c r="I21" s="123">
        <v>130.4465256335009</v>
      </c>
      <c r="J21" s="123">
        <v>1080</v>
      </c>
      <c r="K21" s="123">
        <v>905</v>
      </c>
      <c r="L21" s="123">
        <v>90</v>
      </c>
      <c r="M21" s="123">
        <v>10</v>
      </c>
      <c r="N21" s="124">
        <v>9.2592592592592587E-3</v>
      </c>
      <c r="O21" s="123">
        <v>65</v>
      </c>
      <c r="P21" s="123">
        <v>0</v>
      </c>
      <c r="Q21" s="123">
        <v>65</v>
      </c>
      <c r="R21" s="124">
        <v>6.0185185185185182E-2</v>
      </c>
      <c r="S21" s="123">
        <v>0</v>
      </c>
      <c r="T21" s="123">
        <v>0</v>
      </c>
      <c r="U21" s="123">
        <v>0</v>
      </c>
      <c r="V21" s="123" t="s">
        <v>6</v>
      </c>
    </row>
    <row r="22" spans="1:22" x14ac:dyDescent="0.2">
      <c r="A22" s="123" t="s">
        <v>40</v>
      </c>
      <c r="B22" s="123" t="s">
        <v>104</v>
      </c>
      <c r="C22" s="123" t="s">
        <v>91</v>
      </c>
      <c r="D22" s="123">
        <v>1.3583999633789063</v>
      </c>
      <c r="E22" s="123">
        <v>4356</v>
      </c>
      <c r="F22" s="123">
        <v>2107</v>
      </c>
      <c r="G22" s="123">
        <v>2009</v>
      </c>
      <c r="H22" s="123">
        <v>3206.713867368499</v>
      </c>
      <c r="I22" s="123">
        <v>1551.0895588947262</v>
      </c>
      <c r="J22" s="123">
        <v>2175</v>
      </c>
      <c r="K22" s="123">
        <v>1685</v>
      </c>
      <c r="L22" s="123">
        <v>200</v>
      </c>
      <c r="M22" s="123">
        <v>10</v>
      </c>
      <c r="N22" s="124">
        <v>4.5977011494252873E-3</v>
      </c>
      <c r="O22" s="123">
        <v>170</v>
      </c>
      <c r="P22" s="123">
        <v>30</v>
      </c>
      <c r="Q22" s="123">
        <v>200</v>
      </c>
      <c r="R22" s="124">
        <v>9.1954022988505746E-2</v>
      </c>
      <c r="S22" s="123">
        <v>20</v>
      </c>
      <c r="T22" s="123">
        <v>15</v>
      </c>
      <c r="U22" s="123">
        <v>45</v>
      </c>
      <c r="V22" s="123" t="s">
        <v>6</v>
      </c>
    </row>
    <row r="23" spans="1:22" x14ac:dyDescent="0.2">
      <c r="A23" s="123" t="s">
        <v>41</v>
      </c>
      <c r="B23" s="123" t="s">
        <v>104</v>
      </c>
      <c r="C23" s="123" t="s">
        <v>91</v>
      </c>
      <c r="D23" s="123">
        <v>0.80430000305175786</v>
      </c>
      <c r="E23" s="123">
        <v>1148</v>
      </c>
      <c r="F23" s="123">
        <v>672</v>
      </c>
      <c r="G23" s="123">
        <v>594</v>
      </c>
      <c r="H23" s="123">
        <v>1427.3281059855033</v>
      </c>
      <c r="I23" s="123">
        <v>835.50913521102632</v>
      </c>
      <c r="J23" s="123">
        <v>485</v>
      </c>
      <c r="K23" s="123">
        <v>365</v>
      </c>
      <c r="L23" s="123">
        <v>65</v>
      </c>
      <c r="M23" s="123">
        <v>0</v>
      </c>
      <c r="N23" s="124">
        <v>0</v>
      </c>
      <c r="O23" s="123">
        <v>30</v>
      </c>
      <c r="P23" s="123">
        <v>10</v>
      </c>
      <c r="Q23" s="123">
        <v>40</v>
      </c>
      <c r="R23" s="124">
        <v>8.247422680412371E-2</v>
      </c>
      <c r="S23" s="123">
        <v>0</v>
      </c>
      <c r="T23" s="123">
        <v>0</v>
      </c>
      <c r="U23" s="123">
        <v>15</v>
      </c>
      <c r="V23" s="123" t="s">
        <v>6</v>
      </c>
    </row>
    <row r="24" spans="1:22" x14ac:dyDescent="0.2">
      <c r="A24" s="123" t="s">
        <v>42</v>
      </c>
      <c r="B24" s="123" t="s">
        <v>104</v>
      </c>
      <c r="C24" s="123" t="s">
        <v>91</v>
      </c>
      <c r="D24" s="123">
        <v>2.242799987792969</v>
      </c>
      <c r="E24" s="123">
        <v>4732</v>
      </c>
      <c r="F24" s="123">
        <v>1603</v>
      </c>
      <c r="G24" s="123">
        <v>1565</v>
      </c>
      <c r="H24" s="123">
        <v>2109.8626831439092</v>
      </c>
      <c r="I24" s="123">
        <v>714.7315894082177</v>
      </c>
      <c r="J24" s="123">
        <v>2435</v>
      </c>
      <c r="K24" s="123">
        <v>2180</v>
      </c>
      <c r="L24" s="123">
        <v>160</v>
      </c>
      <c r="M24" s="123">
        <v>40</v>
      </c>
      <c r="N24" s="124">
        <v>1.6427104722792608E-2</v>
      </c>
      <c r="O24" s="123">
        <v>45</v>
      </c>
      <c r="P24" s="123">
        <v>10</v>
      </c>
      <c r="Q24" s="123">
        <v>55</v>
      </c>
      <c r="R24" s="124">
        <v>2.2587268993839837E-2</v>
      </c>
      <c r="S24" s="123">
        <v>0</v>
      </c>
      <c r="T24" s="123">
        <v>10</v>
      </c>
      <c r="U24" s="123">
        <v>0</v>
      </c>
      <c r="V24" s="123" t="s">
        <v>6</v>
      </c>
    </row>
    <row r="25" spans="1:22" x14ac:dyDescent="0.2">
      <c r="A25" s="123" t="s">
        <v>43</v>
      </c>
      <c r="B25" s="123" t="s">
        <v>104</v>
      </c>
      <c r="C25" s="123" t="s">
        <v>91</v>
      </c>
      <c r="D25" s="123">
        <v>2.3585000610351563</v>
      </c>
      <c r="E25" s="123">
        <v>4042</v>
      </c>
      <c r="F25" s="123">
        <v>1422</v>
      </c>
      <c r="G25" s="123">
        <v>1370</v>
      </c>
      <c r="H25" s="123">
        <v>1713.8011004443001</v>
      </c>
      <c r="I25" s="123">
        <v>602.92557269465487</v>
      </c>
      <c r="J25" s="123">
        <v>1925</v>
      </c>
      <c r="K25" s="123">
        <v>1670</v>
      </c>
      <c r="L25" s="123">
        <v>145</v>
      </c>
      <c r="M25" s="123">
        <v>55</v>
      </c>
      <c r="N25" s="124">
        <v>2.8571428571428571E-2</v>
      </c>
      <c r="O25" s="123">
        <v>20</v>
      </c>
      <c r="P25" s="123">
        <v>0</v>
      </c>
      <c r="Q25" s="123">
        <v>20</v>
      </c>
      <c r="R25" s="124">
        <v>1.038961038961039E-2</v>
      </c>
      <c r="S25" s="123">
        <v>0</v>
      </c>
      <c r="T25" s="123">
        <v>0</v>
      </c>
      <c r="U25" s="123">
        <v>25</v>
      </c>
      <c r="V25" s="123" t="s">
        <v>6</v>
      </c>
    </row>
    <row r="26" spans="1:22" x14ac:dyDescent="0.2">
      <c r="A26" s="7" t="s">
        <v>44</v>
      </c>
      <c r="B26" s="7" t="s">
        <v>104</v>
      </c>
      <c r="C26" s="7" t="s">
        <v>91</v>
      </c>
      <c r="D26" s="7">
        <v>36.860300292968752</v>
      </c>
      <c r="E26" s="7">
        <v>394</v>
      </c>
      <c r="F26" s="7">
        <v>126</v>
      </c>
      <c r="G26" s="7">
        <v>123</v>
      </c>
      <c r="H26" s="7">
        <v>10.68900678693486</v>
      </c>
      <c r="I26" s="7">
        <v>3.418311815111148</v>
      </c>
      <c r="J26" s="7">
        <v>205</v>
      </c>
      <c r="K26" s="7">
        <v>185</v>
      </c>
      <c r="L26" s="7">
        <v>15</v>
      </c>
      <c r="M26" s="7">
        <v>0</v>
      </c>
      <c r="N26" s="113">
        <v>0</v>
      </c>
      <c r="O26" s="7">
        <v>0</v>
      </c>
      <c r="P26" s="7">
        <v>0</v>
      </c>
      <c r="Q26" s="7">
        <v>0</v>
      </c>
      <c r="R26" s="113">
        <v>0</v>
      </c>
      <c r="S26" s="7">
        <v>0</v>
      </c>
      <c r="T26" s="7">
        <v>0</v>
      </c>
      <c r="U26" s="7">
        <v>0</v>
      </c>
      <c r="V26" s="7" t="s">
        <v>2</v>
      </c>
    </row>
    <row r="27" spans="1:22" x14ac:dyDescent="0.2">
      <c r="A27" s="123" t="s">
        <v>45</v>
      </c>
      <c r="B27" s="123" t="s">
        <v>104</v>
      </c>
      <c r="C27" s="123" t="s">
        <v>91</v>
      </c>
      <c r="D27" s="123">
        <v>23.63</v>
      </c>
      <c r="E27" s="123">
        <v>7981</v>
      </c>
      <c r="F27" s="123">
        <v>2944</v>
      </c>
      <c r="G27" s="123">
        <v>2843</v>
      </c>
      <c r="H27" s="123">
        <v>337.74862462970799</v>
      </c>
      <c r="I27" s="123">
        <v>124.5873889123995</v>
      </c>
      <c r="J27" s="123">
        <v>3985</v>
      </c>
      <c r="K27" s="123">
        <v>3545</v>
      </c>
      <c r="L27" s="123">
        <v>285</v>
      </c>
      <c r="M27" s="123">
        <v>85</v>
      </c>
      <c r="N27" s="124">
        <v>2.1329987452948559E-2</v>
      </c>
      <c r="O27" s="123">
        <v>50</v>
      </c>
      <c r="P27" s="123">
        <v>10</v>
      </c>
      <c r="Q27" s="123">
        <v>60</v>
      </c>
      <c r="R27" s="124">
        <v>1.5056461731493099E-2</v>
      </c>
      <c r="S27" s="123">
        <v>10</v>
      </c>
      <c r="T27" s="123">
        <v>0</v>
      </c>
      <c r="U27" s="123">
        <v>10</v>
      </c>
      <c r="V27" s="123" t="s">
        <v>6</v>
      </c>
    </row>
    <row r="28" spans="1:22" x14ac:dyDescent="0.2">
      <c r="A28" s="125" t="s">
        <v>46</v>
      </c>
      <c r="B28" s="125" t="s">
        <v>104</v>
      </c>
      <c r="C28" s="125" t="s">
        <v>91</v>
      </c>
      <c r="D28" s="125">
        <v>2.5285000610351562</v>
      </c>
      <c r="E28" s="125">
        <v>182</v>
      </c>
      <c r="F28" s="125">
        <v>62</v>
      </c>
      <c r="G28" s="125">
        <v>55</v>
      </c>
      <c r="H28" s="125">
        <v>71.979432709797933</v>
      </c>
      <c r="I28" s="125">
        <v>24.520466087953142</v>
      </c>
      <c r="J28" s="125">
        <v>0</v>
      </c>
      <c r="K28" s="125">
        <v>0</v>
      </c>
      <c r="L28" s="125">
        <v>0</v>
      </c>
      <c r="M28" s="125">
        <v>0</v>
      </c>
      <c r="N28" s="126" t="e">
        <v>#DIV/0!</v>
      </c>
      <c r="O28" s="125">
        <v>0</v>
      </c>
      <c r="P28" s="125">
        <v>0</v>
      </c>
      <c r="Q28" s="125">
        <v>0</v>
      </c>
      <c r="R28" s="126" t="e">
        <v>#DIV/0!</v>
      </c>
      <c r="S28" s="125">
        <v>0</v>
      </c>
      <c r="T28" s="125">
        <v>0</v>
      </c>
      <c r="U28" s="125">
        <v>0</v>
      </c>
      <c r="V28" s="125" t="s">
        <v>103</v>
      </c>
    </row>
    <row r="29" spans="1:22" x14ac:dyDescent="0.2">
      <c r="A29" s="123" t="s">
        <v>47</v>
      </c>
      <c r="B29" s="123" t="s">
        <v>104</v>
      </c>
      <c r="C29" s="123" t="s">
        <v>91</v>
      </c>
      <c r="D29" s="123">
        <v>3.9379000854492188</v>
      </c>
      <c r="E29" s="123">
        <v>3860</v>
      </c>
      <c r="F29" s="123">
        <v>1821</v>
      </c>
      <c r="G29" s="123">
        <v>1750</v>
      </c>
      <c r="H29" s="123">
        <v>980.21786135786829</v>
      </c>
      <c r="I29" s="123">
        <v>462.42920350587519</v>
      </c>
      <c r="J29" s="123">
        <v>1825</v>
      </c>
      <c r="K29" s="123">
        <v>1490</v>
      </c>
      <c r="L29" s="123">
        <v>170</v>
      </c>
      <c r="M29" s="123">
        <v>100</v>
      </c>
      <c r="N29" s="124">
        <v>5.4794520547945202E-2</v>
      </c>
      <c r="O29" s="123">
        <v>55</v>
      </c>
      <c r="P29" s="123">
        <v>0</v>
      </c>
      <c r="Q29" s="123">
        <v>55</v>
      </c>
      <c r="R29" s="124">
        <v>3.0136986301369864E-2</v>
      </c>
      <c r="S29" s="123">
        <v>0</v>
      </c>
      <c r="T29" s="123">
        <v>0</v>
      </c>
      <c r="U29" s="123">
        <v>10</v>
      </c>
      <c r="V29" s="123" t="s">
        <v>6</v>
      </c>
    </row>
    <row r="30" spans="1:22" x14ac:dyDescent="0.2">
      <c r="A30" s="123" t="s">
        <v>48</v>
      </c>
      <c r="B30" s="123" t="s">
        <v>104</v>
      </c>
      <c r="C30" s="123" t="s">
        <v>91</v>
      </c>
      <c r="D30" s="123">
        <v>3.2898999023437501</v>
      </c>
      <c r="E30" s="123">
        <v>8577</v>
      </c>
      <c r="F30" s="123">
        <v>2895</v>
      </c>
      <c r="G30" s="123">
        <v>2817</v>
      </c>
      <c r="H30" s="123">
        <v>2607.0702010993341</v>
      </c>
      <c r="I30" s="123">
        <v>879.96598253265381</v>
      </c>
      <c r="J30" s="123">
        <v>4040</v>
      </c>
      <c r="K30" s="123">
        <v>3475</v>
      </c>
      <c r="L30" s="123">
        <v>290</v>
      </c>
      <c r="M30" s="123">
        <v>185</v>
      </c>
      <c r="N30" s="124">
        <v>4.5792079207920791E-2</v>
      </c>
      <c r="O30" s="123">
        <v>45</v>
      </c>
      <c r="P30" s="123">
        <v>10</v>
      </c>
      <c r="Q30" s="123">
        <v>55</v>
      </c>
      <c r="R30" s="124">
        <v>1.3613861386138614E-2</v>
      </c>
      <c r="S30" s="123">
        <v>15</v>
      </c>
      <c r="T30" s="123">
        <v>10</v>
      </c>
      <c r="U30" s="123">
        <v>20</v>
      </c>
      <c r="V30" s="123" t="s">
        <v>6</v>
      </c>
    </row>
    <row r="31" spans="1:22" x14ac:dyDescent="0.2">
      <c r="A31" s="123" t="s">
        <v>49</v>
      </c>
      <c r="B31" s="123" t="s">
        <v>104</v>
      </c>
      <c r="C31" s="123" t="s">
        <v>91</v>
      </c>
      <c r="D31" s="123">
        <v>2.9575</v>
      </c>
      <c r="E31" s="123">
        <v>7079</v>
      </c>
      <c r="F31" s="123">
        <v>2573</v>
      </c>
      <c r="G31" s="123">
        <v>2511</v>
      </c>
      <c r="H31" s="123">
        <v>2393.5756551141167</v>
      </c>
      <c r="I31" s="123">
        <v>869.99154691462388</v>
      </c>
      <c r="J31" s="123">
        <v>3150</v>
      </c>
      <c r="K31" s="123">
        <v>2645</v>
      </c>
      <c r="L31" s="123">
        <v>275</v>
      </c>
      <c r="M31" s="123">
        <v>70</v>
      </c>
      <c r="N31" s="124">
        <v>2.2222222222222223E-2</v>
      </c>
      <c r="O31" s="123">
        <v>100</v>
      </c>
      <c r="P31" s="123">
        <v>10</v>
      </c>
      <c r="Q31" s="123">
        <v>110</v>
      </c>
      <c r="R31" s="124">
        <v>3.4920634920634921E-2</v>
      </c>
      <c r="S31" s="123">
        <v>15</v>
      </c>
      <c r="T31" s="123">
        <v>0</v>
      </c>
      <c r="U31" s="123">
        <v>30</v>
      </c>
      <c r="V31" s="123" t="s">
        <v>6</v>
      </c>
    </row>
    <row r="32" spans="1:22" x14ac:dyDescent="0.2">
      <c r="A32" s="123" t="s">
        <v>50</v>
      </c>
      <c r="B32" s="123" t="s">
        <v>104</v>
      </c>
      <c r="C32" s="123" t="s">
        <v>91</v>
      </c>
      <c r="D32" s="123">
        <v>6.4078997802734374</v>
      </c>
      <c r="E32" s="123">
        <v>2791</v>
      </c>
      <c r="F32" s="123">
        <v>1027</v>
      </c>
      <c r="G32" s="123">
        <v>1003</v>
      </c>
      <c r="H32" s="123">
        <v>435.55612536138989</v>
      </c>
      <c r="I32" s="123">
        <v>160.27092108425202</v>
      </c>
      <c r="J32" s="123">
        <v>1350</v>
      </c>
      <c r="K32" s="123">
        <v>1115</v>
      </c>
      <c r="L32" s="123">
        <v>90</v>
      </c>
      <c r="M32" s="123">
        <v>35</v>
      </c>
      <c r="N32" s="124">
        <v>2.5925925925925925E-2</v>
      </c>
      <c r="O32" s="123">
        <v>45</v>
      </c>
      <c r="P32" s="123">
        <v>20</v>
      </c>
      <c r="Q32" s="123">
        <v>65</v>
      </c>
      <c r="R32" s="124">
        <v>4.8148148148148148E-2</v>
      </c>
      <c r="S32" s="123">
        <v>0</v>
      </c>
      <c r="T32" s="123">
        <v>0</v>
      </c>
      <c r="U32" s="123">
        <v>40</v>
      </c>
      <c r="V32" s="123" t="s">
        <v>6</v>
      </c>
    </row>
    <row r="33" spans="1:22" x14ac:dyDescent="0.2">
      <c r="A33" s="123" t="s">
        <v>51</v>
      </c>
      <c r="B33" s="123" t="s">
        <v>104</v>
      </c>
      <c r="C33" s="123" t="s">
        <v>91</v>
      </c>
      <c r="D33" s="123">
        <v>6.9921997070312498</v>
      </c>
      <c r="E33" s="123">
        <v>2794</v>
      </c>
      <c r="F33" s="123">
        <v>1029</v>
      </c>
      <c r="G33" s="123">
        <v>992</v>
      </c>
      <c r="H33" s="123">
        <v>399.58812921066828</v>
      </c>
      <c r="I33" s="123">
        <v>147.16398888968419</v>
      </c>
      <c r="J33" s="123">
        <v>1375</v>
      </c>
      <c r="K33" s="123">
        <v>1165</v>
      </c>
      <c r="L33" s="123">
        <v>95</v>
      </c>
      <c r="M33" s="123">
        <v>40</v>
      </c>
      <c r="N33" s="124">
        <v>2.9090909090909091E-2</v>
      </c>
      <c r="O33" s="123">
        <v>65</v>
      </c>
      <c r="P33" s="123">
        <v>0</v>
      </c>
      <c r="Q33" s="123">
        <v>65</v>
      </c>
      <c r="R33" s="124">
        <v>4.7272727272727272E-2</v>
      </c>
      <c r="S33" s="123">
        <v>0</v>
      </c>
      <c r="T33" s="123">
        <v>0</v>
      </c>
      <c r="U33" s="123">
        <v>10</v>
      </c>
      <c r="V33" s="123" t="s">
        <v>6</v>
      </c>
    </row>
    <row r="34" spans="1:22" x14ac:dyDescent="0.2">
      <c r="A34" s="123" t="s">
        <v>52</v>
      </c>
      <c r="B34" s="123" t="s">
        <v>104</v>
      </c>
      <c r="C34" s="123" t="s">
        <v>91</v>
      </c>
      <c r="D34" s="123">
        <v>15.303900146484375</v>
      </c>
      <c r="E34" s="123">
        <v>4680</v>
      </c>
      <c r="F34" s="123">
        <v>1440</v>
      </c>
      <c r="G34" s="123">
        <v>1385</v>
      </c>
      <c r="H34" s="123">
        <v>305.80439987221774</v>
      </c>
      <c r="I34" s="123">
        <v>94.093661499143934</v>
      </c>
      <c r="J34" s="123">
        <v>1870</v>
      </c>
      <c r="K34" s="123">
        <v>1620</v>
      </c>
      <c r="L34" s="123">
        <v>170</v>
      </c>
      <c r="M34" s="123">
        <v>30</v>
      </c>
      <c r="N34" s="124">
        <v>1.6042780748663103E-2</v>
      </c>
      <c r="O34" s="123">
        <v>25</v>
      </c>
      <c r="P34" s="123">
        <v>0</v>
      </c>
      <c r="Q34" s="123">
        <v>25</v>
      </c>
      <c r="R34" s="124">
        <v>1.3368983957219251E-2</v>
      </c>
      <c r="S34" s="123">
        <v>0</v>
      </c>
      <c r="T34" s="123">
        <v>0</v>
      </c>
      <c r="U34" s="123">
        <v>25</v>
      </c>
      <c r="V34" s="123" t="s">
        <v>6</v>
      </c>
    </row>
    <row r="35" spans="1:22" x14ac:dyDescent="0.2">
      <c r="A35" s="7" t="s">
        <v>53</v>
      </c>
      <c r="B35" s="7" t="s">
        <v>104</v>
      </c>
      <c r="C35" s="7" t="s">
        <v>91</v>
      </c>
      <c r="D35" s="7">
        <v>161.64419921875</v>
      </c>
      <c r="E35" s="7">
        <v>2848</v>
      </c>
      <c r="F35" s="7">
        <v>1143</v>
      </c>
      <c r="G35" s="7">
        <v>1087</v>
      </c>
      <c r="H35" s="7">
        <v>17.61894341872334</v>
      </c>
      <c r="I35" s="7">
        <v>7.0710857891856671</v>
      </c>
      <c r="J35" s="7">
        <v>1480</v>
      </c>
      <c r="K35" s="7">
        <v>1305</v>
      </c>
      <c r="L35" s="7">
        <v>85</v>
      </c>
      <c r="M35" s="7">
        <v>10</v>
      </c>
      <c r="N35" s="113">
        <v>6.7567567567567571E-3</v>
      </c>
      <c r="O35" s="7">
        <v>45</v>
      </c>
      <c r="P35" s="7">
        <v>0</v>
      </c>
      <c r="Q35" s="7">
        <v>45</v>
      </c>
      <c r="R35" s="113">
        <v>3.0405405405405407E-2</v>
      </c>
      <c r="S35" s="7">
        <v>10</v>
      </c>
      <c r="T35" s="7">
        <v>0</v>
      </c>
      <c r="U35" s="7">
        <v>15</v>
      </c>
      <c r="V35" s="7" t="s">
        <v>2</v>
      </c>
    </row>
    <row r="36" spans="1:22" x14ac:dyDescent="0.2">
      <c r="A36" s="7" t="s">
        <v>54</v>
      </c>
      <c r="B36" s="7" t="s">
        <v>104</v>
      </c>
      <c r="C36" s="7" t="s">
        <v>91</v>
      </c>
      <c r="D36" s="7">
        <v>25.249599609375</v>
      </c>
      <c r="E36" s="7">
        <v>1876</v>
      </c>
      <c r="F36" s="7">
        <v>670</v>
      </c>
      <c r="G36" s="7">
        <v>645</v>
      </c>
      <c r="H36" s="7">
        <v>74.298207853698173</v>
      </c>
      <c r="I36" s="7">
        <v>26.535074233463632</v>
      </c>
      <c r="J36" s="7">
        <v>910</v>
      </c>
      <c r="K36" s="7">
        <v>800</v>
      </c>
      <c r="L36" s="7">
        <v>55</v>
      </c>
      <c r="M36" s="7">
        <v>15</v>
      </c>
      <c r="N36" s="113">
        <v>1.6483516483516484E-2</v>
      </c>
      <c r="O36" s="7">
        <v>20</v>
      </c>
      <c r="P36" s="7">
        <v>0</v>
      </c>
      <c r="Q36" s="7">
        <v>20</v>
      </c>
      <c r="R36" s="113">
        <v>2.197802197802198E-2</v>
      </c>
      <c r="S36" s="7">
        <v>0</v>
      </c>
      <c r="T36" s="7">
        <v>0</v>
      </c>
      <c r="U36" s="7">
        <v>20</v>
      </c>
      <c r="V36" s="7" t="s">
        <v>2</v>
      </c>
    </row>
  </sheetData>
  <sortState xmlns:xlrd2="http://schemas.microsoft.com/office/spreadsheetml/2017/richdata2" ref="A2:V36">
    <sortCondition ref="A2:A3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zoomScale="150" zoomScaleNormal="100" workbookViewId="0">
      <selection activeCell="E2" sqref="E2"/>
    </sheetView>
  </sheetViews>
  <sheetFormatPr defaultColWidth="9.140625" defaultRowHeight="12.75" x14ac:dyDescent="0.2"/>
  <cols>
    <col min="1" max="1" width="11" style="7" bestFit="1" customWidth="1"/>
    <col min="2" max="16384" width="9.140625" style="7"/>
  </cols>
  <sheetData>
    <row r="1" spans="1:14" x14ac:dyDescent="0.2">
      <c r="A1" s="7" t="s">
        <v>92</v>
      </c>
      <c r="B1" s="7" t="s">
        <v>93</v>
      </c>
      <c r="C1" s="7" t="s">
        <v>94</v>
      </c>
      <c r="D1" s="7" t="s">
        <v>95</v>
      </c>
      <c r="E1" s="7" t="s">
        <v>96</v>
      </c>
      <c r="F1" s="7" t="s">
        <v>97</v>
      </c>
      <c r="G1" s="7" t="s">
        <v>98</v>
      </c>
      <c r="H1" s="7" t="s">
        <v>99</v>
      </c>
      <c r="I1" s="7" t="s">
        <v>100</v>
      </c>
      <c r="J1" s="7" t="s">
        <v>101</v>
      </c>
      <c r="K1" s="7" t="s">
        <v>102</v>
      </c>
      <c r="L1" s="7" t="s">
        <v>9</v>
      </c>
      <c r="M1" s="7" t="s">
        <v>10</v>
      </c>
      <c r="N1" s="7" t="s">
        <v>11</v>
      </c>
    </row>
    <row r="2" spans="1:14" x14ac:dyDescent="0.2">
      <c r="A2" s="7">
        <v>9320000</v>
      </c>
      <c r="B2" s="7">
        <v>180518</v>
      </c>
      <c r="C2" s="7">
        <v>170191</v>
      </c>
      <c r="D2" s="7">
        <v>65967</v>
      </c>
      <c r="E2" s="7">
        <v>62620</v>
      </c>
      <c r="F2" s="7">
        <v>607.13</v>
      </c>
      <c r="G2" s="7">
        <v>80900</v>
      </c>
      <c r="H2" s="7">
        <v>62631</v>
      </c>
      <c r="I2" s="7">
        <v>68580</v>
      </c>
      <c r="J2" s="7">
        <v>6260</v>
      </c>
      <c r="K2" s="7">
        <v>1995</v>
      </c>
      <c r="L2" s="7">
        <v>2555</v>
      </c>
      <c r="M2" s="7">
        <v>450</v>
      </c>
      <c r="N2" s="7">
        <v>1065</v>
      </c>
    </row>
    <row r="3" spans="1:14" x14ac:dyDescent="0.2">
      <c r="A3" s="7">
        <v>9320001</v>
      </c>
      <c r="B3" s="7">
        <v>3101</v>
      </c>
      <c r="C3" s="7">
        <v>3162</v>
      </c>
      <c r="D3" s="7">
        <v>729</v>
      </c>
      <c r="E3" s="7">
        <v>650</v>
      </c>
      <c r="F3" s="7">
        <v>26.39</v>
      </c>
      <c r="G3" s="7">
        <v>965</v>
      </c>
      <c r="H3" s="7">
        <v>650</v>
      </c>
      <c r="I3" s="7">
        <v>840</v>
      </c>
      <c r="J3" s="7">
        <v>55</v>
      </c>
      <c r="K3" s="7">
        <v>0</v>
      </c>
      <c r="L3" s="7">
        <v>35</v>
      </c>
      <c r="M3" s="7">
        <v>10</v>
      </c>
      <c r="N3" s="7">
        <v>20</v>
      </c>
    </row>
    <row r="4" spans="1:14" x14ac:dyDescent="0.2">
      <c r="A4" s="7">
        <v>9320002</v>
      </c>
      <c r="B4" s="7">
        <v>1163</v>
      </c>
      <c r="C4" s="7">
        <v>1226</v>
      </c>
      <c r="D4" s="7">
        <v>451</v>
      </c>
      <c r="E4" s="7">
        <v>420</v>
      </c>
      <c r="F4" s="7">
        <v>8.8000000000000007</v>
      </c>
      <c r="G4" s="7">
        <v>540</v>
      </c>
      <c r="H4" s="7">
        <v>420</v>
      </c>
      <c r="I4" s="7">
        <v>470</v>
      </c>
      <c r="J4" s="7">
        <v>25</v>
      </c>
      <c r="K4" s="7">
        <v>10</v>
      </c>
      <c r="L4" s="7">
        <v>25</v>
      </c>
      <c r="M4" s="7">
        <v>0</v>
      </c>
      <c r="N4" s="7">
        <v>10</v>
      </c>
    </row>
    <row r="5" spans="1:14" x14ac:dyDescent="0.2">
      <c r="A5" s="7">
        <v>9320003</v>
      </c>
      <c r="B5" s="7">
        <v>7248</v>
      </c>
      <c r="C5" s="7">
        <v>6632</v>
      </c>
      <c r="D5" s="7">
        <v>2638</v>
      </c>
      <c r="E5" s="7">
        <v>2490</v>
      </c>
      <c r="F5" s="7">
        <v>2.17</v>
      </c>
      <c r="G5" s="7">
        <v>3205</v>
      </c>
      <c r="H5" s="7">
        <v>2491</v>
      </c>
      <c r="I5" s="7">
        <v>2590</v>
      </c>
      <c r="J5" s="7">
        <v>340</v>
      </c>
      <c r="K5" s="7">
        <v>85</v>
      </c>
      <c r="L5" s="7">
        <v>115</v>
      </c>
      <c r="M5" s="7">
        <v>25</v>
      </c>
      <c r="N5" s="7">
        <v>45</v>
      </c>
    </row>
    <row r="6" spans="1:14" x14ac:dyDescent="0.2">
      <c r="A6" s="7">
        <v>9320004</v>
      </c>
      <c r="B6" s="7">
        <v>7061</v>
      </c>
      <c r="C6" s="7">
        <v>6910</v>
      </c>
      <c r="D6" s="7">
        <v>2343</v>
      </c>
      <c r="E6" s="7">
        <v>2155</v>
      </c>
      <c r="F6" s="7">
        <v>1.9</v>
      </c>
      <c r="G6" s="7">
        <v>3255</v>
      </c>
      <c r="H6" s="7">
        <v>2157</v>
      </c>
      <c r="I6" s="7">
        <v>2605</v>
      </c>
      <c r="J6" s="7">
        <v>370</v>
      </c>
      <c r="K6" s="7">
        <v>75</v>
      </c>
      <c r="L6" s="7">
        <v>120</v>
      </c>
      <c r="M6" s="7">
        <v>35</v>
      </c>
      <c r="N6" s="7">
        <v>50</v>
      </c>
    </row>
    <row r="7" spans="1:14" x14ac:dyDescent="0.2">
      <c r="A7" s="7">
        <v>9320005.0099999998</v>
      </c>
      <c r="B7" s="7">
        <v>3715</v>
      </c>
      <c r="C7" s="7">
        <v>3572</v>
      </c>
      <c r="D7" s="7">
        <v>1384</v>
      </c>
      <c r="E7" s="7">
        <v>1280</v>
      </c>
      <c r="F7" s="7">
        <v>1.26</v>
      </c>
      <c r="G7" s="7">
        <v>1635</v>
      </c>
      <c r="H7" s="7">
        <v>1280</v>
      </c>
      <c r="I7" s="7">
        <v>1375</v>
      </c>
      <c r="J7" s="7">
        <v>150</v>
      </c>
      <c r="K7" s="7">
        <v>30</v>
      </c>
      <c r="L7" s="7">
        <v>55</v>
      </c>
      <c r="M7" s="7">
        <v>15</v>
      </c>
      <c r="N7" s="7">
        <v>10</v>
      </c>
    </row>
    <row r="8" spans="1:14" x14ac:dyDescent="0.2">
      <c r="A8" s="7">
        <v>9320005.0199999996</v>
      </c>
      <c r="B8" s="7">
        <v>7066</v>
      </c>
      <c r="C8" s="7">
        <v>6746</v>
      </c>
      <c r="D8" s="7">
        <v>3204</v>
      </c>
      <c r="E8" s="7">
        <v>3085</v>
      </c>
      <c r="F8" s="7">
        <v>1.67</v>
      </c>
      <c r="G8" s="7">
        <v>2370</v>
      </c>
      <c r="H8" s="7">
        <v>3083</v>
      </c>
      <c r="I8" s="7">
        <v>1900</v>
      </c>
      <c r="J8" s="7">
        <v>150</v>
      </c>
      <c r="K8" s="7">
        <v>70</v>
      </c>
      <c r="L8" s="7">
        <v>205</v>
      </c>
      <c r="M8" s="7">
        <v>20</v>
      </c>
      <c r="N8" s="7">
        <v>30</v>
      </c>
    </row>
    <row r="9" spans="1:14" x14ac:dyDescent="0.2">
      <c r="A9" s="7">
        <v>9320006</v>
      </c>
      <c r="B9" s="7">
        <v>5445</v>
      </c>
      <c r="C9" s="7">
        <v>5105</v>
      </c>
      <c r="D9" s="7">
        <v>2847</v>
      </c>
      <c r="E9" s="7">
        <v>2725</v>
      </c>
      <c r="F9" s="7">
        <v>2.21</v>
      </c>
      <c r="G9" s="7">
        <v>2090</v>
      </c>
      <c r="H9" s="7">
        <v>2728</v>
      </c>
      <c r="I9" s="7">
        <v>1585</v>
      </c>
      <c r="J9" s="7">
        <v>145</v>
      </c>
      <c r="K9" s="7">
        <v>105</v>
      </c>
      <c r="L9" s="7">
        <v>190</v>
      </c>
      <c r="M9" s="7">
        <v>25</v>
      </c>
      <c r="N9" s="7">
        <v>35</v>
      </c>
    </row>
    <row r="10" spans="1:14" x14ac:dyDescent="0.2">
      <c r="A10" s="7">
        <v>9320007.0099999998</v>
      </c>
      <c r="B10" s="7">
        <v>4123</v>
      </c>
      <c r="C10" s="7">
        <v>3772</v>
      </c>
      <c r="D10" s="7">
        <v>2110</v>
      </c>
      <c r="E10" s="7">
        <v>2035</v>
      </c>
      <c r="F10" s="7">
        <v>0.68</v>
      </c>
      <c r="G10" s="7">
        <v>1695</v>
      </c>
      <c r="H10" s="7">
        <v>2034</v>
      </c>
      <c r="I10" s="7">
        <v>1345</v>
      </c>
      <c r="J10" s="7">
        <v>135</v>
      </c>
      <c r="K10" s="7">
        <v>70</v>
      </c>
      <c r="L10" s="7">
        <v>80</v>
      </c>
      <c r="M10" s="7">
        <v>20</v>
      </c>
      <c r="N10" s="7">
        <v>35</v>
      </c>
    </row>
    <row r="11" spans="1:14" x14ac:dyDescent="0.2">
      <c r="A11" s="7">
        <v>9320007.0199999996</v>
      </c>
      <c r="B11" s="7">
        <v>5495</v>
      </c>
      <c r="C11" s="7">
        <v>5196</v>
      </c>
      <c r="D11" s="7">
        <v>2960</v>
      </c>
      <c r="E11" s="7">
        <v>2865</v>
      </c>
      <c r="F11" s="7">
        <v>0.88</v>
      </c>
      <c r="G11" s="7">
        <v>2110</v>
      </c>
      <c r="H11" s="7">
        <v>2867</v>
      </c>
      <c r="I11" s="7">
        <v>1680</v>
      </c>
      <c r="J11" s="7">
        <v>220</v>
      </c>
      <c r="K11" s="7">
        <v>25</v>
      </c>
      <c r="L11" s="7">
        <v>125</v>
      </c>
      <c r="M11" s="7">
        <v>30</v>
      </c>
      <c r="N11" s="7">
        <v>35</v>
      </c>
    </row>
    <row r="12" spans="1:14" x14ac:dyDescent="0.2">
      <c r="A12" s="7">
        <v>9320008.0099999998</v>
      </c>
      <c r="B12" s="7">
        <v>7967</v>
      </c>
      <c r="C12" s="7">
        <v>7625</v>
      </c>
      <c r="D12" s="7">
        <v>2388</v>
      </c>
      <c r="E12" s="7">
        <v>2185</v>
      </c>
      <c r="F12" s="7">
        <v>1.97</v>
      </c>
      <c r="G12" s="7">
        <v>3630</v>
      </c>
      <c r="H12" s="7">
        <v>2188</v>
      </c>
      <c r="I12" s="7">
        <v>2960</v>
      </c>
      <c r="J12" s="7">
        <v>460</v>
      </c>
      <c r="K12" s="7">
        <v>80</v>
      </c>
      <c r="L12" s="7">
        <v>75</v>
      </c>
      <c r="M12" s="7">
        <v>10</v>
      </c>
      <c r="N12" s="7">
        <v>50</v>
      </c>
    </row>
    <row r="13" spans="1:14" x14ac:dyDescent="0.2">
      <c r="A13" s="7">
        <v>9320008.0299999993</v>
      </c>
      <c r="B13" s="7">
        <v>5326</v>
      </c>
      <c r="C13" s="7">
        <v>4424</v>
      </c>
      <c r="D13" s="7">
        <v>1503</v>
      </c>
      <c r="E13" s="7">
        <v>1425</v>
      </c>
      <c r="F13" s="7">
        <v>2.35</v>
      </c>
      <c r="G13" s="7">
        <v>2325</v>
      </c>
      <c r="H13" s="7">
        <v>1422</v>
      </c>
      <c r="I13" s="7">
        <v>1925</v>
      </c>
      <c r="J13" s="7">
        <v>265</v>
      </c>
      <c r="K13" s="7">
        <v>75</v>
      </c>
      <c r="L13" s="7">
        <v>45</v>
      </c>
      <c r="M13" s="7">
        <v>0</v>
      </c>
      <c r="N13" s="7">
        <v>10</v>
      </c>
    </row>
    <row r="14" spans="1:14" x14ac:dyDescent="0.2">
      <c r="A14" s="7">
        <v>9320008.0399999991</v>
      </c>
      <c r="B14" s="7">
        <v>6783</v>
      </c>
      <c r="C14" s="7">
        <v>6689</v>
      </c>
      <c r="D14" s="7">
        <v>1797</v>
      </c>
      <c r="E14" s="7">
        <v>1685</v>
      </c>
      <c r="F14" s="7">
        <v>2</v>
      </c>
      <c r="G14" s="7">
        <v>3000</v>
      </c>
      <c r="H14" s="7">
        <v>1688</v>
      </c>
      <c r="I14" s="7">
        <v>2490</v>
      </c>
      <c r="J14" s="7">
        <v>365</v>
      </c>
      <c r="K14" s="7">
        <v>50</v>
      </c>
      <c r="L14" s="7">
        <v>35</v>
      </c>
      <c r="M14" s="7">
        <v>10</v>
      </c>
      <c r="N14" s="7">
        <v>45</v>
      </c>
    </row>
    <row r="15" spans="1:14" x14ac:dyDescent="0.2">
      <c r="A15" s="7">
        <v>9320009.0099999998</v>
      </c>
      <c r="B15" s="7">
        <v>7335</v>
      </c>
      <c r="C15" s="7">
        <v>7072</v>
      </c>
      <c r="D15" s="7">
        <v>2085</v>
      </c>
      <c r="E15" s="7">
        <v>1940</v>
      </c>
      <c r="F15" s="7">
        <v>2.48</v>
      </c>
      <c r="G15" s="7">
        <v>3295</v>
      </c>
      <c r="H15" s="7">
        <v>1938</v>
      </c>
      <c r="I15" s="7">
        <v>2785</v>
      </c>
      <c r="J15" s="7">
        <v>340</v>
      </c>
      <c r="K15" s="7">
        <v>85</v>
      </c>
      <c r="L15" s="7">
        <v>55</v>
      </c>
      <c r="M15" s="7">
        <v>10</v>
      </c>
      <c r="N15" s="7">
        <v>15</v>
      </c>
    </row>
    <row r="16" spans="1:14" x14ac:dyDescent="0.2">
      <c r="A16" s="7">
        <v>9320009.0199999996</v>
      </c>
      <c r="B16" s="7">
        <v>5723</v>
      </c>
      <c r="C16" s="7">
        <v>5746</v>
      </c>
      <c r="D16" s="7">
        <v>2036</v>
      </c>
      <c r="E16" s="7">
        <v>1935</v>
      </c>
      <c r="F16" s="7">
        <v>4.55</v>
      </c>
      <c r="G16" s="7">
        <v>2595</v>
      </c>
      <c r="H16" s="7">
        <v>1936</v>
      </c>
      <c r="I16" s="7">
        <v>2155</v>
      </c>
      <c r="J16" s="7">
        <v>225</v>
      </c>
      <c r="K16" s="7">
        <v>60</v>
      </c>
      <c r="L16" s="7">
        <v>95</v>
      </c>
      <c r="M16" s="7">
        <v>10</v>
      </c>
      <c r="N16" s="7">
        <v>45</v>
      </c>
    </row>
    <row r="17" spans="1:14" x14ac:dyDescent="0.2">
      <c r="A17" s="7">
        <v>9320010</v>
      </c>
      <c r="B17" s="7">
        <v>60</v>
      </c>
      <c r="C17" s="7">
        <v>51</v>
      </c>
      <c r="D17" s="7">
        <v>41</v>
      </c>
      <c r="E17" s="7">
        <v>25</v>
      </c>
      <c r="F17" s="7">
        <v>1.52</v>
      </c>
      <c r="G17" s="7">
        <v>50</v>
      </c>
      <c r="H17" s="7">
        <v>28</v>
      </c>
      <c r="I17" s="7">
        <v>35</v>
      </c>
      <c r="J17" s="7">
        <v>0</v>
      </c>
      <c r="K17" s="7">
        <v>0</v>
      </c>
      <c r="L17" s="7">
        <v>10</v>
      </c>
      <c r="M17" s="7">
        <v>0</v>
      </c>
      <c r="N17" s="7">
        <v>10</v>
      </c>
    </row>
    <row r="18" spans="1:14" x14ac:dyDescent="0.2">
      <c r="A18" s="7">
        <v>9320011</v>
      </c>
      <c r="B18" s="7">
        <v>6938</v>
      </c>
      <c r="C18" s="7">
        <v>6732</v>
      </c>
      <c r="D18" s="7">
        <v>2444</v>
      </c>
      <c r="E18" s="7">
        <v>2350</v>
      </c>
      <c r="F18" s="7">
        <v>4.78</v>
      </c>
      <c r="G18" s="7">
        <v>3395</v>
      </c>
      <c r="H18" s="7">
        <v>2349</v>
      </c>
      <c r="I18" s="7">
        <v>3000</v>
      </c>
      <c r="J18" s="7">
        <v>195</v>
      </c>
      <c r="K18" s="7">
        <v>100</v>
      </c>
      <c r="L18" s="7">
        <v>55</v>
      </c>
      <c r="M18" s="7">
        <v>15</v>
      </c>
      <c r="N18" s="7">
        <v>25</v>
      </c>
    </row>
    <row r="19" spans="1:14" x14ac:dyDescent="0.2">
      <c r="A19" s="7">
        <v>9320012.0099999998</v>
      </c>
      <c r="B19" s="7">
        <v>5602</v>
      </c>
      <c r="C19" s="7">
        <v>5556</v>
      </c>
      <c r="D19" s="7">
        <v>1769</v>
      </c>
      <c r="E19" s="7">
        <v>1680</v>
      </c>
      <c r="F19" s="7">
        <v>3.33</v>
      </c>
      <c r="G19" s="7">
        <v>2810</v>
      </c>
      <c r="H19" s="7">
        <v>1681</v>
      </c>
      <c r="I19" s="7">
        <v>2490</v>
      </c>
      <c r="J19" s="7">
        <v>175</v>
      </c>
      <c r="K19" s="7">
        <v>40</v>
      </c>
      <c r="L19" s="7">
        <v>35</v>
      </c>
      <c r="M19" s="7">
        <v>30</v>
      </c>
      <c r="N19" s="7">
        <v>35</v>
      </c>
    </row>
    <row r="20" spans="1:14" x14ac:dyDescent="0.2">
      <c r="A20" s="7">
        <v>9320012.0199999996</v>
      </c>
      <c r="B20" s="7">
        <v>4445</v>
      </c>
      <c r="C20" s="7">
        <v>4403</v>
      </c>
      <c r="D20" s="7">
        <v>1512</v>
      </c>
      <c r="E20" s="7">
        <v>1455</v>
      </c>
      <c r="F20" s="7">
        <v>3.29</v>
      </c>
      <c r="G20" s="7">
        <v>2195</v>
      </c>
      <c r="H20" s="7">
        <v>1451</v>
      </c>
      <c r="I20" s="7">
        <v>2010</v>
      </c>
      <c r="J20" s="7">
        <v>105</v>
      </c>
      <c r="K20" s="7">
        <v>30</v>
      </c>
      <c r="L20" s="7">
        <v>25</v>
      </c>
      <c r="M20" s="7">
        <v>10</v>
      </c>
      <c r="N20" s="7">
        <v>15</v>
      </c>
    </row>
    <row r="21" spans="1:14" x14ac:dyDescent="0.2">
      <c r="A21" s="7">
        <v>9320013.0099999998</v>
      </c>
      <c r="B21" s="7">
        <v>110</v>
      </c>
      <c r="C21" s="7">
        <v>81</v>
      </c>
      <c r="D21" s="7">
        <v>32</v>
      </c>
      <c r="E21" s="7">
        <v>30</v>
      </c>
      <c r="F21" s="7">
        <v>1.36</v>
      </c>
      <c r="G21" s="7">
        <v>35</v>
      </c>
      <c r="H21" s="7">
        <v>32</v>
      </c>
      <c r="I21" s="7">
        <v>25</v>
      </c>
      <c r="J21" s="7">
        <v>0</v>
      </c>
      <c r="K21" s="7">
        <v>0</v>
      </c>
      <c r="L21" s="7">
        <v>0</v>
      </c>
      <c r="M21" s="7">
        <v>0</v>
      </c>
      <c r="N21" s="7">
        <v>0</v>
      </c>
    </row>
    <row r="22" spans="1:14" x14ac:dyDescent="0.2">
      <c r="A22" s="7">
        <v>9320013.0199999996</v>
      </c>
      <c r="B22" s="7">
        <v>3038</v>
      </c>
      <c r="C22" s="7">
        <v>3061</v>
      </c>
      <c r="D22" s="7">
        <v>1070</v>
      </c>
      <c r="E22" s="7">
        <v>970</v>
      </c>
      <c r="F22" s="7">
        <v>55.82</v>
      </c>
      <c r="G22" s="7">
        <v>1345</v>
      </c>
      <c r="H22" s="7">
        <v>970</v>
      </c>
      <c r="I22" s="7">
        <v>1155</v>
      </c>
      <c r="J22" s="7">
        <v>90</v>
      </c>
      <c r="K22" s="7">
        <v>10</v>
      </c>
      <c r="L22" s="7">
        <v>40</v>
      </c>
      <c r="M22" s="7">
        <v>15</v>
      </c>
      <c r="N22" s="7">
        <v>25</v>
      </c>
    </row>
    <row r="23" spans="1:14" x14ac:dyDescent="0.2">
      <c r="A23" s="7">
        <v>9320014</v>
      </c>
      <c r="B23" s="7">
        <v>10509</v>
      </c>
      <c r="C23" s="7">
        <v>8689</v>
      </c>
      <c r="D23" s="7">
        <v>3357</v>
      </c>
      <c r="E23" s="7">
        <v>3155</v>
      </c>
      <c r="F23" s="7">
        <v>98.21</v>
      </c>
      <c r="G23" s="7">
        <v>4595</v>
      </c>
      <c r="H23" s="7">
        <v>3155</v>
      </c>
      <c r="I23" s="7">
        <v>4020</v>
      </c>
      <c r="J23" s="7">
        <v>300</v>
      </c>
      <c r="K23" s="7">
        <v>50</v>
      </c>
      <c r="L23" s="7">
        <v>140</v>
      </c>
      <c r="M23" s="7">
        <v>15</v>
      </c>
      <c r="N23" s="7">
        <v>60</v>
      </c>
    </row>
    <row r="24" spans="1:14" x14ac:dyDescent="0.2">
      <c r="A24" s="7">
        <v>9320100</v>
      </c>
      <c r="B24" s="7">
        <v>3244</v>
      </c>
      <c r="C24" s="7">
        <v>3332</v>
      </c>
      <c r="D24" s="7">
        <v>1061</v>
      </c>
      <c r="E24" s="7">
        <v>1015</v>
      </c>
      <c r="F24" s="7">
        <v>95.19</v>
      </c>
      <c r="G24" s="7">
        <v>1490</v>
      </c>
      <c r="H24" s="7">
        <v>1013</v>
      </c>
      <c r="I24" s="7">
        <v>1240</v>
      </c>
      <c r="J24" s="7">
        <v>55</v>
      </c>
      <c r="K24" s="7">
        <v>15</v>
      </c>
      <c r="L24" s="7">
        <v>135</v>
      </c>
      <c r="M24" s="7">
        <v>20</v>
      </c>
      <c r="N24" s="7">
        <v>25</v>
      </c>
    </row>
    <row r="25" spans="1:14" x14ac:dyDescent="0.2">
      <c r="A25" s="7">
        <v>9320101</v>
      </c>
      <c r="B25" s="7">
        <v>2611</v>
      </c>
      <c r="C25" s="7">
        <v>2428</v>
      </c>
      <c r="D25" s="7">
        <v>1206</v>
      </c>
      <c r="E25" s="7">
        <v>1145</v>
      </c>
      <c r="F25" s="7">
        <v>7.92</v>
      </c>
      <c r="G25" s="7">
        <v>1185</v>
      </c>
      <c r="H25" s="7">
        <v>1148</v>
      </c>
      <c r="I25" s="7">
        <v>1060</v>
      </c>
      <c r="J25" s="7">
        <v>45</v>
      </c>
      <c r="K25" s="7">
        <v>20</v>
      </c>
      <c r="L25" s="7">
        <v>50</v>
      </c>
      <c r="M25" s="7">
        <v>0</v>
      </c>
      <c r="N25" s="7">
        <v>0</v>
      </c>
    </row>
    <row r="26" spans="1:14" x14ac:dyDescent="0.2">
      <c r="A26" s="7">
        <v>9320102</v>
      </c>
      <c r="B26" s="7">
        <v>4722</v>
      </c>
      <c r="C26" s="7">
        <v>4405</v>
      </c>
      <c r="D26" s="7">
        <v>2296</v>
      </c>
      <c r="E26" s="7">
        <v>2200</v>
      </c>
      <c r="F26" s="7">
        <v>1.32</v>
      </c>
      <c r="G26" s="7">
        <v>2310</v>
      </c>
      <c r="H26" s="7">
        <v>2201</v>
      </c>
      <c r="I26" s="7">
        <v>1850</v>
      </c>
      <c r="J26" s="7">
        <v>165</v>
      </c>
      <c r="K26" s="7">
        <v>90</v>
      </c>
      <c r="L26" s="7">
        <v>145</v>
      </c>
      <c r="M26" s="7">
        <v>25</v>
      </c>
      <c r="N26" s="7">
        <v>40</v>
      </c>
    </row>
    <row r="27" spans="1:14" x14ac:dyDescent="0.2">
      <c r="A27" s="7">
        <v>9320103</v>
      </c>
      <c r="B27" s="7">
        <v>1616</v>
      </c>
      <c r="C27" s="7">
        <v>1343</v>
      </c>
      <c r="D27" s="7">
        <v>959</v>
      </c>
      <c r="E27" s="7">
        <v>885</v>
      </c>
      <c r="F27" s="7">
        <v>0.79</v>
      </c>
      <c r="G27" s="7">
        <v>795</v>
      </c>
      <c r="H27" s="7">
        <v>884</v>
      </c>
      <c r="I27" s="7">
        <v>685</v>
      </c>
      <c r="J27" s="7">
        <v>45</v>
      </c>
      <c r="K27" s="7">
        <v>35</v>
      </c>
      <c r="L27" s="7">
        <v>20</v>
      </c>
      <c r="M27" s="7">
        <v>10</v>
      </c>
      <c r="N27" s="7">
        <v>0</v>
      </c>
    </row>
    <row r="28" spans="1:14" x14ac:dyDescent="0.2">
      <c r="A28" s="7">
        <v>9320104</v>
      </c>
      <c r="B28" s="7">
        <v>5110</v>
      </c>
      <c r="C28" s="7">
        <v>4743</v>
      </c>
      <c r="D28" s="7">
        <v>1789</v>
      </c>
      <c r="E28" s="7">
        <v>1735</v>
      </c>
      <c r="F28" s="7">
        <v>2.2400000000000002</v>
      </c>
      <c r="G28" s="7">
        <v>2575</v>
      </c>
      <c r="H28" s="7">
        <v>1738</v>
      </c>
      <c r="I28" s="7">
        <v>2315</v>
      </c>
      <c r="J28" s="7">
        <v>125</v>
      </c>
      <c r="K28" s="7">
        <v>40</v>
      </c>
      <c r="L28" s="7">
        <v>60</v>
      </c>
      <c r="M28" s="7">
        <v>10</v>
      </c>
      <c r="N28" s="7">
        <v>20</v>
      </c>
    </row>
    <row r="29" spans="1:14" x14ac:dyDescent="0.2">
      <c r="A29" s="7">
        <v>9320105</v>
      </c>
      <c r="B29" s="7">
        <v>4372</v>
      </c>
      <c r="C29" s="7">
        <v>4141</v>
      </c>
      <c r="D29" s="7">
        <v>1595</v>
      </c>
      <c r="E29" s="7">
        <v>1535</v>
      </c>
      <c r="F29" s="7">
        <v>2.2999999999999998</v>
      </c>
      <c r="G29" s="7">
        <v>2000</v>
      </c>
      <c r="H29" s="7">
        <v>1536</v>
      </c>
      <c r="I29" s="7">
        <v>1750</v>
      </c>
      <c r="J29" s="7">
        <v>135</v>
      </c>
      <c r="K29" s="7">
        <v>35</v>
      </c>
      <c r="L29" s="7">
        <v>40</v>
      </c>
      <c r="M29" s="7">
        <v>15</v>
      </c>
      <c r="N29" s="7">
        <v>30</v>
      </c>
    </row>
    <row r="30" spans="1:14" x14ac:dyDescent="0.2">
      <c r="A30" s="7">
        <v>9320106.0299999993</v>
      </c>
      <c r="B30" s="7">
        <v>178</v>
      </c>
      <c r="C30" s="7">
        <v>187</v>
      </c>
      <c r="D30" s="7">
        <v>64</v>
      </c>
      <c r="E30" s="7">
        <v>60</v>
      </c>
      <c r="F30" s="7">
        <v>2.57</v>
      </c>
      <c r="G30" s="7">
        <v>60</v>
      </c>
      <c r="H30" s="7">
        <v>59</v>
      </c>
      <c r="I30" s="7">
        <v>45</v>
      </c>
      <c r="J30" s="7">
        <v>10</v>
      </c>
      <c r="K30" s="7">
        <v>10</v>
      </c>
      <c r="L30" s="7">
        <v>0</v>
      </c>
      <c r="M30" s="7">
        <v>0</v>
      </c>
      <c r="N30" s="7">
        <v>0</v>
      </c>
    </row>
    <row r="31" spans="1:14" x14ac:dyDescent="0.2">
      <c r="A31" s="7">
        <v>9320106.0399999991</v>
      </c>
      <c r="B31" s="7">
        <v>4122</v>
      </c>
      <c r="C31" s="7">
        <v>3679</v>
      </c>
      <c r="D31" s="7">
        <v>1500</v>
      </c>
      <c r="E31" s="7">
        <v>1445</v>
      </c>
      <c r="F31" s="7">
        <v>2.29</v>
      </c>
      <c r="G31" s="7">
        <v>1995</v>
      </c>
      <c r="H31" s="7">
        <v>1445</v>
      </c>
      <c r="I31" s="7">
        <v>1780</v>
      </c>
      <c r="J31" s="7">
        <v>100</v>
      </c>
      <c r="K31" s="7">
        <v>30</v>
      </c>
      <c r="L31" s="7">
        <v>50</v>
      </c>
      <c r="M31" s="7">
        <v>0</v>
      </c>
      <c r="N31" s="7">
        <v>30</v>
      </c>
    </row>
    <row r="32" spans="1:14" x14ac:dyDescent="0.2">
      <c r="A32" s="7">
        <v>9320106.0500000007</v>
      </c>
      <c r="B32" s="7">
        <v>3528</v>
      </c>
      <c r="C32" s="7">
        <v>3241</v>
      </c>
      <c r="D32" s="7">
        <v>1465</v>
      </c>
      <c r="E32" s="7">
        <v>1370</v>
      </c>
      <c r="F32" s="7">
        <v>2.13</v>
      </c>
      <c r="G32" s="7">
        <v>1865</v>
      </c>
      <c r="H32" s="7">
        <v>1368</v>
      </c>
      <c r="I32" s="7">
        <v>1685</v>
      </c>
      <c r="J32" s="7">
        <v>70</v>
      </c>
      <c r="K32" s="7">
        <v>50</v>
      </c>
      <c r="L32" s="7">
        <v>20</v>
      </c>
      <c r="M32" s="7">
        <v>10</v>
      </c>
      <c r="N32" s="7">
        <v>30</v>
      </c>
    </row>
    <row r="33" spans="1:14" x14ac:dyDescent="0.2">
      <c r="A33" s="7">
        <v>9320106.0600000005</v>
      </c>
      <c r="B33" s="7">
        <v>3929</v>
      </c>
      <c r="C33" s="7">
        <v>3816</v>
      </c>
      <c r="D33" s="7">
        <v>1231</v>
      </c>
      <c r="E33" s="7">
        <v>1195</v>
      </c>
      <c r="F33" s="7">
        <v>35.130000000000003</v>
      </c>
      <c r="G33" s="7">
        <v>1885</v>
      </c>
      <c r="H33" s="7">
        <v>1191</v>
      </c>
      <c r="I33" s="7">
        <v>1665</v>
      </c>
      <c r="J33" s="7">
        <v>95</v>
      </c>
      <c r="K33" s="7">
        <v>55</v>
      </c>
      <c r="L33" s="7">
        <v>40</v>
      </c>
      <c r="M33" s="7">
        <v>10</v>
      </c>
      <c r="N33" s="7">
        <v>25</v>
      </c>
    </row>
    <row r="34" spans="1:14" x14ac:dyDescent="0.2">
      <c r="A34" s="7">
        <v>9320200</v>
      </c>
      <c r="B34" s="7">
        <v>3878</v>
      </c>
      <c r="C34" s="7">
        <v>3796</v>
      </c>
      <c r="D34" s="7">
        <v>1902</v>
      </c>
      <c r="E34" s="7">
        <v>1770</v>
      </c>
      <c r="F34" s="7">
        <v>4.0199999999999996</v>
      </c>
      <c r="G34" s="7">
        <v>1760</v>
      </c>
      <c r="H34" s="7">
        <v>1773</v>
      </c>
      <c r="I34" s="7">
        <v>1430</v>
      </c>
      <c r="J34" s="7">
        <v>105</v>
      </c>
      <c r="K34" s="7">
        <v>100</v>
      </c>
      <c r="L34" s="7">
        <v>85</v>
      </c>
      <c r="M34" s="7">
        <v>20</v>
      </c>
      <c r="N34" s="7">
        <v>25</v>
      </c>
    </row>
    <row r="35" spans="1:14" x14ac:dyDescent="0.2">
      <c r="A35" s="7">
        <v>9320201.0099999998</v>
      </c>
      <c r="B35" s="7">
        <v>4408</v>
      </c>
      <c r="C35" s="7">
        <v>4083</v>
      </c>
      <c r="D35" s="7">
        <v>1616</v>
      </c>
      <c r="E35" s="7">
        <v>1550</v>
      </c>
      <c r="F35" s="7">
        <v>1.82</v>
      </c>
      <c r="G35" s="7">
        <v>1990</v>
      </c>
      <c r="H35" s="7">
        <v>1551</v>
      </c>
      <c r="I35" s="7">
        <v>1725</v>
      </c>
      <c r="J35" s="7">
        <v>130</v>
      </c>
      <c r="K35" s="7">
        <v>70</v>
      </c>
      <c r="L35" s="7">
        <v>35</v>
      </c>
      <c r="M35" s="7">
        <v>10</v>
      </c>
      <c r="N35" s="7">
        <v>20</v>
      </c>
    </row>
    <row r="36" spans="1:14" x14ac:dyDescent="0.2">
      <c r="A36" s="7">
        <v>9320201.0199999996</v>
      </c>
      <c r="B36" s="7">
        <v>4453</v>
      </c>
      <c r="C36" s="7">
        <v>4418</v>
      </c>
      <c r="D36" s="7">
        <v>1519</v>
      </c>
      <c r="E36" s="7">
        <v>1490</v>
      </c>
      <c r="F36" s="7">
        <v>1.46</v>
      </c>
      <c r="G36" s="7">
        <v>2240</v>
      </c>
      <c r="H36" s="7">
        <v>1491</v>
      </c>
      <c r="I36" s="7">
        <v>1895</v>
      </c>
      <c r="J36" s="7">
        <v>180</v>
      </c>
      <c r="K36" s="7">
        <v>75</v>
      </c>
      <c r="L36" s="7">
        <v>50</v>
      </c>
      <c r="M36" s="7">
        <v>10</v>
      </c>
      <c r="N36" s="7">
        <v>35</v>
      </c>
    </row>
    <row r="37" spans="1:14" x14ac:dyDescent="0.2">
      <c r="A37" s="7">
        <v>9320202</v>
      </c>
      <c r="B37" s="7">
        <v>7689</v>
      </c>
      <c r="C37" s="7">
        <v>7348</v>
      </c>
      <c r="D37" s="7">
        <v>2662</v>
      </c>
      <c r="E37" s="7">
        <v>2580</v>
      </c>
      <c r="F37" s="7">
        <v>3.02</v>
      </c>
      <c r="G37" s="7">
        <v>3310</v>
      </c>
      <c r="H37" s="7">
        <v>2576</v>
      </c>
      <c r="I37" s="7">
        <v>2750</v>
      </c>
      <c r="J37" s="7">
        <v>325</v>
      </c>
      <c r="K37" s="7">
        <v>90</v>
      </c>
      <c r="L37" s="7">
        <v>100</v>
      </c>
      <c r="M37" s="7">
        <v>0</v>
      </c>
      <c r="N37" s="7">
        <v>45</v>
      </c>
    </row>
    <row r="38" spans="1:14" x14ac:dyDescent="0.2">
      <c r="A38" s="7">
        <v>9320203</v>
      </c>
      <c r="B38" s="7">
        <v>2769</v>
      </c>
      <c r="C38" s="7">
        <v>2757</v>
      </c>
      <c r="D38" s="7">
        <v>1085</v>
      </c>
      <c r="E38" s="7">
        <v>1020</v>
      </c>
      <c r="F38" s="7">
        <v>6.26</v>
      </c>
      <c r="G38" s="7">
        <v>1195</v>
      </c>
      <c r="H38" s="7">
        <v>1023</v>
      </c>
      <c r="I38" s="7">
        <v>1015</v>
      </c>
      <c r="J38" s="7">
        <v>115</v>
      </c>
      <c r="K38" s="7">
        <v>20</v>
      </c>
      <c r="L38" s="7">
        <v>30</v>
      </c>
      <c r="M38" s="7">
        <v>0</v>
      </c>
      <c r="N38" s="7">
        <v>15</v>
      </c>
    </row>
    <row r="39" spans="1:14" x14ac:dyDescent="0.2">
      <c r="A39" s="7">
        <v>9320204</v>
      </c>
      <c r="B39" s="7">
        <v>3106</v>
      </c>
      <c r="C39" s="7">
        <v>2880</v>
      </c>
      <c r="D39" s="7">
        <v>1180</v>
      </c>
      <c r="E39" s="7">
        <v>1125</v>
      </c>
      <c r="F39" s="7">
        <v>7.08</v>
      </c>
      <c r="G39" s="7">
        <v>1395</v>
      </c>
      <c r="H39" s="7">
        <v>1125</v>
      </c>
      <c r="I39" s="7">
        <v>1195</v>
      </c>
      <c r="J39" s="7">
        <v>70</v>
      </c>
      <c r="K39" s="7">
        <v>60</v>
      </c>
      <c r="L39" s="7">
        <v>35</v>
      </c>
      <c r="M39" s="7">
        <v>0</v>
      </c>
      <c r="N39" s="7">
        <v>25</v>
      </c>
    </row>
    <row r="40" spans="1:14" x14ac:dyDescent="0.2">
      <c r="A40" s="7">
        <v>9320205</v>
      </c>
      <c r="B40" s="7">
        <v>7593</v>
      </c>
      <c r="C40" s="7">
        <v>6585</v>
      </c>
      <c r="D40" s="7">
        <v>2231</v>
      </c>
      <c r="E40" s="7">
        <v>2130</v>
      </c>
      <c r="F40" s="7">
        <v>15.3</v>
      </c>
      <c r="G40" s="7">
        <v>3360</v>
      </c>
      <c r="H40" s="7">
        <v>2131</v>
      </c>
      <c r="I40" s="7">
        <v>2905</v>
      </c>
      <c r="J40" s="7">
        <v>265</v>
      </c>
      <c r="K40" s="7">
        <v>95</v>
      </c>
      <c r="L40" s="7">
        <v>45</v>
      </c>
      <c r="M40" s="7">
        <v>0</v>
      </c>
      <c r="N40" s="7">
        <v>50</v>
      </c>
    </row>
    <row r="41" spans="1:14" x14ac:dyDescent="0.2">
      <c r="A41" s="7">
        <v>9320206</v>
      </c>
      <c r="B41" s="7">
        <v>2913</v>
      </c>
      <c r="C41" s="7">
        <v>2763</v>
      </c>
      <c r="D41" s="7">
        <v>1200</v>
      </c>
      <c r="E41" s="7">
        <v>1155</v>
      </c>
      <c r="F41" s="7">
        <v>163.47</v>
      </c>
      <c r="G41" s="7">
        <v>1370</v>
      </c>
      <c r="H41" s="7">
        <v>1155</v>
      </c>
      <c r="I41" s="7">
        <v>1245</v>
      </c>
      <c r="J41" s="7">
        <v>65</v>
      </c>
      <c r="K41" s="7">
        <v>35</v>
      </c>
      <c r="L41" s="7">
        <v>20</v>
      </c>
      <c r="M41" s="7">
        <v>0</v>
      </c>
      <c r="N41" s="7">
        <v>15</v>
      </c>
    </row>
    <row r="42" spans="1:14" x14ac:dyDescent="0.2">
      <c r="A42" s="7">
        <v>9320207</v>
      </c>
      <c r="B42" s="7">
        <v>2024</v>
      </c>
      <c r="C42" s="7">
        <v>1796</v>
      </c>
      <c r="D42" s="7">
        <v>706</v>
      </c>
      <c r="E42" s="7">
        <v>675</v>
      </c>
      <c r="F42" s="7">
        <v>25.23</v>
      </c>
      <c r="G42" s="7">
        <v>1005</v>
      </c>
      <c r="H42" s="7">
        <v>675</v>
      </c>
      <c r="I42" s="7">
        <v>890</v>
      </c>
      <c r="J42" s="7">
        <v>45</v>
      </c>
      <c r="K42" s="7">
        <v>10</v>
      </c>
      <c r="L42" s="7">
        <v>35</v>
      </c>
      <c r="M42" s="7">
        <v>0</v>
      </c>
      <c r="N42" s="7">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6AD3-18F0-4B4D-AF85-C983DA311194}">
  <dimension ref="A1:N45"/>
  <sheetViews>
    <sheetView workbookViewId="0">
      <selection activeCell="C2" sqref="C2:C13"/>
    </sheetView>
  </sheetViews>
  <sheetFormatPr defaultColWidth="11.42578125" defaultRowHeight="15" x14ac:dyDescent="0.25"/>
  <sheetData>
    <row r="1" spans="1:14" x14ac:dyDescent="0.25">
      <c r="A1" s="7" t="s">
        <v>92</v>
      </c>
      <c r="B1" s="7" t="s">
        <v>202</v>
      </c>
      <c r="C1" s="7" t="s">
        <v>93</v>
      </c>
      <c r="D1" s="7" t="s">
        <v>95</v>
      </c>
      <c r="E1" s="7" t="s">
        <v>96</v>
      </c>
      <c r="F1" s="7" t="s">
        <v>97</v>
      </c>
      <c r="G1" s="7" t="s">
        <v>98</v>
      </c>
      <c r="H1" s="7" t="s">
        <v>99</v>
      </c>
      <c r="I1" s="7" t="s">
        <v>100</v>
      </c>
      <c r="J1" s="7" t="s">
        <v>101</v>
      </c>
      <c r="K1" s="7" t="s">
        <v>102</v>
      </c>
      <c r="L1" s="7" t="s">
        <v>9</v>
      </c>
      <c r="M1" s="7" t="s">
        <v>10</v>
      </c>
      <c r="N1" s="7" t="s">
        <v>11</v>
      </c>
    </row>
    <row r="2" spans="1:14" x14ac:dyDescent="0.25">
      <c r="A2" s="7">
        <v>9320000</v>
      </c>
      <c r="B2">
        <v>195726</v>
      </c>
      <c r="C2">
        <v>180518</v>
      </c>
      <c r="D2">
        <v>70648</v>
      </c>
      <c r="E2">
        <v>67613</v>
      </c>
      <c r="F2">
        <v>322.60000000000002</v>
      </c>
      <c r="G2">
        <v>606.72</v>
      </c>
      <c r="H2">
        <v>81760</v>
      </c>
      <c r="I2">
        <v>68710</v>
      </c>
      <c r="J2">
        <v>6525</v>
      </c>
      <c r="K2">
        <v>1945</v>
      </c>
      <c r="L2">
        <v>2780</v>
      </c>
      <c r="M2">
        <v>335</v>
      </c>
      <c r="N2">
        <v>1460</v>
      </c>
    </row>
    <row r="3" spans="1:14" x14ac:dyDescent="0.25">
      <c r="A3" t="s">
        <v>203</v>
      </c>
      <c r="B3">
        <v>3100</v>
      </c>
      <c r="C3">
        <v>3101</v>
      </c>
      <c r="D3">
        <v>723</v>
      </c>
      <c r="E3">
        <v>660</v>
      </c>
      <c r="F3">
        <v>117.5</v>
      </c>
      <c r="G3">
        <v>26.37</v>
      </c>
      <c r="H3">
        <v>965</v>
      </c>
      <c r="I3">
        <v>855</v>
      </c>
      <c r="J3">
        <v>45</v>
      </c>
      <c r="K3">
        <v>0</v>
      </c>
      <c r="L3">
        <v>40</v>
      </c>
      <c r="M3">
        <v>0</v>
      </c>
      <c r="N3">
        <v>25</v>
      </c>
    </row>
    <row r="4" spans="1:14" x14ac:dyDescent="0.25">
      <c r="A4" t="s">
        <v>204</v>
      </c>
      <c r="B4">
        <v>1226</v>
      </c>
      <c r="C4">
        <v>1163</v>
      </c>
      <c r="D4">
        <v>441</v>
      </c>
      <c r="E4">
        <v>423</v>
      </c>
      <c r="F4">
        <v>139.4</v>
      </c>
      <c r="G4">
        <v>8.8000000000000007</v>
      </c>
      <c r="H4">
        <v>515</v>
      </c>
      <c r="I4">
        <v>435</v>
      </c>
      <c r="J4">
        <v>30</v>
      </c>
      <c r="K4">
        <v>0</v>
      </c>
      <c r="L4">
        <v>30</v>
      </c>
      <c r="M4">
        <v>0</v>
      </c>
      <c r="N4">
        <v>25</v>
      </c>
    </row>
    <row r="5" spans="1:14" x14ac:dyDescent="0.25">
      <c r="A5" t="s">
        <v>205</v>
      </c>
      <c r="B5">
        <v>7963</v>
      </c>
      <c r="C5">
        <v>7248</v>
      </c>
      <c r="D5">
        <v>2790</v>
      </c>
      <c r="E5">
        <v>2643</v>
      </c>
      <c r="F5">
        <v>3674.3</v>
      </c>
      <c r="G5">
        <v>2.17</v>
      </c>
      <c r="H5">
        <v>3460</v>
      </c>
      <c r="I5">
        <v>2730</v>
      </c>
      <c r="J5">
        <v>335</v>
      </c>
      <c r="K5">
        <v>180</v>
      </c>
      <c r="L5">
        <v>130</v>
      </c>
      <c r="M5">
        <v>20</v>
      </c>
      <c r="N5">
        <v>65</v>
      </c>
    </row>
    <row r="6" spans="1:14" x14ac:dyDescent="0.25">
      <c r="A6" t="s">
        <v>206</v>
      </c>
      <c r="B6">
        <v>7591</v>
      </c>
      <c r="C6">
        <v>7061</v>
      </c>
      <c r="D6">
        <v>2373</v>
      </c>
      <c r="E6">
        <v>2216</v>
      </c>
      <c r="F6">
        <v>4004.5</v>
      </c>
      <c r="G6">
        <v>1.9</v>
      </c>
      <c r="H6">
        <v>3110</v>
      </c>
      <c r="I6">
        <v>2485</v>
      </c>
      <c r="J6">
        <v>280</v>
      </c>
      <c r="K6">
        <v>95</v>
      </c>
      <c r="L6">
        <v>140</v>
      </c>
      <c r="M6">
        <v>30</v>
      </c>
      <c r="N6">
        <v>95</v>
      </c>
    </row>
    <row r="7" spans="1:14" x14ac:dyDescent="0.25">
      <c r="A7" t="s">
        <v>207</v>
      </c>
      <c r="B7">
        <v>4019</v>
      </c>
      <c r="C7">
        <v>3715</v>
      </c>
      <c r="D7">
        <v>1557</v>
      </c>
      <c r="E7">
        <v>1459</v>
      </c>
      <c r="F7">
        <v>3179.1</v>
      </c>
      <c r="G7">
        <v>1.26</v>
      </c>
      <c r="H7">
        <v>1745</v>
      </c>
      <c r="I7">
        <v>1425</v>
      </c>
      <c r="J7">
        <v>110</v>
      </c>
      <c r="K7">
        <v>100</v>
      </c>
      <c r="L7">
        <v>80</v>
      </c>
      <c r="M7">
        <v>0</v>
      </c>
      <c r="N7">
        <v>25</v>
      </c>
    </row>
    <row r="8" spans="1:14" x14ac:dyDescent="0.25">
      <c r="A8" t="s">
        <v>208</v>
      </c>
      <c r="B8">
        <v>7528</v>
      </c>
      <c r="C8">
        <v>6801</v>
      </c>
      <c r="D8">
        <v>3512</v>
      </c>
      <c r="E8">
        <v>3358</v>
      </c>
      <c r="F8">
        <v>4556.3</v>
      </c>
      <c r="G8">
        <v>1.65</v>
      </c>
      <c r="H8">
        <v>2300</v>
      </c>
      <c r="I8">
        <v>1830</v>
      </c>
      <c r="J8">
        <v>225</v>
      </c>
      <c r="K8">
        <v>70</v>
      </c>
      <c r="L8">
        <v>125</v>
      </c>
      <c r="M8">
        <v>15</v>
      </c>
      <c r="N8">
        <v>40</v>
      </c>
    </row>
    <row r="9" spans="1:14" x14ac:dyDescent="0.25">
      <c r="A9" t="s">
        <v>209</v>
      </c>
      <c r="B9">
        <v>7354</v>
      </c>
      <c r="C9">
        <v>5710</v>
      </c>
      <c r="D9">
        <v>3743</v>
      </c>
      <c r="E9">
        <v>3599</v>
      </c>
      <c r="F9">
        <v>3312.5</v>
      </c>
      <c r="G9">
        <v>2.2200000000000002</v>
      </c>
      <c r="H9">
        <v>2860</v>
      </c>
      <c r="I9">
        <v>2295</v>
      </c>
      <c r="J9">
        <v>195</v>
      </c>
      <c r="K9">
        <v>110</v>
      </c>
      <c r="L9">
        <v>205</v>
      </c>
      <c r="M9">
        <v>15</v>
      </c>
      <c r="N9">
        <v>40</v>
      </c>
    </row>
    <row r="10" spans="1:14" x14ac:dyDescent="0.25">
      <c r="A10" t="s">
        <v>210</v>
      </c>
      <c r="B10">
        <v>4143</v>
      </c>
      <c r="C10">
        <v>4123</v>
      </c>
      <c r="D10">
        <v>2110</v>
      </c>
      <c r="E10">
        <v>2034</v>
      </c>
      <c r="F10">
        <v>6128.7</v>
      </c>
      <c r="G10">
        <v>0.68</v>
      </c>
      <c r="H10">
        <v>1590</v>
      </c>
      <c r="I10">
        <v>1235</v>
      </c>
      <c r="J10">
        <v>190</v>
      </c>
      <c r="K10">
        <v>35</v>
      </c>
      <c r="L10">
        <v>80</v>
      </c>
      <c r="M10">
        <v>15</v>
      </c>
      <c r="N10">
        <v>35</v>
      </c>
    </row>
    <row r="11" spans="1:14" x14ac:dyDescent="0.25">
      <c r="A11" t="s">
        <v>211</v>
      </c>
      <c r="B11">
        <v>5731</v>
      </c>
      <c r="C11">
        <v>5436</v>
      </c>
      <c r="D11">
        <v>3098</v>
      </c>
      <c r="E11">
        <v>3019</v>
      </c>
      <c r="F11">
        <v>6602.5</v>
      </c>
      <c r="G11">
        <v>0.87</v>
      </c>
      <c r="H11">
        <v>1915</v>
      </c>
      <c r="I11">
        <v>1565</v>
      </c>
      <c r="J11">
        <v>130</v>
      </c>
      <c r="K11">
        <v>60</v>
      </c>
      <c r="L11">
        <v>105</v>
      </c>
      <c r="M11">
        <v>15</v>
      </c>
      <c r="N11">
        <v>50</v>
      </c>
    </row>
    <row r="12" spans="1:14" x14ac:dyDescent="0.25">
      <c r="A12" t="s">
        <v>212</v>
      </c>
      <c r="B12">
        <v>6406</v>
      </c>
      <c r="C12">
        <v>5326</v>
      </c>
      <c r="D12">
        <v>1842</v>
      </c>
      <c r="E12">
        <v>1759</v>
      </c>
      <c r="F12">
        <v>2726.2</v>
      </c>
      <c r="G12">
        <v>2.35</v>
      </c>
      <c r="H12">
        <v>2860</v>
      </c>
      <c r="I12">
        <v>2280</v>
      </c>
      <c r="J12">
        <v>370</v>
      </c>
      <c r="K12">
        <v>80</v>
      </c>
      <c r="L12">
        <v>85</v>
      </c>
      <c r="M12">
        <v>0</v>
      </c>
      <c r="N12">
        <v>45</v>
      </c>
    </row>
    <row r="13" spans="1:14" x14ac:dyDescent="0.25">
      <c r="A13" t="s">
        <v>213</v>
      </c>
      <c r="B13">
        <v>6748</v>
      </c>
      <c r="C13">
        <v>6783</v>
      </c>
      <c r="D13">
        <v>1852</v>
      </c>
      <c r="E13">
        <v>1736</v>
      </c>
      <c r="F13">
        <v>3392.7</v>
      </c>
      <c r="G13">
        <v>1.99</v>
      </c>
      <c r="H13">
        <v>2850</v>
      </c>
      <c r="I13">
        <v>2280</v>
      </c>
      <c r="J13">
        <v>365</v>
      </c>
      <c r="K13">
        <v>130</v>
      </c>
      <c r="L13">
        <v>30</v>
      </c>
      <c r="M13">
        <v>0</v>
      </c>
      <c r="N13">
        <v>40</v>
      </c>
    </row>
    <row r="14" spans="1:14" x14ac:dyDescent="0.25">
      <c r="A14" t="s">
        <v>214</v>
      </c>
      <c r="B14">
        <v>4818</v>
      </c>
      <c r="C14">
        <v>4837</v>
      </c>
      <c r="D14">
        <v>1424</v>
      </c>
      <c r="E14">
        <v>1326</v>
      </c>
      <c r="F14">
        <v>4500.7</v>
      </c>
      <c r="G14">
        <v>1.07</v>
      </c>
      <c r="H14">
        <v>2020</v>
      </c>
      <c r="I14">
        <v>1630</v>
      </c>
      <c r="J14">
        <v>195</v>
      </c>
      <c r="K14">
        <v>100</v>
      </c>
      <c r="L14">
        <v>55</v>
      </c>
      <c r="M14">
        <v>10</v>
      </c>
      <c r="N14">
        <v>25</v>
      </c>
    </row>
    <row r="15" spans="1:14" x14ac:dyDescent="0.25">
      <c r="A15" t="s">
        <v>215</v>
      </c>
      <c r="B15">
        <v>3466</v>
      </c>
      <c r="C15">
        <v>3130</v>
      </c>
      <c r="D15">
        <v>1073</v>
      </c>
      <c r="E15">
        <v>1023</v>
      </c>
      <c r="F15">
        <v>3843</v>
      </c>
      <c r="G15">
        <v>0.9</v>
      </c>
      <c r="H15">
        <v>1700</v>
      </c>
      <c r="I15">
        <v>1380</v>
      </c>
      <c r="J15">
        <v>205</v>
      </c>
      <c r="K15">
        <v>55</v>
      </c>
      <c r="L15">
        <v>45</v>
      </c>
      <c r="M15">
        <v>0</v>
      </c>
      <c r="N15">
        <v>15</v>
      </c>
    </row>
    <row r="16" spans="1:14" x14ac:dyDescent="0.25">
      <c r="A16" t="s">
        <v>216</v>
      </c>
      <c r="B16">
        <v>7146</v>
      </c>
      <c r="C16">
        <v>7335</v>
      </c>
      <c r="D16">
        <v>2047</v>
      </c>
      <c r="E16">
        <v>1948</v>
      </c>
      <c r="F16">
        <v>2878</v>
      </c>
      <c r="G16">
        <v>2.48</v>
      </c>
      <c r="H16">
        <v>3105</v>
      </c>
      <c r="I16">
        <v>2600</v>
      </c>
      <c r="J16">
        <v>360</v>
      </c>
      <c r="K16">
        <v>40</v>
      </c>
      <c r="L16">
        <v>40</v>
      </c>
      <c r="M16">
        <v>0</v>
      </c>
      <c r="N16">
        <v>60</v>
      </c>
    </row>
    <row r="17" spans="1:14" x14ac:dyDescent="0.25">
      <c r="A17" t="s">
        <v>217</v>
      </c>
      <c r="B17">
        <v>5932</v>
      </c>
      <c r="C17">
        <v>5782</v>
      </c>
      <c r="D17">
        <v>2002</v>
      </c>
      <c r="E17">
        <v>1942</v>
      </c>
      <c r="F17">
        <v>1299.3</v>
      </c>
      <c r="G17">
        <v>4.57</v>
      </c>
      <c r="H17">
        <v>2570</v>
      </c>
      <c r="I17">
        <v>2135</v>
      </c>
      <c r="J17">
        <v>220</v>
      </c>
      <c r="K17">
        <v>75</v>
      </c>
      <c r="L17">
        <v>75</v>
      </c>
      <c r="M17">
        <v>0</v>
      </c>
      <c r="N17">
        <v>60</v>
      </c>
    </row>
    <row r="18" spans="1:14" x14ac:dyDescent="0.25">
      <c r="A18" t="s">
        <v>218</v>
      </c>
      <c r="B18">
        <v>38</v>
      </c>
      <c r="C18">
        <v>35</v>
      </c>
      <c r="D18">
        <v>17</v>
      </c>
      <c r="E18">
        <v>16</v>
      </c>
      <c r="F18">
        <v>26.1</v>
      </c>
      <c r="G18">
        <v>1.45</v>
      </c>
      <c r="H18" t="s">
        <v>219</v>
      </c>
      <c r="I18" t="s">
        <v>219</v>
      </c>
      <c r="J18" t="s">
        <v>219</v>
      </c>
      <c r="K18" t="s">
        <v>219</v>
      </c>
      <c r="L18" t="s">
        <v>219</v>
      </c>
      <c r="M18" t="s">
        <v>219</v>
      </c>
      <c r="N18" t="s">
        <v>219</v>
      </c>
    </row>
    <row r="19" spans="1:14" x14ac:dyDescent="0.25">
      <c r="A19" t="s">
        <v>220</v>
      </c>
      <c r="B19">
        <v>7362</v>
      </c>
      <c r="C19">
        <v>6938</v>
      </c>
      <c r="D19">
        <v>2515</v>
      </c>
      <c r="E19">
        <v>2462</v>
      </c>
      <c r="F19">
        <v>1541</v>
      </c>
      <c r="G19">
        <v>4.78</v>
      </c>
      <c r="H19">
        <v>3280</v>
      </c>
      <c r="I19">
        <v>2840</v>
      </c>
      <c r="J19">
        <v>245</v>
      </c>
      <c r="K19">
        <v>25</v>
      </c>
      <c r="L19">
        <v>70</v>
      </c>
      <c r="M19">
        <v>20</v>
      </c>
      <c r="N19">
        <v>75</v>
      </c>
    </row>
    <row r="20" spans="1:14" x14ac:dyDescent="0.25">
      <c r="A20" t="s">
        <v>221</v>
      </c>
      <c r="B20">
        <v>5637</v>
      </c>
      <c r="C20">
        <v>5607</v>
      </c>
      <c r="D20">
        <v>1834</v>
      </c>
      <c r="E20">
        <v>1737</v>
      </c>
      <c r="F20">
        <v>2490.9</v>
      </c>
      <c r="G20">
        <v>2.2599999999999998</v>
      </c>
      <c r="H20">
        <v>2555</v>
      </c>
      <c r="I20">
        <v>2285</v>
      </c>
      <c r="J20">
        <v>135</v>
      </c>
      <c r="K20">
        <v>15</v>
      </c>
      <c r="L20">
        <v>65</v>
      </c>
      <c r="M20">
        <v>15</v>
      </c>
      <c r="N20">
        <v>40</v>
      </c>
    </row>
    <row r="21" spans="1:14" x14ac:dyDescent="0.25">
      <c r="A21" t="s">
        <v>222</v>
      </c>
      <c r="B21">
        <v>4489</v>
      </c>
      <c r="C21">
        <v>4445</v>
      </c>
      <c r="D21">
        <v>1506</v>
      </c>
      <c r="E21">
        <v>1445</v>
      </c>
      <c r="F21">
        <v>1653.1</v>
      </c>
      <c r="G21">
        <v>2.72</v>
      </c>
      <c r="H21">
        <v>1975</v>
      </c>
      <c r="I21">
        <v>1730</v>
      </c>
      <c r="J21">
        <v>120</v>
      </c>
      <c r="K21">
        <v>25</v>
      </c>
      <c r="L21">
        <v>50</v>
      </c>
      <c r="M21">
        <v>0</v>
      </c>
      <c r="N21">
        <v>50</v>
      </c>
    </row>
    <row r="22" spans="1:14" x14ac:dyDescent="0.25">
      <c r="A22" t="s">
        <v>223</v>
      </c>
      <c r="B22">
        <v>119</v>
      </c>
      <c r="C22">
        <v>110</v>
      </c>
      <c r="D22">
        <v>41</v>
      </c>
      <c r="E22">
        <v>41</v>
      </c>
      <c r="F22">
        <v>87.6</v>
      </c>
      <c r="G22">
        <v>1.36</v>
      </c>
      <c r="H22">
        <v>55</v>
      </c>
      <c r="I22">
        <v>50</v>
      </c>
      <c r="J22">
        <v>0</v>
      </c>
      <c r="K22">
        <v>0</v>
      </c>
      <c r="L22">
        <v>0</v>
      </c>
      <c r="M22">
        <v>0</v>
      </c>
      <c r="N22">
        <v>0</v>
      </c>
    </row>
    <row r="23" spans="1:14" x14ac:dyDescent="0.25">
      <c r="A23" t="s">
        <v>224</v>
      </c>
      <c r="B23">
        <v>3518</v>
      </c>
      <c r="C23">
        <v>3038</v>
      </c>
      <c r="D23">
        <v>1127</v>
      </c>
      <c r="E23">
        <v>1080</v>
      </c>
      <c r="F23">
        <v>62.9</v>
      </c>
      <c r="G23">
        <v>55.94</v>
      </c>
      <c r="H23">
        <v>1430</v>
      </c>
      <c r="I23">
        <v>1225</v>
      </c>
      <c r="J23">
        <v>100</v>
      </c>
      <c r="K23">
        <v>0</v>
      </c>
      <c r="L23">
        <v>80</v>
      </c>
      <c r="M23">
        <v>0</v>
      </c>
      <c r="N23">
        <v>25</v>
      </c>
    </row>
    <row r="24" spans="1:14" x14ac:dyDescent="0.25">
      <c r="A24" t="s">
        <v>225</v>
      </c>
      <c r="B24">
        <v>6771</v>
      </c>
      <c r="C24">
        <v>6453</v>
      </c>
      <c r="D24">
        <v>2118</v>
      </c>
      <c r="E24">
        <v>2037</v>
      </c>
      <c r="F24">
        <v>81.599999999999994</v>
      </c>
      <c r="G24">
        <v>83.03</v>
      </c>
      <c r="H24">
        <v>2520</v>
      </c>
      <c r="I24">
        <v>2200</v>
      </c>
      <c r="J24">
        <v>140</v>
      </c>
      <c r="K24">
        <v>15</v>
      </c>
      <c r="L24">
        <v>80</v>
      </c>
      <c r="M24">
        <v>10</v>
      </c>
      <c r="N24">
        <v>75</v>
      </c>
    </row>
    <row r="25" spans="1:14" x14ac:dyDescent="0.25">
      <c r="A25" t="s">
        <v>226</v>
      </c>
      <c r="B25">
        <v>5135</v>
      </c>
      <c r="C25">
        <v>4056</v>
      </c>
      <c r="D25">
        <v>1496</v>
      </c>
      <c r="E25">
        <v>1397</v>
      </c>
      <c r="F25">
        <v>340.4</v>
      </c>
      <c r="G25">
        <v>15.09</v>
      </c>
      <c r="H25">
        <v>2305</v>
      </c>
      <c r="I25">
        <v>1980</v>
      </c>
      <c r="J25">
        <v>180</v>
      </c>
      <c r="K25">
        <v>40</v>
      </c>
      <c r="L25">
        <v>70</v>
      </c>
      <c r="M25">
        <v>20</v>
      </c>
      <c r="N25">
        <v>25</v>
      </c>
    </row>
    <row r="26" spans="1:14" x14ac:dyDescent="0.25">
      <c r="A26" t="s">
        <v>227</v>
      </c>
      <c r="B26">
        <v>3403</v>
      </c>
      <c r="C26">
        <v>3244</v>
      </c>
      <c r="D26">
        <v>1086</v>
      </c>
      <c r="E26">
        <v>1028</v>
      </c>
      <c r="F26">
        <v>35.799999999999997</v>
      </c>
      <c r="G26">
        <v>95.19</v>
      </c>
      <c r="H26">
        <v>1360</v>
      </c>
      <c r="I26">
        <v>1110</v>
      </c>
      <c r="J26">
        <v>80</v>
      </c>
      <c r="K26">
        <v>0</v>
      </c>
      <c r="L26">
        <v>145</v>
      </c>
      <c r="M26">
        <v>0</v>
      </c>
      <c r="N26">
        <v>25</v>
      </c>
    </row>
    <row r="27" spans="1:14" x14ac:dyDescent="0.25">
      <c r="A27" t="s">
        <v>228</v>
      </c>
      <c r="B27">
        <v>2879</v>
      </c>
      <c r="C27">
        <v>2611</v>
      </c>
      <c r="D27">
        <v>1363</v>
      </c>
      <c r="E27">
        <v>1305</v>
      </c>
      <c r="F27">
        <v>363.7</v>
      </c>
      <c r="G27">
        <v>7.91</v>
      </c>
      <c r="H27">
        <v>1295</v>
      </c>
      <c r="I27">
        <v>1095</v>
      </c>
      <c r="J27">
        <v>105</v>
      </c>
      <c r="K27">
        <v>25</v>
      </c>
      <c r="L27">
        <v>60</v>
      </c>
      <c r="M27">
        <v>0</v>
      </c>
      <c r="N27">
        <v>10</v>
      </c>
    </row>
    <row r="28" spans="1:14" x14ac:dyDescent="0.25">
      <c r="A28" t="s">
        <v>229</v>
      </c>
      <c r="B28">
        <v>5388</v>
      </c>
      <c r="C28">
        <v>4722</v>
      </c>
      <c r="D28">
        <v>2512</v>
      </c>
      <c r="E28">
        <v>2417</v>
      </c>
      <c r="F28">
        <v>4092</v>
      </c>
      <c r="G28">
        <v>1.32</v>
      </c>
      <c r="H28">
        <v>2370</v>
      </c>
      <c r="I28">
        <v>1950</v>
      </c>
      <c r="J28">
        <v>160</v>
      </c>
      <c r="K28">
        <v>70</v>
      </c>
      <c r="L28">
        <v>135</v>
      </c>
      <c r="M28">
        <v>10</v>
      </c>
      <c r="N28">
        <v>40</v>
      </c>
    </row>
    <row r="29" spans="1:14" x14ac:dyDescent="0.25">
      <c r="A29" t="s">
        <v>230</v>
      </c>
      <c r="B29">
        <v>1988</v>
      </c>
      <c r="C29">
        <v>1641</v>
      </c>
      <c r="D29">
        <v>1110</v>
      </c>
      <c r="E29">
        <v>1058</v>
      </c>
      <c r="F29">
        <v>2320</v>
      </c>
      <c r="G29">
        <v>0.86</v>
      </c>
      <c r="H29">
        <v>925</v>
      </c>
      <c r="I29">
        <v>700</v>
      </c>
      <c r="J29">
        <v>80</v>
      </c>
      <c r="K29">
        <v>40</v>
      </c>
      <c r="L29">
        <v>55</v>
      </c>
      <c r="M29">
        <v>10</v>
      </c>
      <c r="N29">
        <v>40</v>
      </c>
    </row>
    <row r="30" spans="1:14" x14ac:dyDescent="0.25">
      <c r="A30" t="s">
        <v>231</v>
      </c>
      <c r="B30">
        <v>5341</v>
      </c>
      <c r="C30">
        <v>5110</v>
      </c>
      <c r="D30">
        <v>1904</v>
      </c>
      <c r="E30">
        <v>1840</v>
      </c>
      <c r="F30">
        <v>2395.8000000000002</v>
      </c>
      <c r="G30">
        <v>2.23</v>
      </c>
      <c r="H30">
        <v>2605</v>
      </c>
      <c r="I30">
        <v>2220</v>
      </c>
      <c r="J30">
        <v>165</v>
      </c>
      <c r="K30">
        <v>35</v>
      </c>
      <c r="L30">
        <v>110</v>
      </c>
      <c r="M30">
        <v>25</v>
      </c>
      <c r="N30">
        <v>45</v>
      </c>
    </row>
    <row r="31" spans="1:14" x14ac:dyDescent="0.25">
      <c r="A31" t="s">
        <v>232</v>
      </c>
      <c r="B31">
        <v>4527</v>
      </c>
      <c r="C31">
        <v>4372</v>
      </c>
      <c r="D31">
        <v>1596</v>
      </c>
      <c r="E31">
        <v>1525</v>
      </c>
      <c r="F31">
        <v>1967.9</v>
      </c>
      <c r="G31">
        <v>2.2999999999999998</v>
      </c>
      <c r="H31">
        <v>1790</v>
      </c>
      <c r="I31">
        <v>1585</v>
      </c>
      <c r="J31">
        <v>100</v>
      </c>
      <c r="K31">
        <v>40</v>
      </c>
      <c r="L31">
        <v>35</v>
      </c>
      <c r="M31">
        <v>10</v>
      </c>
      <c r="N31">
        <v>25</v>
      </c>
    </row>
    <row r="32" spans="1:14" x14ac:dyDescent="0.25">
      <c r="A32" t="s">
        <v>233</v>
      </c>
      <c r="B32">
        <v>232</v>
      </c>
      <c r="C32">
        <v>178</v>
      </c>
      <c r="D32">
        <v>79</v>
      </c>
      <c r="E32">
        <v>74</v>
      </c>
      <c r="F32">
        <v>90.5</v>
      </c>
      <c r="G32">
        <v>2.56</v>
      </c>
      <c r="H32">
        <v>75</v>
      </c>
      <c r="I32">
        <v>65</v>
      </c>
      <c r="J32">
        <v>15</v>
      </c>
      <c r="K32">
        <v>0</v>
      </c>
      <c r="L32">
        <v>0</v>
      </c>
      <c r="M32">
        <v>0</v>
      </c>
      <c r="N32">
        <v>0</v>
      </c>
    </row>
    <row r="33" spans="1:14" x14ac:dyDescent="0.25">
      <c r="A33" t="s">
        <v>234</v>
      </c>
      <c r="B33">
        <v>4704</v>
      </c>
      <c r="C33">
        <v>4122</v>
      </c>
      <c r="D33">
        <v>1695</v>
      </c>
      <c r="E33">
        <v>1624</v>
      </c>
      <c r="F33">
        <v>1646.7</v>
      </c>
      <c r="G33">
        <v>2.86</v>
      </c>
      <c r="H33">
        <v>2145</v>
      </c>
      <c r="I33">
        <v>1900</v>
      </c>
      <c r="J33">
        <v>130</v>
      </c>
      <c r="K33">
        <v>0</v>
      </c>
      <c r="L33">
        <v>45</v>
      </c>
      <c r="M33">
        <v>20</v>
      </c>
      <c r="N33">
        <v>45</v>
      </c>
    </row>
    <row r="34" spans="1:14" x14ac:dyDescent="0.25">
      <c r="A34" t="s">
        <v>235</v>
      </c>
      <c r="B34">
        <v>4189</v>
      </c>
      <c r="C34">
        <v>3528</v>
      </c>
      <c r="D34">
        <v>1662</v>
      </c>
      <c r="E34">
        <v>1617</v>
      </c>
      <c r="F34">
        <v>1964.2</v>
      </c>
      <c r="G34">
        <v>2.13</v>
      </c>
      <c r="H34">
        <v>1890</v>
      </c>
      <c r="I34">
        <v>1685</v>
      </c>
      <c r="J34">
        <v>90</v>
      </c>
      <c r="K34">
        <v>40</v>
      </c>
      <c r="L34">
        <v>45</v>
      </c>
      <c r="M34">
        <v>0</v>
      </c>
      <c r="N34">
        <v>30</v>
      </c>
    </row>
    <row r="35" spans="1:14" x14ac:dyDescent="0.25">
      <c r="A35" t="s">
        <v>236</v>
      </c>
      <c r="B35">
        <v>4984</v>
      </c>
      <c r="C35">
        <v>3924</v>
      </c>
      <c r="D35">
        <v>1531</v>
      </c>
      <c r="E35">
        <v>1501</v>
      </c>
      <c r="F35">
        <v>138.5</v>
      </c>
      <c r="G35">
        <v>36</v>
      </c>
      <c r="H35">
        <v>2160</v>
      </c>
      <c r="I35">
        <v>1915</v>
      </c>
      <c r="J35">
        <v>140</v>
      </c>
      <c r="K35">
        <v>20</v>
      </c>
      <c r="L35">
        <v>40</v>
      </c>
      <c r="M35">
        <v>20</v>
      </c>
      <c r="N35">
        <v>30</v>
      </c>
    </row>
    <row r="36" spans="1:14" x14ac:dyDescent="0.25">
      <c r="A36" t="s">
        <v>237</v>
      </c>
      <c r="B36">
        <v>3919</v>
      </c>
      <c r="C36">
        <v>3878</v>
      </c>
      <c r="D36">
        <v>1861</v>
      </c>
      <c r="E36">
        <v>1772</v>
      </c>
      <c r="F36">
        <v>973.8</v>
      </c>
      <c r="G36">
        <v>4.0199999999999996</v>
      </c>
      <c r="H36">
        <v>1460</v>
      </c>
      <c r="I36">
        <v>1185</v>
      </c>
      <c r="J36">
        <v>115</v>
      </c>
      <c r="K36">
        <v>70</v>
      </c>
      <c r="L36">
        <v>65</v>
      </c>
      <c r="M36">
        <v>0</v>
      </c>
      <c r="N36">
        <v>30</v>
      </c>
    </row>
    <row r="37" spans="1:14" x14ac:dyDescent="0.25">
      <c r="A37" t="s">
        <v>238</v>
      </c>
      <c r="B37">
        <v>4823</v>
      </c>
      <c r="C37">
        <v>4408</v>
      </c>
      <c r="D37">
        <v>1770</v>
      </c>
      <c r="E37">
        <v>1666</v>
      </c>
      <c r="F37">
        <v>2650.3</v>
      </c>
      <c r="G37">
        <v>1.82</v>
      </c>
      <c r="H37">
        <v>2195</v>
      </c>
      <c r="I37">
        <v>1855</v>
      </c>
      <c r="J37">
        <v>205</v>
      </c>
      <c r="K37">
        <v>50</v>
      </c>
      <c r="L37">
        <v>35</v>
      </c>
      <c r="M37">
        <v>10</v>
      </c>
      <c r="N37">
        <v>45</v>
      </c>
    </row>
    <row r="38" spans="1:14" x14ac:dyDescent="0.25">
      <c r="A38" t="s">
        <v>239</v>
      </c>
      <c r="B38">
        <v>4462</v>
      </c>
      <c r="C38">
        <v>4453</v>
      </c>
      <c r="D38">
        <v>1523</v>
      </c>
      <c r="E38">
        <v>1432</v>
      </c>
      <c r="F38">
        <v>3067.9</v>
      </c>
      <c r="G38">
        <v>1.45</v>
      </c>
      <c r="H38">
        <v>1965</v>
      </c>
      <c r="I38">
        <v>1725</v>
      </c>
      <c r="J38">
        <v>100</v>
      </c>
      <c r="K38">
        <v>30</v>
      </c>
      <c r="L38">
        <v>70</v>
      </c>
      <c r="M38">
        <v>0</v>
      </c>
      <c r="N38">
        <v>45</v>
      </c>
    </row>
    <row r="39" spans="1:14" x14ac:dyDescent="0.25">
      <c r="A39" t="s">
        <v>240</v>
      </c>
      <c r="B39">
        <v>7926</v>
      </c>
      <c r="C39">
        <v>7689</v>
      </c>
      <c r="D39">
        <v>2840</v>
      </c>
      <c r="E39">
        <v>2745</v>
      </c>
      <c r="F39">
        <v>2625.5</v>
      </c>
      <c r="G39">
        <v>3.02</v>
      </c>
      <c r="H39">
        <v>3225</v>
      </c>
      <c r="I39">
        <v>2790</v>
      </c>
      <c r="J39">
        <v>210</v>
      </c>
      <c r="K39">
        <v>90</v>
      </c>
      <c r="L39">
        <v>100</v>
      </c>
      <c r="M39">
        <v>0</v>
      </c>
      <c r="N39">
        <v>30</v>
      </c>
    </row>
    <row r="40" spans="1:14" x14ac:dyDescent="0.25">
      <c r="A40" t="s">
        <v>241</v>
      </c>
      <c r="B40">
        <v>3070</v>
      </c>
      <c r="C40">
        <v>2769</v>
      </c>
      <c r="D40">
        <v>1087</v>
      </c>
      <c r="E40">
        <v>1035</v>
      </c>
      <c r="F40">
        <v>491.3</v>
      </c>
      <c r="G40">
        <v>6.25</v>
      </c>
      <c r="H40">
        <v>1395</v>
      </c>
      <c r="I40">
        <v>1100</v>
      </c>
      <c r="J40">
        <v>150</v>
      </c>
      <c r="K40">
        <v>35</v>
      </c>
      <c r="L40">
        <v>80</v>
      </c>
      <c r="M40">
        <v>0</v>
      </c>
      <c r="N40">
        <v>25</v>
      </c>
    </row>
    <row r="41" spans="1:14" x14ac:dyDescent="0.25">
      <c r="A41" t="s">
        <v>242</v>
      </c>
      <c r="B41">
        <v>3787</v>
      </c>
      <c r="C41">
        <v>3106</v>
      </c>
      <c r="D41">
        <v>1308</v>
      </c>
      <c r="E41">
        <v>1275</v>
      </c>
      <c r="F41">
        <v>536</v>
      </c>
      <c r="G41">
        <v>7.07</v>
      </c>
      <c r="H41">
        <v>1570</v>
      </c>
      <c r="I41">
        <v>1400</v>
      </c>
      <c r="J41">
        <v>115</v>
      </c>
      <c r="K41">
        <v>30</v>
      </c>
      <c r="L41">
        <v>0</v>
      </c>
      <c r="M41">
        <v>0</v>
      </c>
      <c r="N41">
        <v>20</v>
      </c>
    </row>
    <row r="42" spans="1:14" x14ac:dyDescent="0.25">
      <c r="A42" t="s">
        <v>243</v>
      </c>
      <c r="B42">
        <v>8648</v>
      </c>
      <c r="C42">
        <v>7593</v>
      </c>
      <c r="D42">
        <v>2478</v>
      </c>
      <c r="E42">
        <v>2415</v>
      </c>
      <c r="F42">
        <v>565.79999999999995</v>
      </c>
      <c r="G42">
        <v>15.29</v>
      </c>
      <c r="H42">
        <v>3470</v>
      </c>
      <c r="I42">
        <v>3020</v>
      </c>
      <c r="J42">
        <v>260</v>
      </c>
      <c r="K42">
        <v>65</v>
      </c>
      <c r="L42">
        <v>40</v>
      </c>
      <c r="M42">
        <v>0</v>
      </c>
      <c r="N42">
        <v>80</v>
      </c>
    </row>
    <row r="43" spans="1:14" x14ac:dyDescent="0.25">
      <c r="A43" t="s">
        <v>244</v>
      </c>
      <c r="B43">
        <v>2830</v>
      </c>
      <c r="C43">
        <v>2634</v>
      </c>
      <c r="D43">
        <v>1087</v>
      </c>
      <c r="E43">
        <v>1050</v>
      </c>
      <c r="F43">
        <v>17.399999999999999</v>
      </c>
      <c r="G43">
        <v>162.85</v>
      </c>
      <c r="H43">
        <v>1215</v>
      </c>
      <c r="I43">
        <v>1075</v>
      </c>
      <c r="J43">
        <v>60</v>
      </c>
      <c r="K43">
        <v>25</v>
      </c>
      <c r="L43">
        <v>45</v>
      </c>
      <c r="M43">
        <v>0</v>
      </c>
      <c r="N43">
        <v>10</v>
      </c>
    </row>
    <row r="44" spans="1:14" x14ac:dyDescent="0.25">
      <c r="A44" t="s">
        <v>245</v>
      </c>
      <c r="B44">
        <v>332</v>
      </c>
      <c r="C44">
        <v>279</v>
      </c>
      <c r="D44">
        <v>168</v>
      </c>
      <c r="E44">
        <v>166</v>
      </c>
      <c r="F44">
        <v>691.8</v>
      </c>
      <c r="G44">
        <v>0.48</v>
      </c>
      <c r="H44">
        <v>120</v>
      </c>
      <c r="I44">
        <v>105</v>
      </c>
      <c r="J44">
        <v>10</v>
      </c>
      <c r="K44">
        <v>0</v>
      </c>
      <c r="L44">
        <v>0</v>
      </c>
      <c r="M44">
        <v>0</v>
      </c>
      <c r="N44">
        <v>0</v>
      </c>
    </row>
    <row r="45" spans="1:14" x14ac:dyDescent="0.25">
      <c r="A45" t="s">
        <v>246</v>
      </c>
      <c r="B45">
        <v>2054</v>
      </c>
      <c r="C45">
        <v>2024</v>
      </c>
      <c r="D45">
        <v>747</v>
      </c>
      <c r="E45">
        <v>708</v>
      </c>
      <c r="F45">
        <v>81.5</v>
      </c>
      <c r="G45">
        <v>25.22</v>
      </c>
      <c r="H45">
        <v>820</v>
      </c>
      <c r="I45">
        <v>750</v>
      </c>
      <c r="J45">
        <v>50</v>
      </c>
      <c r="K45">
        <v>0</v>
      </c>
      <c r="L45">
        <v>10</v>
      </c>
      <c r="M45">
        <v>0</v>
      </c>
      <c r="N45">
        <v>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L82"/>
  <sheetViews>
    <sheetView zoomScale="110" zoomScaleNormal="110" workbookViewId="0">
      <pane ySplit="1" topLeftCell="A2" activePane="bottomLeft" state="frozen"/>
      <selection pane="bottomLeft" activeCell="E10" sqref="E10"/>
    </sheetView>
  </sheetViews>
  <sheetFormatPr defaultColWidth="10.7109375" defaultRowHeight="12.75" x14ac:dyDescent="0.2"/>
  <cols>
    <col min="1" max="1" width="26" style="141" bestFit="1" customWidth="1"/>
    <col min="2" max="2" width="13.28515625" style="144" customWidth="1"/>
    <col min="3" max="3" width="10.7109375" style="42"/>
    <col min="4" max="4" width="10.7109375" style="100"/>
    <col min="5" max="5" width="10.7109375" style="42"/>
    <col min="6" max="8" width="10.7109375" style="44"/>
    <col min="9" max="9" width="10.7109375" style="138"/>
    <col min="10" max="10" width="10.7109375" style="42"/>
    <col min="11" max="13" width="10.7109375" style="44"/>
    <col min="14" max="14" width="10.7109375" style="139"/>
    <col min="15" max="16" width="10.7109375" style="100"/>
    <col min="17" max="17" width="10.7109375" style="45"/>
    <col min="18" max="18" width="10.7109375" style="43"/>
    <col min="19" max="19" width="10.7109375" style="55"/>
    <col min="20" max="20" width="10.7109375" style="145"/>
    <col min="21" max="27" width="10.7109375" style="44"/>
    <col min="28" max="29" width="10.7109375" style="47"/>
    <col min="30" max="31" width="10.7109375" style="44"/>
    <col min="32" max="32" width="10.7109375" style="146"/>
    <col min="33" max="33" width="10.7109375" style="50"/>
    <col min="34" max="34" width="10.7109375" style="51"/>
    <col min="35" max="38" width="10.7109375" style="44"/>
    <col min="39" max="43" width="10.7109375" style="140"/>
    <col min="44" max="44" width="10.42578125" style="45" customWidth="1"/>
    <col min="45" max="45" width="10.42578125" style="44" customWidth="1"/>
    <col min="46" max="47" width="10.7109375" style="44"/>
    <col min="48" max="48" width="10.7109375" style="47"/>
    <col min="49" max="49" width="10.7109375" style="52"/>
    <col min="50" max="50" width="10.7109375" style="51"/>
    <col min="51" max="51" width="10.7109375" style="46"/>
    <col min="52" max="53" width="10.7109375" style="44"/>
    <col min="54" max="54" width="10.7109375" style="53"/>
    <col min="55" max="55" width="10.7109375" style="56"/>
    <col min="56" max="56" width="10.7109375" style="46"/>
    <col min="57" max="57" width="10.7109375" style="53"/>
    <col min="58" max="58" width="10.7109375" style="56"/>
    <col min="59" max="59" width="10.7109375" style="46"/>
    <col min="60" max="61" width="10.7109375" style="44"/>
    <col min="62" max="62" width="11" style="53" customWidth="1"/>
    <col min="63" max="63" width="10.7109375" style="56"/>
    <col min="64" max="64" width="10.7109375" style="46"/>
    <col min="65" max="65" width="10.7109375" style="44"/>
    <col min="66" max="66" width="10.7109375" style="63"/>
    <col min="67" max="67" width="10.7109375" style="49"/>
    <col min="68" max="68" width="22.140625" style="60" bestFit="1" customWidth="1"/>
    <col min="69" max="69" width="22.140625" style="7" customWidth="1"/>
    <col min="70" max="70" width="13" style="7" customWidth="1"/>
    <col min="71" max="16384" width="10.7109375" style="7"/>
  </cols>
  <sheetData>
    <row r="1" spans="1:116" s="40" customFormat="1" ht="78" customHeight="1" thickTop="1" thickBot="1" x14ac:dyDescent="0.3">
      <c r="A1" s="161" t="s">
        <v>90</v>
      </c>
      <c r="B1" s="161" t="s">
        <v>187</v>
      </c>
      <c r="C1" s="162" t="s">
        <v>147</v>
      </c>
      <c r="D1" s="163" t="s">
        <v>176</v>
      </c>
      <c r="E1" s="164" t="s">
        <v>175</v>
      </c>
      <c r="F1" s="165" t="s">
        <v>177</v>
      </c>
      <c r="G1" s="165" t="s">
        <v>178</v>
      </c>
      <c r="H1" s="165" t="s">
        <v>179</v>
      </c>
      <c r="I1" s="163" t="s">
        <v>181</v>
      </c>
      <c r="J1" s="164" t="s">
        <v>180</v>
      </c>
      <c r="K1" s="165" t="s">
        <v>182</v>
      </c>
      <c r="L1" s="165" t="s">
        <v>183</v>
      </c>
      <c r="M1" s="165" t="s">
        <v>184</v>
      </c>
      <c r="N1" s="162" t="s">
        <v>155</v>
      </c>
      <c r="O1" s="163" t="s">
        <v>250</v>
      </c>
      <c r="P1" s="166" t="s">
        <v>247</v>
      </c>
      <c r="Q1" s="167" t="s">
        <v>248</v>
      </c>
      <c r="R1" s="166" t="s">
        <v>185</v>
      </c>
      <c r="S1" s="167" t="s">
        <v>186</v>
      </c>
      <c r="T1" s="168" t="s">
        <v>189</v>
      </c>
      <c r="U1" s="169" t="s">
        <v>61</v>
      </c>
      <c r="V1" s="169" t="s">
        <v>251</v>
      </c>
      <c r="W1" s="169" t="s">
        <v>156</v>
      </c>
      <c r="X1" s="169" t="s">
        <v>59</v>
      </c>
      <c r="Y1" s="165" t="s">
        <v>190</v>
      </c>
      <c r="Z1" s="169" t="s">
        <v>191</v>
      </c>
      <c r="AA1" s="165" t="s">
        <v>157</v>
      </c>
      <c r="AB1" s="169" t="s">
        <v>158</v>
      </c>
      <c r="AC1" s="165" t="s">
        <v>192</v>
      </c>
      <c r="AD1" s="165" t="s">
        <v>159</v>
      </c>
      <c r="AE1" s="165" t="s">
        <v>252</v>
      </c>
      <c r="AF1" s="170" t="s">
        <v>193</v>
      </c>
      <c r="AG1" s="171" t="s">
        <v>64</v>
      </c>
      <c r="AH1" s="171" t="s">
        <v>253</v>
      </c>
      <c r="AI1" s="169" t="s">
        <v>62</v>
      </c>
      <c r="AJ1" s="169" t="s">
        <v>194</v>
      </c>
      <c r="AK1" s="169" t="s">
        <v>195</v>
      </c>
      <c r="AL1" s="165" t="s">
        <v>162</v>
      </c>
      <c r="AM1" s="169" t="s">
        <v>163</v>
      </c>
      <c r="AN1" s="170" t="s">
        <v>196</v>
      </c>
      <c r="AO1" s="165" t="s">
        <v>197</v>
      </c>
      <c r="AP1" s="164" t="s">
        <v>198</v>
      </c>
      <c r="AQ1" s="172" t="s">
        <v>199</v>
      </c>
      <c r="AR1" s="171" t="s">
        <v>67</v>
      </c>
      <c r="AS1" s="171" t="s">
        <v>254</v>
      </c>
      <c r="AT1" s="169" t="s">
        <v>160</v>
      </c>
      <c r="AU1" s="165" t="s">
        <v>161</v>
      </c>
      <c r="AV1" s="164" t="s">
        <v>164</v>
      </c>
      <c r="AW1" s="172" t="s">
        <v>165</v>
      </c>
      <c r="AX1" s="165" t="s">
        <v>200</v>
      </c>
      <c r="AY1" s="173" t="s">
        <v>148</v>
      </c>
      <c r="AZ1" s="165" t="s">
        <v>149</v>
      </c>
      <c r="BA1" s="165" t="s">
        <v>169</v>
      </c>
      <c r="BB1" s="164" t="s">
        <v>170</v>
      </c>
      <c r="BC1" s="174" t="s">
        <v>150</v>
      </c>
      <c r="BD1" s="173" t="s">
        <v>171</v>
      </c>
      <c r="BE1" s="164" t="s">
        <v>151</v>
      </c>
      <c r="BF1" s="174" t="s">
        <v>152</v>
      </c>
      <c r="BG1" s="165" t="s">
        <v>153</v>
      </c>
      <c r="BH1" s="165" t="s">
        <v>154</v>
      </c>
      <c r="BI1" s="165" t="s">
        <v>166</v>
      </c>
      <c r="BJ1" s="164" t="s">
        <v>168</v>
      </c>
      <c r="BK1" s="164" t="s">
        <v>167</v>
      </c>
      <c r="BL1" s="175" t="s">
        <v>172</v>
      </c>
      <c r="BM1" s="161" t="s">
        <v>201</v>
      </c>
      <c r="BN1" s="161" t="s">
        <v>174</v>
      </c>
      <c r="BO1" s="176" t="s">
        <v>173</v>
      </c>
      <c r="BP1" s="161" t="s">
        <v>8</v>
      </c>
      <c r="BQ1" s="142"/>
      <c r="BR1" s="143" t="s">
        <v>147</v>
      </c>
      <c r="BS1" s="2" t="s">
        <v>255</v>
      </c>
      <c r="BT1" s="4" t="s">
        <v>148</v>
      </c>
      <c r="BU1" s="2" t="s">
        <v>149</v>
      </c>
      <c r="BV1" s="2" t="s">
        <v>169</v>
      </c>
      <c r="BW1" s="3" t="s">
        <v>170</v>
      </c>
      <c r="BX1" s="5" t="s">
        <v>150</v>
      </c>
      <c r="BY1" s="4" t="s">
        <v>171</v>
      </c>
      <c r="BZ1" s="3" t="s">
        <v>151</v>
      </c>
      <c r="CA1" s="5" t="s">
        <v>152</v>
      </c>
      <c r="CB1" s="2" t="s">
        <v>153</v>
      </c>
      <c r="CC1" s="2" t="s">
        <v>154</v>
      </c>
      <c r="CD1" s="2" t="s">
        <v>166</v>
      </c>
      <c r="CE1" s="3" t="s">
        <v>168</v>
      </c>
      <c r="CF1" s="3" t="s">
        <v>167</v>
      </c>
      <c r="CG1" s="6" t="s">
        <v>172</v>
      </c>
    </row>
    <row r="2" spans="1:116" s="157" customFormat="1" ht="15.75" thickTop="1" x14ac:dyDescent="0.25">
      <c r="A2" s="177" t="s">
        <v>188</v>
      </c>
      <c r="B2" s="178">
        <v>9320000</v>
      </c>
      <c r="C2" s="178">
        <v>9320000</v>
      </c>
      <c r="D2" s="179"/>
      <c r="E2" s="180"/>
      <c r="F2" s="181"/>
      <c r="G2" s="181"/>
      <c r="H2" s="181"/>
      <c r="I2" s="182"/>
      <c r="J2" s="180"/>
      <c r="K2" s="181"/>
      <c r="L2" s="181"/>
      <c r="M2" s="181"/>
      <c r="N2" s="183">
        <v>0</v>
      </c>
      <c r="O2" s="180">
        <v>1</v>
      </c>
      <c r="P2" s="184">
        <v>606.72</v>
      </c>
      <c r="Q2" s="185">
        <v>60672</v>
      </c>
      <c r="R2" s="186">
        <v>607.13</v>
      </c>
      <c r="S2" s="187">
        <v>60713</v>
      </c>
      <c r="T2" s="184">
        <v>195726</v>
      </c>
      <c r="U2" s="188">
        <v>180518</v>
      </c>
      <c r="V2" s="188">
        <v>180518</v>
      </c>
      <c r="W2" s="188">
        <v>170191</v>
      </c>
      <c r="X2" s="189">
        <v>159020</v>
      </c>
      <c r="Y2" s="190">
        <v>15208</v>
      </c>
      <c r="Z2" s="191">
        <v>8.4246446337761335E-2</v>
      </c>
      <c r="AA2" s="181">
        <v>21498</v>
      </c>
      <c r="AB2" s="192">
        <v>0.13519054207017986</v>
      </c>
      <c r="AC2" s="184">
        <v>322.60000000000002</v>
      </c>
      <c r="AD2" s="188">
        <v>297.3</v>
      </c>
      <c r="AE2" s="188">
        <v>1</v>
      </c>
      <c r="AF2" s="184">
        <v>70648</v>
      </c>
      <c r="AG2" s="185">
        <v>65967</v>
      </c>
      <c r="AH2" s="181">
        <v>65967</v>
      </c>
      <c r="AI2" s="193">
        <v>58099</v>
      </c>
      <c r="AJ2" s="190">
        <v>4681</v>
      </c>
      <c r="AK2" s="191">
        <v>7.0959722285385121E-2</v>
      </c>
      <c r="AL2" s="193">
        <v>7868</v>
      </c>
      <c r="AM2" s="194">
        <v>0.13542401762508821</v>
      </c>
      <c r="AN2" s="184">
        <v>67613</v>
      </c>
      <c r="AO2" s="195">
        <v>4982</v>
      </c>
      <c r="AP2" s="194">
        <v>7.9545273107566539E-2</v>
      </c>
      <c r="AQ2" s="196">
        <v>1.1144020305907174</v>
      </c>
      <c r="AR2" s="197">
        <v>62620</v>
      </c>
      <c r="AS2" s="181">
        <v>62620</v>
      </c>
      <c r="AT2" s="189">
        <v>55983</v>
      </c>
      <c r="AU2" s="181">
        <v>6648</v>
      </c>
      <c r="AV2" s="192">
        <v>0.11875033492310165</v>
      </c>
      <c r="AW2" s="198">
        <v>1.0315912572266237</v>
      </c>
      <c r="AX2" s="184">
        <v>81760</v>
      </c>
      <c r="AY2" s="184">
        <v>68710</v>
      </c>
      <c r="AZ2" s="184">
        <v>6525</v>
      </c>
      <c r="BA2" s="181">
        <v>75235</v>
      </c>
      <c r="BB2" s="192">
        <v>0.92019324853228968</v>
      </c>
      <c r="BC2" s="199">
        <v>0.9947035038988401</v>
      </c>
      <c r="BD2" s="184">
        <v>1945</v>
      </c>
      <c r="BE2" s="192">
        <v>2.3789138943248533E-2</v>
      </c>
      <c r="BF2" s="199">
        <v>0.96468527750399546</v>
      </c>
      <c r="BG2" s="184">
        <v>2780</v>
      </c>
      <c r="BH2" s="184">
        <v>335</v>
      </c>
      <c r="BI2" s="181">
        <v>3115</v>
      </c>
      <c r="BJ2" s="192">
        <v>3.809931506849315E-2</v>
      </c>
      <c r="BK2" s="199">
        <v>1.0256916157892892</v>
      </c>
      <c r="BL2" s="184">
        <v>1460</v>
      </c>
      <c r="BM2" s="177" t="s">
        <v>13</v>
      </c>
      <c r="BN2" s="177" t="s">
        <v>13</v>
      </c>
      <c r="BO2" s="200" t="s">
        <v>13</v>
      </c>
      <c r="BP2" s="201"/>
      <c r="BQ2" s="155"/>
      <c r="BR2" s="57">
        <v>9320000</v>
      </c>
      <c r="BS2" s="58">
        <v>80900</v>
      </c>
      <c r="BT2" s="153">
        <v>68580</v>
      </c>
      <c r="BU2" s="93">
        <v>6260</v>
      </c>
      <c r="BV2" s="93">
        <f>BT2+BU2</f>
        <v>74840</v>
      </c>
      <c r="BW2" s="59">
        <f>BV2/BS2</f>
        <v>0.92509270704573543</v>
      </c>
      <c r="BX2" s="94">
        <f>BW2/92.5093*100</f>
        <v>0.9999996833245256</v>
      </c>
      <c r="BY2" s="58">
        <v>1995</v>
      </c>
      <c r="BZ2" s="59">
        <f>BY2/BS2</f>
        <v>2.4660074165636588E-2</v>
      </c>
      <c r="CA2" s="94">
        <f>BZ2/2.466*100</f>
        <v>1.0000030075278421</v>
      </c>
      <c r="CB2" s="58">
        <v>2555</v>
      </c>
      <c r="CC2" s="58">
        <v>450</v>
      </c>
      <c r="CD2" s="93">
        <f>CB2+CC2</f>
        <v>3005</v>
      </c>
      <c r="CE2" s="59">
        <f>CD2/BS2</f>
        <v>3.714462299134734E-2</v>
      </c>
      <c r="CF2" s="94">
        <f>CE2/0.037145</f>
        <v>0.99998985035260046</v>
      </c>
      <c r="CG2" s="58">
        <v>1065</v>
      </c>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row>
    <row r="3" spans="1:116" s="123" customFormat="1" ht="15" x14ac:dyDescent="0.25">
      <c r="A3" s="202" t="s">
        <v>71</v>
      </c>
      <c r="B3" s="203">
        <v>9320001</v>
      </c>
      <c r="C3" s="203">
        <v>9320001</v>
      </c>
      <c r="D3" s="204"/>
      <c r="E3" s="203"/>
      <c r="F3" s="205"/>
      <c r="G3" s="205"/>
      <c r="H3" s="205"/>
      <c r="I3" s="206"/>
      <c r="J3" s="203"/>
      <c r="K3" s="205"/>
      <c r="L3" s="205"/>
      <c r="M3" s="205"/>
      <c r="N3" s="207">
        <v>1</v>
      </c>
      <c r="O3" s="203">
        <v>1</v>
      </c>
      <c r="P3" s="1">
        <v>26.37</v>
      </c>
      <c r="Q3" s="208">
        <v>2637</v>
      </c>
      <c r="R3" s="209">
        <v>26.39</v>
      </c>
      <c r="S3" s="210">
        <v>2639</v>
      </c>
      <c r="T3" s="1">
        <v>3100</v>
      </c>
      <c r="U3" s="205">
        <v>3101</v>
      </c>
      <c r="V3" s="205">
        <v>3101</v>
      </c>
      <c r="W3" s="205">
        <v>3162</v>
      </c>
      <c r="X3" s="211">
        <v>3152</v>
      </c>
      <c r="Y3" s="211">
        <v>-1</v>
      </c>
      <c r="Z3" s="212">
        <v>-3.2247662044501772E-4</v>
      </c>
      <c r="AA3" s="213">
        <v>-51</v>
      </c>
      <c r="AB3" s="214">
        <v>-1.6180203045685279E-2</v>
      </c>
      <c r="AC3" s="1">
        <v>117.5</v>
      </c>
      <c r="AD3" s="205">
        <v>117.5</v>
      </c>
      <c r="AE3" s="205">
        <v>1</v>
      </c>
      <c r="AF3" s="1">
        <v>723</v>
      </c>
      <c r="AG3" s="205">
        <v>729</v>
      </c>
      <c r="AH3" s="213">
        <v>729</v>
      </c>
      <c r="AI3" s="211">
        <v>770</v>
      </c>
      <c r="AJ3" s="211">
        <v>-6</v>
      </c>
      <c r="AK3" s="212">
        <v>-8.23045267489712E-3</v>
      </c>
      <c r="AL3" s="215">
        <v>-41</v>
      </c>
      <c r="AM3" s="216">
        <v>-5.3246753246753244E-2</v>
      </c>
      <c r="AN3" s="1">
        <v>660</v>
      </c>
      <c r="AO3" s="217">
        <v>10</v>
      </c>
      <c r="AP3" s="216">
        <v>1.5384615384615385E-2</v>
      </c>
      <c r="AQ3" s="218">
        <v>0.25028441410693969</v>
      </c>
      <c r="AR3" s="1">
        <v>650</v>
      </c>
      <c r="AS3" s="213">
        <v>650</v>
      </c>
      <c r="AT3" s="211">
        <v>729</v>
      </c>
      <c r="AU3" s="213">
        <v>-79</v>
      </c>
      <c r="AV3" s="214">
        <v>-0.1083676268861454</v>
      </c>
      <c r="AW3" s="219">
        <v>0.24630541871921183</v>
      </c>
      <c r="AX3" s="1">
        <v>965</v>
      </c>
      <c r="AY3" s="1">
        <v>855</v>
      </c>
      <c r="AZ3" s="1">
        <v>45</v>
      </c>
      <c r="BA3" s="213">
        <v>900</v>
      </c>
      <c r="BB3" s="220">
        <v>0.93264248704663211</v>
      </c>
      <c r="BC3" s="221">
        <v>1.0081607871280316</v>
      </c>
      <c r="BD3" s="1">
        <v>0</v>
      </c>
      <c r="BE3" s="220">
        <v>0</v>
      </c>
      <c r="BF3" s="221">
        <v>0</v>
      </c>
      <c r="BG3" s="1">
        <v>40</v>
      </c>
      <c r="BH3" s="1">
        <v>0</v>
      </c>
      <c r="BI3" s="213">
        <v>40</v>
      </c>
      <c r="BJ3" s="220">
        <v>4.145077720207254E-2</v>
      </c>
      <c r="BK3" s="221">
        <v>1.1159180832433044</v>
      </c>
      <c r="BL3" s="1">
        <v>25</v>
      </c>
      <c r="BM3" s="222" t="s">
        <v>2</v>
      </c>
      <c r="BN3" s="222" t="s">
        <v>2</v>
      </c>
      <c r="BO3" s="1" t="s">
        <v>2</v>
      </c>
      <c r="BP3" s="222"/>
      <c r="BQ3" s="7"/>
      <c r="BR3" s="42">
        <v>9320001</v>
      </c>
      <c r="BS3" s="44">
        <v>965</v>
      </c>
      <c r="BT3" s="46">
        <v>840</v>
      </c>
      <c r="BU3" s="44">
        <v>55</v>
      </c>
      <c r="BV3" s="61">
        <f>BT3+BU3</f>
        <v>895</v>
      </c>
      <c r="BW3" s="47">
        <f>BV3/BS3</f>
        <v>0.92746113989637302</v>
      </c>
      <c r="BX3" s="62">
        <f>BW3/92.5093*100</f>
        <v>1.0025598938662093</v>
      </c>
      <c r="BY3" s="44">
        <v>0</v>
      </c>
      <c r="BZ3" s="47">
        <f>BY3/BS3</f>
        <v>0</v>
      </c>
      <c r="CA3" s="62">
        <f>BZ3/2.466*100</f>
        <v>0</v>
      </c>
      <c r="CB3" s="44">
        <v>35</v>
      </c>
      <c r="CC3" s="44">
        <v>10</v>
      </c>
      <c r="CD3" s="61">
        <f>CB3+CC3</f>
        <v>45</v>
      </c>
      <c r="CE3" s="47">
        <f>CD3/BS3</f>
        <v>4.6632124352331605E-2</v>
      </c>
      <c r="CF3" s="62">
        <f>CE3/0.037145</f>
        <v>1.2554078436487175</v>
      </c>
      <c r="CG3" s="44">
        <v>20</v>
      </c>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row>
    <row r="4" spans="1:116" s="123" customFormat="1" ht="15" x14ac:dyDescent="0.25">
      <c r="A4" s="202" t="s">
        <v>69</v>
      </c>
      <c r="B4" s="203">
        <v>9320002</v>
      </c>
      <c r="C4" s="203">
        <v>9320002</v>
      </c>
      <c r="D4" s="204"/>
      <c r="E4" s="203"/>
      <c r="F4" s="205"/>
      <c r="G4" s="205"/>
      <c r="H4" s="205"/>
      <c r="I4" s="206"/>
      <c r="J4" s="203"/>
      <c r="K4" s="205"/>
      <c r="L4" s="205"/>
      <c r="M4" s="205"/>
      <c r="N4" s="207">
        <v>2</v>
      </c>
      <c r="O4" s="203">
        <v>1</v>
      </c>
      <c r="P4" s="1">
        <v>8.8000000000000007</v>
      </c>
      <c r="Q4" s="208">
        <v>880.00000000000011</v>
      </c>
      <c r="R4" s="209">
        <v>8.8000000000000007</v>
      </c>
      <c r="S4" s="210">
        <v>880.00000000000011</v>
      </c>
      <c r="T4" s="1">
        <v>1226</v>
      </c>
      <c r="U4" s="205">
        <v>1163</v>
      </c>
      <c r="V4" s="205">
        <v>1163</v>
      </c>
      <c r="W4" s="205">
        <v>1226</v>
      </c>
      <c r="X4" s="211">
        <v>1223</v>
      </c>
      <c r="Y4" s="211">
        <v>63</v>
      </c>
      <c r="Z4" s="212">
        <v>5.4170249355116079E-2</v>
      </c>
      <c r="AA4" s="213">
        <v>-60</v>
      </c>
      <c r="AB4" s="214">
        <v>-4.9059689288634509E-2</v>
      </c>
      <c r="AC4" s="1">
        <v>139.4</v>
      </c>
      <c r="AD4" s="205">
        <v>132.19999999999999</v>
      </c>
      <c r="AE4" s="205">
        <v>1</v>
      </c>
      <c r="AF4" s="1">
        <v>441</v>
      </c>
      <c r="AG4" s="205">
        <v>451</v>
      </c>
      <c r="AH4" s="213">
        <v>451</v>
      </c>
      <c r="AI4" s="211">
        <v>440</v>
      </c>
      <c r="AJ4" s="211">
        <v>-10</v>
      </c>
      <c r="AK4" s="212">
        <v>-2.2172949002217297E-2</v>
      </c>
      <c r="AL4" s="215">
        <v>11</v>
      </c>
      <c r="AM4" s="216">
        <v>2.5000000000000001E-2</v>
      </c>
      <c r="AN4" s="1">
        <v>423</v>
      </c>
      <c r="AO4" s="217">
        <v>3</v>
      </c>
      <c r="AP4" s="216">
        <v>7.1428571428571426E-3</v>
      </c>
      <c r="AQ4" s="218">
        <v>0.4806818181818181</v>
      </c>
      <c r="AR4" s="1">
        <v>420</v>
      </c>
      <c r="AS4" s="213">
        <v>420</v>
      </c>
      <c r="AT4" s="211">
        <v>427</v>
      </c>
      <c r="AU4" s="213">
        <v>-7</v>
      </c>
      <c r="AV4" s="214">
        <v>-1.6393442622950821E-2</v>
      </c>
      <c r="AW4" s="219">
        <v>0.47727272727272724</v>
      </c>
      <c r="AX4" s="1">
        <v>515</v>
      </c>
      <c r="AY4" s="1">
        <v>435</v>
      </c>
      <c r="AZ4" s="1">
        <v>30</v>
      </c>
      <c r="BA4" s="213">
        <v>465</v>
      </c>
      <c r="BB4" s="220">
        <v>0.90291262135922334</v>
      </c>
      <c r="BC4" s="221">
        <v>0.97602362287815758</v>
      </c>
      <c r="BD4" s="1">
        <v>0</v>
      </c>
      <c r="BE4" s="220">
        <v>0</v>
      </c>
      <c r="BF4" s="221">
        <v>0</v>
      </c>
      <c r="BG4" s="1">
        <v>30</v>
      </c>
      <c r="BH4" s="1">
        <v>0</v>
      </c>
      <c r="BI4" s="213">
        <v>30</v>
      </c>
      <c r="BJ4" s="220">
        <v>5.8252427184466021E-2</v>
      </c>
      <c r="BK4" s="221">
        <v>1.5682441024220224</v>
      </c>
      <c r="BL4" s="1">
        <v>25</v>
      </c>
      <c r="BM4" s="222" t="s">
        <v>2</v>
      </c>
      <c r="BN4" s="222" t="s">
        <v>2</v>
      </c>
      <c r="BO4" s="1" t="s">
        <v>2</v>
      </c>
      <c r="BP4" s="222"/>
      <c r="BQ4" s="7"/>
      <c r="BR4" s="42">
        <v>9320002</v>
      </c>
      <c r="BS4" s="44">
        <v>540</v>
      </c>
      <c r="BT4" s="46">
        <v>470</v>
      </c>
      <c r="BU4" s="44">
        <v>25</v>
      </c>
      <c r="BV4" s="61">
        <f>BT4+BU4</f>
        <v>495</v>
      </c>
      <c r="BW4" s="47">
        <f>BV4/BS4</f>
        <v>0.91666666666666663</v>
      </c>
      <c r="BX4" s="62">
        <f>BW4/92.5093*100</f>
        <v>0.99089136623741259</v>
      </c>
      <c r="BY4" s="44">
        <v>10</v>
      </c>
      <c r="BZ4" s="47">
        <f>BY4/BS4</f>
        <v>1.8518518518518517E-2</v>
      </c>
      <c r="CA4" s="62">
        <f>BZ4/2.466*100</f>
        <v>0.75095371121324073</v>
      </c>
      <c r="CB4" s="44">
        <v>25</v>
      </c>
      <c r="CC4" s="44">
        <v>0</v>
      </c>
      <c r="CD4" s="61">
        <f>CB4+CC4</f>
        <v>25</v>
      </c>
      <c r="CE4" s="47">
        <f>CD4/BS4</f>
        <v>4.6296296296296294E-2</v>
      </c>
      <c r="CF4" s="62">
        <f>CE4/0.037145</f>
        <v>1.2463668406594777</v>
      </c>
      <c r="CG4" s="44">
        <v>10</v>
      </c>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row>
    <row r="5" spans="1:116" s="123" customFormat="1" ht="15" x14ac:dyDescent="0.25">
      <c r="A5" s="223" t="s">
        <v>77</v>
      </c>
      <c r="B5" s="224">
        <v>9320003</v>
      </c>
      <c r="C5" s="224">
        <v>9320003</v>
      </c>
      <c r="D5" s="225"/>
      <c r="E5" s="224"/>
      <c r="F5" s="226"/>
      <c r="G5" s="226"/>
      <c r="H5" s="226"/>
      <c r="I5" s="227"/>
      <c r="J5" s="224"/>
      <c r="K5" s="226"/>
      <c r="L5" s="226"/>
      <c r="M5" s="226"/>
      <c r="N5" s="228">
        <v>3</v>
      </c>
      <c r="O5" s="224">
        <v>1</v>
      </c>
      <c r="P5" s="229">
        <v>2.17</v>
      </c>
      <c r="Q5" s="230">
        <v>217</v>
      </c>
      <c r="R5" s="231">
        <v>2.17</v>
      </c>
      <c r="S5" s="232">
        <v>217</v>
      </c>
      <c r="T5" s="229">
        <v>7963</v>
      </c>
      <c r="U5" s="226">
        <v>7248</v>
      </c>
      <c r="V5" s="226">
        <v>7248</v>
      </c>
      <c r="W5" s="226">
        <v>6632</v>
      </c>
      <c r="X5" s="233">
        <v>6707</v>
      </c>
      <c r="Y5" s="233">
        <v>715</v>
      </c>
      <c r="Z5" s="234">
        <v>9.8647902869757179E-2</v>
      </c>
      <c r="AA5" s="235">
        <v>541</v>
      </c>
      <c r="AB5" s="236">
        <v>8.0661994930669445E-2</v>
      </c>
      <c r="AC5" s="229">
        <v>3674.3</v>
      </c>
      <c r="AD5" s="226">
        <v>3344.4</v>
      </c>
      <c r="AE5" s="226">
        <v>1</v>
      </c>
      <c r="AF5" s="229">
        <v>2790</v>
      </c>
      <c r="AG5" s="275">
        <v>2638</v>
      </c>
      <c r="AH5" s="235">
        <v>2638</v>
      </c>
      <c r="AI5" s="233">
        <v>2550</v>
      </c>
      <c r="AJ5" s="233">
        <v>152</v>
      </c>
      <c r="AK5" s="234">
        <v>5.7619408642911298E-2</v>
      </c>
      <c r="AL5" s="237">
        <v>88</v>
      </c>
      <c r="AM5" s="238">
        <v>3.4509803921568626E-2</v>
      </c>
      <c r="AN5" s="229">
        <v>2643</v>
      </c>
      <c r="AO5" s="239">
        <v>152</v>
      </c>
      <c r="AP5" s="238">
        <v>6.1019670814933764E-2</v>
      </c>
      <c r="AQ5" s="240">
        <v>12.179723502304148</v>
      </c>
      <c r="AR5" s="274">
        <v>2490</v>
      </c>
      <c r="AS5" s="235">
        <v>2490</v>
      </c>
      <c r="AT5" s="233">
        <v>2456</v>
      </c>
      <c r="AU5" s="235">
        <v>35</v>
      </c>
      <c r="AV5" s="236">
        <v>1.4250814332247556E-2</v>
      </c>
      <c r="AW5" s="241">
        <v>11.47926267281106</v>
      </c>
      <c r="AX5" s="229">
        <v>3460</v>
      </c>
      <c r="AY5" s="229">
        <v>2730</v>
      </c>
      <c r="AZ5" s="229">
        <v>335</v>
      </c>
      <c r="BA5" s="235">
        <v>3065</v>
      </c>
      <c r="BB5" s="242">
        <v>0.88583815028901736</v>
      </c>
      <c r="BC5" s="243">
        <v>0.95756659091466201</v>
      </c>
      <c r="BD5" s="229">
        <v>180</v>
      </c>
      <c r="BE5" s="242">
        <v>5.2023121387283239E-2</v>
      </c>
      <c r="BF5" s="243">
        <v>2.1096156280325724</v>
      </c>
      <c r="BG5" s="229">
        <v>130</v>
      </c>
      <c r="BH5" s="229">
        <v>20</v>
      </c>
      <c r="BI5" s="235">
        <v>150</v>
      </c>
      <c r="BJ5" s="242">
        <v>4.3352601156069363E-2</v>
      </c>
      <c r="BK5" s="243">
        <v>1.1671180820048288</v>
      </c>
      <c r="BL5" s="229">
        <v>65</v>
      </c>
      <c r="BM5" s="244" t="s">
        <v>6</v>
      </c>
      <c r="BN5" s="244" t="s">
        <v>6</v>
      </c>
      <c r="BO5" s="244" t="s">
        <v>6</v>
      </c>
      <c r="BP5" s="244" t="s">
        <v>256</v>
      </c>
      <c r="BR5" s="95">
        <v>9320003</v>
      </c>
      <c r="BS5" s="96">
        <v>3205</v>
      </c>
      <c r="BT5" s="154">
        <v>2590</v>
      </c>
      <c r="BU5" s="96">
        <v>340</v>
      </c>
      <c r="BV5" s="97">
        <f>BT5+BU5</f>
        <v>2930</v>
      </c>
      <c r="BW5" s="48">
        <f>BV5/BS5</f>
        <v>0.91419656786271453</v>
      </c>
      <c r="BX5" s="98">
        <f>BW5/92.5093*100</f>
        <v>0.98822125760622392</v>
      </c>
      <c r="BY5" s="96">
        <v>85</v>
      </c>
      <c r="BZ5" s="48">
        <f>BY5/BS5</f>
        <v>2.6521060842433698E-2</v>
      </c>
      <c r="CA5" s="98">
        <f>BZ5/2.466*100</f>
        <v>1.0754688095066383</v>
      </c>
      <c r="CB5" s="96">
        <v>115</v>
      </c>
      <c r="CC5" s="96">
        <v>25</v>
      </c>
      <c r="CD5" s="97">
        <f>CB5+CC5</f>
        <v>140</v>
      </c>
      <c r="CE5" s="48">
        <f>CD5/BS5</f>
        <v>4.3681747269890797E-2</v>
      </c>
      <c r="CF5" s="98">
        <f>CE5/0.037145</f>
        <v>1.1759791969280065</v>
      </c>
      <c r="CG5" s="96">
        <v>45</v>
      </c>
    </row>
    <row r="6" spans="1:116" s="123" customFormat="1" ht="15" x14ac:dyDescent="0.25">
      <c r="A6" s="245" t="s">
        <v>57</v>
      </c>
      <c r="B6" s="224">
        <v>9320004</v>
      </c>
      <c r="C6" s="224">
        <v>9320004</v>
      </c>
      <c r="D6" s="225"/>
      <c r="E6" s="229"/>
      <c r="F6" s="226"/>
      <c r="G6" s="226"/>
      <c r="H6" s="226"/>
      <c r="I6" s="227"/>
      <c r="J6" s="229"/>
      <c r="K6" s="226"/>
      <c r="L6" s="226"/>
      <c r="M6" s="226"/>
      <c r="N6" s="228">
        <v>4</v>
      </c>
      <c r="O6" s="224">
        <v>1</v>
      </c>
      <c r="P6" s="229">
        <v>1.9</v>
      </c>
      <c r="Q6" s="230">
        <v>190</v>
      </c>
      <c r="R6" s="231">
        <v>1.9</v>
      </c>
      <c r="S6" s="232">
        <v>190</v>
      </c>
      <c r="T6" s="229">
        <v>7591</v>
      </c>
      <c r="U6" s="226">
        <v>7061</v>
      </c>
      <c r="V6" s="226">
        <v>7061</v>
      </c>
      <c r="W6" s="226">
        <v>6910</v>
      </c>
      <c r="X6" s="233">
        <v>6814</v>
      </c>
      <c r="Y6" s="233">
        <v>530</v>
      </c>
      <c r="Z6" s="234">
        <v>7.506018977481943E-2</v>
      </c>
      <c r="AA6" s="235">
        <v>247</v>
      </c>
      <c r="AB6" s="236">
        <v>3.6248899324919287E-2</v>
      </c>
      <c r="AC6" s="229">
        <v>4004.5</v>
      </c>
      <c r="AD6" s="226">
        <v>3724.7</v>
      </c>
      <c r="AE6" s="226">
        <v>1</v>
      </c>
      <c r="AF6" s="229">
        <v>2373</v>
      </c>
      <c r="AG6" s="226">
        <v>2343</v>
      </c>
      <c r="AH6" s="235">
        <v>2343</v>
      </c>
      <c r="AI6" s="233">
        <v>2279</v>
      </c>
      <c r="AJ6" s="233">
        <v>30</v>
      </c>
      <c r="AK6" s="234">
        <v>1.2804097311139564E-2</v>
      </c>
      <c r="AL6" s="237">
        <v>64</v>
      </c>
      <c r="AM6" s="238">
        <v>2.8082492321193506E-2</v>
      </c>
      <c r="AN6" s="229">
        <v>2216</v>
      </c>
      <c r="AO6" s="239">
        <v>59</v>
      </c>
      <c r="AP6" s="238">
        <v>2.7352804821511357E-2</v>
      </c>
      <c r="AQ6" s="240">
        <v>11.663157894736843</v>
      </c>
      <c r="AR6" s="229">
        <v>2155</v>
      </c>
      <c r="AS6" s="235">
        <v>2155</v>
      </c>
      <c r="AT6" s="233">
        <v>2138</v>
      </c>
      <c r="AU6" s="235">
        <v>19</v>
      </c>
      <c r="AV6" s="236">
        <v>8.8868101028999058E-3</v>
      </c>
      <c r="AW6" s="241">
        <v>11.352631578947369</v>
      </c>
      <c r="AX6" s="229">
        <v>3110</v>
      </c>
      <c r="AY6" s="229">
        <v>2485</v>
      </c>
      <c r="AZ6" s="229">
        <v>280</v>
      </c>
      <c r="BA6" s="235">
        <v>2765</v>
      </c>
      <c r="BB6" s="242">
        <v>0.88906752411575563</v>
      </c>
      <c r="BC6" s="243">
        <v>0.96105745488913619</v>
      </c>
      <c r="BD6" s="229">
        <v>95</v>
      </c>
      <c r="BE6" s="242">
        <v>3.0546623794212219E-2</v>
      </c>
      <c r="BF6" s="243">
        <v>1.238711427178111</v>
      </c>
      <c r="BG6" s="229">
        <v>140</v>
      </c>
      <c r="BH6" s="229">
        <v>30</v>
      </c>
      <c r="BI6" s="235">
        <v>170</v>
      </c>
      <c r="BJ6" s="242">
        <v>5.4662379421221867E-2</v>
      </c>
      <c r="BK6" s="243">
        <v>1.4715945462706117</v>
      </c>
      <c r="BL6" s="229">
        <v>95</v>
      </c>
      <c r="BM6" s="274" t="s">
        <v>6</v>
      </c>
      <c r="BN6" s="244" t="s">
        <v>6</v>
      </c>
      <c r="BO6" s="229" t="s">
        <v>6</v>
      </c>
      <c r="BP6" s="244"/>
      <c r="BR6" s="95">
        <v>9320004</v>
      </c>
      <c r="BS6" s="96">
        <v>3255</v>
      </c>
      <c r="BT6" s="154">
        <v>2605</v>
      </c>
      <c r="BU6" s="96">
        <v>370</v>
      </c>
      <c r="BV6" s="97">
        <f>BT6+BU6</f>
        <v>2975</v>
      </c>
      <c r="BW6" s="48">
        <f>BV6/BS6</f>
        <v>0.91397849462365588</v>
      </c>
      <c r="BX6" s="98">
        <f>BW6/92.5093*100</f>
        <v>0.98798552645372517</v>
      </c>
      <c r="BY6" s="96">
        <v>75</v>
      </c>
      <c r="BZ6" s="48">
        <f>BY6/BS6</f>
        <v>2.3041474654377881E-2</v>
      </c>
      <c r="CA6" s="98">
        <f>BZ6/2.466*100</f>
        <v>0.93436636879066837</v>
      </c>
      <c r="CB6" s="96">
        <v>120</v>
      </c>
      <c r="CC6" s="96">
        <v>35</v>
      </c>
      <c r="CD6" s="97">
        <f>CB6+CC6</f>
        <v>155</v>
      </c>
      <c r="CE6" s="48">
        <f>CD6/BS6</f>
        <v>4.7619047619047616E-2</v>
      </c>
      <c r="CF6" s="98">
        <f>CE6/0.037145</f>
        <v>1.281977321821177</v>
      </c>
      <c r="CG6" s="96">
        <v>50</v>
      </c>
    </row>
    <row r="7" spans="1:116" s="123" customFormat="1" ht="15" x14ac:dyDescent="0.25">
      <c r="A7" s="223"/>
      <c r="B7" s="224">
        <v>9320005.0099999998</v>
      </c>
      <c r="C7" s="224">
        <v>9320005.0099999998</v>
      </c>
      <c r="D7" s="225"/>
      <c r="E7" s="229"/>
      <c r="F7" s="226"/>
      <c r="G7" s="226"/>
      <c r="H7" s="226"/>
      <c r="I7" s="227"/>
      <c r="J7" s="229"/>
      <c r="K7" s="226"/>
      <c r="L7" s="226"/>
      <c r="M7" s="226"/>
      <c r="N7" s="228">
        <v>5.01</v>
      </c>
      <c r="O7" s="224">
        <v>1</v>
      </c>
      <c r="P7" s="229">
        <v>1.26</v>
      </c>
      <c r="Q7" s="230">
        <v>126</v>
      </c>
      <c r="R7" s="231">
        <v>1.26</v>
      </c>
      <c r="S7" s="232">
        <v>126</v>
      </c>
      <c r="T7" s="229">
        <v>4019</v>
      </c>
      <c r="U7" s="226">
        <v>3715</v>
      </c>
      <c r="V7" s="226">
        <v>3715</v>
      </c>
      <c r="W7" s="226">
        <v>3572</v>
      </c>
      <c r="X7" s="233">
        <v>3028</v>
      </c>
      <c r="Y7" s="233">
        <v>304</v>
      </c>
      <c r="Z7" s="234">
        <v>8.1830417227456265E-2</v>
      </c>
      <c r="AA7" s="235">
        <v>687</v>
      </c>
      <c r="AB7" s="236">
        <v>0.22688243064729194</v>
      </c>
      <c r="AC7" s="229">
        <v>3179.1</v>
      </c>
      <c r="AD7" s="226">
        <v>2955.9</v>
      </c>
      <c r="AE7" s="226">
        <v>1</v>
      </c>
      <c r="AF7" s="229">
        <v>1557</v>
      </c>
      <c r="AG7" s="226">
        <v>1384</v>
      </c>
      <c r="AH7" s="235">
        <v>1384</v>
      </c>
      <c r="AI7" s="233">
        <v>1054</v>
      </c>
      <c r="AJ7" s="233">
        <v>173</v>
      </c>
      <c r="AK7" s="234">
        <v>0.125</v>
      </c>
      <c r="AL7" s="237">
        <v>330</v>
      </c>
      <c r="AM7" s="238">
        <v>0.31309297912713474</v>
      </c>
      <c r="AN7" s="229">
        <v>1459</v>
      </c>
      <c r="AO7" s="239">
        <v>179</v>
      </c>
      <c r="AP7" s="238">
        <v>0.13984374999999999</v>
      </c>
      <c r="AQ7" s="240">
        <v>11.579365079365079</v>
      </c>
      <c r="AR7" s="229">
        <v>1280</v>
      </c>
      <c r="AS7" s="235">
        <v>1280</v>
      </c>
      <c r="AT7" s="233">
        <v>998</v>
      </c>
      <c r="AU7" s="235">
        <v>282</v>
      </c>
      <c r="AV7" s="236">
        <v>0.28256513026052105</v>
      </c>
      <c r="AW7" s="241">
        <v>10.158730158730158</v>
      </c>
      <c r="AX7" s="229">
        <v>1745</v>
      </c>
      <c r="AY7" s="229">
        <v>1425</v>
      </c>
      <c r="AZ7" s="229">
        <v>110</v>
      </c>
      <c r="BA7" s="235">
        <v>1535</v>
      </c>
      <c r="BB7" s="242">
        <v>0.87965616045845274</v>
      </c>
      <c r="BC7" s="243">
        <v>0.95088403053363579</v>
      </c>
      <c r="BD7" s="229">
        <v>100</v>
      </c>
      <c r="BE7" s="242">
        <v>5.730659025787966E-2</v>
      </c>
      <c r="BF7" s="243">
        <v>2.3238682180810892</v>
      </c>
      <c r="BG7" s="229">
        <v>80</v>
      </c>
      <c r="BH7" s="229">
        <v>0</v>
      </c>
      <c r="BI7" s="235">
        <v>80</v>
      </c>
      <c r="BJ7" s="242">
        <v>4.5845272206303724E-2</v>
      </c>
      <c r="BK7" s="243">
        <v>1.234224584905202</v>
      </c>
      <c r="BL7" s="229">
        <v>25</v>
      </c>
      <c r="BM7" s="244" t="s">
        <v>6</v>
      </c>
      <c r="BN7" s="244" t="s">
        <v>6</v>
      </c>
      <c r="BO7" s="244" t="s">
        <v>6</v>
      </c>
      <c r="BP7" s="244" t="s">
        <v>256</v>
      </c>
      <c r="BR7" s="95">
        <v>9320005.0099999998</v>
      </c>
      <c r="BS7" s="96">
        <v>1635</v>
      </c>
      <c r="BT7" s="154">
        <v>1375</v>
      </c>
      <c r="BU7" s="96">
        <v>150</v>
      </c>
      <c r="BV7" s="97">
        <f>BT7+BU7</f>
        <v>1525</v>
      </c>
      <c r="BW7" s="48">
        <f>BV7/BS7</f>
        <v>0.93272171253822633</v>
      </c>
      <c r="BX7" s="98">
        <f>BW7/92.5093*100</f>
        <v>1.0082464276977843</v>
      </c>
      <c r="BY7" s="96">
        <v>30</v>
      </c>
      <c r="BZ7" s="48">
        <f>BY7/BS7</f>
        <v>1.834862385321101E-2</v>
      </c>
      <c r="CA7" s="98">
        <f>BZ7/2.466*100</f>
        <v>0.74406422762412849</v>
      </c>
      <c r="CB7" s="96">
        <v>55</v>
      </c>
      <c r="CC7" s="96">
        <v>15</v>
      </c>
      <c r="CD7" s="97">
        <f>CB7+CC7</f>
        <v>70</v>
      </c>
      <c r="CE7" s="48">
        <f>CD7/BS7</f>
        <v>4.2813455657492352E-2</v>
      </c>
      <c r="CF7" s="98">
        <f>CE7/0.037145</f>
        <v>1.1526034636557372</v>
      </c>
      <c r="CG7" s="96">
        <v>10</v>
      </c>
    </row>
    <row r="8" spans="1:116" s="123" customFormat="1" ht="15" x14ac:dyDescent="0.25">
      <c r="A8" s="223"/>
      <c r="B8" s="224">
        <v>9320005.0199999996</v>
      </c>
      <c r="C8" s="224">
        <v>9320005.0199999996</v>
      </c>
      <c r="D8" s="225"/>
      <c r="E8" s="224"/>
      <c r="F8" s="226"/>
      <c r="G8" s="226"/>
      <c r="H8" s="226"/>
      <c r="I8" s="227"/>
      <c r="J8" s="224"/>
      <c r="K8" s="226"/>
      <c r="L8" s="226"/>
      <c r="M8" s="226"/>
      <c r="N8" s="228">
        <v>5.0199999999999996</v>
      </c>
      <c r="O8" s="224">
        <v>1</v>
      </c>
      <c r="P8" s="229">
        <v>1.65</v>
      </c>
      <c r="Q8" s="230">
        <v>165</v>
      </c>
      <c r="R8" s="231">
        <v>1.67</v>
      </c>
      <c r="S8" s="232">
        <v>167</v>
      </c>
      <c r="T8" s="229">
        <v>7528</v>
      </c>
      <c r="U8" s="226">
        <v>7066</v>
      </c>
      <c r="V8" s="226">
        <v>7066</v>
      </c>
      <c r="W8" s="226">
        <v>6746</v>
      </c>
      <c r="X8" s="233">
        <v>6403</v>
      </c>
      <c r="Y8" s="233">
        <v>462</v>
      </c>
      <c r="Z8" s="234">
        <v>6.5383526747806398E-2</v>
      </c>
      <c r="AA8" s="235">
        <v>663</v>
      </c>
      <c r="AB8" s="236">
        <v>0.10354521318132126</v>
      </c>
      <c r="AC8" s="229">
        <v>4556.3</v>
      </c>
      <c r="AD8" s="226">
        <v>4234.7</v>
      </c>
      <c r="AE8" s="1">
        <v>1</v>
      </c>
      <c r="AF8" s="229">
        <v>3512</v>
      </c>
      <c r="AG8" s="226">
        <v>3204</v>
      </c>
      <c r="AH8" s="235">
        <v>3040.8304687199998</v>
      </c>
      <c r="AI8" s="233">
        <v>3036</v>
      </c>
      <c r="AJ8" s="233">
        <v>471.16953128000023</v>
      </c>
      <c r="AK8" s="234">
        <v>0.15494764871858616</v>
      </c>
      <c r="AL8" s="237">
        <v>168</v>
      </c>
      <c r="AM8" s="238">
        <v>5.533596837944664E-2</v>
      </c>
      <c r="AN8" s="229">
        <v>3358</v>
      </c>
      <c r="AO8" s="239">
        <v>432.00738606000004</v>
      </c>
      <c r="AP8" s="238">
        <v>0.14764472883555227</v>
      </c>
      <c r="AQ8" s="240">
        <v>20.351515151515152</v>
      </c>
      <c r="AR8" s="229">
        <v>3085</v>
      </c>
      <c r="AS8" s="235">
        <v>3085</v>
      </c>
      <c r="AT8" s="233">
        <v>2949</v>
      </c>
      <c r="AU8" s="235">
        <v>134</v>
      </c>
      <c r="AV8" s="236">
        <v>4.5439131909121737E-2</v>
      </c>
      <c r="AW8" s="241">
        <v>18.461077844311376</v>
      </c>
      <c r="AX8" s="229">
        <v>2300</v>
      </c>
      <c r="AY8" s="229">
        <v>1830</v>
      </c>
      <c r="AZ8" s="229">
        <v>225</v>
      </c>
      <c r="BA8" s="235">
        <v>2055</v>
      </c>
      <c r="BB8" s="242">
        <v>0.89347826086956517</v>
      </c>
      <c r="BC8" s="243">
        <v>0.96582533958160455</v>
      </c>
      <c r="BD8" s="229">
        <v>70</v>
      </c>
      <c r="BE8" s="242">
        <v>3.0434782608695653E-2</v>
      </c>
      <c r="BF8" s="243">
        <v>1.2341760992982826</v>
      </c>
      <c r="BG8" s="229">
        <v>125</v>
      </c>
      <c r="BH8" s="229">
        <v>15</v>
      </c>
      <c r="BI8" s="235">
        <v>140</v>
      </c>
      <c r="BJ8" s="242">
        <v>6.0869565217391307E-2</v>
      </c>
      <c r="BK8" s="243">
        <v>1.6387014461540264</v>
      </c>
      <c r="BL8" s="229">
        <v>40</v>
      </c>
      <c r="BM8" s="274" t="s">
        <v>6</v>
      </c>
      <c r="BN8" s="244" t="s">
        <v>6</v>
      </c>
      <c r="BO8" s="274" t="s">
        <v>6</v>
      </c>
      <c r="BP8" s="244"/>
      <c r="BR8" s="95">
        <v>9320005.0199999996</v>
      </c>
      <c r="BS8" s="96">
        <v>2370</v>
      </c>
      <c r="BT8" s="154">
        <v>1900</v>
      </c>
      <c r="BU8" s="96">
        <v>150</v>
      </c>
      <c r="BV8" s="97">
        <f>BT8+BU8</f>
        <v>2050</v>
      </c>
      <c r="BW8" s="48">
        <f>BV8/BS8</f>
        <v>0.86497890295358648</v>
      </c>
      <c r="BX8" s="98">
        <f>BW8/92.5093*100</f>
        <v>0.9350183202700556</v>
      </c>
      <c r="BY8" s="96">
        <v>70</v>
      </c>
      <c r="BZ8" s="48">
        <f>BY8/BS8</f>
        <v>2.9535864978902954E-2</v>
      </c>
      <c r="CA8" s="98">
        <f>BZ8/2.466*100</f>
        <v>1.1977236406692193</v>
      </c>
      <c r="CB8" s="96">
        <v>205</v>
      </c>
      <c r="CC8" s="96">
        <v>20</v>
      </c>
      <c r="CD8" s="97">
        <f>CB8+CC8</f>
        <v>225</v>
      </c>
      <c r="CE8" s="48">
        <f>CD8/BS8</f>
        <v>9.49367088607595E-2</v>
      </c>
      <c r="CF8" s="98">
        <f>CE8/0.037145</f>
        <v>2.5558408631244989</v>
      </c>
      <c r="CG8" s="96">
        <v>30</v>
      </c>
    </row>
    <row r="9" spans="1:116" s="123" customFormat="1" ht="15" x14ac:dyDescent="0.25">
      <c r="A9" s="223" t="s">
        <v>75</v>
      </c>
      <c r="B9" s="224">
        <v>9320006</v>
      </c>
      <c r="C9" s="224">
        <v>9320006</v>
      </c>
      <c r="D9" s="225"/>
      <c r="E9" s="224"/>
      <c r="F9" s="226"/>
      <c r="G9" s="226"/>
      <c r="H9" s="226"/>
      <c r="I9" s="227"/>
      <c r="J9" s="224"/>
      <c r="K9" s="226"/>
      <c r="L9" s="226"/>
      <c r="M9" s="226"/>
      <c r="N9" s="228">
        <v>6</v>
      </c>
      <c r="O9" s="224">
        <v>1</v>
      </c>
      <c r="P9" s="229">
        <v>2.2200000000000002</v>
      </c>
      <c r="Q9" s="230">
        <v>222.00000000000003</v>
      </c>
      <c r="R9" s="231">
        <v>2.21</v>
      </c>
      <c r="S9" s="232">
        <v>221</v>
      </c>
      <c r="T9" s="229">
        <v>7354</v>
      </c>
      <c r="U9" s="226">
        <v>5445</v>
      </c>
      <c r="V9" s="226">
        <v>5445</v>
      </c>
      <c r="W9" s="226">
        <v>5105</v>
      </c>
      <c r="X9" s="233">
        <v>4961</v>
      </c>
      <c r="Y9" s="233">
        <v>1909</v>
      </c>
      <c r="Z9" s="234">
        <v>0.35059687786960514</v>
      </c>
      <c r="AA9" s="235">
        <v>484</v>
      </c>
      <c r="AB9" s="236">
        <v>9.7560975609756101E-2</v>
      </c>
      <c r="AC9" s="229">
        <v>3312.5</v>
      </c>
      <c r="AD9" s="226">
        <v>2468.3000000000002</v>
      </c>
      <c r="AE9" s="226">
        <v>1</v>
      </c>
      <c r="AF9" s="229">
        <v>3743</v>
      </c>
      <c r="AG9" s="226">
        <v>2847</v>
      </c>
      <c r="AH9" s="235">
        <v>3010.1695312800002</v>
      </c>
      <c r="AI9" s="233">
        <v>2741</v>
      </c>
      <c r="AJ9" s="233">
        <v>732.83046871999977</v>
      </c>
      <c r="AK9" s="234">
        <v>0.24345156015461419</v>
      </c>
      <c r="AL9" s="237">
        <v>106</v>
      </c>
      <c r="AM9" s="238">
        <v>3.8672017511856983E-2</v>
      </c>
      <c r="AN9" s="229">
        <v>3599</v>
      </c>
      <c r="AO9" s="239">
        <v>915.04019534600002</v>
      </c>
      <c r="AP9" s="238">
        <v>0.34092917254547389</v>
      </c>
      <c r="AQ9" s="240">
        <v>16.211711711711711</v>
      </c>
      <c r="AR9" s="229">
        <v>2725</v>
      </c>
      <c r="AS9" s="235">
        <v>2725</v>
      </c>
      <c r="AT9" s="233">
        <v>2596</v>
      </c>
      <c r="AU9" s="235">
        <v>132</v>
      </c>
      <c r="AV9" s="236">
        <v>5.0847457627118647E-2</v>
      </c>
      <c r="AW9" s="241">
        <v>12.343891402714933</v>
      </c>
      <c r="AX9" s="229">
        <v>2860</v>
      </c>
      <c r="AY9" s="229">
        <v>2295</v>
      </c>
      <c r="AZ9" s="229">
        <v>195</v>
      </c>
      <c r="BA9" s="235">
        <v>2490</v>
      </c>
      <c r="BB9" s="242">
        <v>0.87062937062937062</v>
      </c>
      <c r="BC9" s="243">
        <v>0.94112631987202444</v>
      </c>
      <c r="BD9" s="229">
        <v>110</v>
      </c>
      <c r="BE9" s="242">
        <v>3.8461538461538464E-2</v>
      </c>
      <c r="BF9" s="243">
        <v>1.5596730925198077</v>
      </c>
      <c r="BG9" s="229">
        <v>205</v>
      </c>
      <c r="BH9" s="229">
        <v>15</v>
      </c>
      <c r="BI9" s="235">
        <v>220</v>
      </c>
      <c r="BJ9" s="242">
        <v>7.6923076923076927E-2</v>
      </c>
      <c r="BK9" s="243">
        <v>2.0708864429419016</v>
      </c>
      <c r="BL9" s="229">
        <v>40</v>
      </c>
      <c r="BM9" s="229" t="s">
        <v>6</v>
      </c>
      <c r="BN9" s="244" t="s">
        <v>6</v>
      </c>
      <c r="BO9" s="229" t="s">
        <v>6</v>
      </c>
      <c r="BP9" s="244"/>
      <c r="BR9" s="95">
        <v>9320006</v>
      </c>
      <c r="BS9" s="96">
        <v>2090</v>
      </c>
      <c r="BT9" s="154">
        <v>1585</v>
      </c>
      <c r="BU9" s="96">
        <v>145</v>
      </c>
      <c r="BV9" s="97">
        <f>BT9+BU9</f>
        <v>1730</v>
      </c>
      <c r="BW9" s="48">
        <f>BV9/BS9</f>
        <v>0.82775119617224879</v>
      </c>
      <c r="BX9" s="98">
        <f>BW9/92.5093*100</f>
        <v>0.89477619674156961</v>
      </c>
      <c r="BY9" s="96">
        <v>105</v>
      </c>
      <c r="BZ9" s="48">
        <f>BY9/BS9</f>
        <v>5.0239234449760764E-2</v>
      </c>
      <c r="CA9" s="98">
        <f>BZ9/2.466*100</f>
        <v>2.037276336162237</v>
      </c>
      <c r="CB9" s="96">
        <v>190</v>
      </c>
      <c r="CC9" s="96">
        <v>25</v>
      </c>
      <c r="CD9" s="97">
        <f>CB9+CC9</f>
        <v>215</v>
      </c>
      <c r="CE9" s="48">
        <f>CD9/BS9</f>
        <v>0.10287081339712918</v>
      </c>
      <c r="CF9" s="98">
        <f>CE9/0.037145</f>
        <v>2.7694390469007724</v>
      </c>
      <c r="CG9" s="96">
        <v>35</v>
      </c>
    </row>
    <row r="10" spans="1:116" s="123" customFormat="1" ht="15" x14ac:dyDescent="0.25">
      <c r="A10" s="245"/>
      <c r="B10" s="224">
        <v>9320007.0099999998</v>
      </c>
      <c r="C10" s="224">
        <v>9320007.0099999998</v>
      </c>
      <c r="D10" s="225"/>
      <c r="E10" s="224"/>
      <c r="F10" s="226"/>
      <c r="G10" s="226"/>
      <c r="H10" s="226"/>
      <c r="I10" s="227"/>
      <c r="J10" s="224"/>
      <c r="K10" s="226"/>
      <c r="L10" s="226"/>
      <c r="M10" s="226"/>
      <c r="N10" s="228">
        <v>7.01</v>
      </c>
      <c r="O10" s="224">
        <v>1</v>
      </c>
      <c r="P10" s="229">
        <v>0.68</v>
      </c>
      <c r="Q10" s="230">
        <v>68</v>
      </c>
      <c r="R10" s="231">
        <v>0.68</v>
      </c>
      <c r="S10" s="232">
        <v>68</v>
      </c>
      <c r="T10" s="229">
        <v>4143</v>
      </c>
      <c r="U10" s="226">
        <v>4123</v>
      </c>
      <c r="V10" s="226">
        <v>4123</v>
      </c>
      <c r="W10" s="226">
        <v>3772</v>
      </c>
      <c r="X10" s="233">
        <v>3651</v>
      </c>
      <c r="Y10" s="233">
        <v>20</v>
      </c>
      <c r="Z10" s="234">
        <v>4.8508367693427118E-3</v>
      </c>
      <c r="AA10" s="235">
        <v>472</v>
      </c>
      <c r="AB10" s="236">
        <v>0.12927964941112025</v>
      </c>
      <c r="AC10" s="229">
        <v>6128.7</v>
      </c>
      <c r="AD10" s="226">
        <v>6099.1</v>
      </c>
      <c r="AE10" s="226">
        <v>1</v>
      </c>
      <c r="AF10" s="229">
        <v>2110</v>
      </c>
      <c r="AG10" s="226">
        <v>2110</v>
      </c>
      <c r="AH10" s="235">
        <v>2110</v>
      </c>
      <c r="AI10" s="233">
        <v>1909</v>
      </c>
      <c r="AJ10" s="233">
        <v>0</v>
      </c>
      <c r="AK10" s="234">
        <v>0</v>
      </c>
      <c r="AL10" s="237">
        <v>201</v>
      </c>
      <c r="AM10" s="238">
        <v>0.10529072812991094</v>
      </c>
      <c r="AN10" s="229">
        <v>2034</v>
      </c>
      <c r="AO10" s="239">
        <v>0</v>
      </c>
      <c r="AP10" s="238">
        <v>0</v>
      </c>
      <c r="AQ10" s="240">
        <v>29.911764705882351</v>
      </c>
      <c r="AR10" s="229">
        <v>2035</v>
      </c>
      <c r="AS10" s="235">
        <v>2035</v>
      </c>
      <c r="AT10" s="233">
        <v>1778</v>
      </c>
      <c r="AU10" s="235">
        <v>256</v>
      </c>
      <c r="AV10" s="236">
        <v>0.1439820022497188</v>
      </c>
      <c r="AW10" s="241">
        <v>29.911764705882351</v>
      </c>
      <c r="AX10" s="229">
        <v>1590</v>
      </c>
      <c r="AY10" s="229">
        <v>1235</v>
      </c>
      <c r="AZ10" s="229">
        <v>190</v>
      </c>
      <c r="BA10" s="235">
        <v>1425</v>
      </c>
      <c r="BB10" s="242">
        <v>0.89622641509433965</v>
      </c>
      <c r="BC10" s="243">
        <v>0.96879601844824215</v>
      </c>
      <c r="BD10" s="229">
        <v>35</v>
      </c>
      <c r="BE10" s="242">
        <v>2.20125786163522E-2</v>
      </c>
      <c r="BF10" s="243">
        <v>0.89264309068743697</v>
      </c>
      <c r="BG10" s="229">
        <v>80</v>
      </c>
      <c r="BH10" s="229">
        <v>15</v>
      </c>
      <c r="BI10" s="235">
        <v>95</v>
      </c>
      <c r="BJ10" s="242">
        <v>5.9748427672955975E-2</v>
      </c>
      <c r="BK10" s="243">
        <v>1.6085187151152505</v>
      </c>
      <c r="BL10" s="229">
        <v>35</v>
      </c>
      <c r="BM10" s="274" t="s">
        <v>6</v>
      </c>
      <c r="BN10" s="244" t="s">
        <v>6</v>
      </c>
      <c r="BO10" s="274" t="s">
        <v>6</v>
      </c>
      <c r="BP10" s="244"/>
      <c r="BR10" s="95">
        <v>9320007.0099999998</v>
      </c>
      <c r="BS10" s="96">
        <v>1695</v>
      </c>
      <c r="BT10" s="154">
        <v>1345</v>
      </c>
      <c r="BU10" s="96">
        <v>135</v>
      </c>
      <c r="BV10" s="97">
        <f>BT10+BU10</f>
        <v>1480</v>
      </c>
      <c r="BW10" s="48">
        <f>BV10/BS10</f>
        <v>0.87315634218289084</v>
      </c>
      <c r="BX10" s="98">
        <f>BW10/92.5093*100</f>
        <v>0.9438579063757816</v>
      </c>
      <c r="BY10" s="96">
        <v>70</v>
      </c>
      <c r="BZ10" s="48">
        <f>BY10/BS10</f>
        <v>4.1297935103244837E-2</v>
      </c>
      <c r="CA10" s="98">
        <f>BZ10/2.466*100</f>
        <v>1.6746932320861652</v>
      </c>
      <c r="CB10" s="96">
        <v>80</v>
      </c>
      <c r="CC10" s="96">
        <v>20</v>
      </c>
      <c r="CD10" s="97">
        <f>CB10+CC10</f>
        <v>100</v>
      </c>
      <c r="CE10" s="48">
        <f>CD10/BS10</f>
        <v>5.8997050147492625E-2</v>
      </c>
      <c r="CF10" s="98">
        <f>CE10/0.037145</f>
        <v>1.5882904872120778</v>
      </c>
      <c r="CG10" s="96">
        <v>35</v>
      </c>
    </row>
    <row r="11" spans="1:116" s="123" customFormat="1" ht="15" x14ac:dyDescent="0.25">
      <c r="A11" s="223" t="s">
        <v>76</v>
      </c>
      <c r="B11" s="224">
        <v>9320007.0199999996</v>
      </c>
      <c r="C11" s="224">
        <v>9320007.0199999996</v>
      </c>
      <c r="D11" s="225"/>
      <c r="E11" s="224"/>
      <c r="F11" s="226"/>
      <c r="G11" s="226"/>
      <c r="H11" s="226"/>
      <c r="I11" s="227"/>
      <c r="J11" s="224"/>
      <c r="K11" s="226"/>
      <c r="L11" s="226"/>
      <c r="M11" s="226"/>
      <c r="N11" s="228">
        <v>7.02</v>
      </c>
      <c r="O11" s="224">
        <v>1</v>
      </c>
      <c r="P11" s="229">
        <v>0.87</v>
      </c>
      <c r="Q11" s="230">
        <v>87</v>
      </c>
      <c r="R11" s="231">
        <v>0.88</v>
      </c>
      <c r="S11" s="232">
        <v>88</v>
      </c>
      <c r="T11" s="229">
        <v>5731</v>
      </c>
      <c r="U11" s="226">
        <v>5495</v>
      </c>
      <c r="V11" s="226">
        <v>5495</v>
      </c>
      <c r="W11" s="226">
        <v>5196</v>
      </c>
      <c r="X11" s="233">
        <v>4958</v>
      </c>
      <c r="Y11" s="233">
        <v>236</v>
      </c>
      <c r="Z11" s="234">
        <v>4.2948134667879889E-2</v>
      </c>
      <c r="AA11" s="235">
        <v>537</v>
      </c>
      <c r="AB11" s="236">
        <v>0.10830980233965308</v>
      </c>
      <c r="AC11" s="229">
        <v>6602.5</v>
      </c>
      <c r="AD11" s="226">
        <v>6213.3</v>
      </c>
      <c r="AE11" s="226">
        <v>1</v>
      </c>
      <c r="AF11" s="229">
        <v>3098</v>
      </c>
      <c r="AG11" s="226">
        <v>2960</v>
      </c>
      <c r="AH11" s="235">
        <v>2960</v>
      </c>
      <c r="AI11" s="233">
        <v>2580</v>
      </c>
      <c r="AJ11" s="233">
        <v>138</v>
      </c>
      <c r="AK11" s="234">
        <v>4.6621621621621624E-2</v>
      </c>
      <c r="AL11" s="237">
        <v>380</v>
      </c>
      <c r="AM11" s="238">
        <v>0.14728682170542637</v>
      </c>
      <c r="AN11" s="229">
        <v>3019</v>
      </c>
      <c r="AO11" s="239">
        <v>152</v>
      </c>
      <c r="AP11" s="238">
        <v>5.3017091035926056E-2</v>
      </c>
      <c r="AQ11" s="240">
        <v>34.701149425287355</v>
      </c>
      <c r="AR11" s="229">
        <v>2865</v>
      </c>
      <c r="AS11" s="235">
        <v>2865</v>
      </c>
      <c r="AT11" s="233">
        <v>2525</v>
      </c>
      <c r="AU11" s="235">
        <v>342</v>
      </c>
      <c r="AV11" s="236">
        <v>0.13544554455445545</v>
      </c>
      <c r="AW11" s="241">
        <v>32.579545454545453</v>
      </c>
      <c r="AX11" s="229">
        <v>1915</v>
      </c>
      <c r="AY11" s="229">
        <v>1565</v>
      </c>
      <c r="AZ11" s="229">
        <v>130</v>
      </c>
      <c r="BA11" s="235">
        <v>1695</v>
      </c>
      <c r="BB11" s="242">
        <v>0.88511749347258484</v>
      </c>
      <c r="BC11" s="243">
        <v>0.95678758078656412</v>
      </c>
      <c r="BD11" s="229">
        <v>60</v>
      </c>
      <c r="BE11" s="242">
        <v>3.1331592689295036E-2</v>
      </c>
      <c r="BF11" s="243">
        <v>1.2705430936453785</v>
      </c>
      <c r="BG11" s="229">
        <v>105</v>
      </c>
      <c r="BH11" s="229">
        <v>15</v>
      </c>
      <c r="BI11" s="235">
        <v>120</v>
      </c>
      <c r="BJ11" s="242">
        <v>6.2663185378590072E-2</v>
      </c>
      <c r="BK11" s="243">
        <v>1.6869884339370056</v>
      </c>
      <c r="BL11" s="229">
        <v>50</v>
      </c>
      <c r="BM11" s="229" t="s">
        <v>6</v>
      </c>
      <c r="BN11" s="244" t="s">
        <v>6</v>
      </c>
      <c r="BO11" s="229" t="s">
        <v>6</v>
      </c>
      <c r="BP11" s="244"/>
      <c r="BR11" s="95">
        <v>9320007.0199999996</v>
      </c>
      <c r="BS11" s="96">
        <v>2110</v>
      </c>
      <c r="BT11" s="154">
        <v>1680</v>
      </c>
      <c r="BU11" s="96">
        <v>220</v>
      </c>
      <c r="BV11" s="97">
        <f>BT11+BU11</f>
        <v>1900</v>
      </c>
      <c r="BW11" s="48">
        <f>BV11/BS11</f>
        <v>0.90047393364928907</v>
      </c>
      <c r="BX11" s="98">
        <f>BW11/92.5093*100</f>
        <v>0.97338746877264137</v>
      </c>
      <c r="BY11" s="96">
        <v>25</v>
      </c>
      <c r="BZ11" s="48">
        <f>BY11/BS11</f>
        <v>1.1848341232227487E-2</v>
      </c>
      <c r="CA11" s="98">
        <f>BZ11/2.466*100</f>
        <v>0.48046801428335312</v>
      </c>
      <c r="CB11" s="96">
        <v>125</v>
      </c>
      <c r="CC11" s="96">
        <v>30</v>
      </c>
      <c r="CD11" s="97">
        <f>CB11+CC11</f>
        <v>155</v>
      </c>
      <c r="CE11" s="48">
        <f>CD11/BS11</f>
        <v>7.3459715639810422E-2</v>
      </c>
      <c r="CF11" s="98">
        <f>CE11/0.037145</f>
        <v>1.9776474798710575</v>
      </c>
      <c r="CG11" s="96">
        <v>35</v>
      </c>
    </row>
    <row r="12" spans="1:116" s="123" customFormat="1" ht="15" x14ac:dyDescent="0.25">
      <c r="A12" s="245" t="s">
        <v>80</v>
      </c>
      <c r="B12" s="224">
        <v>9320008.0299999993</v>
      </c>
      <c r="C12" s="224">
        <v>9320008.0299999993</v>
      </c>
      <c r="D12" s="225">
        <v>9320008.0199999996</v>
      </c>
      <c r="E12" s="229">
        <v>0.35313990499999998</v>
      </c>
      <c r="F12" s="226">
        <v>10404</v>
      </c>
      <c r="G12" s="226">
        <v>2809</v>
      </c>
      <c r="H12" s="226">
        <v>2726</v>
      </c>
      <c r="I12" s="227"/>
      <c r="J12" s="229"/>
      <c r="K12" s="226"/>
      <c r="L12" s="226"/>
      <c r="M12" s="226"/>
      <c r="N12" s="228"/>
      <c r="O12" s="224">
        <v>1</v>
      </c>
      <c r="P12" s="229">
        <v>2.35</v>
      </c>
      <c r="Q12" s="230">
        <v>235</v>
      </c>
      <c r="R12" s="231">
        <v>2.35</v>
      </c>
      <c r="S12" s="232">
        <v>235</v>
      </c>
      <c r="T12" s="229">
        <v>6406</v>
      </c>
      <c r="U12" s="226">
        <v>5326</v>
      </c>
      <c r="V12" s="226">
        <v>5326</v>
      </c>
      <c r="W12" s="226">
        <v>4424</v>
      </c>
      <c r="X12" s="233">
        <v>3674.0675716199999</v>
      </c>
      <c r="Y12" s="233">
        <v>1080</v>
      </c>
      <c r="Z12" s="234">
        <v>0.20277882087870822</v>
      </c>
      <c r="AA12" s="235">
        <v>1651.9324283800001</v>
      </c>
      <c r="AB12" s="236">
        <v>0.4496195010511515</v>
      </c>
      <c r="AC12" s="229">
        <v>2726.2</v>
      </c>
      <c r="AD12" s="226">
        <v>2265</v>
      </c>
      <c r="AE12" s="226">
        <v>1</v>
      </c>
      <c r="AF12" s="229">
        <v>1842</v>
      </c>
      <c r="AG12" s="226">
        <v>1503</v>
      </c>
      <c r="AH12" s="235">
        <v>1503</v>
      </c>
      <c r="AI12" s="233">
        <v>991.96999314499999</v>
      </c>
      <c r="AJ12" s="233">
        <v>339</v>
      </c>
      <c r="AK12" s="234">
        <v>0.22554890219560877</v>
      </c>
      <c r="AL12" s="237">
        <v>511.03000685500001</v>
      </c>
      <c r="AM12" s="238">
        <v>0.51516679978877222</v>
      </c>
      <c r="AN12" s="229">
        <v>1759</v>
      </c>
      <c r="AO12" s="239">
        <v>337</v>
      </c>
      <c r="AP12" s="238">
        <v>0.2369901547116737</v>
      </c>
      <c r="AQ12" s="240">
        <v>7.4851063829787234</v>
      </c>
      <c r="AR12" s="229">
        <v>2185</v>
      </c>
      <c r="AS12" s="235">
        <v>2185</v>
      </c>
      <c r="AT12" s="233">
        <v>962.65938102999996</v>
      </c>
      <c r="AU12" s="235">
        <v>459.34061897000004</v>
      </c>
      <c r="AV12" s="236">
        <v>0.47715799380516849</v>
      </c>
      <c r="AW12" s="241">
        <v>6.0510638297872337</v>
      </c>
      <c r="AX12" s="229">
        <v>2860</v>
      </c>
      <c r="AY12" s="229">
        <v>2280</v>
      </c>
      <c r="AZ12" s="229">
        <v>370</v>
      </c>
      <c r="BA12" s="235">
        <v>2650</v>
      </c>
      <c r="BB12" s="242">
        <v>0.92657342657342656</v>
      </c>
      <c r="BC12" s="243">
        <v>1.0016003002654075</v>
      </c>
      <c r="BD12" s="229">
        <v>80</v>
      </c>
      <c r="BE12" s="242">
        <v>2.7972027972027972E-2</v>
      </c>
      <c r="BF12" s="243">
        <v>1.1343077036507694</v>
      </c>
      <c r="BG12" s="229">
        <v>85</v>
      </c>
      <c r="BH12" s="229">
        <v>0</v>
      </c>
      <c r="BI12" s="235">
        <v>85</v>
      </c>
      <c r="BJ12" s="242">
        <v>2.972027972027972E-2</v>
      </c>
      <c r="BK12" s="243">
        <v>0.80011521659118923</v>
      </c>
      <c r="BL12" s="229">
        <v>45</v>
      </c>
      <c r="BM12" s="229" t="s">
        <v>6</v>
      </c>
      <c r="BN12" s="244" t="s">
        <v>6</v>
      </c>
      <c r="BO12" s="229" t="s">
        <v>6</v>
      </c>
      <c r="BP12" s="244" t="s">
        <v>73</v>
      </c>
      <c r="BR12" s="95">
        <v>9320008.0299999993</v>
      </c>
      <c r="BS12" s="96">
        <v>2325</v>
      </c>
      <c r="BT12" s="154">
        <v>1925</v>
      </c>
      <c r="BU12" s="96">
        <v>265</v>
      </c>
      <c r="BV12" s="97">
        <f>BT12+BU12</f>
        <v>2190</v>
      </c>
      <c r="BW12" s="48">
        <f>BV12/BS12</f>
        <v>0.9419354838709677</v>
      </c>
      <c r="BX12" s="98">
        <f>BW12/92.5093*100</f>
        <v>1.0182062602040745</v>
      </c>
      <c r="BY12" s="96">
        <v>75</v>
      </c>
      <c r="BZ12" s="48">
        <f>BY12/BS12</f>
        <v>3.2258064516129031E-2</v>
      </c>
      <c r="CA12" s="98">
        <f>BZ12/2.466*100</f>
        <v>1.3081129163069356</v>
      </c>
      <c r="CB12" s="96">
        <v>45</v>
      </c>
      <c r="CC12" s="96">
        <v>0</v>
      </c>
      <c r="CD12" s="97">
        <f>CB12+CC12</f>
        <v>45</v>
      </c>
      <c r="CE12" s="48">
        <f>CD12/BS12</f>
        <v>1.935483870967742E-2</v>
      </c>
      <c r="CF12" s="98">
        <f>CE12/0.037145</f>
        <v>0.52106175015957523</v>
      </c>
      <c r="CG12" s="96">
        <v>10</v>
      </c>
    </row>
    <row r="13" spans="1:116" s="123" customFormat="1" ht="15" x14ac:dyDescent="0.25">
      <c r="A13" s="223"/>
      <c r="B13" s="224">
        <v>9320008.0399999991</v>
      </c>
      <c r="C13" s="224">
        <v>9320008.0399999991</v>
      </c>
      <c r="D13" s="225">
        <v>9320008.0199999996</v>
      </c>
      <c r="E13" s="229">
        <v>0.64686009499999997</v>
      </c>
      <c r="F13" s="226">
        <v>10404</v>
      </c>
      <c r="G13" s="226">
        <v>2809</v>
      </c>
      <c r="H13" s="226">
        <v>2726</v>
      </c>
      <c r="I13" s="227"/>
      <c r="J13" s="229"/>
      <c r="K13" s="226"/>
      <c r="L13" s="226"/>
      <c r="M13" s="226"/>
      <c r="N13" s="228"/>
      <c r="O13" s="224">
        <v>1</v>
      </c>
      <c r="P13" s="229">
        <v>1.99</v>
      </c>
      <c r="Q13" s="230">
        <v>199</v>
      </c>
      <c r="R13" s="231">
        <v>2</v>
      </c>
      <c r="S13" s="232">
        <v>200</v>
      </c>
      <c r="T13" s="229">
        <v>6748</v>
      </c>
      <c r="U13" s="226">
        <v>6783</v>
      </c>
      <c r="V13" s="226">
        <v>6783</v>
      </c>
      <c r="W13" s="226">
        <v>6689</v>
      </c>
      <c r="X13" s="233">
        <v>6729.9324283799997</v>
      </c>
      <c r="Y13" s="233">
        <v>-35</v>
      </c>
      <c r="Z13" s="234">
        <v>-5.1599587203302374E-3</v>
      </c>
      <c r="AA13" s="235">
        <v>53.067571620000308</v>
      </c>
      <c r="AB13" s="236">
        <v>7.8853052663969327E-3</v>
      </c>
      <c r="AC13" s="229">
        <v>3392.7</v>
      </c>
      <c r="AD13" s="226">
        <v>3388.8</v>
      </c>
      <c r="AE13" s="226">
        <v>1</v>
      </c>
      <c r="AF13" s="229">
        <v>1852</v>
      </c>
      <c r="AG13" s="226">
        <v>1797</v>
      </c>
      <c r="AH13" s="235">
        <v>1797</v>
      </c>
      <c r="AI13" s="233">
        <v>1817.030006855</v>
      </c>
      <c r="AJ13" s="233">
        <v>55</v>
      </c>
      <c r="AK13" s="234">
        <v>3.0606566499721759E-2</v>
      </c>
      <c r="AL13" s="237">
        <v>-20.030006855000011</v>
      </c>
      <c r="AM13" s="238">
        <v>-1.1023487107771476E-2</v>
      </c>
      <c r="AN13" s="229">
        <v>1736</v>
      </c>
      <c r="AO13" s="239">
        <v>48</v>
      </c>
      <c r="AP13" s="238">
        <v>2.843601895734597E-2</v>
      </c>
      <c r="AQ13" s="240">
        <v>8.7236180904522609</v>
      </c>
      <c r="AR13" s="229">
        <v>1425</v>
      </c>
      <c r="AS13" s="235">
        <v>1425</v>
      </c>
      <c r="AT13" s="233">
        <v>1763.3406189699999</v>
      </c>
      <c r="AU13" s="235">
        <v>-75.340618969999923</v>
      </c>
      <c r="AV13" s="236">
        <v>-4.2726072410223151E-2</v>
      </c>
      <c r="AW13" s="241">
        <v>8.44</v>
      </c>
      <c r="AX13" s="229">
        <v>2850</v>
      </c>
      <c r="AY13" s="229">
        <v>2280</v>
      </c>
      <c r="AZ13" s="229">
        <v>365</v>
      </c>
      <c r="BA13" s="235">
        <v>2645</v>
      </c>
      <c r="BB13" s="242">
        <v>0.92807017543859649</v>
      </c>
      <c r="BC13" s="243">
        <v>1.0032182444776865</v>
      </c>
      <c r="BD13" s="229">
        <v>130</v>
      </c>
      <c r="BE13" s="242">
        <v>4.5614035087719301E-2</v>
      </c>
      <c r="BF13" s="243">
        <v>1.8497175623568247</v>
      </c>
      <c r="BG13" s="229">
        <v>30</v>
      </c>
      <c r="BH13" s="229">
        <v>0</v>
      </c>
      <c r="BI13" s="235">
        <v>30</v>
      </c>
      <c r="BJ13" s="242">
        <v>1.0526315789473684E-2</v>
      </c>
      <c r="BK13" s="243">
        <v>0.2833844606131023</v>
      </c>
      <c r="BL13" s="229">
        <v>40</v>
      </c>
      <c r="BM13" s="229" t="s">
        <v>6</v>
      </c>
      <c r="BN13" s="244" t="s">
        <v>6</v>
      </c>
      <c r="BO13" s="229" t="s">
        <v>6</v>
      </c>
      <c r="BP13" s="244" t="s">
        <v>73</v>
      </c>
      <c r="BR13" s="95">
        <v>9320008.0399999991</v>
      </c>
      <c r="BS13" s="96">
        <v>3000</v>
      </c>
      <c r="BT13" s="154">
        <v>2490</v>
      </c>
      <c r="BU13" s="96">
        <v>365</v>
      </c>
      <c r="BV13" s="97">
        <f>BT13+BU13</f>
        <v>2855</v>
      </c>
      <c r="BW13" s="48">
        <f>BV13/BS13</f>
        <v>0.95166666666666666</v>
      </c>
      <c r="BX13" s="98">
        <f>BW13/92.5093*100</f>
        <v>1.0287254002210229</v>
      </c>
      <c r="BY13" s="96">
        <v>50</v>
      </c>
      <c r="BZ13" s="48">
        <f>BY13/BS13</f>
        <v>1.6666666666666666E-2</v>
      </c>
      <c r="CA13" s="98">
        <f>BZ13/2.466*100</f>
        <v>0.6758583400919167</v>
      </c>
      <c r="CB13" s="96">
        <v>35</v>
      </c>
      <c r="CC13" s="96">
        <v>10</v>
      </c>
      <c r="CD13" s="97">
        <f>CB13+CC13</f>
        <v>45</v>
      </c>
      <c r="CE13" s="48">
        <f>CD13/BS13</f>
        <v>1.4999999999999999E-2</v>
      </c>
      <c r="CF13" s="98">
        <f>CE13/0.037145</f>
        <v>0.40382285637367077</v>
      </c>
      <c r="CG13" s="96">
        <v>45</v>
      </c>
    </row>
    <row r="14" spans="1:116" s="123" customFormat="1" ht="15" x14ac:dyDescent="0.25">
      <c r="A14" s="223" t="s">
        <v>81</v>
      </c>
      <c r="B14" s="246">
        <v>9320008.0500000007</v>
      </c>
      <c r="C14" s="224">
        <v>9320008.0099999998</v>
      </c>
      <c r="D14" s="225"/>
      <c r="E14" s="224"/>
      <c r="F14" s="226"/>
      <c r="G14" s="226"/>
      <c r="H14" s="226"/>
      <c r="I14" s="227"/>
      <c r="J14" s="224"/>
      <c r="K14" s="226"/>
      <c r="L14" s="226"/>
      <c r="M14" s="226"/>
      <c r="N14" s="228">
        <v>8.01</v>
      </c>
      <c r="O14" s="229">
        <v>0.60712907999999999</v>
      </c>
      <c r="P14" s="229">
        <v>1.07</v>
      </c>
      <c r="Q14" s="230">
        <v>107</v>
      </c>
      <c r="R14" s="231">
        <v>1.97</v>
      </c>
      <c r="S14" s="232">
        <v>197</v>
      </c>
      <c r="T14" s="229">
        <v>4818</v>
      </c>
      <c r="U14" s="229">
        <v>7967</v>
      </c>
      <c r="V14" s="226">
        <v>4836.9973803599996</v>
      </c>
      <c r="W14" s="226">
        <v>7625</v>
      </c>
      <c r="X14" s="233">
        <v>6644</v>
      </c>
      <c r="Y14" s="233">
        <v>-18.997380359999624</v>
      </c>
      <c r="Z14" s="234">
        <v>-3.9275151227362711E-3</v>
      </c>
      <c r="AA14" s="235">
        <v>1323</v>
      </c>
      <c r="AB14" s="236">
        <v>0.19912703190848885</v>
      </c>
      <c r="AC14" s="229">
        <v>4500.7</v>
      </c>
      <c r="AD14" s="226">
        <v>4035.4</v>
      </c>
      <c r="AE14" s="229">
        <v>0.59882732999999999</v>
      </c>
      <c r="AF14" s="229">
        <v>1424</v>
      </c>
      <c r="AG14" s="229">
        <v>2388</v>
      </c>
      <c r="AH14" s="235">
        <v>1429.99966404</v>
      </c>
      <c r="AI14" s="233">
        <v>1878</v>
      </c>
      <c r="AJ14" s="233">
        <v>-5.9996640399999706</v>
      </c>
      <c r="AK14" s="234">
        <v>-4.1955702444361892E-3</v>
      </c>
      <c r="AL14" s="237">
        <v>510</v>
      </c>
      <c r="AM14" s="238">
        <v>0.27156549520766771</v>
      </c>
      <c r="AN14" s="229">
        <v>1326</v>
      </c>
      <c r="AO14" s="239">
        <v>-1090.5078074819999</v>
      </c>
      <c r="AP14" s="238">
        <v>-0.45127427443253681</v>
      </c>
      <c r="AQ14" s="240">
        <v>12.392523364485982</v>
      </c>
      <c r="AR14" s="229">
        <v>1685</v>
      </c>
      <c r="AS14" s="235">
        <v>1009.02405105</v>
      </c>
      <c r="AT14" s="233">
        <v>1842</v>
      </c>
      <c r="AU14" s="235">
        <v>2193.4</v>
      </c>
      <c r="AV14" s="236">
        <v>1.1907709011943539</v>
      </c>
      <c r="AW14" s="241">
        <v>20.484263959390862</v>
      </c>
      <c r="AX14" s="229">
        <v>2020</v>
      </c>
      <c r="AY14" s="229">
        <v>1630</v>
      </c>
      <c r="AZ14" s="229">
        <v>195</v>
      </c>
      <c r="BA14" s="235">
        <v>1825</v>
      </c>
      <c r="BB14" s="242">
        <v>0.90346534653465349</v>
      </c>
      <c r="BC14" s="243">
        <v>0.97662110353732379</v>
      </c>
      <c r="BD14" s="229">
        <v>100</v>
      </c>
      <c r="BE14" s="242">
        <v>4.9504950495049507E-2</v>
      </c>
      <c r="BF14" s="243">
        <v>2.0075000200750002</v>
      </c>
      <c r="BG14" s="229">
        <v>55</v>
      </c>
      <c r="BH14" s="229">
        <v>10</v>
      </c>
      <c r="BI14" s="235">
        <v>65</v>
      </c>
      <c r="BJ14" s="242">
        <v>3.2178217821782179E-2</v>
      </c>
      <c r="BK14" s="243">
        <v>0.86628665558708251</v>
      </c>
      <c r="BL14" s="229">
        <v>25</v>
      </c>
      <c r="BM14" s="229" t="s">
        <v>6</v>
      </c>
      <c r="BN14" s="244" t="s">
        <v>6</v>
      </c>
      <c r="BO14" s="229" t="s">
        <v>6</v>
      </c>
      <c r="BP14" s="244"/>
      <c r="BR14" s="95">
        <v>9320008.0099999998</v>
      </c>
      <c r="BS14" s="96">
        <v>3630</v>
      </c>
      <c r="BT14" s="154">
        <v>2960</v>
      </c>
      <c r="BU14" s="96">
        <v>460</v>
      </c>
      <c r="BV14" s="97">
        <f>BT14+BU14</f>
        <v>3420</v>
      </c>
      <c r="BW14" s="48">
        <f>BV14/BS14</f>
        <v>0.94214876033057848</v>
      </c>
      <c r="BX14" s="98">
        <f>BW14/92.5093*100</f>
        <v>1.0184368061703835</v>
      </c>
      <c r="BY14" s="96">
        <v>80</v>
      </c>
      <c r="BZ14" s="48">
        <f>BY14/BS14</f>
        <v>2.2038567493112948E-2</v>
      </c>
      <c r="CA14" s="98">
        <f>BZ14/2.466*100</f>
        <v>0.89369697863393938</v>
      </c>
      <c r="CB14" s="96">
        <v>75</v>
      </c>
      <c r="CC14" s="96">
        <v>10</v>
      </c>
      <c r="CD14" s="97">
        <f>CB14+CC14</f>
        <v>85</v>
      </c>
      <c r="CE14" s="48">
        <f>CD14/BS14</f>
        <v>2.3415977961432508E-2</v>
      </c>
      <c r="CF14" s="98">
        <f>CE14/0.037145</f>
        <v>0.63039380701124004</v>
      </c>
      <c r="CG14" s="96">
        <v>50</v>
      </c>
    </row>
    <row r="15" spans="1:116" s="123" customFormat="1" ht="15" x14ac:dyDescent="0.25">
      <c r="A15" s="247"/>
      <c r="B15" s="246">
        <v>9320008.0600000005</v>
      </c>
      <c r="C15" s="224"/>
      <c r="D15" s="225"/>
      <c r="E15" s="229"/>
      <c r="F15" s="226"/>
      <c r="G15" s="226"/>
      <c r="H15" s="226"/>
      <c r="I15" s="227"/>
      <c r="J15" s="229"/>
      <c r="K15" s="226"/>
      <c r="L15" s="226"/>
      <c r="M15" s="226"/>
      <c r="N15" s="228"/>
      <c r="O15" s="229">
        <v>0.39287092000000001</v>
      </c>
      <c r="P15" s="229">
        <v>0.9</v>
      </c>
      <c r="Q15" s="230">
        <v>90</v>
      </c>
      <c r="R15" s="231"/>
      <c r="S15" s="232"/>
      <c r="T15" s="229">
        <v>3466</v>
      </c>
      <c r="U15" s="229"/>
      <c r="V15" s="226">
        <v>3130.0026196399999</v>
      </c>
      <c r="W15" s="226"/>
      <c r="X15" s="233"/>
      <c r="Y15" s="233">
        <v>335.99738036000008</v>
      </c>
      <c r="Z15" s="234">
        <v>0.10734731602194159</v>
      </c>
      <c r="AA15" s="235"/>
      <c r="AB15" s="236"/>
      <c r="AC15" s="229">
        <v>3843</v>
      </c>
      <c r="AD15" s="226"/>
      <c r="AE15" s="229">
        <v>0.40117267000000001</v>
      </c>
      <c r="AF15" s="229">
        <v>1073</v>
      </c>
      <c r="AG15" s="229"/>
      <c r="AH15" s="235">
        <v>958.00033596000003</v>
      </c>
      <c r="AI15" s="233"/>
      <c r="AJ15" s="233">
        <v>114.99966403999997</v>
      </c>
      <c r="AK15" s="234">
        <v>0.12004136086733233</v>
      </c>
      <c r="AL15" s="237"/>
      <c r="AM15" s="238"/>
      <c r="AN15" s="229">
        <v>1023</v>
      </c>
      <c r="AO15" s="239">
        <v>-595.892192518</v>
      </c>
      <c r="AP15" s="238">
        <v>-0.36808639591445458</v>
      </c>
      <c r="AQ15" s="240">
        <v>11.366666666666667</v>
      </c>
      <c r="AR15" s="229"/>
      <c r="AS15" s="235">
        <v>675.97594894999997</v>
      </c>
      <c r="AT15" s="233"/>
      <c r="AU15" s="235"/>
      <c r="AV15" s="236"/>
      <c r="AW15" s="241"/>
      <c r="AX15" s="229">
        <v>1700</v>
      </c>
      <c r="AY15" s="229">
        <v>1380</v>
      </c>
      <c r="AZ15" s="229">
        <v>205</v>
      </c>
      <c r="BA15" s="235">
        <v>1585</v>
      </c>
      <c r="BB15" s="242">
        <v>0.93235294117647061</v>
      </c>
      <c r="BC15" s="243">
        <v>1.0078477960339887</v>
      </c>
      <c r="BD15" s="229">
        <v>55</v>
      </c>
      <c r="BE15" s="242">
        <v>3.2352941176470591E-2</v>
      </c>
      <c r="BF15" s="243">
        <v>1.3119603072372501</v>
      </c>
      <c r="BG15" s="229">
        <v>45</v>
      </c>
      <c r="BH15" s="229">
        <v>0</v>
      </c>
      <c r="BI15" s="235">
        <v>45</v>
      </c>
      <c r="BJ15" s="242">
        <v>2.6470588235294117E-2</v>
      </c>
      <c r="BK15" s="243">
        <v>0.71262857007118374</v>
      </c>
      <c r="BL15" s="229">
        <v>15</v>
      </c>
      <c r="BM15" s="229" t="s">
        <v>6</v>
      </c>
      <c r="BN15" s="244"/>
      <c r="BO15" s="229"/>
      <c r="BP15" s="244"/>
      <c r="BR15" s="95"/>
      <c r="BS15" s="96"/>
      <c r="BT15" s="154"/>
      <c r="BU15" s="96"/>
      <c r="BV15" s="97"/>
      <c r="BW15" s="48"/>
      <c r="BX15" s="98"/>
      <c r="BY15" s="96"/>
      <c r="BZ15" s="48"/>
      <c r="CA15" s="98"/>
      <c r="CB15" s="96"/>
      <c r="CC15" s="96"/>
      <c r="CD15" s="97"/>
      <c r="CE15" s="48"/>
      <c r="CF15" s="98"/>
      <c r="CG15" s="96"/>
    </row>
    <row r="16" spans="1:116" s="123" customFormat="1" ht="15" x14ac:dyDescent="0.25">
      <c r="A16" s="223"/>
      <c r="B16" s="224">
        <v>9320009.0099999998</v>
      </c>
      <c r="C16" s="224">
        <v>9320009.0099999998</v>
      </c>
      <c r="D16" s="225"/>
      <c r="E16" s="224"/>
      <c r="F16" s="226"/>
      <c r="G16" s="226"/>
      <c r="H16" s="226"/>
      <c r="I16" s="227"/>
      <c r="J16" s="224"/>
      <c r="K16" s="226"/>
      <c r="L16" s="226"/>
      <c r="M16" s="226"/>
      <c r="N16" s="228">
        <v>9.01</v>
      </c>
      <c r="O16" s="224">
        <v>1</v>
      </c>
      <c r="P16" s="229">
        <v>2.48</v>
      </c>
      <c r="Q16" s="230">
        <v>248</v>
      </c>
      <c r="R16" s="231">
        <v>2.48</v>
      </c>
      <c r="S16" s="232">
        <v>248</v>
      </c>
      <c r="T16" s="229">
        <v>7146</v>
      </c>
      <c r="U16" s="226">
        <v>7335</v>
      </c>
      <c r="V16" s="226">
        <v>7335</v>
      </c>
      <c r="W16" s="226">
        <v>7072</v>
      </c>
      <c r="X16" s="233">
        <v>6965</v>
      </c>
      <c r="Y16" s="233">
        <v>-189</v>
      </c>
      <c r="Z16" s="234">
        <v>-2.5766871165644172E-2</v>
      </c>
      <c r="AA16" s="235">
        <v>370</v>
      </c>
      <c r="AB16" s="236">
        <v>5.3122756640344583E-2</v>
      </c>
      <c r="AC16" s="229">
        <v>2878</v>
      </c>
      <c r="AD16" s="226">
        <v>2952.5</v>
      </c>
      <c r="AE16" s="226">
        <v>1</v>
      </c>
      <c r="AF16" s="229">
        <v>2047</v>
      </c>
      <c r="AG16" s="226">
        <v>2085</v>
      </c>
      <c r="AH16" s="235">
        <v>2085</v>
      </c>
      <c r="AI16" s="233">
        <v>2009</v>
      </c>
      <c r="AJ16" s="233">
        <v>-38</v>
      </c>
      <c r="AK16" s="234">
        <v>-1.8225419664268584E-2</v>
      </c>
      <c r="AL16" s="237">
        <v>76</v>
      </c>
      <c r="AM16" s="238">
        <v>3.7829766052762566E-2</v>
      </c>
      <c r="AN16" s="229">
        <v>1948</v>
      </c>
      <c r="AO16" s="239">
        <v>10</v>
      </c>
      <c r="AP16" s="238">
        <v>5.1599587203302374E-3</v>
      </c>
      <c r="AQ16" s="240">
        <v>7.854838709677419</v>
      </c>
      <c r="AR16" s="229">
        <v>1940</v>
      </c>
      <c r="AS16" s="235">
        <v>1940</v>
      </c>
      <c r="AT16" s="233">
        <v>1942</v>
      </c>
      <c r="AU16" s="235">
        <v>-4</v>
      </c>
      <c r="AV16" s="236">
        <v>-2.0597322348094747E-3</v>
      </c>
      <c r="AW16" s="241">
        <v>7.814516129032258</v>
      </c>
      <c r="AX16" s="229">
        <v>3105</v>
      </c>
      <c r="AY16" s="229">
        <v>2600</v>
      </c>
      <c r="AZ16" s="229">
        <v>360</v>
      </c>
      <c r="BA16" s="235">
        <v>2960</v>
      </c>
      <c r="BB16" s="242">
        <v>0.95330112721417071</v>
      </c>
      <c r="BC16" s="243">
        <v>1.0304922069609983</v>
      </c>
      <c r="BD16" s="229">
        <v>40</v>
      </c>
      <c r="BE16" s="242">
        <v>1.2882447665056361E-2</v>
      </c>
      <c r="BF16" s="243">
        <v>0.5224025817135588</v>
      </c>
      <c r="BG16" s="229">
        <v>40</v>
      </c>
      <c r="BH16" s="229">
        <v>0</v>
      </c>
      <c r="BI16" s="235">
        <v>40</v>
      </c>
      <c r="BJ16" s="242">
        <v>1.2882447665056361E-2</v>
      </c>
      <c r="BK16" s="243">
        <v>0.346815120879159</v>
      </c>
      <c r="BL16" s="229">
        <v>60</v>
      </c>
      <c r="BM16" s="229" t="s">
        <v>6</v>
      </c>
      <c r="BN16" s="244" t="s">
        <v>6</v>
      </c>
      <c r="BO16" s="229" t="s">
        <v>6</v>
      </c>
      <c r="BP16" s="244"/>
      <c r="BR16" s="95">
        <v>9320009.0099999998</v>
      </c>
      <c r="BS16" s="96">
        <v>3295</v>
      </c>
      <c r="BT16" s="154">
        <v>2785</v>
      </c>
      <c r="BU16" s="96">
        <v>340</v>
      </c>
      <c r="BV16" s="97">
        <f>BT16+BU16</f>
        <v>3125</v>
      </c>
      <c r="BW16" s="48">
        <f>BV16/BS16</f>
        <v>0.9484066767830045</v>
      </c>
      <c r="BX16" s="98">
        <f>BW16/92.5093*100</f>
        <v>1.0252014411340316</v>
      </c>
      <c r="BY16" s="96">
        <v>85</v>
      </c>
      <c r="BZ16" s="48">
        <f>BY16/BS16</f>
        <v>2.5796661608497723E-2</v>
      </c>
      <c r="CA16" s="98">
        <f>BZ16/2.466*100</f>
        <v>1.0460933336779288</v>
      </c>
      <c r="CB16" s="96">
        <v>55</v>
      </c>
      <c r="CC16" s="96">
        <v>10</v>
      </c>
      <c r="CD16" s="97">
        <f>CB16+CC16</f>
        <v>65</v>
      </c>
      <c r="CE16" s="48">
        <f>CD16/BS16</f>
        <v>1.9726858877086494E-2</v>
      </c>
      <c r="CF16" s="98">
        <f>CE16/0.037145</f>
        <v>0.53107709993502472</v>
      </c>
      <c r="CG16" s="96">
        <v>15</v>
      </c>
    </row>
    <row r="17" spans="1:116" s="123" customFormat="1" ht="15" x14ac:dyDescent="0.25">
      <c r="A17" s="223"/>
      <c r="B17" s="224">
        <v>9320009.0199999996</v>
      </c>
      <c r="C17" s="224">
        <v>9320009.0199999996</v>
      </c>
      <c r="D17" s="225"/>
      <c r="E17" s="224"/>
      <c r="F17" s="226"/>
      <c r="G17" s="226"/>
      <c r="H17" s="226"/>
      <c r="I17" s="227"/>
      <c r="J17" s="224"/>
      <c r="K17" s="226"/>
      <c r="L17" s="226"/>
      <c r="M17" s="226"/>
      <c r="N17" s="228">
        <v>9.02</v>
      </c>
      <c r="O17" s="224">
        <v>1</v>
      </c>
      <c r="P17" s="229">
        <v>4.57</v>
      </c>
      <c r="Q17" s="230">
        <v>457</v>
      </c>
      <c r="R17" s="231">
        <v>4.55</v>
      </c>
      <c r="S17" s="232">
        <v>455</v>
      </c>
      <c r="T17" s="229">
        <v>5932</v>
      </c>
      <c r="U17" s="226">
        <v>5723</v>
      </c>
      <c r="V17" s="226">
        <v>5723</v>
      </c>
      <c r="W17" s="226">
        <v>5746</v>
      </c>
      <c r="X17" s="233">
        <v>5552</v>
      </c>
      <c r="Y17" s="233">
        <v>209</v>
      </c>
      <c r="Z17" s="234">
        <v>3.6519308055215798E-2</v>
      </c>
      <c r="AA17" s="235">
        <v>171</v>
      </c>
      <c r="AB17" s="236">
        <v>3.0799711815561959E-2</v>
      </c>
      <c r="AC17" s="229">
        <v>1299.3</v>
      </c>
      <c r="AD17" s="226">
        <v>1258.7</v>
      </c>
      <c r="AE17" s="226">
        <v>1</v>
      </c>
      <c r="AF17" s="229">
        <v>2002</v>
      </c>
      <c r="AG17" s="226">
        <v>2036</v>
      </c>
      <c r="AH17" s="235">
        <v>2036</v>
      </c>
      <c r="AI17" s="233">
        <v>1922</v>
      </c>
      <c r="AJ17" s="233">
        <v>-34</v>
      </c>
      <c r="AK17" s="234">
        <v>-1.6699410609037329E-2</v>
      </c>
      <c r="AL17" s="237">
        <v>114</v>
      </c>
      <c r="AM17" s="238">
        <v>5.9313215400624349E-2</v>
      </c>
      <c r="AN17" s="229">
        <v>1942</v>
      </c>
      <c r="AO17" s="239">
        <v>6</v>
      </c>
      <c r="AP17" s="238">
        <v>3.0991735537190084E-3</v>
      </c>
      <c r="AQ17" s="240">
        <v>4.2494529540481398</v>
      </c>
      <c r="AR17" s="229">
        <v>1935</v>
      </c>
      <c r="AS17" s="235">
        <v>1935</v>
      </c>
      <c r="AT17" s="233">
        <v>1863</v>
      </c>
      <c r="AU17" s="235">
        <v>73</v>
      </c>
      <c r="AV17" s="236">
        <v>3.9184111647879764E-2</v>
      </c>
      <c r="AW17" s="241">
        <v>4.2549450549450549</v>
      </c>
      <c r="AX17" s="229">
        <v>2570</v>
      </c>
      <c r="AY17" s="229">
        <v>2135</v>
      </c>
      <c r="AZ17" s="229">
        <v>220</v>
      </c>
      <c r="BA17" s="235">
        <v>2355</v>
      </c>
      <c r="BB17" s="242">
        <v>0.91634241245136183</v>
      </c>
      <c r="BC17" s="243">
        <v>0.99054085638023615</v>
      </c>
      <c r="BD17" s="229">
        <v>75</v>
      </c>
      <c r="BE17" s="242">
        <v>2.9182879377431907E-2</v>
      </c>
      <c r="BF17" s="243">
        <v>1.1834095449080253</v>
      </c>
      <c r="BG17" s="229">
        <v>75</v>
      </c>
      <c r="BH17" s="229">
        <v>0</v>
      </c>
      <c r="BI17" s="235">
        <v>75</v>
      </c>
      <c r="BJ17" s="242">
        <v>2.9182879377431907E-2</v>
      </c>
      <c r="BK17" s="243">
        <v>0.7856475804935229</v>
      </c>
      <c r="BL17" s="229">
        <v>60</v>
      </c>
      <c r="BM17" s="229" t="s">
        <v>6</v>
      </c>
      <c r="BN17" s="244" t="s">
        <v>6</v>
      </c>
      <c r="BO17" s="229" t="s">
        <v>6</v>
      </c>
      <c r="BP17" s="244"/>
      <c r="BR17" s="95">
        <v>9320009.0199999996</v>
      </c>
      <c r="BS17" s="96">
        <v>2595</v>
      </c>
      <c r="BT17" s="154">
        <v>2155</v>
      </c>
      <c r="BU17" s="96">
        <v>225</v>
      </c>
      <c r="BV17" s="97">
        <f>BT17+BU17</f>
        <v>2380</v>
      </c>
      <c r="BW17" s="48">
        <f>BV17/BS17</f>
        <v>0.91714836223506746</v>
      </c>
      <c r="BX17" s="98">
        <f>BW17/92.5093*100</f>
        <v>0.99141206585183062</v>
      </c>
      <c r="BY17" s="96">
        <v>60</v>
      </c>
      <c r="BZ17" s="48">
        <f>BY17/BS17</f>
        <v>2.3121387283236993E-2</v>
      </c>
      <c r="CA17" s="98">
        <f>BZ17/2.466*100</f>
        <v>0.93760694579225423</v>
      </c>
      <c r="CB17" s="96">
        <v>95</v>
      </c>
      <c r="CC17" s="96">
        <v>10</v>
      </c>
      <c r="CD17" s="97">
        <f>CB17+CC17</f>
        <v>105</v>
      </c>
      <c r="CE17" s="48">
        <f>CD17/BS17</f>
        <v>4.046242774566474E-2</v>
      </c>
      <c r="CF17" s="98">
        <f>CE17/0.037145</f>
        <v>1.0893102098711736</v>
      </c>
      <c r="CG17" s="96">
        <v>45</v>
      </c>
    </row>
    <row r="18" spans="1:116" s="123" customFormat="1" ht="15" x14ac:dyDescent="0.25">
      <c r="A18" s="248"/>
      <c r="B18" s="203">
        <v>9320010</v>
      </c>
      <c r="C18" s="203">
        <v>9320010</v>
      </c>
      <c r="D18" s="204"/>
      <c r="E18" s="203"/>
      <c r="F18" s="205"/>
      <c r="G18" s="205"/>
      <c r="H18" s="205"/>
      <c r="I18" s="206"/>
      <c r="J18" s="203"/>
      <c r="K18" s="205"/>
      <c r="L18" s="205"/>
      <c r="M18" s="205"/>
      <c r="N18" s="207">
        <v>10</v>
      </c>
      <c r="O18" s="203">
        <v>1</v>
      </c>
      <c r="P18" s="1">
        <v>1.45</v>
      </c>
      <c r="Q18" s="208">
        <v>145</v>
      </c>
      <c r="R18" s="209">
        <v>1.52</v>
      </c>
      <c r="S18" s="210">
        <v>152</v>
      </c>
      <c r="T18" s="1">
        <v>38</v>
      </c>
      <c r="U18" s="205">
        <v>60</v>
      </c>
      <c r="V18" s="205">
        <v>60</v>
      </c>
      <c r="W18" s="205">
        <v>51</v>
      </c>
      <c r="X18" s="211">
        <v>39</v>
      </c>
      <c r="Y18" s="211">
        <v>-22</v>
      </c>
      <c r="Z18" s="212">
        <v>-0.36666666666666664</v>
      </c>
      <c r="AA18" s="213">
        <v>21</v>
      </c>
      <c r="AB18" s="214">
        <v>0.53846153846153844</v>
      </c>
      <c r="AC18" s="1">
        <v>26.1</v>
      </c>
      <c r="AD18" s="205">
        <v>39.5</v>
      </c>
      <c r="AE18" s="1">
        <v>1</v>
      </c>
      <c r="AF18" s="1">
        <v>17</v>
      </c>
      <c r="AG18" s="205">
        <v>41</v>
      </c>
      <c r="AH18" s="213">
        <v>21.340625460000002</v>
      </c>
      <c r="AI18" s="211">
        <v>23</v>
      </c>
      <c r="AJ18" s="211">
        <v>-4.3406254600000018</v>
      </c>
      <c r="AK18" s="212">
        <v>-0.20339729349244676</v>
      </c>
      <c r="AL18" s="215">
        <v>18</v>
      </c>
      <c r="AM18" s="216">
        <v>0.78260869565217395</v>
      </c>
      <c r="AN18" s="1">
        <v>16</v>
      </c>
      <c r="AO18" s="217">
        <v>1.4259143200000004</v>
      </c>
      <c r="AP18" s="216">
        <v>9.7839024094443255E-2</v>
      </c>
      <c r="AQ18" s="218">
        <v>0.1103448275862069</v>
      </c>
      <c r="AR18" s="1">
        <v>25</v>
      </c>
      <c r="AS18" s="213">
        <v>25</v>
      </c>
      <c r="AT18" s="211">
        <v>18</v>
      </c>
      <c r="AU18" s="213">
        <v>10</v>
      </c>
      <c r="AV18" s="214">
        <v>0.55555555555555558</v>
      </c>
      <c r="AW18" s="219">
        <v>0.18421052631578946</v>
      </c>
      <c r="AX18" s="1" t="s">
        <v>219</v>
      </c>
      <c r="AY18" s="1" t="s">
        <v>219</v>
      </c>
      <c r="AZ18" s="1" t="s">
        <v>219</v>
      </c>
      <c r="BA18" s="213" t="e">
        <v>#VALUE!</v>
      </c>
      <c r="BB18" s="220" t="e">
        <v>#VALUE!</v>
      </c>
      <c r="BC18" s="221" t="e">
        <v>#VALUE!</v>
      </c>
      <c r="BD18" s="1" t="s">
        <v>219</v>
      </c>
      <c r="BE18" s="220" t="e">
        <v>#VALUE!</v>
      </c>
      <c r="BF18" s="221" t="e">
        <v>#VALUE!</v>
      </c>
      <c r="BG18" s="1" t="s">
        <v>219</v>
      </c>
      <c r="BH18" s="1" t="s">
        <v>219</v>
      </c>
      <c r="BI18" s="213" t="e">
        <v>#VALUE!</v>
      </c>
      <c r="BJ18" s="220" t="e">
        <v>#VALUE!</v>
      </c>
      <c r="BK18" s="221" t="e">
        <v>#VALUE!</v>
      </c>
      <c r="BL18" s="1" t="s">
        <v>219</v>
      </c>
      <c r="BM18" s="276" t="s">
        <v>2</v>
      </c>
      <c r="BN18" s="222" t="s">
        <v>2</v>
      </c>
      <c r="BO18" s="1" t="s">
        <v>2</v>
      </c>
      <c r="BP18" s="222" t="s">
        <v>74</v>
      </c>
      <c r="BQ18" s="7"/>
      <c r="BR18" s="42">
        <v>9320010</v>
      </c>
      <c r="BS18" s="44">
        <v>50</v>
      </c>
      <c r="BT18" s="46">
        <v>35</v>
      </c>
      <c r="BU18" s="44">
        <v>0</v>
      </c>
      <c r="BV18" s="61">
        <f>BT18+BU18</f>
        <v>35</v>
      </c>
      <c r="BW18" s="47">
        <f>BV18/BS18</f>
        <v>0.7</v>
      </c>
      <c r="BX18" s="62">
        <f>BW18/92.5093*100</f>
        <v>0.75668067967220598</v>
      </c>
      <c r="BY18" s="44">
        <v>0</v>
      </c>
      <c r="BZ18" s="47">
        <f>BY18/BS18</f>
        <v>0</v>
      </c>
      <c r="CA18" s="62">
        <f>BZ18/2.466*100</f>
        <v>0</v>
      </c>
      <c r="CB18" s="44">
        <v>10</v>
      </c>
      <c r="CC18" s="44">
        <v>0</v>
      </c>
      <c r="CD18" s="61">
        <f>CB18+CC18</f>
        <v>10</v>
      </c>
      <c r="CE18" s="47">
        <f>CD18/BS18</f>
        <v>0.2</v>
      </c>
      <c r="CF18" s="62">
        <f>CE18/0.037145</f>
        <v>5.3843047516489442</v>
      </c>
      <c r="CG18" s="44">
        <v>10</v>
      </c>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row>
    <row r="19" spans="1:116" s="123" customFormat="1" ht="15" x14ac:dyDescent="0.25">
      <c r="A19" s="223" t="s">
        <v>58</v>
      </c>
      <c r="B19" s="224">
        <v>9320011</v>
      </c>
      <c r="C19" s="224">
        <v>9320011</v>
      </c>
      <c r="D19" s="225"/>
      <c r="E19" s="224"/>
      <c r="F19" s="226"/>
      <c r="G19" s="226"/>
      <c r="H19" s="226"/>
      <c r="I19" s="227"/>
      <c r="J19" s="224"/>
      <c r="K19" s="226"/>
      <c r="L19" s="226"/>
      <c r="M19" s="226"/>
      <c r="N19" s="228">
        <v>11</v>
      </c>
      <c r="O19" s="224">
        <v>1</v>
      </c>
      <c r="P19" s="229">
        <v>4.78</v>
      </c>
      <c r="Q19" s="230">
        <v>478</v>
      </c>
      <c r="R19" s="231">
        <v>4.78</v>
      </c>
      <c r="S19" s="232">
        <v>478</v>
      </c>
      <c r="T19" s="229">
        <v>7362</v>
      </c>
      <c r="U19" s="226">
        <v>6938</v>
      </c>
      <c r="V19" s="226">
        <v>6938</v>
      </c>
      <c r="W19" s="226">
        <v>6732</v>
      </c>
      <c r="X19" s="233">
        <v>6446</v>
      </c>
      <c r="Y19" s="233">
        <v>424</v>
      </c>
      <c r="Z19" s="234">
        <v>6.1112712597290286E-2</v>
      </c>
      <c r="AA19" s="235">
        <v>492</v>
      </c>
      <c r="AB19" s="236">
        <v>7.6326403971455167E-2</v>
      </c>
      <c r="AC19" s="229">
        <v>1541</v>
      </c>
      <c r="AD19" s="226">
        <v>1451.3</v>
      </c>
      <c r="AE19" s="226">
        <v>1</v>
      </c>
      <c r="AF19" s="229">
        <v>2515</v>
      </c>
      <c r="AG19" s="226">
        <v>2444</v>
      </c>
      <c r="AH19" s="235">
        <v>2444</v>
      </c>
      <c r="AI19" s="233">
        <v>2219</v>
      </c>
      <c r="AJ19" s="233">
        <v>71</v>
      </c>
      <c r="AK19" s="234">
        <v>2.9050736497545009E-2</v>
      </c>
      <c r="AL19" s="237">
        <v>225</v>
      </c>
      <c r="AM19" s="238">
        <v>0.10139702568724651</v>
      </c>
      <c r="AN19" s="229">
        <v>2462</v>
      </c>
      <c r="AO19" s="239">
        <v>113</v>
      </c>
      <c r="AP19" s="238">
        <v>4.8105576841209023E-2</v>
      </c>
      <c r="AQ19" s="240">
        <v>5.1506276150627617</v>
      </c>
      <c r="AR19" s="229">
        <v>2350</v>
      </c>
      <c r="AS19" s="235">
        <v>2350</v>
      </c>
      <c r="AT19" s="233">
        <v>2156</v>
      </c>
      <c r="AU19" s="235">
        <v>193</v>
      </c>
      <c r="AV19" s="236">
        <v>8.9517625231910952E-2</v>
      </c>
      <c r="AW19" s="241">
        <v>4.9142259414225942</v>
      </c>
      <c r="AX19" s="229">
        <v>3280</v>
      </c>
      <c r="AY19" s="229">
        <v>2840</v>
      </c>
      <c r="AZ19" s="229">
        <v>245</v>
      </c>
      <c r="BA19" s="235">
        <v>3085</v>
      </c>
      <c r="BB19" s="242">
        <v>0.94054878048780488</v>
      </c>
      <c r="BC19" s="243">
        <v>1.0167072721205381</v>
      </c>
      <c r="BD19" s="229">
        <v>25</v>
      </c>
      <c r="BE19" s="242">
        <v>7.621951219512195E-3</v>
      </c>
      <c r="BF19" s="243">
        <v>0.30908155796886433</v>
      </c>
      <c r="BG19" s="229">
        <v>70</v>
      </c>
      <c r="BH19" s="229">
        <v>20</v>
      </c>
      <c r="BI19" s="235">
        <v>90</v>
      </c>
      <c r="BJ19" s="242">
        <v>2.7439024390243903E-2</v>
      </c>
      <c r="BK19" s="243">
        <v>0.73870034702500753</v>
      </c>
      <c r="BL19" s="229">
        <v>75</v>
      </c>
      <c r="BM19" s="229" t="s">
        <v>6</v>
      </c>
      <c r="BN19" s="244" t="s">
        <v>6</v>
      </c>
      <c r="BO19" s="229" t="s">
        <v>6</v>
      </c>
      <c r="BP19" s="244"/>
      <c r="BR19" s="95">
        <v>9320011</v>
      </c>
      <c r="BS19" s="96">
        <v>3395</v>
      </c>
      <c r="BT19" s="154">
        <v>3000</v>
      </c>
      <c r="BU19" s="96">
        <v>195</v>
      </c>
      <c r="BV19" s="97">
        <f>BT19+BU19</f>
        <v>3195</v>
      </c>
      <c r="BW19" s="48">
        <f>BV19/BS19</f>
        <v>0.94108983799705448</v>
      </c>
      <c r="BX19" s="98">
        <f>BW19/92.5093*100</f>
        <v>1.0172921403545963</v>
      </c>
      <c r="BY19" s="96">
        <v>100</v>
      </c>
      <c r="BZ19" s="48">
        <f>BY19/BS19</f>
        <v>2.9455081001472753E-2</v>
      </c>
      <c r="CA19" s="98">
        <f>BZ19/2.466*100</f>
        <v>1.1944477291756996</v>
      </c>
      <c r="CB19" s="96">
        <v>55</v>
      </c>
      <c r="CC19" s="96">
        <v>15</v>
      </c>
      <c r="CD19" s="97">
        <f>CB19+CC19</f>
        <v>70</v>
      </c>
      <c r="CE19" s="48">
        <f>CD19/BS19</f>
        <v>2.0618556701030927E-2</v>
      </c>
      <c r="CF19" s="98">
        <f>CE19/0.037145</f>
        <v>0.55508296408752</v>
      </c>
      <c r="CG19" s="96">
        <v>25</v>
      </c>
    </row>
    <row r="20" spans="1:116" s="123" customFormat="1" ht="15" x14ac:dyDescent="0.25">
      <c r="A20" s="223"/>
      <c r="B20" s="224">
        <v>9320012.0099999998</v>
      </c>
      <c r="C20" s="224">
        <v>9320012.0099999998</v>
      </c>
      <c r="D20" s="225">
        <v>9320012</v>
      </c>
      <c r="E20" s="229">
        <v>0.55619441800000002</v>
      </c>
      <c r="F20" s="226">
        <v>8757</v>
      </c>
      <c r="G20" s="226">
        <v>2756</v>
      </c>
      <c r="H20" s="233">
        <v>2682</v>
      </c>
      <c r="I20" s="227"/>
      <c r="J20" s="229"/>
      <c r="K20" s="226"/>
      <c r="L20" s="226"/>
      <c r="M20" s="233"/>
      <c r="N20" s="228"/>
      <c r="O20" s="224">
        <v>1</v>
      </c>
      <c r="P20" s="229">
        <v>2.2599999999999998</v>
      </c>
      <c r="Q20" s="230">
        <v>225.99999999999997</v>
      </c>
      <c r="R20" s="231">
        <v>3.33</v>
      </c>
      <c r="S20" s="232">
        <v>333</v>
      </c>
      <c r="T20" s="229">
        <v>5637</v>
      </c>
      <c r="U20" s="226">
        <v>5602</v>
      </c>
      <c r="V20" s="226">
        <v>5602</v>
      </c>
      <c r="W20" s="226">
        <v>5556</v>
      </c>
      <c r="X20" s="233">
        <v>4870.5945184259999</v>
      </c>
      <c r="Y20" s="233">
        <v>35</v>
      </c>
      <c r="Z20" s="234">
        <v>6.247768654052124E-3</v>
      </c>
      <c r="AA20" s="235">
        <v>731.40548157400008</v>
      </c>
      <c r="AB20" s="236">
        <v>0.15016759839214944</v>
      </c>
      <c r="AC20" s="229">
        <v>2490.9</v>
      </c>
      <c r="AD20" s="226">
        <v>1683</v>
      </c>
      <c r="AE20" s="226">
        <v>1</v>
      </c>
      <c r="AF20" s="229">
        <v>1834</v>
      </c>
      <c r="AG20" s="226">
        <v>1769</v>
      </c>
      <c r="AH20" s="235">
        <v>1769</v>
      </c>
      <c r="AI20" s="233">
        <v>1532.871816008</v>
      </c>
      <c r="AJ20" s="233">
        <v>65</v>
      </c>
      <c r="AK20" s="234">
        <v>3.6743923120407009E-2</v>
      </c>
      <c r="AL20" s="237">
        <v>236.128183992</v>
      </c>
      <c r="AM20" s="238">
        <v>0.15404300707083238</v>
      </c>
      <c r="AN20" s="229">
        <v>1737</v>
      </c>
      <c r="AO20" s="239">
        <v>56</v>
      </c>
      <c r="AP20" s="238">
        <v>3.3313503866745982E-2</v>
      </c>
      <c r="AQ20" s="240">
        <v>7.6858407079646032</v>
      </c>
      <c r="AR20" s="229">
        <v>1680</v>
      </c>
      <c r="AS20" s="235">
        <v>1680</v>
      </c>
      <c r="AT20" s="233">
        <v>1491.713429076</v>
      </c>
      <c r="AU20" s="235">
        <v>189.28657092399999</v>
      </c>
      <c r="AV20" s="236">
        <v>0.12689204724881256</v>
      </c>
      <c r="AW20" s="241">
        <v>5.0480480480480479</v>
      </c>
      <c r="AX20" s="229">
        <v>2555</v>
      </c>
      <c r="AY20" s="229">
        <v>2285</v>
      </c>
      <c r="AZ20" s="229">
        <v>135</v>
      </c>
      <c r="BA20" s="235">
        <v>2420</v>
      </c>
      <c r="BB20" s="242">
        <v>0.94716242661448136</v>
      </c>
      <c r="BC20" s="243">
        <v>1.0238564410437452</v>
      </c>
      <c r="BD20" s="229">
        <v>15</v>
      </c>
      <c r="BE20" s="242">
        <v>5.8708414872798431E-3</v>
      </c>
      <c r="BF20" s="243">
        <v>0.23807143095214284</v>
      </c>
      <c r="BG20" s="229">
        <v>65</v>
      </c>
      <c r="BH20" s="229">
        <v>15</v>
      </c>
      <c r="BI20" s="235">
        <v>80</v>
      </c>
      <c r="BJ20" s="242">
        <v>3.131115459882583E-2</v>
      </c>
      <c r="BK20" s="243">
        <v>0.842943992430363</v>
      </c>
      <c r="BL20" s="229">
        <v>40</v>
      </c>
      <c r="BM20" s="229" t="s">
        <v>6</v>
      </c>
      <c r="BN20" s="244" t="s">
        <v>6</v>
      </c>
      <c r="BO20" s="229" t="s">
        <v>6</v>
      </c>
      <c r="BP20" s="244" t="s">
        <v>73</v>
      </c>
      <c r="BR20" s="95">
        <v>9320012.0099999998</v>
      </c>
      <c r="BS20" s="96">
        <v>2810</v>
      </c>
      <c r="BT20" s="154">
        <v>2490</v>
      </c>
      <c r="BU20" s="96">
        <v>175</v>
      </c>
      <c r="BV20" s="97">
        <f>BT20+BU20</f>
        <v>2665</v>
      </c>
      <c r="BW20" s="48">
        <f>BV20/BS20</f>
        <v>0.94839857651245552</v>
      </c>
      <c r="BX20" s="98">
        <f>BW20/92.5093*100</f>
        <v>1.0251926849651392</v>
      </c>
      <c r="BY20" s="96">
        <v>40</v>
      </c>
      <c r="BZ20" s="48">
        <f>BY20/BS20</f>
        <v>1.4234875444839857E-2</v>
      </c>
      <c r="CA20" s="98">
        <f>BZ20/2.466*100</f>
        <v>0.57724555737387906</v>
      </c>
      <c r="CB20" s="96">
        <v>35</v>
      </c>
      <c r="CC20" s="96">
        <v>30</v>
      </c>
      <c r="CD20" s="97">
        <f>CB20+CC20</f>
        <v>65</v>
      </c>
      <c r="CE20" s="48">
        <f>CD20/BS20</f>
        <v>2.3131672597864767E-2</v>
      </c>
      <c r="CF20" s="98">
        <f>CE20/0.037145</f>
        <v>0.62273987341135462</v>
      </c>
      <c r="CG20" s="96">
        <v>35</v>
      </c>
    </row>
    <row r="21" spans="1:116" s="123" customFormat="1" ht="15" x14ac:dyDescent="0.25">
      <c r="A21" s="245"/>
      <c r="B21" s="224">
        <v>9320012.0199999996</v>
      </c>
      <c r="C21" s="224">
        <v>9320012.0199999996</v>
      </c>
      <c r="D21" s="225">
        <v>9320012</v>
      </c>
      <c r="E21" s="229">
        <v>0.44380558199999998</v>
      </c>
      <c r="F21" s="226">
        <v>8757</v>
      </c>
      <c r="G21" s="226">
        <v>2756</v>
      </c>
      <c r="H21" s="233">
        <v>2682</v>
      </c>
      <c r="I21" s="227"/>
      <c r="J21" s="229"/>
      <c r="K21" s="226"/>
      <c r="L21" s="226"/>
      <c r="M21" s="233"/>
      <c r="N21" s="228"/>
      <c r="O21" s="224">
        <v>1</v>
      </c>
      <c r="P21" s="229">
        <v>2.72</v>
      </c>
      <c r="Q21" s="230">
        <v>272</v>
      </c>
      <c r="R21" s="231">
        <v>3.29</v>
      </c>
      <c r="S21" s="232">
        <v>329</v>
      </c>
      <c r="T21" s="229">
        <v>4489</v>
      </c>
      <c r="U21" s="226">
        <v>4445</v>
      </c>
      <c r="V21" s="226">
        <v>4445</v>
      </c>
      <c r="W21" s="226">
        <v>4403</v>
      </c>
      <c r="X21" s="233">
        <v>3886.4054815739996</v>
      </c>
      <c r="Y21" s="233">
        <v>44</v>
      </c>
      <c r="Z21" s="234">
        <v>9.8987626546681671E-3</v>
      </c>
      <c r="AA21" s="235">
        <v>558.59451842600038</v>
      </c>
      <c r="AB21" s="236">
        <v>0.14373037529778515</v>
      </c>
      <c r="AC21" s="229">
        <v>1653.1</v>
      </c>
      <c r="AD21" s="226">
        <v>1349.4</v>
      </c>
      <c r="AE21" s="226">
        <v>1</v>
      </c>
      <c r="AF21" s="229">
        <v>1506</v>
      </c>
      <c r="AG21" s="226">
        <v>1512</v>
      </c>
      <c r="AH21" s="235">
        <v>1512</v>
      </c>
      <c r="AI21" s="233">
        <v>1223.128183992</v>
      </c>
      <c r="AJ21" s="233">
        <v>-6</v>
      </c>
      <c r="AK21" s="234">
        <v>-3.968253968253968E-3</v>
      </c>
      <c r="AL21" s="237">
        <v>288.871816008</v>
      </c>
      <c r="AM21" s="238">
        <v>0.23617460523654271</v>
      </c>
      <c r="AN21" s="229">
        <v>1445</v>
      </c>
      <c r="AO21" s="239">
        <v>-6</v>
      </c>
      <c r="AP21" s="238">
        <v>-4.1350792556857337E-3</v>
      </c>
      <c r="AQ21" s="240">
        <v>5.3125</v>
      </c>
      <c r="AR21" s="229">
        <v>1455</v>
      </c>
      <c r="AS21" s="235">
        <v>1455</v>
      </c>
      <c r="AT21" s="233">
        <v>1190.286570924</v>
      </c>
      <c r="AU21" s="235">
        <v>260.71342907600001</v>
      </c>
      <c r="AV21" s="236">
        <v>0.21903416827899894</v>
      </c>
      <c r="AW21" s="241">
        <v>4.410334346504559</v>
      </c>
      <c r="AX21" s="229">
        <v>1975</v>
      </c>
      <c r="AY21" s="229">
        <v>1730</v>
      </c>
      <c r="AZ21" s="229">
        <v>120</v>
      </c>
      <c r="BA21" s="235">
        <v>1850</v>
      </c>
      <c r="BB21" s="242">
        <v>0.93670886075949367</v>
      </c>
      <c r="BC21" s="243">
        <v>1.0125564248778163</v>
      </c>
      <c r="BD21" s="229">
        <v>25</v>
      </c>
      <c r="BE21" s="242">
        <v>1.2658227848101266E-2</v>
      </c>
      <c r="BF21" s="243">
        <v>0.51331013171537976</v>
      </c>
      <c r="BG21" s="229">
        <v>50</v>
      </c>
      <c r="BH21" s="229">
        <v>0</v>
      </c>
      <c r="BI21" s="235">
        <v>50</v>
      </c>
      <c r="BJ21" s="242">
        <v>2.5316455696202531E-2</v>
      </c>
      <c r="BK21" s="243">
        <v>0.68155756349986629</v>
      </c>
      <c r="BL21" s="229">
        <v>50</v>
      </c>
      <c r="BM21" s="244" t="s">
        <v>6</v>
      </c>
      <c r="BN21" s="244" t="s">
        <v>6</v>
      </c>
      <c r="BO21" s="229" t="s">
        <v>6</v>
      </c>
      <c r="BP21" s="244" t="s">
        <v>73</v>
      </c>
      <c r="BR21" s="95">
        <v>9320012.0199999996</v>
      </c>
      <c r="BS21" s="96">
        <v>2195</v>
      </c>
      <c r="BT21" s="154">
        <v>2010</v>
      </c>
      <c r="BU21" s="96">
        <v>105</v>
      </c>
      <c r="BV21" s="97">
        <f>BT21+BU21</f>
        <v>2115</v>
      </c>
      <c r="BW21" s="48">
        <f>BV21/BS21</f>
        <v>0.96355353075170846</v>
      </c>
      <c r="BX21" s="98">
        <f>BW21/92.5093*100</f>
        <v>1.0415747722139379</v>
      </c>
      <c r="BY21" s="96">
        <v>30</v>
      </c>
      <c r="BZ21" s="48">
        <f>BY21/BS21</f>
        <v>1.366742596810934E-2</v>
      </c>
      <c r="CA21" s="98">
        <f>BZ21/2.466*100</f>
        <v>0.5542346296881322</v>
      </c>
      <c r="CB21" s="96">
        <v>25</v>
      </c>
      <c r="CC21" s="96">
        <v>10</v>
      </c>
      <c r="CD21" s="97">
        <f>CB21+CC21</f>
        <v>35</v>
      </c>
      <c r="CE21" s="48">
        <f>CD21/BS21</f>
        <v>1.5945330296127564E-2</v>
      </c>
      <c r="CF21" s="98">
        <f>CE21/0.037145</f>
        <v>0.4292725884002575</v>
      </c>
      <c r="CG21" s="96">
        <v>15</v>
      </c>
    </row>
    <row r="22" spans="1:116" s="123" customFormat="1" ht="15" x14ac:dyDescent="0.25">
      <c r="A22" s="202"/>
      <c r="B22" s="203">
        <v>9320013.0099999998</v>
      </c>
      <c r="C22" s="203">
        <v>9320013.0099999998</v>
      </c>
      <c r="D22" s="204">
        <v>9320013</v>
      </c>
      <c r="E22" s="1">
        <v>2.3918688E-2</v>
      </c>
      <c r="F22" s="205">
        <v>3209</v>
      </c>
      <c r="G22" s="205">
        <v>1083</v>
      </c>
      <c r="H22" s="211">
        <v>1053</v>
      </c>
      <c r="I22" s="206"/>
      <c r="J22" s="1"/>
      <c r="K22" s="205"/>
      <c r="L22" s="205"/>
      <c r="M22" s="211"/>
      <c r="N22" s="207"/>
      <c r="O22" s="203">
        <v>1</v>
      </c>
      <c r="P22" s="1">
        <v>1.36</v>
      </c>
      <c r="Q22" s="208">
        <v>136</v>
      </c>
      <c r="R22" s="209">
        <v>1.36</v>
      </c>
      <c r="S22" s="210">
        <v>136</v>
      </c>
      <c r="T22" s="1">
        <v>119</v>
      </c>
      <c r="U22" s="205">
        <v>110</v>
      </c>
      <c r="V22" s="205">
        <v>110</v>
      </c>
      <c r="W22" s="205">
        <v>81</v>
      </c>
      <c r="X22" s="211">
        <v>76.755069792</v>
      </c>
      <c r="Y22" s="211">
        <v>9</v>
      </c>
      <c r="Z22" s="212">
        <v>8.1818181818181818E-2</v>
      </c>
      <c r="AA22" s="213">
        <v>33.244930208</v>
      </c>
      <c r="AB22" s="214">
        <v>0.43313008897120486</v>
      </c>
      <c r="AC22" s="1">
        <v>87.6</v>
      </c>
      <c r="AD22" s="205">
        <v>81</v>
      </c>
      <c r="AE22" s="205">
        <v>1</v>
      </c>
      <c r="AF22" s="1">
        <v>41</v>
      </c>
      <c r="AG22" s="205">
        <v>32</v>
      </c>
      <c r="AH22" s="213">
        <v>32</v>
      </c>
      <c r="AI22" s="211">
        <v>25.903939103999999</v>
      </c>
      <c r="AJ22" s="211">
        <v>9</v>
      </c>
      <c r="AK22" s="212">
        <v>0.28125</v>
      </c>
      <c r="AL22" s="215">
        <v>6.0960608960000009</v>
      </c>
      <c r="AM22" s="216">
        <v>0.23533335495907909</v>
      </c>
      <c r="AN22" s="1">
        <v>41</v>
      </c>
      <c r="AO22" s="217">
        <v>9</v>
      </c>
      <c r="AP22" s="216">
        <v>0.28125</v>
      </c>
      <c r="AQ22" s="218">
        <v>0.3014705882352941</v>
      </c>
      <c r="AR22" s="1">
        <v>30</v>
      </c>
      <c r="AS22" s="213">
        <v>30</v>
      </c>
      <c r="AT22" s="211">
        <v>25.186378464000001</v>
      </c>
      <c r="AU22" s="213">
        <v>6.8136215359999994</v>
      </c>
      <c r="AV22" s="214">
        <v>0.27052803743654563</v>
      </c>
      <c r="AW22" s="219">
        <v>0.23529411764705882</v>
      </c>
      <c r="AX22" s="1">
        <v>55</v>
      </c>
      <c r="AY22" s="1">
        <v>50</v>
      </c>
      <c r="AZ22" s="1">
        <v>0</v>
      </c>
      <c r="BA22" s="213">
        <v>50</v>
      </c>
      <c r="BB22" s="220">
        <v>0.90909090909090906</v>
      </c>
      <c r="BC22" s="221">
        <v>0.98270218139247523</v>
      </c>
      <c r="BD22" s="1">
        <v>0</v>
      </c>
      <c r="BE22" s="220">
        <v>0</v>
      </c>
      <c r="BF22" s="221">
        <v>0</v>
      </c>
      <c r="BG22" s="1">
        <v>0</v>
      </c>
      <c r="BH22" s="1">
        <v>0</v>
      </c>
      <c r="BI22" s="213">
        <v>0</v>
      </c>
      <c r="BJ22" s="220">
        <v>0</v>
      </c>
      <c r="BK22" s="221">
        <v>0</v>
      </c>
      <c r="BL22" s="1">
        <v>0</v>
      </c>
      <c r="BM22" s="222" t="s">
        <v>2</v>
      </c>
      <c r="BN22" s="222" t="s">
        <v>2</v>
      </c>
      <c r="BO22" s="1" t="s">
        <v>2</v>
      </c>
      <c r="BP22" s="222" t="s">
        <v>73</v>
      </c>
      <c r="BQ22" s="7"/>
      <c r="BR22" s="42">
        <v>9320013.0099999998</v>
      </c>
      <c r="BS22" s="44">
        <v>35</v>
      </c>
      <c r="BT22" s="46">
        <v>25</v>
      </c>
      <c r="BU22" s="44">
        <v>0</v>
      </c>
      <c r="BV22" s="61">
        <f>BT22+BU22</f>
        <v>25</v>
      </c>
      <c r="BW22" s="47">
        <f>BV22/BS22</f>
        <v>0.7142857142857143</v>
      </c>
      <c r="BX22" s="62">
        <f>BW22/92.5093*100</f>
        <v>0.77212314252265912</v>
      </c>
      <c r="BY22" s="44">
        <v>0</v>
      </c>
      <c r="BZ22" s="47">
        <f>BY22/BS22</f>
        <v>0</v>
      </c>
      <c r="CA22" s="62">
        <f>BZ22/2.466*100</f>
        <v>0</v>
      </c>
      <c r="CB22" s="44">
        <v>0</v>
      </c>
      <c r="CC22" s="44">
        <v>0</v>
      </c>
      <c r="CD22" s="61">
        <f>CB22+CC22</f>
        <v>0</v>
      </c>
      <c r="CE22" s="47">
        <f>CD22/BS22</f>
        <v>0</v>
      </c>
      <c r="CF22" s="62">
        <f>CE22/0.037145</f>
        <v>0</v>
      </c>
      <c r="CG22" s="44">
        <v>0</v>
      </c>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row>
    <row r="23" spans="1:116" s="123" customFormat="1" ht="15" x14ac:dyDescent="0.25">
      <c r="A23" s="202"/>
      <c r="B23" s="203">
        <v>9320013.0199999996</v>
      </c>
      <c r="C23" s="203">
        <v>9320013.0199999996</v>
      </c>
      <c r="D23" s="204">
        <v>9320013</v>
      </c>
      <c r="E23" s="1">
        <v>0.97608131200000003</v>
      </c>
      <c r="F23" s="205">
        <v>3209</v>
      </c>
      <c r="G23" s="205">
        <v>1083</v>
      </c>
      <c r="H23" s="211">
        <v>1053</v>
      </c>
      <c r="I23" s="206"/>
      <c r="J23" s="1"/>
      <c r="K23" s="205"/>
      <c r="L23" s="205"/>
      <c r="M23" s="211"/>
      <c r="N23" s="207"/>
      <c r="O23" s="203">
        <v>1</v>
      </c>
      <c r="P23" s="1">
        <v>55.94</v>
      </c>
      <c r="Q23" s="208">
        <v>5594</v>
      </c>
      <c r="R23" s="209">
        <v>55.82</v>
      </c>
      <c r="S23" s="210">
        <v>5582</v>
      </c>
      <c r="T23" s="1">
        <v>3518</v>
      </c>
      <c r="U23" s="205">
        <v>3038</v>
      </c>
      <c r="V23" s="205">
        <v>3038</v>
      </c>
      <c r="W23" s="205">
        <v>3061</v>
      </c>
      <c r="X23" s="211">
        <v>3132.2449302079999</v>
      </c>
      <c r="Y23" s="211">
        <v>480</v>
      </c>
      <c r="Z23" s="212">
        <v>0.15799868334430547</v>
      </c>
      <c r="AA23" s="213">
        <v>-94.244930207999914</v>
      </c>
      <c r="AB23" s="214">
        <v>-3.0088620879894435E-2</v>
      </c>
      <c r="AC23" s="1">
        <v>62.9</v>
      </c>
      <c r="AD23" s="205">
        <v>54.4</v>
      </c>
      <c r="AE23" s="205">
        <v>1</v>
      </c>
      <c r="AF23" s="1">
        <v>1127</v>
      </c>
      <c r="AG23" s="205">
        <v>1070</v>
      </c>
      <c r="AH23" s="213">
        <v>1070</v>
      </c>
      <c r="AI23" s="211">
        <v>1057.0960608959999</v>
      </c>
      <c r="AJ23" s="211">
        <v>57</v>
      </c>
      <c r="AK23" s="212">
        <v>5.3271028037383178E-2</v>
      </c>
      <c r="AL23" s="215">
        <v>12.903939104000074</v>
      </c>
      <c r="AM23" s="216">
        <v>1.2206969244651835E-2</v>
      </c>
      <c r="AN23" s="1">
        <v>1080</v>
      </c>
      <c r="AO23" s="217">
        <v>110</v>
      </c>
      <c r="AP23" s="216">
        <v>0.1134020618556701</v>
      </c>
      <c r="AQ23" s="218">
        <v>0.19306399713979264</v>
      </c>
      <c r="AR23" s="1">
        <v>970</v>
      </c>
      <c r="AS23" s="213">
        <v>970</v>
      </c>
      <c r="AT23" s="211">
        <v>1027.813621536</v>
      </c>
      <c r="AU23" s="213">
        <v>-57.813621536000028</v>
      </c>
      <c r="AV23" s="214">
        <v>-5.6249129535373706E-2</v>
      </c>
      <c r="AW23" s="219">
        <v>0.17377284127552847</v>
      </c>
      <c r="AX23" s="1">
        <v>1430</v>
      </c>
      <c r="AY23" s="1">
        <v>1225</v>
      </c>
      <c r="AZ23" s="1">
        <v>100</v>
      </c>
      <c r="BA23" s="213">
        <v>1325</v>
      </c>
      <c r="BB23" s="220">
        <v>0.92657342657342656</v>
      </c>
      <c r="BC23" s="221">
        <v>1.0016003002654075</v>
      </c>
      <c r="BD23" s="1">
        <v>0</v>
      </c>
      <c r="BE23" s="220">
        <v>0</v>
      </c>
      <c r="BF23" s="221">
        <v>0</v>
      </c>
      <c r="BG23" s="1">
        <v>80</v>
      </c>
      <c r="BH23" s="1">
        <v>0</v>
      </c>
      <c r="BI23" s="213">
        <v>80</v>
      </c>
      <c r="BJ23" s="220">
        <v>5.5944055944055944E-2</v>
      </c>
      <c r="BK23" s="221">
        <v>1.5060992312304737</v>
      </c>
      <c r="BL23" s="1">
        <v>25</v>
      </c>
      <c r="BM23" s="222" t="s">
        <v>2</v>
      </c>
      <c r="BN23" s="222" t="s">
        <v>2</v>
      </c>
      <c r="BO23" s="1" t="s">
        <v>2</v>
      </c>
      <c r="BP23" s="222" t="s">
        <v>73</v>
      </c>
      <c r="BQ23" s="7"/>
      <c r="BR23" s="42">
        <v>9320013.0199999996</v>
      </c>
      <c r="BS23" s="44">
        <v>1345</v>
      </c>
      <c r="BT23" s="46">
        <v>1155</v>
      </c>
      <c r="BU23" s="44">
        <v>90</v>
      </c>
      <c r="BV23" s="61">
        <f>BT23+BU23</f>
        <v>1245</v>
      </c>
      <c r="BW23" s="47">
        <f>BV23/BS23</f>
        <v>0.92565055762081783</v>
      </c>
      <c r="BX23" s="62">
        <f>BW23/92.5093*100</f>
        <v>1.0006027043992527</v>
      </c>
      <c r="BY23" s="44">
        <v>10</v>
      </c>
      <c r="BZ23" s="47">
        <f>BY23/BS23</f>
        <v>7.4349442379182153E-3</v>
      </c>
      <c r="CA23" s="62">
        <f>BZ23/2.466*100</f>
        <v>0.30149814427892191</v>
      </c>
      <c r="CB23" s="44">
        <v>40</v>
      </c>
      <c r="CC23" s="44">
        <v>15</v>
      </c>
      <c r="CD23" s="61">
        <f>CB23+CC23</f>
        <v>55</v>
      </c>
      <c r="CE23" s="47">
        <f>CD23/BS23</f>
        <v>4.0892193308550186E-2</v>
      </c>
      <c r="CF23" s="62">
        <f>CE23/0.037145</f>
        <v>1.1008801536828696</v>
      </c>
      <c r="CG23" s="44">
        <v>25</v>
      </c>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row>
    <row r="24" spans="1:116" s="123" customFormat="1" ht="15" x14ac:dyDescent="0.25">
      <c r="A24" s="248" t="s">
        <v>55</v>
      </c>
      <c r="B24" s="203">
        <v>9320014.0099999998</v>
      </c>
      <c r="C24" s="203">
        <v>9320014</v>
      </c>
      <c r="D24" s="204"/>
      <c r="E24" s="203"/>
      <c r="F24" s="205"/>
      <c r="G24" s="205"/>
      <c r="H24" s="205"/>
      <c r="I24" s="206"/>
      <c r="J24" s="203"/>
      <c r="K24" s="205"/>
      <c r="L24" s="205"/>
      <c r="M24" s="205"/>
      <c r="N24" s="207">
        <v>14</v>
      </c>
      <c r="O24" s="1">
        <v>0.66337818999999998</v>
      </c>
      <c r="P24" s="1">
        <v>83.03</v>
      </c>
      <c r="Q24" s="208">
        <v>8303</v>
      </c>
      <c r="R24" s="209">
        <v>98.21</v>
      </c>
      <c r="S24" s="210">
        <v>9821</v>
      </c>
      <c r="T24" s="1">
        <v>6771</v>
      </c>
      <c r="U24" s="1">
        <v>10509</v>
      </c>
      <c r="V24" s="205">
        <v>6971.4413987099997</v>
      </c>
      <c r="W24" s="205">
        <v>8689</v>
      </c>
      <c r="X24" s="211">
        <v>7339</v>
      </c>
      <c r="Y24" s="211">
        <v>-200.4413987099997</v>
      </c>
      <c r="Z24" s="212">
        <v>-2.8751787076212031E-2</v>
      </c>
      <c r="AA24" s="213">
        <v>3170</v>
      </c>
      <c r="AB24" s="214">
        <v>0.43193895626107098</v>
      </c>
      <c r="AC24" s="1">
        <v>81.599999999999994</v>
      </c>
      <c r="AD24" s="205">
        <v>107</v>
      </c>
      <c r="AE24" s="1">
        <v>0.67052476000000005</v>
      </c>
      <c r="AF24" s="1">
        <v>2118</v>
      </c>
      <c r="AG24" s="1">
        <v>3357</v>
      </c>
      <c r="AH24" s="213">
        <v>2250.9516193200002</v>
      </c>
      <c r="AI24" s="211">
        <v>2486</v>
      </c>
      <c r="AJ24" s="211">
        <v>-132.95161932000019</v>
      </c>
      <c r="AK24" s="212">
        <v>-5.9064627679631838E-2</v>
      </c>
      <c r="AL24" s="215">
        <v>871</v>
      </c>
      <c r="AM24" s="216">
        <v>0.35036202735317779</v>
      </c>
      <c r="AN24" s="1">
        <v>2037</v>
      </c>
      <c r="AO24" s="217">
        <v>-78.505617799999982</v>
      </c>
      <c r="AP24" s="216">
        <v>-3.7109623883505048E-2</v>
      </c>
      <c r="AQ24" s="218">
        <v>0.24533301216427797</v>
      </c>
      <c r="AR24" s="1">
        <v>3155</v>
      </c>
      <c r="AS24" s="213">
        <v>2115.5056178</v>
      </c>
      <c r="AT24" s="211">
        <v>2397</v>
      </c>
      <c r="AU24" s="213">
        <v>758</v>
      </c>
      <c r="AV24" s="214">
        <v>0.31622861910721733</v>
      </c>
      <c r="AW24" s="219">
        <v>0.32125038183484372</v>
      </c>
      <c r="AX24" s="1">
        <v>2520</v>
      </c>
      <c r="AY24" s="1">
        <v>2200</v>
      </c>
      <c r="AZ24" s="1">
        <v>140</v>
      </c>
      <c r="BA24" s="213">
        <v>2340</v>
      </c>
      <c r="BB24" s="220">
        <v>0.9285714285714286</v>
      </c>
      <c r="BC24" s="221">
        <v>1.003760085279457</v>
      </c>
      <c r="BD24" s="1">
        <v>15</v>
      </c>
      <c r="BE24" s="220">
        <v>5.9523809523809521E-3</v>
      </c>
      <c r="BF24" s="221">
        <v>0.24137797860425597</v>
      </c>
      <c r="BG24" s="1">
        <v>80</v>
      </c>
      <c r="BH24" s="1">
        <v>10</v>
      </c>
      <c r="BI24" s="213">
        <v>90</v>
      </c>
      <c r="BJ24" s="220">
        <v>3.5714285714285712E-2</v>
      </c>
      <c r="BK24" s="221">
        <v>0.96148299136588278</v>
      </c>
      <c r="BL24" s="1">
        <v>75</v>
      </c>
      <c r="BM24" s="222" t="s">
        <v>2</v>
      </c>
      <c r="BN24" s="222" t="s">
        <v>2</v>
      </c>
      <c r="BO24" s="1" t="s">
        <v>2</v>
      </c>
      <c r="BP24" s="222"/>
      <c r="BQ24" s="7"/>
      <c r="BR24" s="42">
        <v>9320014</v>
      </c>
      <c r="BS24" s="44">
        <v>4595</v>
      </c>
      <c r="BT24" s="46">
        <v>4020</v>
      </c>
      <c r="BU24" s="44">
        <v>300</v>
      </c>
      <c r="BV24" s="61">
        <f>BT24+BU24</f>
        <v>4320</v>
      </c>
      <c r="BW24" s="47">
        <f>BV24/BS24</f>
        <v>0.94015233949945598</v>
      </c>
      <c r="BX24" s="62">
        <f>BW24/92.5093*100</f>
        <v>1.0162787303540899</v>
      </c>
      <c r="BY24" s="44">
        <v>50</v>
      </c>
      <c r="BZ24" s="47">
        <f>BY24/BS24</f>
        <v>1.088139281828074E-2</v>
      </c>
      <c r="CA24" s="62">
        <f>BZ24/2.466*100</f>
        <v>0.44125680528307948</v>
      </c>
      <c r="CB24" s="44">
        <v>140</v>
      </c>
      <c r="CC24" s="44">
        <v>15</v>
      </c>
      <c r="CD24" s="61">
        <f>CB24+CC24</f>
        <v>155</v>
      </c>
      <c r="CE24" s="47">
        <f>CD24/BS24</f>
        <v>3.3732317736670292E-2</v>
      </c>
      <c r="CF24" s="62">
        <f>CE24/0.037145</f>
        <v>0.90812539336842901</v>
      </c>
      <c r="CG24" s="44">
        <v>60</v>
      </c>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row>
    <row r="25" spans="1:116" s="123" customFormat="1" ht="15" x14ac:dyDescent="0.25">
      <c r="A25" s="245"/>
      <c r="B25" s="224">
        <v>9320014.0199999996</v>
      </c>
      <c r="C25" s="224"/>
      <c r="D25" s="225"/>
      <c r="E25" s="224"/>
      <c r="F25" s="226"/>
      <c r="G25" s="226"/>
      <c r="H25" s="226"/>
      <c r="I25" s="227"/>
      <c r="J25" s="224"/>
      <c r="K25" s="226"/>
      <c r="L25" s="226"/>
      <c r="M25" s="226"/>
      <c r="N25" s="228"/>
      <c r="O25" s="229">
        <v>0.33662181000000002</v>
      </c>
      <c r="P25" s="229">
        <v>15.09</v>
      </c>
      <c r="Q25" s="230">
        <v>1509</v>
      </c>
      <c r="R25" s="231"/>
      <c r="S25" s="232"/>
      <c r="T25" s="229">
        <v>5135</v>
      </c>
      <c r="U25" s="229"/>
      <c r="V25" s="226">
        <v>3537.5586012900003</v>
      </c>
      <c r="W25" s="226"/>
      <c r="X25" s="233"/>
      <c r="Y25" s="233">
        <v>1597.4413987099997</v>
      </c>
      <c r="Z25" s="234">
        <v>0.45156605974738606</v>
      </c>
      <c r="AA25" s="235"/>
      <c r="AB25" s="236"/>
      <c r="AC25" s="229">
        <v>340.4</v>
      </c>
      <c r="AD25" s="226"/>
      <c r="AE25" s="229">
        <v>0.32947524</v>
      </c>
      <c r="AF25" s="229">
        <v>1496</v>
      </c>
      <c r="AG25" s="229"/>
      <c r="AH25" s="235">
        <v>1106.04838068</v>
      </c>
      <c r="AI25" s="233"/>
      <c r="AJ25" s="233">
        <v>389.95161931999996</v>
      </c>
      <c r="AK25" s="234">
        <v>0.35256289519655298</v>
      </c>
      <c r="AL25" s="237"/>
      <c r="AM25" s="238"/>
      <c r="AN25" s="229">
        <v>1397</v>
      </c>
      <c r="AO25" s="239">
        <v>357.50561779999998</v>
      </c>
      <c r="AP25" s="238">
        <v>0.34392260691526799</v>
      </c>
      <c r="AQ25" s="240">
        <v>0.92577866136514253</v>
      </c>
      <c r="AR25" s="229"/>
      <c r="AS25" s="235">
        <v>1039.4943822</v>
      </c>
      <c r="AT25" s="233"/>
      <c r="AU25" s="235"/>
      <c r="AV25" s="236"/>
      <c r="AW25" s="241"/>
      <c r="AX25" s="229">
        <v>2305</v>
      </c>
      <c r="AY25" s="229">
        <v>1980</v>
      </c>
      <c r="AZ25" s="229">
        <v>180</v>
      </c>
      <c r="BA25" s="235">
        <v>2160</v>
      </c>
      <c r="BB25" s="242">
        <v>0.93709327548806942</v>
      </c>
      <c r="BC25" s="243">
        <v>1.0129719665893802</v>
      </c>
      <c r="BD25" s="229">
        <v>40</v>
      </c>
      <c r="BE25" s="242">
        <v>1.735357917570499E-2</v>
      </c>
      <c r="BF25" s="243">
        <v>0.7037136729807375</v>
      </c>
      <c r="BG25" s="229">
        <v>70</v>
      </c>
      <c r="BH25" s="229">
        <v>20</v>
      </c>
      <c r="BI25" s="235">
        <v>90</v>
      </c>
      <c r="BJ25" s="242">
        <v>3.9045553145336226E-2</v>
      </c>
      <c r="BK25" s="243">
        <v>1.051165786655976</v>
      </c>
      <c r="BL25" s="229">
        <v>25</v>
      </c>
      <c r="BM25" s="244" t="s">
        <v>6</v>
      </c>
      <c r="BN25" s="244"/>
      <c r="BO25" s="229"/>
      <c r="BP25" s="244"/>
      <c r="BR25" s="95"/>
      <c r="BS25" s="96"/>
      <c r="BT25" s="154"/>
      <c r="BU25" s="96"/>
      <c r="BV25" s="97"/>
      <c r="BW25" s="48"/>
      <c r="BX25" s="98"/>
      <c r="BY25" s="96"/>
      <c r="BZ25" s="48"/>
      <c r="CA25" s="98"/>
      <c r="CB25" s="96"/>
      <c r="CC25" s="96"/>
      <c r="CD25" s="97"/>
      <c r="CE25" s="48"/>
      <c r="CF25" s="98"/>
      <c r="CG25" s="96"/>
    </row>
    <row r="26" spans="1:116" s="123" customFormat="1" ht="15" x14ac:dyDescent="0.25">
      <c r="A26" s="202"/>
      <c r="B26" s="203">
        <v>9320100</v>
      </c>
      <c r="C26" s="203">
        <v>9320100</v>
      </c>
      <c r="D26" s="204"/>
      <c r="E26" s="203"/>
      <c r="F26" s="205"/>
      <c r="G26" s="205"/>
      <c r="H26" s="205"/>
      <c r="I26" s="206"/>
      <c r="J26" s="203"/>
      <c r="K26" s="205"/>
      <c r="L26" s="205"/>
      <c r="M26" s="205"/>
      <c r="N26" s="207">
        <v>100</v>
      </c>
      <c r="O26" s="203">
        <v>1</v>
      </c>
      <c r="P26" s="1">
        <v>95.19</v>
      </c>
      <c r="Q26" s="208">
        <v>9519</v>
      </c>
      <c r="R26" s="209">
        <v>95.19</v>
      </c>
      <c r="S26" s="210">
        <v>9519</v>
      </c>
      <c r="T26" s="1">
        <v>3403</v>
      </c>
      <c r="U26" s="205">
        <v>3244</v>
      </c>
      <c r="V26" s="205">
        <v>3244</v>
      </c>
      <c r="W26" s="205">
        <v>3332</v>
      </c>
      <c r="X26" s="211">
        <v>3241</v>
      </c>
      <c r="Y26" s="211">
        <v>159</v>
      </c>
      <c r="Z26" s="212">
        <v>4.9013563501849572E-2</v>
      </c>
      <c r="AA26" s="213">
        <v>3</v>
      </c>
      <c r="AB26" s="214">
        <v>9.2564023449552611E-4</v>
      </c>
      <c r="AC26" s="1">
        <v>35.799999999999997</v>
      </c>
      <c r="AD26" s="205">
        <v>34.1</v>
      </c>
      <c r="AE26" s="205">
        <v>1</v>
      </c>
      <c r="AF26" s="1">
        <v>1086</v>
      </c>
      <c r="AG26" s="205">
        <v>1061</v>
      </c>
      <c r="AH26" s="213">
        <v>1061</v>
      </c>
      <c r="AI26" s="211">
        <v>1007</v>
      </c>
      <c r="AJ26" s="211">
        <v>25</v>
      </c>
      <c r="AK26" s="212">
        <v>2.35626767200754E-2</v>
      </c>
      <c r="AL26" s="215">
        <v>54</v>
      </c>
      <c r="AM26" s="216">
        <v>5.3624627606752732E-2</v>
      </c>
      <c r="AN26" s="1">
        <v>1028</v>
      </c>
      <c r="AO26" s="217">
        <v>15</v>
      </c>
      <c r="AP26" s="216">
        <v>1.4807502467917079E-2</v>
      </c>
      <c r="AQ26" s="218">
        <v>0.10799453724130686</v>
      </c>
      <c r="AR26" s="1">
        <v>1015</v>
      </c>
      <c r="AS26" s="213">
        <v>1015</v>
      </c>
      <c r="AT26" s="211">
        <v>978</v>
      </c>
      <c r="AU26" s="213">
        <v>35</v>
      </c>
      <c r="AV26" s="214">
        <v>3.5787321063394682E-2</v>
      </c>
      <c r="AW26" s="219">
        <v>0.10641874146443954</v>
      </c>
      <c r="AX26" s="1">
        <v>1360</v>
      </c>
      <c r="AY26" s="1">
        <v>1110</v>
      </c>
      <c r="AZ26" s="1">
        <v>80</v>
      </c>
      <c r="BA26" s="213">
        <v>1190</v>
      </c>
      <c r="BB26" s="220">
        <v>0.875</v>
      </c>
      <c r="BC26" s="221">
        <v>0.94585084959025756</v>
      </c>
      <c r="BD26" s="1">
        <v>0</v>
      </c>
      <c r="BE26" s="220">
        <v>0</v>
      </c>
      <c r="BF26" s="221">
        <v>0</v>
      </c>
      <c r="BG26" s="1">
        <v>145</v>
      </c>
      <c r="BH26" s="1">
        <v>0</v>
      </c>
      <c r="BI26" s="213">
        <v>145</v>
      </c>
      <c r="BJ26" s="220">
        <v>0.10661764705882353</v>
      </c>
      <c r="BK26" s="221">
        <v>2.8703095183422676</v>
      </c>
      <c r="BL26" s="1">
        <v>25</v>
      </c>
      <c r="BM26" s="222" t="s">
        <v>2</v>
      </c>
      <c r="BN26" s="222" t="s">
        <v>2</v>
      </c>
      <c r="BO26" s="1" t="s">
        <v>2</v>
      </c>
      <c r="BP26" s="222"/>
      <c r="BQ26" s="7"/>
      <c r="BR26" s="42">
        <v>9320100</v>
      </c>
      <c r="BS26" s="44">
        <v>1490</v>
      </c>
      <c r="BT26" s="46">
        <v>1240</v>
      </c>
      <c r="BU26" s="44">
        <v>55</v>
      </c>
      <c r="BV26" s="61">
        <f>BT26+BU26</f>
        <v>1295</v>
      </c>
      <c r="BW26" s="47">
        <f>BV26/BS26</f>
        <v>0.86912751677852351</v>
      </c>
      <c r="BX26" s="62">
        <f>BW26/92.5093*100</f>
        <v>0.93950285731112826</v>
      </c>
      <c r="BY26" s="44">
        <v>15</v>
      </c>
      <c r="BZ26" s="47">
        <f>BY26/BS26</f>
        <v>1.0067114093959731E-2</v>
      </c>
      <c r="CA26" s="62">
        <f>BZ26/2.466*100</f>
        <v>0.40823658126357382</v>
      </c>
      <c r="CB26" s="44">
        <v>135</v>
      </c>
      <c r="CC26" s="44">
        <v>20</v>
      </c>
      <c r="CD26" s="61">
        <f>CB26+CC26</f>
        <v>155</v>
      </c>
      <c r="CE26" s="47">
        <f>CD26/BS26</f>
        <v>0.1040268456375839</v>
      </c>
      <c r="CF26" s="62">
        <f>CE26/0.037145</f>
        <v>2.8005611963274708</v>
      </c>
      <c r="CG26" s="44">
        <v>25</v>
      </c>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row>
    <row r="27" spans="1:116" s="123" customFormat="1" ht="15" x14ac:dyDescent="0.25">
      <c r="A27" s="223"/>
      <c r="B27" s="224">
        <v>9320101</v>
      </c>
      <c r="C27" s="224">
        <v>9320101</v>
      </c>
      <c r="D27" s="225"/>
      <c r="E27" s="224"/>
      <c r="F27" s="226"/>
      <c r="G27" s="226"/>
      <c r="H27" s="226"/>
      <c r="I27" s="227"/>
      <c r="J27" s="224"/>
      <c r="K27" s="226"/>
      <c r="L27" s="226"/>
      <c r="M27" s="226"/>
      <c r="N27" s="228">
        <v>101</v>
      </c>
      <c r="O27" s="224">
        <v>1</v>
      </c>
      <c r="P27" s="229">
        <v>7.91</v>
      </c>
      <c r="Q27" s="230">
        <v>791</v>
      </c>
      <c r="R27" s="231">
        <v>7.92</v>
      </c>
      <c r="S27" s="232">
        <v>792</v>
      </c>
      <c r="T27" s="229">
        <v>2879</v>
      </c>
      <c r="U27" s="226">
        <v>2611</v>
      </c>
      <c r="V27" s="226">
        <v>2611</v>
      </c>
      <c r="W27" s="226">
        <v>2428</v>
      </c>
      <c r="X27" s="233">
        <v>2187</v>
      </c>
      <c r="Y27" s="233">
        <v>268</v>
      </c>
      <c r="Z27" s="234">
        <v>0.10264266564534662</v>
      </c>
      <c r="AA27" s="235">
        <v>424</v>
      </c>
      <c r="AB27" s="236">
        <v>0.19387288523090992</v>
      </c>
      <c r="AC27" s="229">
        <v>363.7</v>
      </c>
      <c r="AD27" s="226">
        <v>329.7</v>
      </c>
      <c r="AE27" s="226">
        <v>1</v>
      </c>
      <c r="AF27" s="229">
        <v>1363</v>
      </c>
      <c r="AG27" s="226">
        <v>1206</v>
      </c>
      <c r="AH27" s="235">
        <v>1206</v>
      </c>
      <c r="AI27" s="233">
        <v>1014</v>
      </c>
      <c r="AJ27" s="233">
        <v>157</v>
      </c>
      <c r="AK27" s="234">
        <v>0.13018242122719734</v>
      </c>
      <c r="AL27" s="237">
        <v>192</v>
      </c>
      <c r="AM27" s="238">
        <v>0.1893491124260355</v>
      </c>
      <c r="AN27" s="229">
        <v>1305</v>
      </c>
      <c r="AO27" s="239">
        <v>157</v>
      </c>
      <c r="AP27" s="238">
        <v>0.13675958188153309</v>
      </c>
      <c r="AQ27" s="240">
        <v>1.6498103666245258</v>
      </c>
      <c r="AR27" s="229">
        <v>1145</v>
      </c>
      <c r="AS27" s="235">
        <v>1145</v>
      </c>
      <c r="AT27" s="233">
        <v>981</v>
      </c>
      <c r="AU27" s="235">
        <v>167</v>
      </c>
      <c r="AV27" s="236">
        <v>0.17023445463812437</v>
      </c>
      <c r="AW27" s="241">
        <v>1.4494949494949494</v>
      </c>
      <c r="AX27" s="229">
        <v>1295</v>
      </c>
      <c r="AY27" s="229">
        <v>1095</v>
      </c>
      <c r="AZ27" s="229">
        <v>105</v>
      </c>
      <c r="BA27" s="235">
        <v>1200</v>
      </c>
      <c r="BB27" s="242">
        <v>0.92664092664092668</v>
      </c>
      <c r="BC27" s="243">
        <v>1.0016732659753416</v>
      </c>
      <c r="BD27" s="229">
        <v>25</v>
      </c>
      <c r="BE27" s="242">
        <v>1.9305019305019305E-2</v>
      </c>
      <c r="BF27" s="243">
        <v>0.78284749817596533</v>
      </c>
      <c r="BG27" s="229">
        <v>60</v>
      </c>
      <c r="BH27" s="229">
        <v>0</v>
      </c>
      <c r="BI27" s="235">
        <v>60</v>
      </c>
      <c r="BJ27" s="242">
        <v>4.633204633204633E-2</v>
      </c>
      <c r="BK27" s="243">
        <v>1.2473292860962804</v>
      </c>
      <c r="BL27" s="229">
        <v>10</v>
      </c>
      <c r="BM27" s="244" t="s">
        <v>6</v>
      </c>
      <c r="BN27" s="244" t="s">
        <v>6</v>
      </c>
      <c r="BO27" s="229" t="s">
        <v>6</v>
      </c>
      <c r="BP27" s="244" t="s">
        <v>72</v>
      </c>
      <c r="BR27" s="95">
        <v>9320101</v>
      </c>
      <c r="BS27" s="96">
        <v>1185</v>
      </c>
      <c r="BT27" s="154">
        <v>1060</v>
      </c>
      <c r="BU27" s="96">
        <v>45</v>
      </c>
      <c r="BV27" s="97">
        <f>BT27+BU27</f>
        <v>1105</v>
      </c>
      <c r="BW27" s="48">
        <f>BV27/BS27</f>
        <v>0.9324894514767933</v>
      </c>
      <c r="BX27" s="98">
        <f>BW27/92.5093*100</f>
        <v>1.0079953599008893</v>
      </c>
      <c r="BY27" s="96">
        <v>20</v>
      </c>
      <c r="BZ27" s="48">
        <f>BY27/BS27</f>
        <v>1.6877637130801686E-2</v>
      </c>
      <c r="CA27" s="98">
        <f>BZ27/2.466*100</f>
        <v>0.68441350895383957</v>
      </c>
      <c r="CB27" s="96">
        <v>50</v>
      </c>
      <c r="CC27" s="96">
        <v>0</v>
      </c>
      <c r="CD27" s="97">
        <f>CB27+CC27</f>
        <v>50</v>
      </c>
      <c r="CE27" s="48">
        <f>CD27/BS27</f>
        <v>4.2194092827004218E-2</v>
      </c>
      <c r="CF27" s="98">
        <f>CE27/0.037145</f>
        <v>1.1359292724997772</v>
      </c>
      <c r="CG27" s="96">
        <v>0</v>
      </c>
    </row>
    <row r="28" spans="1:116" s="123" customFormat="1" ht="15" x14ac:dyDescent="0.25">
      <c r="A28" s="223"/>
      <c r="B28" s="224">
        <v>9320102</v>
      </c>
      <c r="C28" s="224">
        <v>9320102</v>
      </c>
      <c r="D28" s="225"/>
      <c r="E28" s="224"/>
      <c r="F28" s="226"/>
      <c r="G28" s="226"/>
      <c r="H28" s="226"/>
      <c r="I28" s="227"/>
      <c r="J28" s="224"/>
      <c r="K28" s="226"/>
      <c r="L28" s="226"/>
      <c r="M28" s="226"/>
      <c r="N28" s="228">
        <v>102</v>
      </c>
      <c r="O28" s="224">
        <v>1</v>
      </c>
      <c r="P28" s="229">
        <v>1.32</v>
      </c>
      <c r="Q28" s="230">
        <v>132</v>
      </c>
      <c r="R28" s="231">
        <v>1.32</v>
      </c>
      <c r="S28" s="232">
        <v>132</v>
      </c>
      <c r="T28" s="229">
        <v>5388</v>
      </c>
      <c r="U28" s="226">
        <v>4722</v>
      </c>
      <c r="V28" s="226">
        <v>4722</v>
      </c>
      <c r="W28" s="226">
        <v>4405</v>
      </c>
      <c r="X28" s="233">
        <v>4356</v>
      </c>
      <c r="Y28" s="233">
        <v>666</v>
      </c>
      <c r="Z28" s="234">
        <v>0.14104193138500634</v>
      </c>
      <c r="AA28" s="235">
        <v>366</v>
      </c>
      <c r="AB28" s="236">
        <v>8.4022038567493115E-2</v>
      </c>
      <c r="AC28" s="229">
        <v>4092</v>
      </c>
      <c r="AD28" s="226">
        <v>3578.4</v>
      </c>
      <c r="AE28" s="226">
        <v>1</v>
      </c>
      <c r="AF28" s="229">
        <v>2512</v>
      </c>
      <c r="AG28" s="226">
        <v>2296</v>
      </c>
      <c r="AH28" s="235">
        <v>2296</v>
      </c>
      <c r="AI28" s="233">
        <v>2107</v>
      </c>
      <c r="AJ28" s="233">
        <v>216</v>
      </c>
      <c r="AK28" s="234">
        <v>9.4076655052264813E-2</v>
      </c>
      <c r="AL28" s="237">
        <v>189</v>
      </c>
      <c r="AM28" s="238">
        <v>8.9700996677740868E-2</v>
      </c>
      <c r="AN28" s="229">
        <v>2417</v>
      </c>
      <c r="AO28" s="239">
        <v>216</v>
      </c>
      <c r="AP28" s="238">
        <v>9.8137210358927765E-2</v>
      </c>
      <c r="AQ28" s="240">
        <v>18.310606060606062</v>
      </c>
      <c r="AR28" s="229">
        <v>2200</v>
      </c>
      <c r="AS28" s="235">
        <v>2200</v>
      </c>
      <c r="AT28" s="233">
        <v>2009</v>
      </c>
      <c r="AU28" s="235">
        <v>192</v>
      </c>
      <c r="AV28" s="236">
        <v>9.556993529118965E-2</v>
      </c>
      <c r="AW28" s="241">
        <v>16.674242424242426</v>
      </c>
      <c r="AX28" s="229">
        <v>2370</v>
      </c>
      <c r="AY28" s="229">
        <v>1950</v>
      </c>
      <c r="AZ28" s="229">
        <v>160</v>
      </c>
      <c r="BA28" s="235">
        <v>2110</v>
      </c>
      <c r="BB28" s="242">
        <v>0.89029535864978904</v>
      </c>
      <c r="BC28" s="243">
        <v>0.9623847101316183</v>
      </c>
      <c r="BD28" s="229">
        <v>70</v>
      </c>
      <c r="BE28" s="242">
        <v>2.9535864978902954E-2</v>
      </c>
      <c r="BF28" s="243">
        <v>1.1977236406692193</v>
      </c>
      <c r="BG28" s="229">
        <v>135</v>
      </c>
      <c r="BH28" s="229">
        <v>10</v>
      </c>
      <c r="BI28" s="235">
        <v>145</v>
      </c>
      <c r="BJ28" s="242">
        <v>6.118143459915612E-2</v>
      </c>
      <c r="BK28" s="243">
        <v>1.6470974451246769</v>
      </c>
      <c r="BL28" s="229">
        <v>40</v>
      </c>
      <c r="BM28" s="244" t="s">
        <v>6</v>
      </c>
      <c r="BN28" s="244" t="s">
        <v>6</v>
      </c>
      <c r="BO28" s="229" t="s">
        <v>6</v>
      </c>
      <c r="BP28" s="244"/>
      <c r="BR28" s="95">
        <v>9320102</v>
      </c>
      <c r="BS28" s="96">
        <v>2310</v>
      </c>
      <c r="BT28" s="154">
        <v>1850</v>
      </c>
      <c r="BU28" s="96">
        <v>165</v>
      </c>
      <c r="BV28" s="97">
        <f>BT28+BU28</f>
        <v>2015</v>
      </c>
      <c r="BW28" s="48">
        <f>BV28/BS28</f>
        <v>0.87229437229437234</v>
      </c>
      <c r="BX28" s="98">
        <f>BW28/92.5093*100</f>
        <v>0.9429261407170656</v>
      </c>
      <c r="BY28" s="96">
        <v>90</v>
      </c>
      <c r="BZ28" s="48">
        <f>BY28/BS28</f>
        <v>3.896103896103896E-2</v>
      </c>
      <c r="CA28" s="98">
        <f>BZ28/2.466*100</f>
        <v>1.5799285872278572</v>
      </c>
      <c r="CB28" s="96">
        <v>145</v>
      </c>
      <c r="CC28" s="96">
        <v>25</v>
      </c>
      <c r="CD28" s="97">
        <f>CB28+CC28</f>
        <v>170</v>
      </c>
      <c r="CE28" s="48">
        <f>CD28/BS28</f>
        <v>7.3593073593073599E-2</v>
      </c>
      <c r="CF28" s="98">
        <f>CE28/0.037145</f>
        <v>1.9812376791781829</v>
      </c>
      <c r="CG28" s="96">
        <v>40</v>
      </c>
    </row>
    <row r="29" spans="1:116" s="123" customFormat="1" ht="15" x14ac:dyDescent="0.25">
      <c r="A29" s="245"/>
      <c r="B29" s="224">
        <v>9320103</v>
      </c>
      <c r="C29" s="224">
        <v>9320103</v>
      </c>
      <c r="D29" s="225"/>
      <c r="E29" s="229"/>
      <c r="F29" s="226"/>
      <c r="G29" s="226"/>
      <c r="H29" s="226"/>
      <c r="I29" s="227"/>
      <c r="J29" s="229"/>
      <c r="K29" s="226"/>
      <c r="L29" s="226"/>
      <c r="M29" s="226"/>
      <c r="N29" s="228">
        <v>103</v>
      </c>
      <c r="O29" s="224">
        <v>1</v>
      </c>
      <c r="P29" s="229">
        <v>0.86</v>
      </c>
      <c r="Q29" s="230">
        <v>86</v>
      </c>
      <c r="R29" s="231">
        <v>0.79</v>
      </c>
      <c r="S29" s="232">
        <v>79</v>
      </c>
      <c r="T29" s="229">
        <v>1988</v>
      </c>
      <c r="U29" s="226">
        <v>1616</v>
      </c>
      <c r="V29" s="226">
        <v>1616</v>
      </c>
      <c r="W29" s="226">
        <v>1343</v>
      </c>
      <c r="X29" s="233">
        <v>1148</v>
      </c>
      <c r="Y29" s="233">
        <v>372</v>
      </c>
      <c r="Z29" s="234">
        <v>0.23019801980198021</v>
      </c>
      <c r="AA29" s="235">
        <v>468</v>
      </c>
      <c r="AB29" s="236">
        <v>0.40766550522648082</v>
      </c>
      <c r="AC29" s="229">
        <v>2320</v>
      </c>
      <c r="AD29" s="226">
        <v>2051.3000000000002</v>
      </c>
      <c r="AE29" s="1">
        <v>1</v>
      </c>
      <c r="AF29" s="229">
        <v>1110</v>
      </c>
      <c r="AG29" s="226">
        <v>959</v>
      </c>
      <c r="AH29" s="235">
        <v>978.65937454000004</v>
      </c>
      <c r="AI29" s="233">
        <v>672</v>
      </c>
      <c r="AJ29" s="233">
        <v>131.34062545999996</v>
      </c>
      <c r="AK29" s="234">
        <v>0.13420463633910837</v>
      </c>
      <c r="AL29" s="237">
        <v>287</v>
      </c>
      <c r="AM29" s="238">
        <v>0.42708333333333331</v>
      </c>
      <c r="AN29" s="229">
        <v>1058</v>
      </c>
      <c r="AO29" s="239">
        <v>155.05987087000005</v>
      </c>
      <c r="AP29" s="238">
        <v>0.17172774347663913</v>
      </c>
      <c r="AQ29" s="240">
        <v>12.302325581395349</v>
      </c>
      <c r="AR29" s="229">
        <v>885</v>
      </c>
      <c r="AS29" s="235">
        <v>885</v>
      </c>
      <c r="AT29" s="233">
        <v>594</v>
      </c>
      <c r="AU29" s="235">
        <v>290</v>
      </c>
      <c r="AV29" s="236">
        <v>0.48821548821548821</v>
      </c>
      <c r="AW29" s="241">
        <v>11.189873417721518</v>
      </c>
      <c r="AX29" s="229">
        <v>925</v>
      </c>
      <c r="AY29" s="229">
        <v>700</v>
      </c>
      <c r="AZ29" s="229">
        <v>80</v>
      </c>
      <c r="BA29" s="235">
        <v>780</v>
      </c>
      <c r="BB29" s="242">
        <v>0.84324324324324329</v>
      </c>
      <c r="BC29" s="243">
        <v>0.91152267203756088</v>
      </c>
      <c r="BD29" s="229">
        <v>40</v>
      </c>
      <c r="BE29" s="242">
        <v>4.3243243243243246E-2</v>
      </c>
      <c r="BF29" s="243">
        <v>1.7535783959141622</v>
      </c>
      <c r="BG29" s="229">
        <v>55</v>
      </c>
      <c r="BH29" s="229">
        <v>10</v>
      </c>
      <c r="BI29" s="235">
        <v>65</v>
      </c>
      <c r="BJ29" s="242">
        <v>7.0270270270270274E-2</v>
      </c>
      <c r="BK29" s="243">
        <v>1.8917827505793587</v>
      </c>
      <c r="BL29" s="229">
        <v>40</v>
      </c>
      <c r="BM29" s="244" t="s">
        <v>6</v>
      </c>
      <c r="BN29" s="244" t="s">
        <v>6</v>
      </c>
      <c r="BO29" s="229" t="s">
        <v>6</v>
      </c>
      <c r="BP29" s="244"/>
      <c r="BR29" s="95">
        <v>9320103</v>
      </c>
      <c r="BS29" s="96">
        <v>795</v>
      </c>
      <c r="BT29" s="154">
        <v>685</v>
      </c>
      <c r="BU29" s="96">
        <v>45</v>
      </c>
      <c r="BV29" s="97">
        <f>BT29+BU29</f>
        <v>730</v>
      </c>
      <c r="BW29" s="48">
        <f>BV29/BS29</f>
        <v>0.91823899371069184</v>
      </c>
      <c r="BX29" s="98">
        <f>BW29/92.5093*100</f>
        <v>0.99259100837504111</v>
      </c>
      <c r="BY29" s="96">
        <v>35</v>
      </c>
      <c r="BZ29" s="48">
        <f>BY29/BS29</f>
        <v>4.40251572327044E-2</v>
      </c>
      <c r="CA29" s="98">
        <f>BZ29/2.466*100</f>
        <v>1.7852861813748739</v>
      </c>
      <c r="CB29" s="96">
        <v>20</v>
      </c>
      <c r="CC29" s="96">
        <v>10</v>
      </c>
      <c r="CD29" s="97">
        <f>CB29+CC29</f>
        <v>30</v>
      </c>
      <c r="CE29" s="48">
        <f>CD29/BS29</f>
        <v>3.7735849056603772E-2</v>
      </c>
      <c r="CF29" s="98">
        <f>CE29/0.037145</f>
        <v>1.0159065569148951</v>
      </c>
      <c r="CG29" s="96">
        <v>0</v>
      </c>
    </row>
    <row r="30" spans="1:116" s="123" customFormat="1" ht="15" x14ac:dyDescent="0.25">
      <c r="A30" s="223"/>
      <c r="B30" s="224">
        <v>9320104</v>
      </c>
      <c r="C30" s="224">
        <v>9320104</v>
      </c>
      <c r="D30" s="225"/>
      <c r="E30" s="229"/>
      <c r="F30" s="226"/>
      <c r="G30" s="226"/>
      <c r="H30" s="226"/>
      <c r="I30" s="227"/>
      <c r="J30" s="229"/>
      <c r="K30" s="226"/>
      <c r="L30" s="226"/>
      <c r="M30" s="226"/>
      <c r="N30" s="228">
        <v>104</v>
      </c>
      <c r="O30" s="224">
        <v>1</v>
      </c>
      <c r="P30" s="229">
        <v>2.23</v>
      </c>
      <c r="Q30" s="230">
        <v>223</v>
      </c>
      <c r="R30" s="231">
        <v>2.2400000000000002</v>
      </c>
      <c r="S30" s="232">
        <v>224.00000000000003</v>
      </c>
      <c r="T30" s="229">
        <v>5341</v>
      </c>
      <c r="U30" s="226">
        <v>5110</v>
      </c>
      <c r="V30" s="226">
        <v>5110</v>
      </c>
      <c r="W30" s="226">
        <v>4743</v>
      </c>
      <c r="X30" s="233">
        <v>4732</v>
      </c>
      <c r="Y30" s="233">
        <v>231</v>
      </c>
      <c r="Z30" s="234">
        <v>4.5205479452054796E-2</v>
      </c>
      <c r="AA30" s="235">
        <v>378</v>
      </c>
      <c r="AB30" s="236">
        <v>7.9881656804733733E-2</v>
      </c>
      <c r="AC30" s="229">
        <v>2395.8000000000002</v>
      </c>
      <c r="AD30" s="226">
        <v>2283.4</v>
      </c>
      <c r="AE30" s="226">
        <v>1</v>
      </c>
      <c r="AF30" s="229">
        <v>1904</v>
      </c>
      <c r="AG30" s="226">
        <v>1789</v>
      </c>
      <c r="AH30" s="235">
        <v>1789</v>
      </c>
      <c r="AI30" s="233">
        <v>1603</v>
      </c>
      <c r="AJ30" s="233">
        <v>115</v>
      </c>
      <c r="AK30" s="234">
        <v>6.4281721632196753E-2</v>
      </c>
      <c r="AL30" s="237">
        <v>186</v>
      </c>
      <c r="AM30" s="238">
        <v>0.11603243917654397</v>
      </c>
      <c r="AN30" s="229">
        <v>1840</v>
      </c>
      <c r="AO30" s="239">
        <v>102</v>
      </c>
      <c r="AP30" s="238">
        <v>5.8688147295742232E-2</v>
      </c>
      <c r="AQ30" s="240">
        <v>8.2511210762331846</v>
      </c>
      <c r="AR30" s="229">
        <v>1735</v>
      </c>
      <c r="AS30" s="235">
        <v>1735</v>
      </c>
      <c r="AT30" s="233">
        <v>1565</v>
      </c>
      <c r="AU30" s="235">
        <v>173</v>
      </c>
      <c r="AV30" s="236">
        <v>0.11054313099041534</v>
      </c>
      <c r="AW30" s="241">
        <v>7.7589285714285703</v>
      </c>
      <c r="AX30" s="229">
        <v>2605</v>
      </c>
      <c r="AY30" s="229">
        <v>2220</v>
      </c>
      <c r="AZ30" s="229">
        <v>165</v>
      </c>
      <c r="BA30" s="235">
        <v>2385</v>
      </c>
      <c r="BB30" s="242">
        <v>0.91554702495201534</v>
      </c>
      <c r="BC30" s="243">
        <v>0.98968106444651016</v>
      </c>
      <c r="BD30" s="229">
        <v>35</v>
      </c>
      <c r="BE30" s="242">
        <v>1.3435700575815739E-2</v>
      </c>
      <c r="BF30" s="243">
        <v>0.54483781734857006</v>
      </c>
      <c r="BG30" s="229">
        <v>110</v>
      </c>
      <c r="BH30" s="229">
        <v>25</v>
      </c>
      <c r="BI30" s="235">
        <v>135</v>
      </c>
      <c r="BJ30" s="242">
        <v>5.1823416506717852E-2</v>
      </c>
      <c r="BK30" s="243">
        <v>1.3951653387190162</v>
      </c>
      <c r="BL30" s="229">
        <v>45</v>
      </c>
      <c r="BM30" s="244" t="s">
        <v>6</v>
      </c>
      <c r="BN30" s="244" t="s">
        <v>6</v>
      </c>
      <c r="BO30" s="229" t="s">
        <v>6</v>
      </c>
      <c r="BP30" s="244"/>
      <c r="BR30" s="95">
        <v>9320104</v>
      </c>
      <c r="BS30" s="96">
        <v>2575</v>
      </c>
      <c r="BT30" s="154">
        <v>2315</v>
      </c>
      <c r="BU30" s="96">
        <v>125</v>
      </c>
      <c r="BV30" s="97">
        <f>BT30+BU30</f>
        <v>2440</v>
      </c>
      <c r="BW30" s="48">
        <f>BV30/BS30</f>
        <v>0.94757281553398054</v>
      </c>
      <c r="BX30" s="98">
        <f>BW30/92.5093*100</f>
        <v>1.0243000601387975</v>
      </c>
      <c r="BY30" s="96">
        <v>40</v>
      </c>
      <c r="BZ30" s="48">
        <f>BY30/BS30</f>
        <v>1.5533980582524271E-2</v>
      </c>
      <c r="CA30" s="98">
        <f>BZ30/2.466*100</f>
        <v>0.62992621989149511</v>
      </c>
      <c r="CB30" s="96">
        <v>60</v>
      </c>
      <c r="CC30" s="96">
        <v>10</v>
      </c>
      <c r="CD30" s="97">
        <f>CB30+CC30</f>
        <v>70</v>
      </c>
      <c r="CE30" s="48">
        <f>CD30/BS30</f>
        <v>2.7184466019417475E-2</v>
      </c>
      <c r="CF30" s="98">
        <f>CE30/0.037145</f>
        <v>0.73184724779694377</v>
      </c>
      <c r="CG30" s="96">
        <v>20</v>
      </c>
    </row>
    <row r="31" spans="1:116" s="123" customFormat="1" ht="15" x14ac:dyDescent="0.25">
      <c r="A31" s="223"/>
      <c r="B31" s="224">
        <v>9320105</v>
      </c>
      <c r="C31" s="224">
        <v>9320105</v>
      </c>
      <c r="D31" s="225"/>
      <c r="E31" s="224"/>
      <c r="F31" s="226"/>
      <c r="G31" s="226"/>
      <c r="H31" s="226"/>
      <c r="I31" s="227"/>
      <c r="J31" s="224"/>
      <c r="K31" s="226"/>
      <c r="L31" s="226"/>
      <c r="M31" s="226"/>
      <c r="N31" s="228">
        <v>105</v>
      </c>
      <c r="O31" s="224">
        <v>1</v>
      </c>
      <c r="P31" s="229">
        <v>2.2999999999999998</v>
      </c>
      <c r="Q31" s="230">
        <v>229.99999999999997</v>
      </c>
      <c r="R31" s="231">
        <v>2.2999999999999998</v>
      </c>
      <c r="S31" s="232">
        <v>229.99999999999997</v>
      </c>
      <c r="T31" s="229">
        <v>4527</v>
      </c>
      <c r="U31" s="226">
        <v>4372</v>
      </c>
      <c r="V31" s="226">
        <v>4372</v>
      </c>
      <c r="W31" s="226">
        <v>4141</v>
      </c>
      <c r="X31" s="233">
        <v>4042</v>
      </c>
      <c r="Y31" s="233">
        <v>155</v>
      </c>
      <c r="Z31" s="234">
        <v>3.5452881976212262E-2</v>
      </c>
      <c r="AA31" s="235">
        <v>330</v>
      </c>
      <c r="AB31" s="236">
        <v>8.1642751113310236E-2</v>
      </c>
      <c r="AC31" s="229">
        <v>1967.9</v>
      </c>
      <c r="AD31" s="226">
        <v>1900.5</v>
      </c>
      <c r="AE31" s="226">
        <v>1</v>
      </c>
      <c r="AF31" s="229">
        <v>1596</v>
      </c>
      <c r="AG31" s="226">
        <v>1595</v>
      </c>
      <c r="AH31" s="235">
        <v>1595</v>
      </c>
      <c r="AI31" s="233">
        <v>1422</v>
      </c>
      <c r="AJ31" s="233">
        <v>1</v>
      </c>
      <c r="AK31" s="234">
        <v>6.2695924764890286E-4</v>
      </c>
      <c r="AL31" s="237">
        <v>173</v>
      </c>
      <c r="AM31" s="238">
        <v>0.12165963431786217</v>
      </c>
      <c r="AN31" s="229">
        <v>1525</v>
      </c>
      <c r="AO31" s="239">
        <v>-11</v>
      </c>
      <c r="AP31" s="238">
        <v>-7.161458333333333E-3</v>
      </c>
      <c r="AQ31" s="240">
        <v>6.6304347826086962</v>
      </c>
      <c r="AR31" s="229">
        <v>1535</v>
      </c>
      <c r="AS31" s="235">
        <v>1535</v>
      </c>
      <c r="AT31" s="233">
        <v>1370</v>
      </c>
      <c r="AU31" s="235">
        <v>166</v>
      </c>
      <c r="AV31" s="236">
        <v>0.12116788321167883</v>
      </c>
      <c r="AW31" s="241">
        <v>6.6782608695652179</v>
      </c>
      <c r="AX31" s="229">
        <v>1790</v>
      </c>
      <c r="AY31" s="229">
        <v>1585</v>
      </c>
      <c r="AZ31" s="229">
        <v>100</v>
      </c>
      <c r="BA31" s="235">
        <v>1685</v>
      </c>
      <c r="BB31" s="242">
        <v>0.94134078212290506</v>
      </c>
      <c r="BC31" s="243">
        <v>1.0175634040284653</v>
      </c>
      <c r="BD31" s="229">
        <v>40</v>
      </c>
      <c r="BE31" s="242">
        <v>2.23463687150838E-2</v>
      </c>
      <c r="BF31" s="243">
        <v>0.90617878001150831</v>
      </c>
      <c r="BG31" s="229">
        <v>35</v>
      </c>
      <c r="BH31" s="229">
        <v>10</v>
      </c>
      <c r="BI31" s="235">
        <v>45</v>
      </c>
      <c r="BJ31" s="242">
        <v>2.5139664804469275E-2</v>
      </c>
      <c r="BK31" s="243">
        <v>0.6767980833078282</v>
      </c>
      <c r="BL31" s="229">
        <v>25</v>
      </c>
      <c r="BM31" s="244" t="s">
        <v>6</v>
      </c>
      <c r="BN31" s="244" t="s">
        <v>6</v>
      </c>
      <c r="BO31" s="229" t="s">
        <v>6</v>
      </c>
      <c r="BP31" s="244"/>
      <c r="BR31" s="95">
        <v>9320105</v>
      </c>
      <c r="BS31" s="96">
        <v>2000</v>
      </c>
      <c r="BT31" s="154">
        <v>1750</v>
      </c>
      <c r="BU31" s="96">
        <v>135</v>
      </c>
      <c r="BV31" s="97">
        <f>BT31+BU31</f>
        <v>1885</v>
      </c>
      <c r="BW31" s="48">
        <f>BV31/BS31</f>
        <v>0.9425</v>
      </c>
      <c r="BX31" s="98">
        <f>BW31/92.5093*100</f>
        <v>1.0188164865586486</v>
      </c>
      <c r="BY31" s="96">
        <v>35</v>
      </c>
      <c r="BZ31" s="48">
        <f>BY31/BS31</f>
        <v>1.7500000000000002E-2</v>
      </c>
      <c r="CA31" s="98">
        <f>BZ31/2.466*100</f>
        <v>0.70965125709651256</v>
      </c>
      <c r="CB31" s="96">
        <v>40</v>
      </c>
      <c r="CC31" s="96">
        <v>15</v>
      </c>
      <c r="CD31" s="97">
        <f>CB31+CC31</f>
        <v>55</v>
      </c>
      <c r="CE31" s="48">
        <f>CD31/BS31</f>
        <v>2.75E-2</v>
      </c>
      <c r="CF31" s="98">
        <f>CE31/0.037145</f>
        <v>0.74034190335172978</v>
      </c>
      <c r="CG31" s="96">
        <v>30</v>
      </c>
    </row>
    <row r="32" spans="1:116" ht="15" x14ac:dyDescent="0.25">
      <c r="A32" s="202"/>
      <c r="B32" s="203">
        <v>9320106.0299999993</v>
      </c>
      <c r="C32" s="203">
        <v>9320106.0299999993</v>
      </c>
      <c r="D32" s="204"/>
      <c r="E32" s="203"/>
      <c r="F32" s="205"/>
      <c r="G32" s="205"/>
      <c r="H32" s="205"/>
      <c r="I32" s="206"/>
      <c r="J32" s="203"/>
      <c r="K32" s="205"/>
      <c r="L32" s="205"/>
      <c r="M32" s="205"/>
      <c r="N32" s="207">
        <v>106.03</v>
      </c>
      <c r="O32" s="203">
        <v>1</v>
      </c>
      <c r="P32" s="1">
        <v>2.56</v>
      </c>
      <c r="Q32" s="208">
        <v>256</v>
      </c>
      <c r="R32" s="209">
        <v>2.57</v>
      </c>
      <c r="S32" s="210">
        <v>257</v>
      </c>
      <c r="T32" s="1">
        <v>232</v>
      </c>
      <c r="U32" s="205">
        <v>178</v>
      </c>
      <c r="V32" s="205">
        <v>178</v>
      </c>
      <c r="W32" s="205">
        <v>187</v>
      </c>
      <c r="X32" s="211">
        <v>182</v>
      </c>
      <c r="Y32" s="211">
        <v>54</v>
      </c>
      <c r="Z32" s="212">
        <v>0.30337078651685395</v>
      </c>
      <c r="AA32" s="213">
        <v>-4</v>
      </c>
      <c r="AB32" s="214">
        <v>-2.197802197802198E-2</v>
      </c>
      <c r="AC32" s="1">
        <v>90.5</v>
      </c>
      <c r="AD32" s="205">
        <v>69.400000000000006</v>
      </c>
      <c r="AE32" s="205">
        <v>1</v>
      </c>
      <c r="AF32" s="1">
        <v>79</v>
      </c>
      <c r="AG32" s="205">
        <v>64</v>
      </c>
      <c r="AH32" s="213">
        <v>64</v>
      </c>
      <c r="AI32" s="211">
        <v>62</v>
      </c>
      <c r="AJ32" s="211">
        <v>15</v>
      </c>
      <c r="AK32" s="212">
        <v>0.234375</v>
      </c>
      <c r="AL32" s="215">
        <v>2</v>
      </c>
      <c r="AM32" s="216">
        <v>3.2258064516129031E-2</v>
      </c>
      <c r="AN32" s="1">
        <v>74</v>
      </c>
      <c r="AO32" s="217">
        <v>15</v>
      </c>
      <c r="AP32" s="216">
        <v>0.25423728813559321</v>
      </c>
      <c r="AQ32" s="218">
        <v>0.2890625</v>
      </c>
      <c r="AR32" s="1">
        <v>60</v>
      </c>
      <c r="AS32" s="213">
        <v>60</v>
      </c>
      <c r="AT32" s="211">
        <v>55</v>
      </c>
      <c r="AU32" s="213">
        <v>4</v>
      </c>
      <c r="AV32" s="214">
        <v>7.2727272727272724E-2</v>
      </c>
      <c r="AW32" s="219">
        <v>0.22957198443579765</v>
      </c>
      <c r="AX32" s="1">
        <v>75</v>
      </c>
      <c r="AY32" s="1">
        <v>65</v>
      </c>
      <c r="AZ32" s="1">
        <v>15</v>
      </c>
      <c r="BA32" s="213">
        <v>80</v>
      </c>
      <c r="BB32" s="220">
        <v>1.0666666666666667</v>
      </c>
      <c r="BC32" s="221">
        <v>1.1530372261671709</v>
      </c>
      <c r="BD32" s="1">
        <v>0</v>
      </c>
      <c r="BE32" s="220">
        <v>0</v>
      </c>
      <c r="BF32" s="221">
        <v>0</v>
      </c>
      <c r="BG32" s="1">
        <v>0</v>
      </c>
      <c r="BH32" s="1">
        <v>0</v>
      </c>
      <c r="BI32" s="213">
        <v>0</v>
      </c>
      <c r="BJ32" s="220">
        <v>0</v>
      </c>
      <c r="BK32" s="221">
        <v>0</v>
      </c>
      <c r="BL32" s="1">
        <v>0</v>
      </c>
      <c r="BM32" s="222" t="s">
        <v>2</v>
      </c>
      <c r="BN32" s="222" t="s">
        <v>2</v>
      </c>
      <c r="BO32" s="1" t="s">
        <v>103</v>
      </c>
      <c r="BP32" s="222"/>
      <c r="BR32" s="42">
        <v>9320106.0299999993</v>
      </c>
      <c r="BS32" s="44">
        <v>60</v>
      </c>
      <c r="BT32" s="46">
        <v>45</v>
      </c>
      <c r="BU32" s="44">
        <v>10</v>
      </c>
      <c r="BV32" s="61">
        <f>BT32+BU32</f>
        <v>55</v>
      </c>
      <c r="BW32" s="47">
        <f>BV32/BS32</f>
        <v>0.91666666666666663</v>
      </c>
      <c r="BX32" s="62">
        <f>BW32/92.5093*100</f>
        <v>0.99089136623741259</v>
      </c>
      <c r="BY32" s="44">
        <v>10</v>
      </c>
      <c r="BZ32" s="47">
        <f>BY32/BS32</f>
        <v>0.16666666666666666</v>
      </c>
      <c r="CA32" s="62">
        <f>BZ32/2.466*100</f>
        <v>6.7585834009191661</v>
      </c>
      <c r="CB32" s="44">
        <v>0</v>
      </c>
      <c r="CC32" s="44">
        <v>0</v>
      </c>
      <c r="CD32" s="61">
        <f>CB32+CC32</f>
        <v>0</v>
      </c>
      <c r="CE32" s="47">
        <f>CD32/BS32</f>
        <v>0</v>
      </c>
      <c r="CF32" s="62">
        <f>CE32/0.037145</f>
        <v>0</v>
      </c>
      <c r="CG32" s="44">
        <v>0</v>
      </c>
    </row>
    <row r="33" spans="1:116" ht="15" x14ac:dyDescent="0.25">
      <c r="A33" s="223"/>
      <c r="B33" s="224">
        <v>9320106.0399999991</v>
      </c>
      <c r="C33" s="224">
        <v>9320106.0399999991</v>
      </c>
      <c r="D33" s="225">
        <v>9320106.0199999996</v>
      </c>
      <c r="E33" s="229">
        <v>0.37500010099999997</v>
      </c>
      <c r="F33" s="226">
        <v>7981</v>
      </c>
      <c r="G33" s="226">
        <v>2944</v>
      </c>
      <c r="H33" s="233">
        <v>2843</v>
      </c>
      <c r="I33" s="227"/>
      <c r="J33" s="229"/>
      <c r="K33" s="226"/>
      <c r="L33" s="226"/>
      <c r="M33" s="233"/>
      <c r="N33" s="228"/>
      <c r="O33" s="224">
        <v>1</v>
      </c>
      <c r="P33" s="229">
        <v>2.86</v>
      </c>
      <c r="Q33" s="230">
        <v>286</v>
      </c>
      <c r="R33" s="231">
        <v>2.29</v>
      </c>
      <c r="S33" s="232">
        <v>229</v>
      </c>
      <c r="T33" s="229">
        <v>4704</v>
      </c>
      <c r="U33" s="226">
        <v>4122</v>
      </c>
      <c r="V33" s="226">
        <v>4122</v>
      </c>
      <c r="W33" s="226">
        <v>3679</v>
      </c>
      <c r="X33" s="233">
        <v>2992.8758060809996</v>
      </c>
      <c r="Y33" s="233">
        <v>582</v>
      </c>
      <c r="Z33" s="234">
        <v>0.14119359534206696</v>
      </c>
      <c r="AA33" s="235">
        <v>1129.1241939190004</v>
      </c>
      <c r="AB33" s="236">
        <v>0.37727064772444541</v>
      </c>
      <c r="AC33" s="229">
        <v>1646.7</v>
      </c>
      <c r="AD33" s="226">
        <v>1803.9</v>
      </c>
      <c r="AE33" s="226">
        <v>1</v>
      </c>
      <c r="AF33" s="229">
        <v>1695</v>
      </c>
      <c r="AG33" s="226">
        <v>1500</v>
      </c>
      <c r="AH33" s="235">
        <v>1500</v>
      </c>
      <c r="AI33" s="233">
        <v>1104.0002973439998</v>
      </c>
      <c r="AJ33" s="233">
        <v>195</v>
      </c>
      <c r="AK33" s="234">
        <v>0.13</v>
      </c>
      <c r="AL33" s="237">
        <v>395.99970265600018</v>
      </c>
      <c r="AM33" s="238">
        <v>0.35869528623198282</v>
      </c>
      <c r="AN33" s="229">
        <v>1624</v>
      </c>
      <c r="AO33" s="239">
        <v>179</v>
      </c>
      <c r="AP33" s="238">
        <v>0.12387543252595155</v>
      </c>
      <c r="AQ33" s="240">
        <v>5.6783216783216783</v>
      </c>
      <c r="AR33" s="229">
        <v>1445</v>
      </c>
      <c r="AS33" s="235">
        <v>1445</v>
      </c>
      <c r="AT33" s="233">
        <v>1066.1252871429999</v>
      </c>
      <c r="AU33" s="235">
        <v>378.87471285700008</v>
      </c>
      <c r="AV33" s="236">
        <v>0.35537541171385933</v>
      </c>
      <c r="AW33" s="241">
        <v>6.3100436681222707</v>
      </c>
      <c r="AX33" s="229">
        <v>2145</v>
      </c>
      <c r="AY33" s="229">
        <v>1900</v>
      </c>
      <c r="AZ33" s="229">
        <v>130</v>
      </c>
      <c r="BA33" s="235">
        <v>2030</v>
      </c>
      <c r="BB33" s="242">
        <v>0.94638694638694643</v>
      </c>
      <c r="BC33" s="243">
        <v>1.0230181683213975</v>
      </c>
      <c r="BD33" s="229">
        <v>0</v>
      </c>
      <c r="BE33" s="242">
        <v>0</v>
      </c>
      <c r="BF33" s="243">
        <v>0</v>
      </c>
      <c r="BG33" s="229">
        <v>45</v>
      </c>
      <c r="BH33" s="229">
        <v>20</v>
      </c>
      <c r="BI33" s="235">
        <v>65</v>
      </c>
      <c r="BJ33" s="242">
        <v>3.0303030303030304E-2</v>
      </c>
      <c r="BK33" s="243">
        <v>0.81580375024983998</v>
      </c>
      <c r="BL33" s="229">
        <v>45</v>
      </c>
      <c r="BM33" s="244" t="s">
        <v>6</v>
      </c>
      <c r="BN33" s="244" t="s">
        <v>6</v>
      </c>
      <c r="BO33" s="229" t="s">
        <v>6</v>
      </c>
      <c r="BP33" s="244" t="s">
        <v>73</v>
      </c>
      <c r="BQ33" s="123"/>
      <c r="BR33" s="95">
        <v>9320106.0399999991</v>
      </c>
      <c r="BS33" s="96">
        <v>1995</v>
      </c>
      <c r="BT33" s="154">
        <v>1780</v>
      </c>
      <c r="BU33" s="96">
        <v>100</v>
      </c>
      <c r="BV33" s="97">
        <f>BT33+BU33</f>
        <v>1880</v>
      </c>
      <c r="BW33" s="48">
        <f>BV33/BS33</f>
        <v>0.94235588972431072</v>
      </c>
      <c r="BX33" s="98">
        <f>BW33/92.5093*100</f>
        <v>1.0186607073281397</v>
      </c>
      <c r="BY33" s="96">
        <v>30</v>
      </c>
      <c r="BZ33" s="48">
        <f>BY33/BS33</f>
        <v>1.5037593984962405E-2</v>
      </c>
      <c r="CA33" s="98">
        <f>BZ33/2.466*100</f>
        <v>0.60979699857917291</v>
      </c>
      <c r="CB33" s="96">
        <v>50</v>
      </c>
      <c r="CC33" s="96">
        <v>0</v>
      </c>
      <c r="CD33" s="97">
        <f>CB33+CC33</f>
        <v>50</v>
      </c>
      <c r="CE33" s="48">
        <f>CD33/BS33</f>
        <v>2.5062656641604009E-2</v>
      </c>
      <c r="CF33" s="98">
        <f>CE33/0.037145</f>
        <v>0.67472490622167214</v>
      </c>
      <c r="CG33" s="96">
        <v>30</v>
      </c>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row>
    <row r="34" spans="1:116" ht="15" x14ac:dyDescent="0.25">
      <c r="A34" s="223" t="s">
        <v>68</v>
      </c>
      <c r="B34" s="224">
        <v>9320106.0500000007</v>
      </c>
      <c r="C34" s="224">
        <v>9320106.0500000007</v>
      </c>
      <c r="D34" s="225">
        <v>9320106.0199999996</v>
      </c>
      <c r="E34" s="229">
        <v>0.38017551599999999</v>
      </c>
      <c r="F34" s="226">
        <v>7981</v>
      </c>
      <c r="G34" s="226">
        <v>2944</v>
      </c>
      <c r="H34" s="233">
        <v>2843</v>
      </c>
      <c r="I34" s="227"/>
      <c r="J34" s="229"/>
      <c r="K34" s="226"/>
      <c r="L34" s="226"/>
      <c r="M34" s="233"/>
      <c r="N34" s="228"/>
      <c r="O34" s="224">
        <v>1</v>
      </c>
      <c r="P34" s="229">
        <v>2.13</v>
      </c>
      <c r="Q34" s="230">
        <v>213</v>
      </c>
      <c r="R34" s="231">
        <v>2.13</v>
      </c>
      <c r="S34" s="232">
        <v>213</v>
      </c>
      <c r="T34" s="229">
        <v>4189</v>
      </c>
      <c r="U34" s="226">
        <v>3528</v>
      </c>
      <c r="V34" s="226">
        <v>3528</v>
      </c>
      <c r="W34" s="226">
        <v>3241</v>
      </c>
      <c r="X34" s="233">
        <v>3034.1807931959997</v>
      </c>
      <c r="Y34" s="233">
        <v>661</v>
      </c>
      <c r="Z34" s="234">
        <v>0.18735827664399093</v>
      </c>
      <c r="AA34" s="235">
        <v>493.81920680400026</v>
      </c>
      <c r="AB34" s="236">
        <v>0.1627520706450207</v>
      </c>
      <c r="AC34" s="229">
        <v>1964.2</v>
      </c>
      <c r="AD34" s="226">
        <v>1653.5</v>
      </c>
      <c r="AE34" s="226">
        <v>1</v>
      </c>
      <c r="AF34" s="229">
        <v>1662</v>
      </c>
      <c r="AG34" s="226">
        <v>1465</v>
      </c>
      <c r="AH34" s="235">
        <v>1465</v>
      </c>
      <c r="AI34" s="233">
        <v>1119.236719104</v>
      </c>
      <c r="AJ34" s="233">
        <v>197</v>
      </c>
      <c r="AK34" s="234">
        <v>0.13447098976109215</v>
      </c>
      <c r="AL34" s="237">
        <v>345.76328089599997</v>
      </c>
      <c r="AM34" s="238">
        <v>0.30892774959420488</v>
      </c>
      <c r="AN34" s="229">
        <v>1617</v>
      </c>
      <c r="AO34" s="239">
        <v>249</v>
      </c>
      <c r="AP34" s="238">
        <v>0.18201754385964913</v>
      </c>
      <c r="AQ34" s="240">
        <v>7.591549295774648</v>
      </c>
      <c r="AR34" s="229">
        <v>1370</v>
      </c>
      <c r="AS34" s="235">
        <v>1370</v>
      </c>
      <c r="AT34" s="233">
        <v>1080.8389919879999</v>
      </c>
      <c r="AU34" s="235">
        <v>287.16100801200014</v>
      </c>
      <c r="AV34" s="236">
        <v>0.26568342754161889</v>
      </c>
      <c r="AW34" s="241">
        <v>6.422535211267606</v>
      </c>
      <c r="AX34" s="229">
        <v>1890</v>
      </c>
      <c r="AY34" s="229">
        <v>1685</v>
      </c>
      <c r="AZ34" s="229">
        <v>90</v>
      </c>
      <c r="BA34" s="235">
        <v>1775</v>
      </c>
      <c r="BB34" s="242">
        <v>0.93915343915343918</v>
      </c>
      <c r="BC34" s="243">
        <v>1.015198946650163</v>
      </c>
      <c r="BD34" s="229">
        <v>40</v>
      </c>
      <c r="BE34" s="242">
        <v>2.1164021164021163E-2</v>
      </c>
      <c r="BF34" s="243">
        <v>0.85823281281513231</v>
      </c>
      <c r="BG34" s="229">
        <v>45</v>
      </c>
      <c r="BH34" s="229">
        <v>0</v>
      </c>
      <c r="BI34" s="235">
        <v>45</v>
      </c>
      <c r="BJ34" s="242">
        <v>2.3809523809523808E-2</v>
      </c>
      <c r="BK34" s="243">
        <v>0.64098866091058848</v>
      </c>
      <c r="BL34" s="229">
        <v>30</v>
      </c>
      <c r="BM34" s="244" t="s">
        <v>6</v>
      </c>
      <c r="BN34" s="244" t="s">
        <v>6</v>
      </c>
      <c r="BO34" s="229" t="s">
        <v>6</v>
      </c>
      <c r="BP34" s="244" t="s">
        <v>73</v>
      </c>
      <c r="BQ34" s="123"/>
      <c r="BR34" s="95">
        <v>9320106.0500000007</v>
      </c>
      <c r="BS34" s="96">
        <v>1865</v>
      </c>
      <c r="BT34" s="154">
        <v>1685</v>
      </c>
      <c r="BU34" s="96">
        <v>70</v>
      </c>
      <c r="BV34" s="97">
        <f>BT34+BU34</f>
        <v>1755</v>
      </c>
      <c r="BW34" s="48">
        <f>BV34/BS34</f>
        <v>0.94101876675603213</v>
      </c>
      <c r="BX34" s="98">
        <f>BW34/92.5093*100</f>
        <v>1.0172153143046507</v>
      </c>
      <c r="BY34" s="96">
        <v>50</v>
      </c>
      <c r="BZ34" s="48">
        <f>BY34/BS34</f>
        <v>2.6809651474530832E-2</v>
      </c>
      <c r="CA34" s="98">
        <f>BZ34/2.466*100</f>
        <v>1.0871715926411527</v>
      </c>
      <c r="CB34" s="96">
        <v>20</v>
      </c>
      <c r="CC34" s="96">
        <v>10</v>
      </c>
      <c r="CD34" s="97">
        <f>CB34+CC34</f>
        <v>30</v>
      </c>
      <c r="CE34" s="48">
        <f>CD34/BS34</f>
        <v>1.6085790884718499E-2</v>
      </c>
      <c r="CF34" s="98">
        <f>CE34/0.037145</f>
        <v>0.43305400147310541</v>
      </c>
      <c r="CG34" s="96">
        <v>30</v>
      </c>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row>
    <row r="35" spans="1:116" ht="15" x14ac:dyDescent="0.25">
      <c r="A35" s="248"/>
      <c r="B35" s="203">
        <v>9320106.0600000005</v>
      </c>
      <c r="C35" s="203">
        <v>9320106.0600000005</v>
      </c>
      <c r="D35" s="204">
        <v>9320106.0099999998</v>
      </c>
      <c r="E35" s="1">
        <v>1</v>
      </c>
      <c r="F35" s="249">
        <v>394</v>
      </c>
      <c r="G35" s="249">
        <v>126</v>
      </c>
      <c r="H35" s="249">
        <v>123</v>
      </c>
      <c r="I35" s="206">
        <v>9320106.0199999996</v>
      </c>
      <c r="J35" s="1">
        <v>0.24482438400000001</v>
      </c>
      <c r="K35" s="249">
        <v>7981</v>
      </c>
      <c r="L35" s="249">
        <v>2944</v>
      </c>
      <c r="M35" s="249">
        <v>2843</v>
      </c>
      <c r="N35" s="207"/>
      <c r="O35" s="203">
        <v>1</v>
      </c>
      <c r="P35" s="1">
        <v>36</v>
      </c>
      <c r="Q35" s="208">
        <v>3600</v>
      </c>
      <c r="R35" s="209">
        <v>35.130000000000003</v>
      </c>
      <c r="S35" s="210">
        <v>3513.0000000000005</v>
      </c>
      <c r="T35" s="1">
        <v>4984</v>
      </c>
      <c r="U35" s="205">
        <v>3929</v>
      </c>
      <c r="V35" s="205">
        <v>3929</v>
      </c>
      <c r="W35" s="205">
        <v>3816</v>
      </c>
      <c r="X35" s="211">
        <v>2347.9434087039999</v>
      </c>
      <c r="Y35" s="211">
        <v>1055</v>
      </c>
      <c r="Z35" s="212">
        <v>0.26851616187325017</v>
      </c>
      <c r="AA35" s="213">
        <v>1581.0565912960001</v>
      </c>
      <c r="AB35" s="214">
        <v>0.6733793435714448</v>
      </c>
      <c r="AC35" s="1">
        <v>138.5</v>
      </c>
      <c r="AD35" s="205">
        <v>111.9</v>
      </c>
      <c r="AE35" s="205">
        <v>1</v>
      </c>
      <c r="AF35" s="1">
        <v>1531</v>
      </c>
      <c r="AG35" s="205">
        <v>1231</v>
      </c>
      <c r="AH35" s="213">
        <v>1231</v>
      </c>
      <c r="AI35" s="211">
        <v>846.76298649600005</v>
      </c>
      <c r="AJ35" s="211">
        <v>300</v>
      </c>
      <c r="AK35" s="212">
        <v>0.2437043054427295</v>
      </c>
      <c r="AL35" s="215">
        <v>384.23701350399995</v>
      </c>
      <c r="AM35" s="216">
        <v>0.45377162161281481</v>
      </c>
      <c r="AN35" s="1">
        <v>1501</v>
      </c>
      <c r="AO35" s="217">
        <v>310</v>
      </c>
      <c r="AP35" s="216">
        <v>0.26028547439126787</v>
      </c>
      <c r="AQ35" s="218">
        <v>0.41694444444444445</v>
      </c>
      <c r="AR35" s="1">
        <v>1195</v>
      </c>
      <c r="AS35" s="213">
        <v>1195</v>
      </c>
      <c r="AT35" s="211">
        <v>819.03572371200005</v>
      </c>
      <c r="AU35" s="213">
        <v>371.96427628799995</v>
      </c>
      <c r="AV35" s="214">
        <v>0.45414902612818736</v>
      </c>
      <c r="AW35" s="219">
        <v>0.33902647309991457</v>
      </c>
      <c r="AX35" s="1">
        <v>2160</v>
      </c>
      <c r="AY35" s="1">
        <v>1915</v>
      </c>
      <c r="AZ35" s="1">
        <v>140</v>
      </c>
      <c r="BA35" s="213">
        <v>2055</v>
      </c>
      <c r="BB35" s="220">
        <v>0.95138888888888884</v>
      </c>
      <c r="BC35" s="221">
        <v>1.0284251301100418</v>
      </c>
      <c r="BD35" s="1">
        <v>20</v>
      </c>
      <c r="BE35" s="220">
        <v>9.2592592592592587E-3</v>
      </c>
      <c r="BF35" s="221">
        <v>0.37547685560662036</v>
      </c>
      <c r="BG35" s="1">
        <v>40</v>
      </c>
      <c r="BH35" s="1">
        <v>20</v>
      </c>
      <c r="BI35" s="213">
        <v>60</v>
      </c>
      <c r="BJ35" s="220">
        <v>2.7777777777777776E-2</v>
      </c>
      <c r="BK35" s="221">
        <v>0.74782010439568658</v>
      </c>
      <c r="BL35" s="1">
        <v>30</v>
      </c>
      <c r="BM35" s="222" t="s">
        <v>2</v>
      </c>
      <c r="BN35" s="222" t="s">
        <v>2</v>
      </c>
      <c r="BO35" s="1" t="s">
        <v>2</v>
      </c>
      <c r="BP35" s="222" t="s">
        <v>73</v>
      </c>
      <c r="BR35" s="42">
        <v>9320106.0600000005</v>
      </c>
      <c r="BS35" s="44">
        <v>1885</v>
      </c>
      <c r="BT35" s="46">
        <v>1665</v>
      </c>
      <c r="BU35" s="44">
        <v>95</v>
      </c>
      <c r="BV35" s="61">
        <f>BT35+BU35</f>
        <v>1760</v>
      </c>
      <c r="BW35" s="47">
        <f>BV35/BS35</f>
        <v>0.93368700265251992</v>
      </c>
      <c r="BX35" s="62">
        <f>BW35/92.5093*100</f>
        <v>1.0092898796688765</v>
      </c>
      <c r="BY35" s="44">
        <v>55</v>
      </c>
      <c r="BZ35" s="47">
        <f>BY35/BS35</f>
        <v>2.9177718832891247E-2</v>
      </c>
      <c r="CA35" s="62">
        <f>BZ35/2.466*100</f>
        <v>1.183200277083992</v>
      </c>
      <c r="CB35" s="44">
        <v>40</v>
      </c>
      <c r="CC35" s="44">
        <v>10</v>
      </c>
      <c r="CD35" s="61">
        <f>CB35+CC35</f>
        <v>50</v>
      </c>
      <c r="CE35" s="47">
        <f>CD35/BS35</f>
        <v>2.6525198938992044E-2</v>
      </c>
      <c r="CF35" s="62">
        <f>CE35/0.037145</f>
        <v>0.71409877342824191</v>
      </c>
      <c r="CG35" s="44">
        <v>25</v>
      </c>
    </row>
    <row r="36" spans="1:116" s="156" customFormat="1" ht="15" x14ac:dyDescent="0.25">
      <c r="A36" s="223"/>
      <c r="B36" s="224">
        <v>9320200</v>
      </c>
      <c r="C36" s="224">
        <v>9320200</v>
      </c>
      <c r="D36" s="225"/>
      <c r="E36" s="224"/>
      <c r="F36" s="226"/>
      <c r="G36" s="226"/>
      <c r="H36" s="226"/>
      <c r="I36" s="227"/>
      <c r="J36" s="224"/>
      <c r="K36" s="226"/>
      <c r="L36" s="226"/>
      <c r="M36" s="226"/>
      <c r="N36" s="228">
        <v>200</v>
      </c>
      <c r="O36" s="224">
        <v>1</v>
      </c>
      <c r="P36" s="229">
        <v>4.0199999999999996</v>
      </c>
      <c r="Q36" s="230">
        <v>401.99999999999994</v>
      </c>
      <c r="R36" s="231">
        <v>4.0199999999999996</v>
      </c>
      <c r="S36" s="232">
        <v>401.99999999999994</v>
      </c>
      <c r="T36" s="229">
        <v>3919</v>
      </c>
      <c r="U36" s="226">
        <v>3878</v>
      </c>
      <c r="V36" s="226">
        <v>3878</v>
      </c>
      <c r="W36" s="226">
        <v>3796</v>
      </c>
      <c r="X36" s="233">
        <v>3860</v>
      </c>
      <c r="Y36" s="233">
        <v>41</v>
      </c>
      <c r="Z36" s="234">
        <v>1.0572460030943786E-2</v>
      </c>
      <c r="AA36" s="235">
        <v>18</v>
      </c>
      <c r="AB36" s="236">
        <v>4.6632124352331602E-3</v>
      </c>
      <c r="AC36" s="229">
        <v>973.8</v>
      </c>
      <c r="AD36" s="226">
        <v>963.7</v>
      </c>
      <c r="AE36" s="226">
        <v>1</v>
      </c>
      <c r="AF36" s="229">
        <v>1861</v>
      </c>
      <c r="AG36" s="226">
        <v>1902</v>
      </c>
      <c r="AH36" s="235">
        <v>1902</v>
      </c>
      <c r="AI36" s="233">
        <v>1821</v>
      </c>
      <c r="AJ36" s="233">
        <v>-41</v>
      </c>
      <c r="AK36" s="234">
        <v>-2.1556256572029444E-2</v>
      </c>
      <c r="AL36" s="237">
        <v>81</v>
      </c>
      <c r="AM36" s="238">
        <v>4.4481054365733116E-2</v>
      </c>
      <c r="AN36" s="229">
        <v>1772</v>
      </c>
      <c r="AO36" s="239">
        <v>-1</v>
      </c>
      <c r="AP36" s="238">
        <v>-5.6401579244218843E-4</v>
      </c>
      <c r="AQ36" s="240">
        <v>4.4079601990049762</v>
      </c>
      <c r="AR36" s="229">
        <v>1770</v>
      </c>
      <c r="AS36" s="235">
        <v>1770</v>
      </c>
      <c r="AT36" s="233">
        <v>1750</v>
      </c>
      <c r="AU36" s="235">
        <v>23</v>
      </c>
      <c r="AV36" s="236">
        <v>1.3142857142857144E-2</v>
      </c>
      <c r="AW36" s="241">
        <v>4.41044776119403</v>
      </c>
      <c r="AX36" s="229">
        <v>1460</v>
      </c>
      <c r="AY36" s="229">
        <v>1185</v>
      </c>
      <c r="AZ36" s="229">
        <v>115</v>
      </c>
      <c r="BA36" s="235">
        <v>1300</v>
      </c>
      <c r="BB36" s="242">
        <v>0.8904109589041096</v>
      </c>
      <c r="BC36" s="243">
        <v>0.96250967081591754</v>
      </c>
      <c r="BD36" s="229">
        <v>70</v>
      </c>
      <c r="BE36" s="242">
        <v>4.7945205479452052E-2</v>
      </c>
      <c r="BF36" s="243">
        <v>1.9442500194424999</v>
      </c>
      <c r="BG36" s="229">
        <v>65</v>
      </c>
      <c r="BH36" s="229">
        <v>0</v>
      </c>
      <c r="BI36" s="235">
        <v>65</v>
      </c>
      <c r="BJ36" s="242">
        <v>4.4520547945205477E-2</v>
      </c>
      <c r="BK36" s="243">
        <v>1.1985609892369222</v>
      </c>
      <c r="BL36" s="229">
        <v>30</v>
      </c>
      <c r="BM36" s="244" t="s">
        <v>6</v>
      </c>
      <c r="BN36" s="244" t="s">
        <v>6</v>
      </c>
      <c r="BO36" s="229" t="s">
        <v>6</v>
      </c>
      <c r="BP36" s="244"/>
      <c r="BQ36" s="123"/>
      <c r="BR36" s="95">
        <v>9320200</v>
      </c>
      <c r="BS36" s="96">
        <v>1760</v>
      </c>
      <c r="BT36" s="154">
        <v>1430</v>
      </c>
      <c r="BU36" s="96">
        <v>105</v>
      </c>
      <c r="BV36" s="97">
        <f>BT36+BU36</f>
        <v>1535</v>
      </c>
      <c r="BW36" s="48">
        <f>BV36/BS36</f>
        <v>0.87215909090909094</v>
      </c>
      <c r="BX36" s="98">
        <f>BW36/92.5093*100</f>
        <v>0.94277990527340605</v>
      </c>
      <c r="BY36" s="96">
        <v>100</v>
      </c>
      <c r="BZ36" s="48">
        <f>BY36/BS36</f>
        <v>5.6818181818181816E-2</v>
      </c>
      <c r="CA36" s="98">
        <f>BZ36/2.466*100</f>
        <v>2.3040625230406246</v>
      </c>
      <c r="CB36" s="96">
        <v>85</v>
      </c>
      <c r="CC36" s="96">
        <v>20</v>
      </c>
      <c r="CD36" s="97">
        <f>CB36+CC36</f>
        <v>105</v>
      </c>
      <c r="CE36" s="48">
        <f>CD36/BS36</f>
        <v>5.9659090909090912E-2</v>
      </c>
      <c r="CF36" s="98">
        <f>CE36/0.037145</f>
        <v>1.6061136333043724</v>
      </c>
      <c r="CG36" s="96">
        <v>25</v>
      </c>
      <c r="CH36" s="150"/>
      <c r="CI36" s="150"/>
      <c r="CJ36" s="150"/>
      <c r="CK36" s="150"/>
      <c r="CL36" s="150"/>
      <c r="CM36" s="150"/>
      <c r="CN36" s="150"/>
      <c r="CO36" s="150"/>
      <c r="CP36" s="150"/>
      <c r="CQ36" s="150"/>
      <c r="CR36" s="150"/>
      <c r="CS36" s="150"/>
      <c r="CT36" s="150"/>
      <c r="CU36" s="150"/>
      <c r="CV36" s="150"/>
      <c r="CW36" s="150"/>
      <c r="CX36" s="150"/>
      <c r="CY36" s="150"/>
      <c r="CZ36" s="150"/>
      <c r="DA36" s="150"/>
      <c r="DB36" s="150"/>
      <c r="DC36" s="150"/>
      <c r="DD36" s="150"/>
      <c r="DE36" s="150"/>
      <c r="DF36" s="150"/>
      <c r="DG36" s="150"/>
      <c r="DH36" s="150"/>
      <c r="DI36" s="150"/>
      <c r="DJ36" s="150"/>
      <c r="DK36" s="150"/>
      <c r="DL36" s="150"/>
    </row>
    <row r="37" spans="1:116" ht="15" x14ac:dyDescent="0.25">
      <c r="A37" s="223"/>
      <c r="B37" s="224">
        <v>9320201.0099999998</v>
      </c>
      <c r="C37" s="224">
        <v>9320201.0099999998</v>
      </c>
      <c r="D37" s="225">
        <v>9320201</v>
      </c>
      <c r="E37" s="229">
        <v>0.490404171</v>
      </c>
      <c r="F37" s="226">
        <v>8577</v>
      </c>
      <c r="G37" s="226">
        <v>2895</v>
      </c>
      <c r="H37" s="233">
        <v>2817</v>
      </c>
      <c r="I37" s="227"/>
      <c r="J37" s="229"/>
      <c r="K37" s="226"/>
      <c r="L37" s="226"/>
      <c r="M37" s="233"/>
      <c r="N37" s="228"/>
      <c r="O37" s="224">
        <v>1</v>
      </c>
      <c r="P37" s="229">
        <v>1.82</v>
      </c>
      <c r="Q37" s="230">
        <v>182</v>
      </c>
      <c r="R37" s="231">
        <v>1.82</v>
      </c>
      <c r="S37" s="232">
        <v>182</v>
      </c>
      <c r="T37" s="229">
        <v>4823</v>
      </c>
      <c r="U37" s="226">
        <v>4408</v>
      </c>
      <c r="V37" s="226">
        <v>4408</v>
      </c>
      <c r="W37" s="226">
        <v>4083</v>
      </c>
      <c r="X37" s="233">
        <v>4206.1965746670003</v>
      </c>
      <c r="Y37" s="233">
        <v>415</v>
      </c>
      <c r="Z37" s="234">
        <v>9.4147005444646104E-2</v>
      </c>
      <c r="AA37" s="235">
        <v>201.80342533299972</v>
      </c>
      <c r="AB37" s="236">
        <v>4.7977649582146849E-2</v>
      </c>
      <c r="AC37" s="229">
        <v>2650.3</v>
      </c>
      <c r="AD37" s="226">
        <v>2422.4</v>
      </c>
      <c r="AE37" s="226">
        <v>1</v>
      </c>
      <c r="AF37" s="229">
        <v>1770</v>
      </c>
      <c r="AG37" s="226">
        <v>1616</v>
      </c>
      <c r="AH37" s="235">
        <v>1616</v>
      </c>
      <c r="AI37" s="233">
        <v>1419.7200750449999</v>
      </c>
      <c r="AJ37" s="233">
        <v>154</v>
      </c>
      <c r="AK37" s="234">
        <v>9.5297029702970298E-2</v>
      </c>
      <c r="AL37" s="237">
        <v>196.27992495500007</v>
      </c>
      <c r="AM37" s="238">
        <v>0.13825255302442541</v>
      </c>
      <c r="AN37" s="229">
        <v>1666</v>
      </c>
      <c r="AO37" s="239">
        <v>115</v>
      </c>
      <c r="AP37" s="238">
        <v>7.4145712443584783E-2</v>
      </c>
      <c r="AQ37" s="240">
        <v>9.1538461538461533</v>
      </c>
      <c r="AR37" s="229">
        <v>1550</v>
      </c>
      <c r="AS37" s="235">
        <v>1550</v>
      </c>
      <c r="AT37" s="233">
        <v>1381.468549707</v>
      </c>
      <c r="AU37" s="235">
        <v>169.53145029300003</v>
      </c>
      <c r="AV37" s="236">
        <v>0.12271828434238079</v>
      </c>
      <c r="AW37" s="241">
        <v>8.5219780219780219</v>
      </c>
      <c r="AX37" s="229">
        <v>2195</v>
      </c>
      <c r="AY37" s="229">
        <v>1855</v>
      </c>
      <c r="AZ37" s="229">
        <v>205</v>
      </c>
      <c r="BA37" s="235">
        <v>2060</v>
      </c>
      <c r="BB37" s="242">
        <v>0.93849658314350792</v>
      </c>
      <c r="BC37" s="243">
        <v>1.0144889034329607</v>
      </c>
      <c r="BD37" s="229">
        <v>50</v>
      </c>
      <c r="BE37" s="242">
        <v>2.2779043280182234E-2</v>
      </c>
      <c r="BF37" s="243">
        <v>0.92372438281355362</v>
      </c>
      <c r="BG37" s="229">
        <v>35</v>
      </c>
      <c r="BH37" s="229">
        <v>10</v>
      </c>
      <c r="BI37" s="235">
        <v>45</v>
      </c>
      <c r="BJ37" s="242">
        <v>2.0501138952164009E-2</v>
      </c>
      <c r="BK37" s="243">
        <v>0.55192189937175962</v>
      </c>
      <c r="BL37" s="229">
        <v>45</v>
      </c>
      <c r="BM37" s="244" t="s">
        <v>6</v>
      </c>
      <c r="BN37" s="244" t="s">
        <v>6</v>
      </c>
      <c r="BO37" s="229" t="s">
        <v>6</v>
      </c>
      <c r="BP37" s="244" t="s">
        <v>73</v>
      </c>
      <c r="BQ37" s="123"/>
      <c r="BR37" s="95">
        <v>9320201.0099999998</v>
      </c>
      <c r="BS37" s="96">
        <v>1990</v>
      </c>
      <c r="BT37" s="154">
        <v>1725</v>
      </c>
      <c r="BU37" s="96">
        <v>130</v>
      </c>
      <c r="BV37" s="97">
        <f>BT37+BU37</f>
        <v>1855</v>
      </c>
      <c r="BW37" s="48">
        <f>BV37/BS37</f>
        <v>0.93216080402010049</v>
      </c>
      <c r="BX37" s="98">
        <f>BW37/92.5093*100</f>
        <v>1.0076401010710281</v>
      </c>
      <c r="BY37" s="96">
        <v>70</v>
      </c>
      <c r="BZ37" s="48">
        <f>BY37/BS37</f>
        <v>3.5175879396984924E-2</v>
      </c>
      <c r="CA37" s="98">
        <f>BZ37/2.466*100</f>
        <v>1.4264346876311809</v>
      </c>
      <c r="CB37" s="96">
        <v>35</v>
      </c>
      <c r="CC37" s="96">
        <v>10</v>
      </c>
      <c r="CD37" s="97">
        <f>CB37+CC37</f>
        <v>45</v>
      </c>
      <c r="CE37" s="48">
        <f>CD37/BS37</f>
        <v>2.2613065326633167E-2</v>
      </c>
      <c r="CF37" s="98">
        <f>CE37/0.037145</f>
        <v>0.60877817543769464</v>
      </c>
      <c r="CG37" s="96">
        <v>20</v>
      </c>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23"/>
      <c r="DI37" s="123"/>
      <c r="DJ37" s="123"/>
      <c r="DK37" s="123"/>
      <c r="DL37" s="123"/>
    </row>
    <row r="38" spans="1:116" ht="15" x14ac:dyDescent="0.25">
      <c r="A38" s="245"/>
      <c r="B38" s="224">
        <v>9320201.0199999996</v>
      </c>
      <c r="C38" s="224">
        <v>9320201.0199999996</v>
      </c>
      <c r="D38" s="225">
        <v>9320201</v>
      </c>
      <c r="E38" s="229">
        <v>0.509595829</v>
      </c>
      <c r="F38" s="226">
        <v>8577</v>
      </c>
      <c r="G38" s="226">
        <v>2895</v>
      </c>
      <c r="H38" s="233">
        <v>2817</v>
      </c>
      <c r="I38" s="227"/>
      <c r="J38" s="229"/>
      <c r="K38" s="226"/>
      <c r="L38" s="226"/>
      <c r="M38" s="233"/>
      <c r="N38" s="228"/>
      <c r="O38" s="224">
        <v>1</v>
      </c>
      <c r="P38" s="229">
        <v>1.45</v>
      </c>
      <c r="Q38" s="230">
        <v>145</v>
      </c>
      <c r="R38" s="231">
        <v>1.46</v>
      </c>
      <c r="S38" s="232">
        <v>146</v>
      </c>
      <c r="T38" s="229">
        <v>4462</v>
      </c>
      <c r="U38" s="226">
        <v>4453</v>
      </c>
      <c r="V38" s="226">
        <v>4453</v>
      </c>
      <c r="W38" s="226">
        <v>4418</v>
      </c>
      <c r="X38" s="233">
        <v>4370.8034253329997</v>
      </c>
      <c r="Y38" s="233">
        <v>9</v>
      </c>
      <c r="Z38" s="234">
        <v>2.0211093644733886E-3</v>
      </c>
      <c r="AA38" s="235">
        <v>82.196574667000277</v>
      </c>
      <c r="AB38" s="236">
        <v>1.8805827365877919E-2</v>
      </c>
      <c r="AC38" s="229">
        <v>3067.9</v>
      </c>
      <c r="AD38" s="226">
        <v>3058.4</v>
      </c>
      <c r="AE38" s="226">
        <v>1</v>
      </c>
      <c r="AF38" s="229">
        <v>1523</v>
      </c>
      <c r="AG38" s="226">
        <v>1519</v>
      </c>
      <c r="AH38" s="235">
        <v>1519</v>
      </c>
      <c r="AI38" s="233">
        <v>1475.2799249550001</v>
      </c>
      <c r="AJ38" s="233">
        <v>4</v>
      </c>
      <c r="AK38" s="234">
        <v>2.6333113890717576E-3</v>
      </c>
      <c r="AL38" s="237">
        <v>43.72007504499993</v>
      </c>
      <c r="AM38" s="238">
        <v>2.9635104704846784E-2</v>
      </c>
      <c r="AN38" s="229">
        <v>1432</v>
      </c>
      <c r="AO38" s="239">
        <v>-59</v>
      </c>
      <c r="AP38" s="238">
        <v>-3.9570757880617036E-2</v>
      </c>
      <c r="AQ38" s="240">
        <v>9.8758620689655174</v>
      </c>
      <c r="AR38" s="229">
        <v>1490</v>
      </c>
      <c r="AS38" s="235">
        <v>1490</v>
      </c>
      <c r="AT38" s="233">
        <v>1435.531450293</v>
      </c>
      <c r="AU38" s="235">
        <v>55.468549706999966</v>
      </c>
      <c r="AV38" s="236">
        <v>3.8639731435823658E-2</v>
      </c>
      <c r="AW38" s="241">
        <v>10.212328767123287</v>
      </c>
      <c r="AX38" s="229">
        <v>1965</v>
      </c>
      <c r="AY38" s="229">
        <v>1725</v>
      </c>
      <c r="AZ38" s="229">
        <v>100</v>
      </c>
      <c r="BA38" s="235">
        <v>1825</v>
      </c>
      <c r="BB38" s="242">
        <v>0.92875318066157764</v>
      </c>
      <c r="BC38" s="243">
        <v>1.0039565542724651</v>
      </c>
      <c r="BD38" s="229">
        <v>30</v>
      </c>
      <c r="BE38" s="242">
        <v>1.5267175572519083E-2</v>
      </c>
      <c r="BF38" s="243">
        <v>0.61910687642007634</v>
      </c>
      <c r="BG38" s="229">
        <v>70</v>
      </c>
      <c r="BH38" s="229">
        <v>0</v>
      </c>
      <c r="BI38" s="235">
        <v>70</v>
      </c>
      <c r="BJ38" s="242">
        <v>3.5623409669211195E-2</v>
      </c>
      <c r="BK38" s="243">
        <v>0.95903646975935386</v>
      </c>
      <c r="BL38" s="229">
        <v>45</v>
      </c>
      <c r="BM38" s="244" t="s">
        <v>6</v>
      </c>
      <c r="BN38" s="244" t="s">
        <v>6</v>
      </c>
      <c r="BO38" s="229" t="s">
        <v>6</v>
      </c>
      <c r="BP38" s="244" t="s">
        <v>73</v>
      </c>
      <c r="BQ38" s="123"/>
      <c r="BR38" s="95">
        <v>9320201.0199999996</v>
      </c>
      <c r="BS38" s="96">
        <v>2240</v>
      </c>
      <c r="BT38" s="154">
        <v>1895</v>
      </c>
      <c r="BU38" s="96">
        <v>180</v>
      </c>
      <c r="BV38" s="97">
        <f>BT38+BU38</f>
        <v>2075</v>
      </c>
      <c r="BW38" s="48">
        <f>BV38/BS38</f>
        <v>0.9263392857142857</v>
      </c>
      <c r="BX38" s="98">
        <f>BW38/92.5093*100</f>
        <v>1.0013472004590735</v>
      </c>
      <c r="BY38" s="96">
        <v>75</v>
      </c>
      <c r="BZ38" s="48">
        <f>BY38/BS38</f>
        <v>3.3482142857142856E-2</v>
      </c>
      <c r="CA38" s="98">
        <f>BZ38/2.466*100</f>
        <v>1.3577511296489397</v>
      </c>
      <c r="CB38" s="96">
        <v>50</v>
      </c>
      <c r="CC38" s="96">
        <v>10</v>
      </c>
      <c r="CD38" s="97">
        <f>CB38+CC38</f>
        <v>60</v>
      </c>
      <c r="CE38" s="48">
        <f>CD38/BS38</f>
        <v>2.6785714285714284E-2</v>
      </c>
      <c r="CF38" s="98">
        <f>CE38/0.037145</f>
        <v>0.72111224352441206</v>
      </c>
      <c r="CG38" s="96">
        <v>35</v>
      </c>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23"/>
      <c r="DI38" s="123"/>
      <c r="DJ38" s="123"/>
      <c r="DK38" s="123"/>
      <c r="DL38" s="123"/>
    </row>
    <row r="39" spans="1:116" ht="15" x14ac:dyDescent="0.25">
      <c r="A39" s="223"/>
      <c r="B39" s="224">
        <v>9320202</v>
      </c>
      <c r="C39" s="224">
        <v>9320202</v>
      </c>
      <c r="D39" s="225"/>
      <c r="E39" s="224"/>
      <c r="F39" s="226"/>
      <c r="G39" s="226"/>
      <c r="H39" s="226"/>
      <c r="I39" s="227"/>
      <c r="J39" s="224"/>
      <c r="K39" s="226"/>
      <c r="L39" s="226"/>
      <c r="M39" s="226"/>
      <c r="N39" s="228">
        <v>202</v>
      </c>
      <c r="O39" s="224">
        <v>1</v>
      </c>
      <c r="P39" s="229">
        <v>3.02</v>
      </c>
      <c r="Q39" s="230">
        <v>302</v>
      </c>
      <c r="R39" s="231">
        <v>3.02</v>
      </c>
      <c r="S39" s="232">
        <v>302</v>
      </c>
      <c r="T39" s="229">
        <v>7926</v>
      </c>
      <c r="U39" s="226">
        <v>7689</v>
      </c>
      <c r="V39" s="226">
        <v>7689</v>
      </c>
      <c r="W39" s="226">
        <v>7348</v>
      </c>
      <c r="X39" s="233">
        <v>7079</v>
      </c>
      <c r="Y39" s="233">
        <v>237</v>
      </c>
      <c r="Z39" s="234">
        <v>3.0823253999219664E-2</v>
      </c>
      <c r="AA39" s="235">
        <v>610</v>
      </c>
      <c r="AB39" s="236">
        <v>8.6170363045627918E-2</v>
      </c>
      <c r="AC39" s="229">
        <v>2625.5</v>
      </c>
      <c r="AD39" s="226">
        <v>2545.8000000000002</v>
      </c>
      <c r="AE39" s="226">
        <v>1</v>
      </c>
      <c r="AF39" s="229">
        <v>2840</v>
      </c>
      <c r="AG39" s="226">
        <v>2662</v>
      </c>
      <c r="AH39" s="235">
        <v>2662</v>
      </c>
      <c r="AI39" s="233">
        <v>2573</v>
      </c>
      <c r="AJ39" s="233">
        <v>178</v>
      </c>
      <c r="AK39" s="234">
        <v>6.6867017280240415E-2</v>
      </c>
      <c r="AL39" s="237">
        <v>89</v>
      </c>
      <c r="AM39" s="238">
        <v>3.4589972794403422E-2</v>
      </c>
      <c r="AN39" s="229">
        <v>2745</v>
      </c>
      <c r="AO39" s="239">
        <v>169</v>
      </c>
      <c r="AP39" s="238">
        <v>6.5605590062111807E-2</v>
      </c>
      <c r="AQ39" s="240">
        <v>9.089403973509933</v>
      </c>
      <c r="AR39" s="229">
        <v>2580</v>
      </c>
      <c r="AS39" s="235">
        <v>2580</v>
      </c>
      <c r="AT39" s="233">
        <v>2511</v>
      </c>
      <c r="AU39" s="235">
        <v>65</v>
      </c>
      <c r="AV39" s="236">
        <v>2.5886101154918358E-2</v>
      </c>
      <c r="AW39" s="241">
        <v>8.5298013245033104</v>
      </c>
      <c r="AX39" s="229">
        <v>3225</v>
      </c>
      <c r="AY39" s="229">
        <v>2790</v>
      </c>
      <c r="AZ39" s="229">
        <v>210</v>
      </c>
      <c r="BA39" s="235">
        <v>3000</v>
      </c>
      <c r="BB39" s="242">
        <v>0.93023255813953487</v>
      </c>
      <c r="BC39" s="243">
        <v>1.0055557204946259</v>
      </c>
      <c r="BD39" s="229">
        <v>90</v>
      </c>
      <c r="BE39" s="242">
        <v>2.7906976744186046E-2</v>
      </c>
      <c r="BF39" s="243">
        <v>1.1316697787585581</v>
      </c>
      <c r="BG39" s="229">
        <v>100</v>
      </c>
      <c r="BH39" s="229">
        <v>0</v>
      </c>
      <c r="BI39" s="235">
        <v>100</v>
      </c>
      <c r="BJ39" s="242">
        <v>3.1007751937984496E-2</v>
      </c>
      <c r="BK39" s="243">
        <v>0.83477593048820831</v>
      </c>
      <c r="BL39" s="229">
        <v>30</v>
      </c>
      <c r="BM39" s="244" t="s">
        <v>6</v>
      </c>
      <c r="BN39" s="244" t="s">
        <v>6</v>
      </c>
      <c r="BO39" s="229" t="s">
        <v>6</v>
      </c>
      <c r="BP39" s="244"/>
      <c r="BQ39" s="123"/>
      <c r="BR39" s="95">
        <v>9320202</v>
      </c>
      <c r="BS39" s="96">
        <v>3310</v>
      </c>
      <c r="BT39" s="154">
        <v>2750</v>
      </c>
      <c r="BU39" s="96">
        <v>325</v>
      </c>
      <c r="BV39" s="97">
        <f>BT39+BU39</f>
        <v>3075</v>
      </c>
      <c r="BW39" s="48">
        <f>BV39/BS39</f>
        <v>0.92900302114803623</v>
      </c>
      <c r="BX39" s="98">
        <f>BW39/92.5093*100</f>
        <v>1.0042266249426124</v>
      </c>
      <c r="BY39" s="96">
        <v>90</v>
      </c>
      <c r="BZ39" s="48">
        <f>BY39/BS39</f>
        <v>2.7190332326283987E-2</v>
      </c>
      <c r="CA39" s="98">
        <f>BZ39/2.466*100</f>
        <v>1.1026087723553928</v>
      </c>
      <c r="CB39" s="96">
        <v>100</v>
      </c>
      <c r="CC39" s="96">
        <v>0</v>
      </c>
      <c r="CD39" s="97">
        <f>CB39+CC39</f>
        <v>100</v>
      </c>
      <c r="CE39" s="48">
        <f>CD39/BS39</f>
        <v>3.0211480362537766E-2</v>
      </c>
      <c r="CF39" s="98">
        <f>CE39/0.037145</f>
        <v>0.81333908635180419</v>
      </c>
      <c r="CG39" s="96">
        <v>45</v>
      </c>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23"/>
      <c r="DI39" s="123"/>
      <c r="DJ39" s="123"/>
      <c r="DK39" s="123"/>
      <c r="DL39" s="123"/>
    </row>
    <row r="40" spans="1:116" ht="15" x14ac:dyDescent="0.25">
      <c r="A40" s="223" t="s">
        <v>78</v>
      </c>
      <c r="B40" s="224">
        <v>9320203</v>
      </c>
      <c r="C40" s="224">
        <v>9320203</v>
      </c>
      <c r="D40" s="225"/>
      <c r="E40" s="224"/>
      <c r="F40" s="226"/>
      <c r="G40" s="226"/>
      <c r="H40" s="226"/>
      <c r="I40" s="227"/>
      <c r="J40" s="224"/>
      <c r="K40" s="226"/>
      <c r="L40" s="226"/>
      <c r="M40" s="226"/>
      <c r="N40" s="228">
        <v>203</v>
      </c>
      <c r="O40" s="224">
        <v>1</v>
      </c>
      <c r="P40" s="229">
        <v>6.25</v>
      </c>
      <c r="Q40" s="230">
        <v>625</v>
      </c>
      <c r="R40" s="231">
        <v>6.26</v>
      </c>
      <c r="S40" s="232">
        <v>626</v>
      </c>
      <c r="T40" s="229">
        <v>3070</v>
      </c>
      <c r="U40" s="226">
        <v>2769</v>
      </c>
      <c r="V40" s="226">
        <v>2769</v>
      </c>
      <c r="W40" s="226">
        <v>2757</v>
      </c>
      <c r="X40" s="233">
        <v>2791</v>
      </c>
      <c r="Y40" s="233">
        <v>301</v>
      </c>
      <c r="Z40" s="234">
        <v>0.10870350306970025</v>
      </c>
      <c r="AA40" s="235">
        <v>-22</v>
      </c>
      <c r="AB40" s="236">
        <v>-7.8824793980652088E-3</v>
      </c>
      <c r="AC40" s="229">
        <v>491.3</v>
      </c>
      <c r="AD40" s="226">
        <v>442.4</v>
      </c>
      <c r="AE40" s="226">
        <v>1</v>
      </c>
      <c r="AF40" s="229">
        <v>1087</v>
      </c>
      <c r="AG40" s="226">
        <v>1085</v>
      </c>
      <c r="AH40" s="235">
        <v>1085</v>
      </c>
      <c r="AI40" s="233">
        <v>1027</v>
      </c>
      <c r="AJ40" s="233">
        <v>2</v>
      </c>
      <c r="AK40" s="234">
        <v>1.8433179723502304E-3</v>
      </c>
      <c r="AL40" s="237">
        <v>58</v>
      </c>
      <c r="AM40" s="238">
        <v>5.6475170399221029E-2</v>
      </c>
      <c r="AN40" s="229">
        <v>1035</v>
      </c>
      <c r="AO40" s="239">
        <v>12</v>
      </c>
      <c r="AP40" s="238">
        <v>1.1730205278592375E-2</v>
      </c>
      <c r="AQ40" s="240">
        <v>1.6559999999999999</v>
      </c>
      <c r="AR40" s="229">
        <v>1020</v>
      </c>
      <c r="AS40" s="235">
        <v>1020</v>
      </c>
      <c r="AT40" s="233">
        <v>1003</v>
      </c>
      <c r="AU40" s="235">
        <v>20</v>
      </c>
      <c r="AV40" s="236">
        <v>1.9940179461615155E-2</v>
      </c>
      <c r="AW40" s="241">
        <v>1.634185303514377</v>
      </c>
      <c r="AX40" s="229">
        <v>1395</v>
      </c>
      <c r="AY40" s="229">
        <v>1100</v>
      </c>
      <c r="AZ40" s="229">
        <v>150</v>
      </c>
      <c r="BA40" s="235">
        <v>1250</v>
      </c>
      <c r="BB40" s="242">
        <v>0.89605734767025091</v>
      </c>
      <c r="BC40" s="243">
        <v>0.96861326122914226</v>
      </c>
      <c r="BD40" s="229">
        <v>35</v>
      </c>
      <c r="BE40" s="242">
        <v>2.5089605734767026E-2</v>
      </c>
      <c r="BF40" s="243">
        <v>1.0174211571276166</v>
      </c>
      <c r="BG40" s="229">
        <v>80</v>
      </c>
      <c r="BH40" s="229">
        <v>0</v>
      </c>
      <c r="BI40" s="235">
        <v>80</v>
      </c>
      <c r="BJ40" s="242">
        <v>5.7347670250896057E-2</v>
      </c>
      <c r="BK40" s="243">
        <v>1.543886667139482</v>
      </c>
      <c r="BL40" s="229">
        <v>25</v>
      </c>
      <c r="BM40" s="244" t="s">
        <v>6</v>
      </c>
      <c r="BN40" s="244" t="s">
        <v>6</v>
      </c>
      <c r="BO40" s="229" t="s">
        <v>6</v>
      </c>
      <c r="BP40" s="244"/>
      <c r="BQ40" s="123"/>
      <c r="BR40" s="95">
        <v>9320203</v>
      </c>
      <c r="BS40" s="96">
        <v>1195</v>
      </c>
      <c r="BT40" s="154">
        <v>1015</v>
      </c>
      <c r="BU40" s="96">
        <v>115</v>
      </c>
      <c r="BV40" s="97">
        <f>BT40+BU40</f>
        <v>1130</v>
      </c>
      <c r="BW40" s="48">
        <f>BV40/BS40</f>
        <v>0.94560669456066948</v>
      </c>
      <c r="BX40" s="98">
        <f>BW40/92.5093*100</f>
        <v>1.0221747376325079</v>
      </c>
      <c r="BY40" s="96">
        <v>20</v>
      </c>
      <c r="BZ40" s="48">
        <f>BY40/BS40</f>
        <v>1.6736401673640166E-2</v>
      </c>
      <c r="CA40" s="98">
        <f>BZ40/2.466*100</f>
        <v>0.67868619925548113</v>
      </c>
      <c r="CB40" s="96">
        <v>30</v>
      </c>
      <c r="CC40" s="96">
        <v>0</v>
      </c>
      <c r="CD40" s="97">
        <f>CB40+CC40</f>
        <v>30</v>
      </c>
      <c r="CE40" s="48">
        <f>CD40/BS40</f>
        <v>2.5104602510460251E-2</v>
      </c>
      <c r="CF40" s="98">
        <f>CE40/0.037145</f>
        <v>0.67585415292664563</v>
      </c>
      <c r="CG40" s="96">
        <v>15</v>
      </c>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row>
    <row r="41" spans="1:116" ht="15" x14ac:dyDescent="0.25">
      <c r="A41" s="223" t="s">
        <v>70</v>
      </c>
      <c r="B41" s="224">
        <v>9320204</v>
      </c>
      <c r="C41" s="224">
        <v>9320204</v>
      </c>
      <c r="D41" s="225"/>
      <c r="E41" s="224"/>
      <c r="F41" s="226"/>
      <c r="G41" s="226"/>
      <c r="H41" s="226"/>
      <c r="I41" s="227"/>
      <c r="J41" s="224"/>
      <c r="K41" s="226"/>
      <c r="L41" s="226"/>
      <c r="M41" s="226"/>
      <c r="N41" s="228">
        <v>204</v>
      </c>
      <c r="O41" s="224">
        <v>1</v>
      </c>
      <c r="P41" s="229">
        <v>7.07</v>
      </c>
      <c r="Q41" s="230">
        <v>707</v>
      </c>
      <c r="R41" s="231">
        <v>7.08</v>
      </c>
      <c r="S41" s="232">
        <v>708</v>
      </c>
      <c r="T41" s="229">
        <v>3787</v>
      </c>
      <c r="U41" s="226">
        <v>3106</v>
      </c>
      <c r="V41" s="226">
        <v>3106</v>
      </c>
      <c r="W41" s="226">
        <v>2880</v>
      </c>
      <c r="X41" s="233">
        <v>2794</v>
      </c>
      <c r="Y41" s="233">
        <v>681</v>
      </c>
      <c r="Z41" s="234">
        <v>0.21925305859626529</v>
      </c>
      <c r="AA41" s="235">
        <v>312</v>
      </c>
      <c r="AB41" s="236">
        <v>0.11166785969935576</v>
      </c>
      <c r="AC41" s="229">
        <v>536</v>
      </c>
      <c r="AD41" s="226">
        <v>438.8</v>
      </c>
      <c r="AE41" s="226">
        <v>1</v>
      </c>
      <c r="AF41" s="229">
        <v>1308</v>
      </c>
      <c r="AG41" s="226">
        <v>1180</v>
      </c>
      <c r="AH41" s="235">
        <v>1180</v>
      </c>
      <c r="AI41" s="233">
        <v>1029</v>
      </c>
      <c r="AJ41" s="233">
        <v>128</v>
      </c>
      <c r="AK41" s="234">
        <v>0.10847457627118644</v>
      </c>
      <c r="AL41" s="237">
        <v>151</v>
      </c>
      <c r="AM41" s="238">
        <v>0.14674441205053451</v>
      </c>
      <c r="AN41" s="229">
        <v>1275</v>
      </c>
      <c r="AO41" s="239">
        <v>150</v>
      </c>
      <c r="AP41" s="238">
        <v>0.13333333333333333</v>
      </c>
      <c r="AQ41" s="240">
        <v>1.8033946251768034</v>
      </c>
      <c r="AR41" s="229">
        <v>1125</v>
      </c>
      <c r="AS41" s="235">
        <v>1125</v>
      </c>
      <c r="AT41" s="233">
        <v>992</v>
      </c>
      <c r="AU41" s="235">
        <v>133</v>
      </c>
      <c r="AV41" s="236">
        <v>0.13407258064516128</v>
      </c>
      <c r="AW41" s="241">
        <v>1.5889830508474576</v>
      </c>
      <c r="AX41" s="229">
        <v>1570</v>
      </c>
      <c r="AY41" s="229">
        <v>1400</v>
      </c>
      <c r="AZ41" s="229">
        <v>115</v>
      </c>
      <c r="BA41" s="235">
        <v>1515</v>
      </c>
      <c r="BB41" s="242">
        <v>0.96496815286624205</v>
      </c>
      <c r="BC41" s="243">
        <v>1.043103939675516</v>
      </c>
      <c r="BD41" s="229">
        <v>30</v>
      </c>
      <c r="BE41" s="242">
        <v>1.9108280254777069E-2</v>
      </c>
      <c r="BF41" s="243">
        <v>0.77486943450028656</v>
      </c>
      <c r="BG41" s="229">
        <v>0</v>
      </c>
      <c r="BH41" s="229">
        <v>0</v>
      </c>
      <c r="BI41" s="235">
        <v>0</v>
      </c>
      <c r="BJ41" s="242">
        <v>0</v>
      </c>
      <c r="BK41" s="243">
        <v>0</v>
      </c>
      <c r="BL41" s="229">
        <v>20</v>
      </c>
      <c r="BM41" s="244" t="s">
        <v>6</v>
      </c>
      <c r="BN41" s="244" t="s">
        <v>6</v>
      </c>
      <c r="BO41" s="229" t="s">
        <v>6</v>
      </c>
      <c r="BP41" s="244"/>
      <c r="BQ41" s="123"/>
      <c r="BR41" s="95">
        <v>9320204</v>
      </c>
      <c r="BS41" s="96">
        <v>1395</v>
      </c>
      <c r="BT41" s="154">
        <v>1195</v>
      </c>
      <c r="BU41" s="96">
        <v>70</v>
      </c>
      <c r="BV41" s="97">
        <f>BT41+BU41</f>
        <v>1265</v>
      </c>
      <c r="BW41" s="48">
        <f>BV41/BS41</f>
        <v>0.90681003584229392</v>
      </c>
      <c r="BX41" s="98">
        <f>BW41/92.5093*100</f>
        <v>0.98023662036389203</v>
      </c>
      <c r="BY41" s="96">
        <v>60</v>
      </c>
      <c r="BZ41" s="48">
        <f>BY41/BS41</f>
        <v>4.3010752688172046E-2</v>
      </c>
      <c r="CA41" s="98">
        <f>BZ41/2.466*100</f>
        <v>1.7441505550759142</v>
      </c>
      <c r="CB41" s="96">
        <v>35</v>
      </c>
      <c r="CC41" s="96">
        <v>0</v>
      </c>
      <c r="CD41" s="97">
        <f>CB41+CC41</f>
        <v>35</v>
      </c>
      <c r="CE41" s="48">
        <f>CD41/BS41</f>
        <v>2.5089605734767026E-2</v>
      </c>
      <c r="CF41" s="98">
        <f>CE41/0.037145</f>
        <v>0.67545041687352347</v>
      </c>
      <c r="CG41" s="96">
        <v>25</v>
      </c>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23"/>
      <c r="DI41" s="123"/>
      <c r="DJ41" s="123"/>
      <c r="DK41" s="123"/>
      <c r="DL41" s="123"/>
    </row>
    <row r="42" spans="1:116" ht="15" x14ac:dyDescent="0.25">
      <c r="A42" s="245" t="s">
        <v>79</v>
      </c>
      <c r="B42" s="224">
        <v>9320205</v>
      </c>
      <c r="C42" s="224">
        <v>9320205</v>
      </c>
      <c r="D42" s="225"/>
      <c r="E42" s="224"/>
      <c r="F42" s="226"/>
      <c r="G42" s="226"/>
      <c r="H42" s="226"/>
      <c r="I42" s="227"/>
      <c r="J42" s="224"/>
      <c r="K42" s="226"/>
      <c r="L42" s="226"/>
      <c r="M42" s="226"/>
      <c r="N42" s="228">
        <v>205</v>
      </c>
      <c r="O42" s="224">
        <v>1</v>
      </c>
      <c r="P42" s="229">
        <v>15.29</v>
      </c>
      <c r="Q42" s="230">
        <v>1529</v>
      </c>
      <c r="R42" s="231">
        <v>15.3</v>
      </c>
      <c r="S42" s="232">
        <v>1530</v>
      </c>
      <c r="T42" s="229">
        <v>8648</v>
      </c>
      <c r="U42" s="226">
        <v>7593</v>
      </c>
      <c r="V42" s="226">
        <v>7593</v>
      </c>
      <c r="W42" s="226">
        <v>6585</v>
      </c>
      <c r="X42" s="233">
        <v>4680</v>
      </c>
      <c r="Y42" s="233">
        <v>1055</v>
      </c>
      <c r="Z42" s="234">
        <v>0.13894376399315159</v>
      </c>
      <c r="AA42" s="235">
        <v>2913</v>
      </c>
      <c r="AB42" s="236">
        <v>0.62243589743589745</v>
      </c>
      <c r="AC42" s="229">
        <v>565.79999999999995</v>
      </c>
      <c r="AD42" s="226">
        <v>496.4</v>
      </c>
      <c r="AE42" s="226">
        <v>1</v>
      </c>
      <c r="AF42" s="229">
        <v>2478</v>
      </c>
      <c r="AG42" s="226">
        <v>2231</v>
      </c>
      <c r="AH42" s="235">
        <v>2231</v>
      </c>
      <c r="AI42" s="233">
        <v>1440</v>
      </c>
      <c r="AJ42" s="233">
        <v>247</v>
      </c>
      <c r="AK42" s="234">
        <v>0.11071268489466607</v>
      </c>
      <c r="AL42" s="237">
        <v>791</v>
      </c>
      <c r="AM42" s="238">
        <v>0.5493055555555556</v>
      </c>
      <c r="AN42" s="229">
        <v>2415</v>
      </c>
      <c r="AO42" s="239">
        <v>284</v>
      </c>
      <c r="AP42" s="238">
        <v>0.13327076489910841</v>
      </c>
      <c r="AQ42" s="240">
        <v>1.5794637017658599</v>
      </c>
      <c r="AR42" s="229">
        <v>2130</v>
      </c>
      <c r="AS42" s="235">
        <v>2130</v>
      </c>
      <c r="AT42" s="233">
        <v>1385</v>
      </c>
      <c r="AU42" s="235">
        <v>746</v>
      </c>
      <c r="AV42" s="236">
        <v>0.53862815884476534</v>
      </c>
      <c r="AW42" s="241">
        <v>1.3928104575163398</v>
      </c>
      <c r="AX42" s="229">
        <v>3470</v>
      </c>
      <c r="AY42" s="229">
        <v>3020</v>
      </c>
      <c r="AZ42" s="229">
        <v>260</v>
      </c>
      <c r="BA42" s="235">
        <v>3280</v>
      </c>
      <c r="BB42" s="242">
        <v>0.94524495677233433</v>
      </c>
      <c r="BC42" s="243">
        <v>1.0217837090674498</v>
      </c>
      <c r="BD42" s="229">
        <v>65</v>
      </c>
      <c r="BE42" s="242">
        <v>1.8731988472622477E-2</v>
      </c>
      <c r="BF42" s="243">
        <v>0.75961023814365269</v>
      </c>
      <c r="BG42" s="229">
        <v>40</v>
      </c>
      <c r="BH42" s="229">
        <v>0</v>
      </c>
      <c r="BI42" s="235">
        <v>40</v>
      </c>
      <c r="BJ42" s="242">
        <v>1.1527377521613832E-2</v>
      </c>
      <c r="BK42" s="243">
        <v>0.31033456781838292</v>
      </c>
      <c r="BL42" s="229">
        <v>80</v>
      </c>
      <c r="BM42" s="244" t="s">
        <v>6</v>
      </c>
      <c r="BN42" s="244" t="s">
        <v>6</v>
      </c>
      <c r="BO42" s="229" t="s">
        <v>6</v>
      </c>
      <c r="BP42" s="244"/>
      <c r="BQ42" s="123"/>
      <c r="BR42" s="95">
        <v>9320205</v>
      </c>
      <c r="BS42" s="96">
        <v>3360</v>
      </c>
      <c r="BT42" s="154">
        <v>2905</v>
      </c>
      <c r="BU42" s="96">
        <v>265</v>
      </c>
      <c r="BV42" s="97">
        <f>BT42+BU42</f>
        <v>3170</v>
      </c>
      <c r="BW42" s="48">
        <f>BV42/BS42</f>
        <v>0.94345238095238093</v>
      </c>
      <c r="BX42" s="98">
        <f>BW42/92.5093*100</f>
        <v>1.0198459840820122</v>
      </c>
      <c r="BY42" s="96">
        <v>95</v>
      </c>
      <c r="BZ42" s="48">
        <f>BY42/BS42</f>
        <v>2.8273809523809524E-2</v>
      </c>
      <c r="CA42" s="98">
        <f>BZ42/2.466*100</f>
        <v>1.1465453983702159</v>
      </c>
      <c r="CB42" s="96">
        <v>45</v>
      </c>
      <c r="CC42" s="96">
        <v>0</v>
      </c>
      <c r="CD42" s="97">
        <f>CB42+CC42</f>
        <v>45</v>
      </c>
      <c r="CE42" s="48">
        <f>CD42/BS42</f>
        <v>1.3392857142857142E-2</v>
      </c>
      <c r="CF42" s="98">
        <f>CE42/0.037145</f>
        <v>0.36055612176220603</v>
      </c>
      <c r="CG42" s="96">
        <v>50</v>
      </c>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23"/>
      <c r="DI42" s="123"/>
      <c r="DJ42" s="123"/>
      <c r="DK42" s="123"/>
      <c r="DL42" s="123"/>
    </row>
    <row r="43" spans="1:116" ht="15" x14ac:dyDescent="0.25">
      <c r="A43" s="202" t="s">
        <v>56</v>
      </c>
      <c r="B43" s="203">
        <v>9320206.0099999998</v>
      </c>
      <c r="C43" s="203">
        <v>9320206</v>
      </c>
      <c r="D43" s="204"/>
      <c r="E43" s="203"/>
      <c r="F43" s="205"/>
      <c r="G43" s="205"/>
      <c r="H43" s="205"/>
      <c r="I43" s="206"/>
      <c r="J43" s="203"/>
      <c r="K43" s="205"/>
      <c r="L43" s="205"/>
      <c r="M43" s="205"/>
      <c r="N43" s="207">
        <v>206</v>
      </c>
      <c r="O43" s="1">
        <v>0.88271977999999995</v>
      </c>
      <c r="P43" s="1">
        <v>162.85</v>
      </c>
      <c r="Q43" s="208">
        <v>16285</v>
      </c>
      <c r="R43" s="209">
        <v>163.47</v>
      </c>
      <c r="S43" s="210">
        <v>16347</v>
      </c>
      <c r="T43" s="1">
        <v>2830</v>
      </c>
      <c r="U43" s="1">
        <v>2913</v>
      </c>
      <c r="V43" s="205">
        <v>2571.3627191400001</v>
      </c>
      <c r="W43" s="205">
        <v>2763</v>
      </c>
      <c r="X43" s="211">
        <v>2848</v>
      </c>
      <c r="Y43" s="211">
        <v>258.63728085999992</v>
      </c>
      <c r="Z43" s="212">
        <v>0.10058374065036688</v>
      </c>
      <c r="AA43" s="213">
        <v>65</v>
      </c>
      <c r="AB43" s="214">
        <v>2.2823033707865169E-2</v>
      </c>
      <c r="AC43" s="1">
        <v>17.399999999999999</v>
      </c>
      <c r="AD43" s="205">
        <v>17.8</v>
      </c>
      <c r="AE43" s="1">
        <v>0.85271178000000003</v>
      </c>
      <c r="AF43" s="1">
        <v>1087</v>
      </c>
      <c r="AG43" s="1">
        <v>1200</v>
      </c>
      <c r="AH43" s="213">
        <v>1023.254136</v>
      </c>
      <c r="AI43" s="211">
        <v>1143</v>
      </c>
      <c r="AJ43" s="211">
        <v>63.745863999999983</v>
      </c>
      <c r="AK43" s="212">
        <v>6.2297196519711877E-2</v>
      </c>
      <c r="AL43" s="215">
        <v>57</v>
      </c>
      <c r="AM43" s="216">
        <v>4.9868766404199474E-2</v>
      </c>
      <c r="AN43" s="1">
        <v>1050</v>
      </c>
      <c r="AO43" s="217">
        <v>65.117894099999944</v>
      </c>
      <c r="AP43" s="216">
        <v>6.611745071811842E-2</v>
      </c>
      <c r="AQ43" s="218">
        <v>6.44765121277249E-2</v>
      </c>
      <c r="AR43" s="1">
        <v>1155</v>
      </c>
      <c r="AS43" s="213">
        <v>984.88210590000006</v>
      </c>
      <c r="AT43" s="211">
        <v>1087</v>
      </c>
      <c r="AU43" s="213">
        <v>68</v>
      </c>
      <c r="AV43" s="214">
        <v>6.2557497700092002E-2</v>
      </c>
      <c r="AW43" s="219">
        <v>7.0655166085520277E-2</v>
      </c>
      <c r="AX43" s="1">
        <v>1215</v>
      </c>
      <c r="AY43" s="1">
        <v>1075</v>
      </c>
      <c r="AZ43" s="1">
        <v>60</v>
      </c>
      <c r="BA43" s="213">
        <v>1135</v>
      </c>
      <c r="BB43" s="220">
        <v>0.93415637860082301</v>
      </c>
      <c r="BC43" s="221">
        <v>1.0097972621139961</v>
      </c>
      <c r="BD43" s="1">
        <v>25</v>
      </c>
      <c r="BE43" s="220">
        <v>2.0576131687242798E-2</v>
      </c>
      <c r="BF43" s="221">
        <v>0.83439301245915642</v>
      </c>
      <c r="BG43" s="1">
        <v>45</v>
      </c>
      <c r="BH43" s="1">
        <v>0</v>
      </c>
      <c r="BI43" s="213">
        <v>45</v>
      </c>
      <c r="BJ43" s="220">
        <v>3.7037037037037035E-2</v>
      </c>
      <c r="BK43" s="221">
        <v>0.99709347252758207</v>
      </c>
      <c r="BL43" s="1">
        <v>10</v>
      </c>
      <c r="BM43" s="222" t="s">
        <v>2</v>
      </c>
      <c r="BN43" s="222" t="s">
        <v>2</v>
      </c>
      <c r="BO43" s="1" t="s">
        <v>2</v>
      </c>
      <c r="BP43" s="222"/>
      <c r="BR43" s="42">
        <v>9320206</v>
      </c>
      <c r="BS43" s="44">
        <v>1370</v>
      </c>
      <c r="BT43" s="46">
        <v>1245</v>
      </c>
      <c r="BU43" s="44">
        <v>65</v>
      </c>
      <c r="BV43" s="61">
        <f>BT43+BU43</f>
        <v>1310</v>
      </c>
      <c r="BW43" s="47">
        <f>BV43/BS43</f>
        <v>0.95620437956204385</v>
      </c>
      <c r="BX43" s="62">
        <f>BW43/92.5093*100</f>
        <v>1.0336305426179249</v>
      </c>
      <c r="BY43" s="44">
        <v>35</v>
      </c>
      <c r="BZ43" s="47">
        <f>BY43/BS43</f>
        <v>2.5547445255474453E-2</v>
      </c>
      <c r="CA43" s="62">
        <f>BZ43/2.466*100</f>
        <v>1.0359872366372445</v>
      </c>
      <c r="CB43" s="44">
        <v>20</v>
      </c>
      <c r="CC43" s="44">
        <v>0</v>
      </c>
      <c r="CD43" s="61">
        <f>CB43+CC43</f>
        <v>20</v>
      </c>
      <c r="CE43" s="47">
        <f>CD43/BS43</f>
        <v>1.4598540145985401E-2</v>
      </c>
      <c r="CF43" s="62">
        <f>CE43/0.037145</f>
        <v>0.39301494537583531</v>
      </c>
      <c r="CG43" s="44">
        <v>15</v>
      </c>
    </row>
    <row r="44" spans="1:116" ht="15" x14ac:dyDescent="0.25">
      <c r="A44" s="223"/>
      <c r="B44" s="224">
        <v>9320206.0199999996</v>
      </c>
      <c r="C44" s="224"/>
      <c r="D44" s="225"/>
      <c r="E44" s="224"/>
      <c r="F44" s="226"/>
      <c r="G44" s="226"/>
      <c r="H44" s="226"/>
      <c r="I44" s="227"/>
      <c r="J44" s="224"/>
      <c r="K44" s="226"/>
      <c r="L44" s="226"/>
      <c r="M44" s="226"/>
      <c r="N44" s="228"/>
      <c r="O44" s="229">
        <v>0.11728022</v>
      </c>
      <c r="P44" s="229">
        <v>0.48</v>
      </c>
      <c r="Q44" s="230">
        <v>48</v>
      </c>
      <c r="R44" s="231"/>
      <c r="S44" s="232"/>
      <c r="T44" s="229">
        <v>332</v>
      </c>
      <c r="U44" s="229"/>
      <c r="V44" s="226">
        <v>341.63728086000003</v>
      </c>
      <c r="W44" s="226"/>
      <c r="X44" s="233"/>
      <c r="Y44" s="233">
        <v>-9.6372808600000326</v>
      </c>
      <c r="Z44" s="234">
        <v>-2.8209101874772578E-2</v>
      </c>
      <c r="AA44" s="235"/>
      <c r="AB44" s="236"/>
      <c r="AC44" s="229">
        <v>691.8</v>
      </c>
      <c r="AD44" s="226"/>
      <c r="AE44" s="229">
        <v>0.14728822</v>
      </c>
      <c r="AF44" s="229">
        <v>168</v>
      </c>
      <c r="AG44" s="229"/>
      <c r="AH44" s="235">
        <v>176.74586399999998</v>
      </c>
      <c r="AI44" s="233"/>
      <c r="AJ44" s="233">
        <v>-8.7458639999999832</v>
      </c>
      <c r="AK44" s="234">
        <v>-4.9482708121531965E-2</v>
      </c>
      <c r="AL44" s="237"/>
      <c r="AM44" s="238"/>
      <c r="AN44" s="229">
        <v>166</v>
      </c>
      <c r="AO44" s="239">
        <v>-4.1178941000000009</v>
      </c>
      <c r="AP44" s="238">
        <v>-2.4206119654757711E-2</v>
      </c>
      <c r="AQ44" s="240">
        <v>3.4583333333333335</v>
      </c>
      <c r="AR44" s="229"/>
      <c r="AS44" s="235">
        <v>170.1178941</v>
      </c>
      <c r="AT44" s="233"/>
      <c r="AU44" s="235"/>
      <c r="AV44" s="236"/>
      <c r="AW44" s="241"/>
      <c r="AX44" s="229">
        <v>120</v>
      </c>
      <c r="AY44" s="229">
        <v>105</v>
      </c>
      <c r="AZ44" s="229">
        <v>10</v>
      </c>
      <c r="BA44" s="235">
        <v>115</v>
      </c>
      <c r="BB44" s="242">
        <v>0.95833333333333337</v>
      </c>
      <c r="BC44" s="243">
        <v>1.0359318828845676</v>
      </c>
      <c r="BD44" s="229">
        <v>0</v>
      </c>
      <c r="BE44" s="242">
        <v>0</v>
      </c>
      <c r="BF44" s="243">
        <v>0</v>
      </c>
      <c r="BG44" s="229">
        <v>0</v>
      </c>
      <c r="BH44" s="229">
        <v>0</v>
      </c>
      <c r="BI44" s="235">
        <v>0</v>
      </c>
      <c r="BJ44" s="242">
        <v>0</v>
      </c>
      <c r="BK44" s="243">
        <v>0</v>
      </c>
      <c r="BL44" s="229">
        <v>0</v>
      </c>
      <c r="BM44" s="244" t="s">
        <v>6</v>
      </c>
      <c r="BN44" s="244"/>
      <c r="BO44" s="229"/>
      <c r="BP44" s="244"/>
      <c r="BQ44" s="123"/>
      <c r="BR44" s="95"/>
      <c r="BS44" s="96"/>
      <c r="BT44" s="154"/>
      <c r="BU44" s="96"/>
      <c r="BV44" s="97"/>
      <c r="BW44" s="48"/>
      <c r="BX44" s="98"/>
      <c r="BY44" s="96"/>
      <c r="BZ44" s="48"/>
      <c r="CA44" s="98"/>
      <c r="CB44" s="96"/>
      <c r="CC44" s="96"/>
      <c r="CD44" s="97"/>
      <c r="CE44" s="48"/>
      <c r="CF44" s="98"/>
      <c r="CG44" s="96"/>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3"/>
      <c r="DE44" s="123"/>
      <c r="DF44" s="123"/>
      <c r="DG44" s="123"/>
      <c r="DH44" s="123"/>
      <c r="DI44" s="123"/>
      <c r="DJ44" s="123"/>
      <c r="DK44" s="123"/>
      <c r="DL44" s="123"/>
    </row>
    <row r="45" spans="1:116" ht="15" x14ac:dyDescent="0.25">
      <c r="A45" s="202"/>
      <c r="B45" s="203">
        <v>9320207</v>
      </c>
      <c r="C45" s="203">
        <v>9320207</v>
      </c>
      <c r="D45" s="204"/>
      <c r="E45" s="203"/>
      <c r="F45" s="205"/>
      <c r="G45" s="205"/>
      <c r="H45" s="205"/>
      <c r="I45" s="206"/>
      <c r="J45" s="203"/>
      <c r="K45" s="205"/>
      <c r="L45" s="205"/>
      <c r="M45" s="205"/>
      <c r="N45" s="207">
        <v>207</v>
      </c>
      <c r="O45" s="203">
        <v>1</v>
      </c>
      <c r="P45" s="1">
        <v>25.22</v>
      </c>
      <c r="Q45" s="208">
        <v>2522</v>
      </c>
      <c r="R45" s="209">
        <v>25.23</v>
      </c>
      <c r="S45" s="210">
        <v>2523</v>
      </c>
      <c r="T45" s="1">
        <v>2054</v>
      </c>
      <c r="U45" s="205">
        <v>2024</v>
      </c>
      <c r="V45" s="205">
        <v>2024</v>
      </c>
      <c r="W45" s="205">
        <v>1796</v>
      </c>
      <c r="X45" s="211">
        <v>1876</v>
      </c>
      <c r="Y45" s="211">
        <v>30</v>
      </c>
      <c r="Z45" s="212">
        <v>1.4822134387351778E-2</v>
      </c>
      <c r="AA45" s="213">
        <v>148</v>
      </c>
      <c r="AB45" s="214">
        <v>7.8891257995735611E-2</v>
      </c>
      <c r="AC45" s="1">
        <v>81.5</v>
      </c>
      <c r="AD45" s="205">
        <v>80.2</v>
      </c>
      <c r="AE45" s="205">
        <v>1</v>
      </c>
      <c r="AF45" s="1">
        <v>747</v>
      </c>
      <c r="AG45" s="205">
        <v>706</v>
      </c>
      <c r="AH45" s="213">
        <v>706</v>
      </c>
      <c r="AI45" s="211">
        <v>670</v>
      </c>
      <c r="AJ45" s="211">
        <v>41</v>
      </c>
      <c r="AK45" s="212">
        <v>5.8073654390934842E-2</v>
      </c>
      <c r="AL45" s="215">
        <v>36</v>
      </c>
      <c r="AM45" s="216">
        <v>5.3731343283582089E-2</v>
      </c>
      <c r="AN45" s="1">
        <v>708</v>
      </c>
      <c r="AO45" s="217">
        <v>33</v>
      </c>
      <c r="AP45" s="216">
        <v>4.8888888888888891E-2</v>
      </c>
      <c r="AQ45" s="218">
        <v>0.28072957969865187</v>
      </c>
      <c r="AR45" s="1">
        <v>675</v>
      </c>
      <c r="AS45" s="213">
        <v>675</v>
      </c>
      <c r="AT45" s="211">
        <v>645</v>
      </c>
      <c r="AU45" s="213">
        <v>30</v>
      </c>
      <c r="AV45" s="214">
        <v>4.6511627906976744E-2</v>
      </c>
      <c r="AW45" s="219">
        <v>0.267538644470868</v>
      </c>
      <c r="AX45" s="1">
        <v>820</v>
      </c>
      <c r="AY45" s="1">
        <v>750</v>
      </c>
      <c r="AZ45" s="1">
        <v>50</v>
      </c>
      <c r="BA45" s="213">
        <v>800</v>
      </c>
      <c r="BB45" s="220">
        <v>0.97560975609756095</v>
      </c>
      <c r="BC45" s="221">
        <v>1.0546072190553393</v>
      </c>
      <c r="BD45" s="1">
        <v>0</v>
      </c>
      <c r="BE45" s="220">
        <v>0</v>
      </c>
      <c r="BF45" s="221">
        <v>0</v>
      </c>
      <c r="BG45" s="1">
        <v>10</v>
      </c>
      <c r="BH45" s="1">
        <v>0</v>
      </c>
      <c r="BI45" s="213">
        <v>10</v>
      </c>
      <c r="BJ45" s="220">
        <v>1.2195121951219513E-2</v>
      </c>
      <c r="BK45" s="221">
        <v>0.32831126534444782</v>
      </c>
      <c r="BL45" s="1">
        <v>0</v>
      </c>
      <c r="BM45" s="222" t="s">
        <v>2</v>
      </c>
      <c r="BN45" s="222" t="s">
        <v>2</v>
      </c>
      <c r="BO45" s="1" t="s">
        <v>2</v>
      </c>
      <c r="BP45" s="222"/>
      <c r="BR45" s="42">
        <v>9320207</v>
      </c>
      <c r="BS45" s="44">
        <v>1005</v>
      </c>
      <c r="BT45" s="46">
        <v>890</v>
      </c>
      <c r="BU45" s="44">
        <v>45</v>
      </c>
      <c r="BV45" s="61">
        <f>BT45+BU45</f>
        <v>935</v>
      </c>
      <c r="BW45" s="47">
        <f>BV45/BS45</f>
        <v>0.93034825870646765</v>
      </c>
      <c r="BX45" s="62">
        <f>BW45/92.5093*100</f>
        <v>1.0056807896140905</v>
      </c>
      <c r="BY45" s="44">
        <v>10</v>
      </c>
      <c r="BZ45" s="47">
        <f>BY45/BS45</f>
        <v>9.9502487562189053E-3</v>
      </c>
      <c r="CA45" s="62">
        <f>BZ45/2.466*100</f>
        <v>0.40349751647278603</v>
      </c>
      <c r="CB45" s="44">
        <v>35</v>
      </c>
      <c r="CC45" s="44">
        <v>0</v>
      </c>
      <c r="CD45" s="61">
        <f>CB45+CC45</f>
        <v>35</v>
      </c>
      <c r="CE45" s="47">
        <f>CD45/BS45</f>
        <v>3.482587064676617E-2</v>
      </c>
      <c r="CF45" s="62">
        <f>CE45/0.037145</f>
        <v>0.93756550401847283</v>
      </c>
      <c r="CG45" s="44">
        <v>30</v>
      </c>
    </row>
    <row r="46" spans="1:116" x14ac:dyDescent="0.2">
      <c r="AN46" s="147"/>
      <c r="AP46" s="148"/>
      <c r="AR46" s="44"/>
      <c r="BC46" s="54"/>
      <c r="BF46" s="54"/>
      <c r="BK46" s="54"/>
    </row>
    <row r="47" spans="1:116" x14ac:dyDescent="0.2">
      <c r="AN47" s="147"/>
      <c r="AP47" s="148"/>
      <c r="AR47" s="44"/>
      <c r="BC47" s="54"/>
      <c r="BF47" s="54"/>
      <c r="BK47" s="54"/>
    </row>
    <row r="48" spans="1:116" x14ac:dyDescent="0.2">
      <c r="AN48" s="147"/>
      <c r="AP48" s="148"/>
      <c r="AR48" s="44"/>
      <c r="BC48" s="54"/>
      <c r="BF48" s="54"/>
      <c r="BK48" s="54"/>
    </row>
    <row r="49" spans="34:63" x14ac:dyDescent="0.2">
      <c r="AH49" s="44"/>
      <c r="AN49" s="147"/>
      <c r="AR49" s="44"/>
      <c r="BC49" s="54"/>
      <c r="BF49" s="54"/>
      <c r="BK49" s="54"/>
    </row>
    <row r="50" spans="34:63" x14ac:dyDescent="0.2">
      <c r="AH50" s="44"/>
      <c r="AN50" s="147"/>
      <c r="AR50" s="44"/>
      <c r="BC50" s="54"/>
      <c r="BF50" s="54"/>
      <c r="BK50" s="54"/>
    </row>
    <row r="51" spans="34:63" x14ac:dyDescent="0.2">
      <c r="AS51" s="51"/>
      <c r="BC51" s="54"/>
      <c r="BF51" s="54"/>
      <c r="BK51" s="54"/>
    </row>
    <row r="52" spans="34:63" x14ac:dyDescent="0.2">
      <c r="BC52" s="54"/>
      <c r="BF52" s="54"/>
      <c r="BK52" s="54"/>
    </row>
    <row r="53" spans="34:63" x14ac:dyDescent="0.2">
      <c r="BC53" s="54"/>
      <c r="BF53" s="54"/>
      <c r="BK53" s="54"/>
    </row>
    <row r="54" spans="34:63" x14ac:dyDescent="0.2">
      <c r="BC54" s="54"/>
      <c r="BF54" s="54"/>
      <c r="BK54" s="54"/>
    </row>
    <row r="55" spans="34:63" x14ac:dyDescent="0.2">
      <c r="BC55" s="54"/>
      <c r="BF55" s="54"/>
      <c r="BK55" s="54"/>
    </row>
    <row r="56" spans="34:63" x14ac:dyDescent="0.2">
      <c r="BC56" s="54"/>
      <c r="BF56" s="54"/>
      <c r="BK56" s="54"/>
    </row>
    <row r="57" spans="34:63" x14ac:dyDescent="0.2">
      <c r="BC57" s="54"/>
      <c r="BF57" s="54"/>
      <c r="BK57" s="54"/>
    </row>
    <row r="58" spans="34:63" x14ac:dyDescent="0.2">
      <c r="BC58" s="54"/>
      <c r="BF58" s="54"/>
      <c r="BK58" s="54"/>
    </row>
    <row r="59" spans="34:63" x14ac:dyDescent="0.2">
      <c r="BC59" s="54"/>
      <c r="BF59" s="54"/>
      <c r="BK59" s="54"/>
    </row>
    <row r="60" spans="34:63" x14ac:dyDescent="0.2">
      <c r="BC60" s="54"/>
      <c r="BF60" s="54"/>
      <c r="BK60" s="54"/>
    </row>
    <row r="61" spans="34:63" x14ac:dyDescent="0.2">
      <c r="BC61" s="54"/>
      <c r="BF61" s="54"/>
      <c r="BK61" s="54"/>
    </row>
    <row r="62" spans="34:63" x14ac:dyDescent="0.2">
      <c r="BC62" s="54"/>
      <c r="BF62" s="54"/>
      <c r="BK62" s="54"/>
    </row>
    <row r="63" spans="34:63" x14ac:dyDescent="0.2">
      <c r="BC63" s="54"/>
      <c r="BF63" s="54"/>
      <c r="BK63" s="54"/>
    </row>
    <row r="64" spans="34:63" x14ac:dyDescent="0.2">
      <c r="BC64" s="54"/>
      <c r="BF64" s="54"/>
      <c r="BK64" s="54"/>
    </row>
    <row r="65" spans="55:63" x14ac:dyDescent="0.2">
      <c r="BC65" s="54"/>
      <c r="BF65" s="54"/>
      <c r="BK65" s="54"/>
    </row>
    <row r="66" spans="55:63" x14ac:dyDescent="0.2">
      <c r="BC66" s="54"/>
      <c r="BF66" s="54"/>
      <c r="BK66" s="54"/>
    </row>
    <row r="67" spans="55:63" x14ac:dyDescent="0.2">
      <c r="BC67" s="54"/>
      <c r="BF67" s="54"/>
      <c r="BK67" s="54"/>
    </row>
    <row r="68" spans="55:63" x14ac:dyDescent="0.2">
      <c r="BC68" s="54"/>
      <c r="BF68" s="54"/>
      <c r="BK68" s="54"/>
    </row>
    <row r="69" spans="55:63" x14ac:dyDescent="0.2">
      <c r="BC69" s="54"/>
      <c r="BF69" s="54"/>
      <c r="BK69" s="54"/>
    </row>
    <row r="70" spans="55:63" x14ac:dyDescent="0.2">
      <c r="BC70" s="54"/>
      <c r="BF70" s="54"/>
      <c r="BK70" s="54"/>
    </row>
    <row r="71" spans="55:63" x14ac:dyDescent="0.2">
      <c r="BC71" s="54"/>
      <c r="BF71" s="54"/>
      <c r="BK71" s="54"/>
    </row>
    <row r="72" spans="55:63" x14ac:dyDescent="0.2">
      <c r="BC72" s="54"/>
      <c r="BF72" s="54"/>
      <c r="BK72" s="54"/>
    </row>
    <row r="73" spans="55:63" x14ac:dyDescent="0.2">
      <c r="BC73" s="54"/>
      <c r="BF73" s="54"/>
      <c r="BK73" s="54"/>
    </row>
    <row r="74" spans="55:63" x14ac:dyDescent="0.2">
      <c r="BC74" s="54"/>
      <c r="BF74" s="54"/>
      <c r="BK74" s="54"/>
    </row>
    <row r="75" spans="55:63" x14ac:dyDescent="0.2">
      <c r="BC75" s="54"/>
      <c r="BF75" s="54"/>
      <c r="BK75" s="54"/>
    </row>
    <row r="76" spans="55:63" x14ac:dyDescent="0.2">
      <c r="BC76" s="54"/>
      <c r="BF76" s="54"/>
      <c r="BK76" s="54"/>
    </row>
    <row r="77" spans="55:63" x14ac:dyDescent="0.2">
      <c r="BC77" s="54"/>
      <c r="BF77" s="54"/>
      <c r="BK77" s="54"/>
    </row>
    <row r="78" spans="55:63" x14ac:dyDescent="0.2">
      <c r="BC78" s="54"/>
      <c r="BF78" s="54"/>
      <c r="BK78" s="54"/>
    </row>
    <row r="79" spans="55:63" x14ac:dyDescent="0.2">
      <c r="BC79" s="54"/>
      <c r="BF79" s="54"/>
      <c r="BK79" s="54"/>
    </row>
    <row r="80" spans="55:63" x14ac:dyDescent="0.2">
      <c r="BC80" s="54"/>
      <c r="BF80" s="54"/>
      <c r="BK80" s="54"/>
    </row>
    <row r="81" spans="55:63" x14ac:dyDescent="0.2">
      <c r="BC81" s="54"/>
      <c r="BF81" s="54"/>
      <c r="BK81" s="54"/>
    </row>
    <row r="82" spans="55:63" x14ac:dyDescent="0.2">
      <c r="BC82" s="54"/>
      <c r="BF82" s="54"/>
      <c r="BK82" s="54"/>
    </row>
  </sheetData>
  <autoFilter ref="A1:DL82" xr:uid="{00000000-0001-0000-0200-000000000000}">
    <sortState xmlns:xlrd2="http://schemas.microsoft.com/office/spreadsheetml/2017/richdata2" ref="A2:DL82">
      <sortCondition ref="B1:B82"/>
    </sortState>
  </autoFilter>
  <sortState xmlns:xlrd2="http://schemas.microsoft.com/office/spreadsheetml/2017/richdata2" ref="A2:DL82">
    <sortCondition ref="B2:B82"/>
  </sortState>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zoomScale="120" zoomScaleNormal="120" workbookViewId="0">
      <selection activeCell="K15" sqref="K15"/>
    </sheetView>
  </sheetViews>
  <sheetFormatPr defaultColWidth="8.85546875" defaultRowHeight="15" x14ac:dyDescent="0.25"/>
  <cols>
    <col min="1" max="1" width="36.8554687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8"/>
      <c r="B1" s="9" t="s">
        <v>2</v>
      </c>
      <c r="C1" s="250" t="s">
        <v>0</v>
      </c>
      <c r="D1" s="251"/>
      <c r="E1" s="252" t="s">
        <v>82</v>
      </c>
      <c r="F1" s="253"/>
    </row>
    <row r="2" spans="1:7" ht="60.75" thickBot="1" x14ac:dyDescent="0.3">
      <c r="A2" s="10"/>
      <c r="B2" s="11" t="s">
        <v>1</v>
      </c>
      <c r="C2" s="12" t="s">
        <v>12</v>
      </c>
      <c r="D2" s="99" t="s">
        <v>83</v>
      </c>
      <c r="E2" s="12" t="s">
        <v>12</v>
      </c>
      <c r="F2" s="13" t="s">
        <v>83</v>
      </c>
      <c r="G2" s="14"/>
    </row>
    <row r="3" spans="1:7" x14ac:dyDescent="0.25">
      <c r="A3" s="15" t="s">
        <v>84</v>
      </c>
      <c r="B3" s="16"/>
      <c r="C3" s="17">
        <v>3.7100000000000001E-2</v>
      </c>
      <c r="D3" s="18">
        <v>6.8900000000000003E-2</v>
      </c>
      <c r="E3" s="19">
        <v>2.47E-2</v>
      </c>
      <c r="F3" s="20">
        <v>0.16250000000000001</v>
      </c>
      <c r="G3" s="1"/>
    </row>
    <row r="4" spans="1:7" ht="17.25" x14ac:dyDescent="0.25">
      <c r="A4" s="21" t="s">
        <v>85</v>
      </c>
      <c r="B4" s="22" t="s">
        <v>86</v>
      </c>
      <c r="C4" s="23"/>
      <c r="D4" s="24"/>
      <c r="E4" s="25"/>
      <c r="F4" s="26"/>
      <c r="G4" s="27"/>
    </row>
    <row r="5" spans="1:7" ht="15.75" x14ac:dyDescent="0.25">
      <c r="A5" s="21" t="s">
        <v>87</v>
      </c>
      <c r="B5" s="28"/>
      <c r="C5" s="29">
        <f>C3*1.5</f>
        <v>5.5650000000000005E-2</v>
      </c>
      <c r="D5" s="30">
        <f>D3*1.5</f>
        <v>0.10335</v>
      </c>
      <c r="E5" s="31"/>
      <c r="F5" s="32"/>
      <c r="G5" s="33"/>
    </row>
    <row r="6" spans="1:7" ht="16.5" thickBot="1" x14ac:dyDescent="0.3">
      <c r="A6" s="34" t="s">
        <v>88</v>
      </c>
      <c r="B6" s="35"/>
      <c r="C6" s="36"/>
      <c r="D6" s="37"/>
      <c r="E6" s="38">
        <f>E3*1.5</f>
        <v>3.705E-2</v>
      </c>
      <c r="F6" s="39">
        <f>F3*0.5</f>
        <v>8.1250000000000003E-2</v>
      </c>
      <c r="G6" s="1"/>
    </row>
    <row r="7" spans="1:7" x14ac:dyDescent="0.25">
      <c r="C7" s="1"/>
      <c r="D7" s="1"/>
      <c r="E7" s="1"/>
      <c r="F7" s="1"/>
    </row>
    <row r="8" spans="1:7" x14ac:dyDescent="0.25">
      <c r="A8" s="135" t="s">
        <v>89</v>
      </c>
    </row>
    <row r="9" spans="1:7" x14ac:dyDescent="0.25">
      <c r="A9" s="135"/>
    </row>
    <row r="11" spans="1:7" x14ac:dyDescent="0.25">
      <c r="A11" s="127" t="s">
        <v>142</v>
      </c>
    </row>
    <row r="12" spans="1:7" x14ac:dyDescent="0.25">
      <c r="A12" s="136" t="s">
        <v>143</v>
      </c>
    </row>
    <row r="13" spans="1:7" x14ac:dyDescent="0.25">
      <c r="A13" s="136" t="s">
        <v>144</v>
      </c>
    </row>
    <row r="14" spans="1:7" x14ac:dyDescent="0.25">
      <c r="A14" s="137" t="s">
        <v>145</v>
      </c>
    </row>
    <row r="15" spans="1:7" x14ac:dyDescent="0.25">
      <c r="A15" s="136" t="s">
        <v>146</v>
      </c>
    </row>
    <row r="17" spans="1:6" ht="15.75" thickBot="1" x14ac:dyDescent="0.3">
      <c r="A17" s="151" t="s">
        <v>249</v>
      </c>
      <c r="B17" s="152"/>
      <c r="C17" s="152"/>
      <c r="D17" s="152"/>
      <c r="E17" s="152"/>
      <c r="F17" s="152"/>
    </row>
    <row r="18" spans="1:6" ht="15.75" x14ac:dyDescent="0.25">
      <c r="A18" s="8"/>
      <c r="B18" s="9" t="s">
        <v>2</v>
      </c>
      <c r="C18" s="250" t="s">
        <v>0</v>
      </c>
      <c r="D18" s="251"/>
      <c r="E18" s="252" t="s">
        <v>82</v>
      </c>
      <c r="F18" s="253"/>
    </row>
    <row r="19" spans="1:6" ht="60.75" thickBot="1" x14ac:dyDescent="0.3">
      <c r="A19" s="10"/>
      <c r="B19" s="11" t="s">
        <v>1</v>
      </c>
      <c r="C19" s="12" t="s">
        <v>12</v>
      </c>
      <c r="D19" s="99" t="s">
        <v>83</v>
      </c>
      <c r="E19" s="12" t="s">
        <v>12</v>
      </c>
      <c r="F19" s="13" t="s">
        <v>83</v>
      </c>
    </row>
    <row r="20" spans="1:6" x14ac:dyDescent="0.25">
      <c r="A20" s="15" t="s">
        <v>84</v>
      </c>
      <c r="B20" s="16"/>
      <c r="C20" s="17">
        <v>3.8100000000000002E-2</v>
      </c>
      <c r="D20" s="18">
        <v>6.1699999999999998E-2</v>
      </c>
      <c r="E20" s="19">
        <v>2.3800000000000002E-2</v>
      </c>
      <c r="F20" s="20">
        <v>0.10199999999999999</v>
      </c>
    </row>
    <row r="21" spans="1:6" ht="17.25" x14ac:dyDescent="0.25">
      <c r="A21" s="21" t="s">
        <v>85</v>
      </c>
      <c r="B21" s="22" t="s">
        <v>86</v>
      </c>
      <c r="C21" s="23"/>
      <c r="D21" s="24"/>
      <c r="E21" s="25"/>
      <c r="F21" s="26"/>
    </row>
    <row r="22" spans="1:6" ht="15.75" x14ac:dyDescent="0.25">
      <c r="A22" s="21" t="s">
        <v>87</v>
      </c>
      <c r="B22" s="28"/>
      <c r="C22" s="29">
        <f>C20*1.5</f>
        <v>5.7150000000000006E-2</v>
      </c>
      <c r="D22" s="30">
        <f>D20*1.5</f>
        <v>9.2549999999999993E-2</v>
      </c>
      <c r="E22" s="31"/>
      <c r="F22" s="32"/>
    </row>
    <row r="23" spans="1:6" ht="16.5" thickBot="1" x14ac:dyDescent="0.3">
      <c r="A23" s="34" t="s">
        <v>88</v>
      </c>
      <c r="B23" s="35"/>
      <c r="C23" s="36"/>
      <c r="D23" s="37"/>
      <c r="E23" s="38">
        <f>E20*1.5</f>
        <v>3.5700000000000003E-2</v>
      </c>
      <c r="F23" s="39">
        <f>F20*0.5</f>
        <v>5.0999999999999997E-2</v>
      </c>
    </row>
  </sheetData>
  <mergeCells count="4">
    <mergeCell ref="C1:D1"/>
    <mergeCell ref="E1:F1"/>
    <mergeCell ref="C18:D18"/>
    <mergeCell ref="E18:F18"/>
  </mergeCells>
  <hyperlinks>
    <hyperlink ref="A14" r:id="rId1" display="“T9” updates this method to calculate floors using total raw count sums to arrive at CMA thresholds. This method matches that used by Statistics Canada. " xr:uid="{F26D57D0-ACF5-45AE-94ED-8A3A7B9688DB}"/>
    <hyperlink ref="A8" r:id="rId2" xr:uid="{9721320F-0809-41FB-9648-A32B2B514F28}"/>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4B3C-0780-48EB-8AF5-A5D165FA6F2D}">
  <dimension ref="A1:J24"/>
  <sheetViews>
    <sheetView tabSelected="1" workbookViewId="0">
      <selection activeCell="M8" sqref="M8"/>
    </sheetView>
  </sheetViews>
  <sheetFormatPr defaultRowHeight="15" x14ac:dyDescent="0.25"/>
  <cols>
    <col min="1" max="1" width="20.28515625" customWidth="1"/>
    <col min="2" max="2" width="13" customWidth="1"/>
    <col min="3" max="3" width="14" customWidth="1"/>
    <col min="4" max="4" width="11.140625" customWidth="1"/>
    <col min="5" max="5" width="12.5703125" customWidth="1"/>
    <col min="6" max="6" width="12.85546875" customWidth="1"/>
    <col min="7" max="7" width="11.7109375" customWidth="1"/>
    <col min="8" max="8" width="11.42578125" customWidth="1"/>
    <col min="9" max="9" width="12" customWidth="1"/>
    <col min="10" max="10" width="12.140625" customWidth="1"/>
  </cols>
  <sheetData>
    <row r="1" spans="1:10" ht="55.5" customHeight="1" thickBot="1" x14ac:dyDescent="0.3">
      <c r="B1" s="254" t="s">
        <v>282</v>
      </c>
      <c r="C1" s="255"/>
      <c r="D1" s="254" t="s">
        <v>283</v>
      </c>
      <c r="E1" s="255"/>
      <c r="F1" s="254" t="s">
        <v>284</v>
      </c>
      <c r="G1" s="255"/>
      <c r="H1" s="254" t="s">
        <v>285</v>
      </c>
      <c r="I1" s="255"/>
    </row>
    <row r="2" spans="1:10" ht="51.75" thickBot="1" x14ac:dyDescent="0.3">
      <c r="A2" s="107" t="s">
        <v>91</v>
      </c>
      <c r="B2" s="256" t="s">
        <v>59</v>
      </c>
      <c r="C2" s="257" t="s">
        <v>60</v>
      </c>
      <c r="D2" s="258" t="s">
        <v>286</v>
      </c>
      <c r="E2" s="257" t="s">
        <v>287</v>
      </c>
      <c r="F2" s="64" t="s">
        <v>258</v>
      </c>
      <c r="G2" s="65" t="s">
        <v>257</v>
      </c>
      <c r="H2" s="258" t="s">
        <v>288</v>
      </c>
      <c r="I2" s="259" t="s">
        <v>289</v>
      </c>
      <c r="J2" s="260" t="s">
        <v>290</v>
      </c>
    </row>
    <row r="3" spans="1:10" x14ac:dyDescent="0.25">
      <c r="A3" s="66" t="s">
        <v>4</v>
      </c>
      <c r="B3" s="261">
        <v>0</v>
      </c>
      <c r="C3" s="67">
        <f>B3/B8</f>
        <v>0</v>
      </c>
      <c r="D3" s="262">
        <v>0</v>
      </c>
      <c r="E3" s="67">
        <f>D3/D8</f>
        <v>0</v>
      </c>
      <c r="F3" s="261">
        <v>0</v>
      </c>
      <c r="G3" s="68">
        <f>F3/F8</f>
        <v>0</v>
      </c>
      <c r="H3" s="69">
        <f>F3-D3</f>
        <v>0</v>
      </c>
      <c r="I3" s="68" t="e">
        <f>H3/D3</f>
        <v>#DIV/0!</v>
      </c>
      <c r="J3" s="70">
        <f>H3/H8</f>
        <v>0</v>
      </c>
    </row>
    <row r="4" spans="1:10" x14ac:dyDescent="0.25">
      <c r="A4" s="71" t="s">
        <v>5</v>
      </c>
      <c r="B4" s="263">
        <v>0</v>
      </c>
      <c r="C4" s="72">
        <f>B4/B8</f>
        <v>0</v>
      </c>
      <c r="D4" s="264">
        <v>0</v>
      </c>
      <c r="E4" s="72">
        <f>D4/D8</f>
        <v>0</v>
      </c>
      <c r="F4" s="263">
        <v>0</v>
      </c>
      <c r="G4" s="73">
        <f>F4/F8</f>
        <v>0</v>
      </c>
      <c r="H4" s="74">
        <f>F4-D4</f>
        <v>0</v>
      </c>
      <c r="I4" s="73" t="e">
        <f>H4/D4</f>
        <v>#DIV/0!</v>
      </c>
      <c r="J4" s="75">
        <f>H4/H8</f>
        <v>0</v>
      </c>
    </row>
    <row r="5" spans="1:10" x14ac:dyDescent="0.25">
      <c r="A5" s="76" t="s">
        <v>6</v>
      </c>
      <c r="B5" s="265">
        <v>133563</v>
      </c>
      <c r="C5" s="77">
        <f>B5/B8</f>
        <v>0.83991321846308642</v>
      </c>
      <c r="D5" s="266">
        <v>154128</v>
      </c>
      <c r="E5" s="77">
        <f>D5/D8</f>
        <v>0.85380959239521825</v>
      </c>
      <c r="F5" s="265">
        <v>167451</v>
      </c>
      <c r="G5" s="78">
        <f>F5/F8</f>
        <v>0.85553784372030284</v>
      </c>
      <c r="H5" s="79">
        <f>F5-D5</f>
        <v>13323</v>
      </c>
      <c r="I5" s="78">
        <f>H5/D5</f>
        <v>8.6441139831828093E-2</v>
      </c>
      <c r="J5" s="80">
        <f>H5/H8</f>
        <v>0.87605207785376116</v>
      </c>
    </row>
    <row r="6" spans="1:10" x14ac:dyDescent="0.25">
      <c r="A6" s="81" t="s">
        <v>2</v>
      </c>
      <c r="B6" s="267">
        <v>25457</v>
      </c>
      <c r="C6" s="82">
        <f>B6/B8</f>
        <v>0.16008678153691361</v>
      </c>
      <c r="D6" s="268">
        <v>26390</v>
      </c>
      <c r="E6" s="82">
        <f>D6/D8</f>
        <v>0.1461904076047818</v>
      </c>
      <c r="F6" s="267">
        <v>28275</v>
      </c>
      <c r="G6" s="83">
        <f>F6/F8</f>
        <v>0.14446215627969713</v>
      </c>
      <c r="H6" s="84">
        <f>F6-D6</f>
        <v>1885</v>
      </c>
      <c r="I6" s="83">
        <f>H6/D6</f>
        <v>7.1428571428571425E-2</v>
      </c>
      <c r="J6" s="85">
        <f>H6/H8</f>
        <v>0.12394792214623881</v>
      </c>
    </row>
    <row r="7" spans="1:10" ht="15.75" thickBot="1" x14ac:dyDescent="0.3">
      <c r="A7" s="108" t="s">
        <v>103</v>
      </c>
      <c r="B7" s="269"/>
      <c r="C7" s="109"/>
      <c r="D7" s="269"/>
      <c r="E7" s="109"/>
      <c r="F7" s="269"/>
      <c r="G7" s="110"/>
      <c r="H7" s="111"/>
      <c r="I7" s="110"/>
      <c r="J7" s="112"/>
    </row>
    <row r="8" spans="1:10" ht="15.75" thickBot="1" x14ac:dyDescent="0.3">
      <c r="A8" s="86" t="s">
        <v>7</v>
      </c>
      <c r="B8" s="87">
        <f>SUM(B3:B7)</f>
        <v>159020</v>
      </c>
      <c r="C8" s="88"/>
      <c r="D8" s="87">
        <f>SUM(D3:D7)</f>
        <v>180518</v>
      </c>
      <c r="E8" s="88"/>
      <c r="F8" s="87">
        <f>SUM(F3:F7)</f>
        <v>195726</v>
      </c>
      <c r="G8" s="89"/>
      <c r="H8" s="90">
        <f>SUM(H3:H7)</f>
        <v>15208</v>
      </c>
      <c r="I8" s="91">
        <f>H8/D8</f>
        <v>8.4246446337761335E-2</v>
      </c>
      <c r="J8" s="92"/>
    </row>
    <row r="9" spans="1:10" ht="15.75" thickBot="1" x14ac:dyDescent="0.3">
      <c r="A9" s="101"/>
      <c r="B9" s="270"/>
      <c r="C9" s="102"/>
      <c r="D9" s="270"/>
      <c r="E9" s="102"/>
      <c r="F9" s="270"/>
      <c r="G9" s="103"/>
      <c r="H9" s="104"/>
      <c r="I9" s="105"/>
      <c r="J9" s="106"/>
    </row>
    <row r="10" spans="1:10" ht="51.75" thickBot="1" x14ac:dyDescent="0.3">
      <c r="A10" s="107" t="s">
        <v>91</v>
      </c>
      <c r="B10" s="64" t="s">
        <v>62</v>
      </c>
      <c r="C10" s="65" t="s">
        <v>63</v>
      </c>
      <c r="D10" s="271" t="s">
        <v>291</v>
      </c>
      <c r="E10" s="65" t="s">
        <v>292</v>
      </c>
      <c r="F10" s="64" t="s">
        <v>193</v>
      </c>
      <c r="G10" s="65" t="s">
        <v>259</v>
      </c>
      <c r="H10" s="271" t="s">
        <v>293</v>
      </c>
      <c r="I10" s="272" t="s">
        <v>294</v>
      </c>
      <c r="J10" s="260" t="s">
        <v>295</v>
      </c>
    </row>
    <row r="11" spans="1:10" x14ac:dyDescent="0.25">
      <c r="A11" s="66" t="s">
        <v>4</v>
      </c>
      <c r="B11" s="261">
        <v>0</v>
      </c>
      <c r="C11" s="67">
        <f>B11/B16</f>
        <v>0</v>
      </c>
      <c r="D11" s="262">
        <v>0</v>
      </c>
      <c r="E11" s="67">
        <f>D11/D16</f>
        <v>0</v>
      </c>
      <c r="F11" s="261">
        <v>0</v>
      </c>
      <c r="G11" s="68">
        <f>F11/F16</f>
        <v>0</v>
      </c>
      <c r="H11" s="69">
        <f>F11-D11</f>
        <v>0</v>
      </c>
      <c r="I11" s="68" t="e">
        <f>H11/D11</f>
        <v>#DIV/0!</v>
      </c>
      <c r="J11" s="70">
        <f>H11/H16</f>
        <v>0</v>
      </c>
    </row>
    <row r="12" spans="1:10" x14ac:dyDescent="0.25">
      <c r="A12" s="71" t="s">
        <v>5</v>
      </c>
      <c r="B12" s="263">
        <v>0</v>
      </c>
      <c r="C12" s="72">
        <f>B12/B16</f>
        <v>0</v>
      </c>
      <c r="D12" s="264">
        <v>0</v>
      </c>
      <c r="E12" s="72">
        <f>D12/D16</f>
        <v>0</v>
      </c>
      <c r="F12" s="263">
        <v>0</v>
      </c>
      <c r="G12" s="73">
        <f>F12/F16</f>
        <v>0</v>
      </c>
      <c r="H12" s="74">
        <f>F12-D12</f>
        <v>0</v>
      </c>
      <c r="I12" s="73" t="e">
        <f>H12/D12</f>
        <v>#DIV/0!</v>
      </c>
      <c r="J12" s="75">
        <f>H12/H16</f>
        <v>0</v>
      </c>
    </row>
    <row r="13" spans="1:10" x14ac:dyDescent="0.25">
      <c r="A13" s="76" t="s">
        <v>6</v>
      </c>
      <c r="B13" s="265">
        <v>49568</v>
      </c>
      <c r="C13" s="77">
        <f>B13/B16</f>
        <v>0.85316442623797306</v>
      </c>
      <c r="D13" s="266">
        <v>57327</v>
      </c>
      <c r="E13" s="77">
        <f>D13/D16</f>
        <v>0.86902542180180997</v>
      </c>
      <c r="F13" s="265">
        <v>61651</v>
      </c>
      <c r="G13" s="78">
        <f>F13/F16</f>
        <v>0.87265032272675802</v>
      </c>
      <c r="H13" s="79">
        <f>F13-D13</f>
        <v>4324</v>
      </c>
      <c r="I13" s="78">
        <f>H13/D13</f>
        <v>7.5426936696495542E-2</v>
      </c>
      <c r="J13" s="80">
        <f>H13/H16</f>
        <v>0.92373424481948296</v>
      </c>
    </row>
    <row r="14" spans="1:10" x14ac:dyDescent="0.25">
      <c r="A14" s="81" t="s">
        <v>2</v>
      </c>
      <c r="B14" s="267">
        <v>8531</v>
      </c>
      <c r="C14" s="82">
        <f>B14/B16</f>
        <v>0.14683557376202688</v>
      </c>
      <c r="D14" s="273">
        <v>8640</v>
      </c>
      <c r="E14" s="82">
        <f>D14/D16</f>
        <v>0.13097457819819</v>
      </c>
      <c r="F14" s="267">
        <v>8997</v>
      </c>
      <c r="G14" s="83">
        <f>F14/F16</f>
        <v>0.12734967727324198</v>
      </c>
      <c r="H14" s="84">
        <f>F14-D14</f>
        <v>357</v>
      </c>
      <c r="I14" s="83">
        <f>H14/D14</f>
        <v>4.1319444444444443E-2</v>
      </c>
      <c r="J14" s="85">
        <f>H14/H16</f>
        <v>7.6265755180516981E-2</v>
      </c>
    </row>
    <row r="15" spans="1:10" ht="15.75" thickBot="1" x14ac:dyDescent="0.3">
      <c r="A15" s="108" t="s">
        <v>103</v>
      </c>
      <c r="B15" s="269"/>
      <c r="C15" s="109"/>
      <c r="D15" s="269"/>
      <c r="E15" s="109"/>
      <c r="F15" s="269"/>
      <c r="G15" s="110"/>
      <c r="H15" s="111"/>
      <c r="I15" s="110"/>
      <c r="J15" s="112"/>
    </row>
    <row r="16" spans="1:10" ht="15.75" thickBot="1" x14ac:dyDescent="0.3">
      <c r="A16" s="86" t="s">
        <v>7</v>
      </c>
      <c r="B16" s="87">
        <f>SUM(B11:B15)</f>
        <v>58099</v>
      </c>
      <c r="C16" s="88"/>
      <c r="D16" s="87">
        <f>SUM(D11:D15)</f>
        <v>65967</v>
      </c>
      <c r="E16" s="88"/>
      <c r="F16" s="87">
        <f>SUM(F11:F15)</f>
        <v>70648</v>
      </c>
      <c r="G16" s="89"/>
      <c r="H16" s="90">
        <f>SUM(H11:H15)</f>
        <v>4681</v>
      </c>
      <c r="I16" s="91">
        <f>H16/D16</f>
        <v>7.0959722285385121E-2</v>
      </c>
      <c r="J16" s="92"/>
    </row>
    <row r="17" spans="1:10" ht="15.75" thickBot="1" x14ac:dyDescent="0.3">
      <c r="A17" s="101"/>
      <c r="B17" s="270"/>
      <c r="C17" s="102"/>
      <c r="D17" s="270"/>
      <c r="E17" s="102"/>
      <c r="F17" s="270"/>
      <c r="G17" s="103"/>
      <c r="H17" s="104"/>
      <c r="I17" s="105"/>
      <c r="J17" s="106"/>
    </row>
    <row r="18" spans="1:10" ht="64.5" thickBot="1" x14ac:dyDescent="0.3">
      <c r="A18" s="107" t="s">
        <v>91</v>
      </c>
      <c r="B18" s="64" t="s">
        <v>65</v>
      </c>
      <c r="C18" s="65" t="s">
        <v>66</v>
      </c>
      <c r="D18" s="271" t="s">
        <v>296</v>
      </c>
      <c r="E18" s="65" t="s">
        <v>297</v>
      </c>
      <c r="F18" s="64" t="s">
        <v>260</v>
      </c>
      <c r="G18" s="65" t="s">
        <v>261</v>
      </c>
      <c r="H18" s="271" t="s">
        <v>298</v>
      </c>
      <c r="I18" s="272" t="s">
        <v>299</v>
      </c>
      <c r="J18" s="260" t="s">
        <v>300</v>
      </c>
    </row>
    <row r="19" spans="1:10" x14ac:dyDescent="0.25">
      <c r="A19" s="66" t="s">
        <v>4</v>
      </c>
      <c r="B19" s="261">
        <v>0</v>
      </c>
      <c r="C19" s="67">
        <f>B19/B24</f>
        <v>0</v>
      </c>
      <c r="D19" s="262">
        <v>0</v>
      </c>
      <c r="E19" s="67">
        <f>D19/D24</f>
        <v>0</v>
      </c>
      <c r="F19" s="261">
        <v>0</v>
      </c>
      <c r="G19" s="68">
        <f>F19/F24</f>
        <v>0</v>
      </c>
      <c r="H19" s="69">
        <f>F19-D19</f>
        <v>0</v>
      </c>
      <c r="I19" s="68" t="e">
        <f>H19/D19</f>
        <v>#DIV/0!</v>
      </c>
      <c r="J19" s="70">
        <f>H19/H24</f>
        <v>0</v>
      </c>
    </row>
    <row r="20" spans="1:10" x14ac:dyDescent="0.25">
      <c r="A20" s="71" t="s">
        <v>5</v>
      </c>
      <c r="B20" s="263">
        <v>0</v>
      </c>
      <c r="C20" s="72">
        <f>B20/B24</f>
        <v>0</v>
      </c>
      <c r="D20" s="264">
        <v>0</v>
      </c>
      <c r="E20" s="72">
        <f>D20/D24</f>
        <v>0</v>
      </c>
      <c r="F20" s="263">
        <v>0</v>
      </c>
      <c r="G20" s="73">
        <f>F20/F24</f>
        <v>0</v>
      </c>
      <c r="H20" s="74">
        <f>F20-D20</f>
        <v>0</v>
      </c>
      <c r="I20" s="73" t="e">
        <f>H20/D20</f>
        <v>#DIV/0!</v>
      </c>
      <c r="J20" s="75">
        <f>H20/H24</f>
        <v>0</v>
      </c>
    </row>
    <row r="21" spans="1:10" x14ac:dyDescent="0.25">
      <c r="A21" s="76" t="s">
        <v>6</v>
      </c>
      <c r="B21" s="265">
        <v>29609</v>
      </c>
      <c r="C21" s="77">
        <f>B21/B24</f>
        <v>0.78295475579765716</v>
      </c>
      <c r="D21" s="266">
        <v>54480</v>
      </c>
      <c r="E21" s="77">
        <f>D21/D24</f>
        <v>0.87000958160332165</v>
      </c>
      <c r="F21" s="265">
        <v>58995</v>
      </c>
      <c r="G21" s="78">
        <f>F21/F24</f>
        <v>0.872539304571606</v>
      </c>
      <c r="H21" s="79">
        <f>F21-D21</f>
        <v>4515</v>
      </c>
      <c r="I21" s="78">
        <f>H21/D21</f>
        <v>8.2874449339207054E-2</v>
      </c>
      <c r="J21" s="80">
        <f>H21/H24</f>
        <v>0.90426597236130579</v>
      </c>
    </row>
    <row r="22" spans="1:10" x14ac:dyDescent="0.25">
      <c r="A22" s="81" t="s">
        <v>2</v>
      </c>
      <c r="B22" s="267">
        <v>8208</v>
      </c>
      <c r="C22" s="82">
        <f>B22/B24</f>
        <v>0.21704524420234286</v>
      </c>
      <c r="D22" s="273">
        <v>8140</v>
      </c>
      <c r="E22" s="82">
        <f>D22/D24</f>
        <v>0.12999041839667838</v>
      </c>
      <c r="F22" s="267">
        <v>8618</v>
      </c>
      <c r="G22" s="83">
        <f>F22/F24</f>
        <v>0.12746069542839394</v>
      </c>
      <c r="H22" s="84">
        <f>F22-D22</f>
        <v>478</v>
      </c>
      <c r="I22" s="83">
        <f>H22/D22</f>
        <v>5.8722358722358724E-2</v>
      </c>
      <c r="J22" s="85">
        <f>H22/H24</f>
        <v>9.5734027638694166E-2</v>
      </c>
    </row>
    <row r="23" spans="1:10" ht="15.75" thickBot="1" x14ac:dyDescent="0.3">
      <c r="A23" s="108" t="s">
        <v>103</v>
      </c>
      <c r="B23" s="269"/>
      <c r="C23" s="109"/>
      <c r="D23" s="269"/>
      <c r="E23" s="109"/>
      <c r="F23" s="269"/>
      <c r="G23" s="110"/>
      <c r="H23" s="111"/>
      <c r="I23" s="110"/>
      <c r="J23" s="112"/>
    </row>
    <row r="24" spans="1:10" ht="15.75" thickBot="1" x14ac:dyDescent="0.3">
      <c r="A24" s="86" t="s">
        <v>7</v>
      </c>
      <c r="B24" s="87">
        <f>SUM(B19:B23)</f>
        <v>37817</v>
      </c>
      <c r="C24" s="87"/>
      <c r="D24" s="87">
        <f>SUM(D19:D23)</f>
        <v>62620</v>
      </c>
      <c r="E24" s="88"/>
      <c r="F24" s="87">
        <f>SUM(F19:F23)</f>
        <v>67613</v>
      </c>
      <c r="G24" s="89"/>
      <c r="H24" s="90">
        <f>SUM(H19:H23)</f>
        <v>4993</v>
      </c>
      <c r="I24" s="91">
        <f>H24/D24</f>
        <v>7.973490897476844E-2</v>
      </c>
      <c r="J24" s="92"/>
    </row>
  </sheetData>
  <mergeCells count="4">
    <mergeCell ref="B1:C1"/>
    <mergeCell ref="D1:E1"/>
    <mergeCell ref="F1:G1"/>
    <mergeCell ref="H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cp:lastPrinted>2018-07-13T19:36:42Z</cp:lastPrinted>
  <dcterms:created xsi:type="dcterms:W3CDTF">2018-05-09T18:33:31Z</dcterms:created>
  <dcterms:modified xsi:type="dcterms:W3CDTF">2023-05-26T19:41:03Z</dcterms:modified>
</cp:coreProperties>
</file>