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AC19955C-B2CD-4124-8B0A-E0AB8228DD68}" xr6:coauthVersionLast="47" xr6:coauthVersionMax="47" xr10:uidLastSave="{00000000-0000-0000-0000-000000000000}"/>
  <bookViews>
    <workbookView xWindow="-120" yWindow="-120" windowWidth="29040" windowHeight="15840" activeTab="5" xr2:uid="{00000000-000D-0000-FFFF-FFFF00000000}"/>
  </bookViews>
  <sheets>
    <sheet name="INFO" sheetId="10" r:id="rId1"/>
    <sheet name="2006 Original" sheetId="5" r:id="rId2"/>
    <sheet name="2016 Original" sheetId="6" r:id="rId3"/>
    <sheet name="2021 Original" sheetId="8" r:id="rId4"/>
    <sheet name="2016 Commuters" sheetId="9" r:id="rId5"/>
    <sheet name="2021 CTDatamaker" sheetId="1" r:id="rId6"/>
    <sheet name="Thresholds" sheetId="2" r:id="rId7"/>
    <sheet name="Summary" sheetId="11" r:id="rId8"/>
  </sheets>
  <definedNames>
    <definedName name="_xlnm._FilterDatabase" localSheetId="5" hidden="1">'2021 CTDatamaker'!$A$1:$BI$84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11" l="1"/>
  <c r="K3" i="11"/>
  <c r="L3" i="11"/>
  <c r="M3" i="11"/>
  <c r="N3" i="11"/>
  <c r="O3" i="11"/>
  <c r="P3" i="11" s="1"/>
  <c r="E4" i="11"/>
  <c r="G4" i="11"/>
  <c r="J4" i="11"/>
  <c r="K4" i="11"/>
  <c r="L4" i="11" s="1"/>
  <c r="M4" i="11"/>
  <c r="N4" i="11" s="1"/>
  <c r="O4" i="11"/>
  <c r="P4" i="11" s="1"/>
  <c r="R4" i="11"/>
  <c r="E5" i="11"/>
  <c r="G5" i="11"/>
  <c r="J5" i="11"/>
  <c r="K5" i="11"/>
  <c r="L5" i="11"/>
  <c r="M5" i="11"/>
  <c r="N5" i="11" s="1"/>
  <c r="O5" i="11"/>
  <c r="P5" i="11"/>
  <c r="E6" i="11"/>
  <c r="J6" i="11"/>
  <c r="K6" i="11"/>
  <c r="L6" i="11"/>
  <c r="M6" i="11"/>
  <c r="N6" i="11"/>
  <c r="O6" i="11"/>
  <c r="R6" i="11" s="1"/>
  <c r="P6" i="11"/>
  <c r="K7" i="11"/>
  <c r="L7" i="11"/>
  <c r="M7" i="11"/>
  <c r="N7" i="11"/>
  <c r="O7" i="11"/>
  <c r="P7" i="11"/>
  <c r="R7" i="11"/>
  <c r="B8" i="11"/>
  <c r="C7" i="11" s="1"/>
  <c r="D8" i="11"/>
  <c r="E3" i="11" s="1"/>
  <c r="F8" i="11"/>
  <c r="G3" i="11" s="1"/>
  <c r="H8" i="11"/>
  <c r="I8" i="11"/>
  <c r="J7" i="11" s="1"/>
  <c r="O8" i="11"/>
  <c r="R5" i="11" s="1"/>
  <c r="P8" i="11"/>
  <c r="E11" i="11"/>
  <c r="J11" i="11"/>
  <c r="K11" i="11"/>
  <c r="Q11" i="11" s="1"/>
  <c r="L11" i="11"/>
  <c r="O11" i="11"/>
  <c r="P11" i="11" s="1"/>
  <c r="K12" i="11"/>
  <c r="L12" i="11"/>
  <c r="O12" i="11"/>
  <c r="P12" i="11"/>
  <c r="C13" i="11"/>
  <c r="E13" i="11"/>
  <c r="J13" i="11"/>
  <c r="K13" i="11"/>
  <c r="L13" i="11" s="1"/>
  <c r="O13" i="11"/>
  <c r="P13" i="11"/>
  <c r="E14" i="11"/>
  <c r="K14" i="11"/>
  <c r="L14" i="11"/>
  <c r="O14" i="11"/>
  <c r="P14" i="11"/>
  <c r="C15" i="11"/>
  <c r="E15" i="11"/>
  <c r="K15" i="11"/>
  <c r="Q15" i="11" s="1"/>
  <c r="L15" i="11"/>
  <c r="O15" i="11"/>
  <c r="P15" i="11" s="1"/>
  <c r="B16" i="11"/>
  <c r="C12" i="11" s="1"/>
  <c r="D16" i="11"/>
  <c r="E12" i="11" s="1"/>
  <c r="F16" i="11"/>
  <c r="H16" i="11"/>
  <c r="I16" i="11"/>
  <c r="J15" i="11" s="1"/>
  <c r="K16" i="11"/>
  <c r="Q14" i="11" s="1"/>
  <c r="L16" i="11"/>
  <c r="O16" i="11"/>
  <c r="R13" i="11" s="1"/>
  <c r="P16" i="11"/>
  <c r="J19" i="11"/>
  <c r="K19" i="11"/>
  <c r="L19" i="11"/>
  <c r="O19" i="11"/>
  <c r="P19" i="11"/>
  <c r="J20" i="11"/>
  <c r="K20" i="11"/>
  <c r="L20" i="11"/>
  <c r="O20" i="11"/>
  <c r="P20" i="11"/>
  <c r="K21" i="11"/>
  <c r="L21" i="11"/>
  <c r="O21" i="11"/>
  <c r="P21" i="11" s="1"/>
  <c r="J22" i="11"/>
  <c r="K22" i="11"/>
  <c r="L22" i="11"/>
  <c r="O22" i="11"/>
  <c r="P22" i="11" s="1"/>
  <c r="J23" i="11"/>
  <c r="K23" i="11"/>
  <c r="L23" i="11" s="1"/>
  <c r="O23" i="11"/>
  <c r="P23" i="11"/>
  <c r="B24" i="11"/>
  <c r="C19" i="11" s="1"/>
  <c r="D24" i="11"/>
  <c r="E19" i="11" s="1"/>
  <c r="F24" i="11"/>
  <c r="H24" i="11"/>
  <c r="I24" i="11"/>
  <c r="J21" i="11" s="1"/>
  <c r="Q6" i="11" l="1"/>
  <c r="R12" i="11"/>
  <c r="C11" i="11"/>
  <c r="R3" i="11"/>
  <c r="E20" i="11"/>
  <c r="C5" i="11"/>
  <c r="R14" i="11"/>
  <c r="R21" i="11"/>
  <c r="Q12" i="11"/>
  <c r="C20" i="11"/>
  <c r="G6" i="11"/>
  <c r="M8" i="11"/>
  <c r="S4" i="11" s="1"/>
  <c r="C6" i="11"/>
  <c r="C3" i="11"/>
  <c r="J14" i="11"/>
  <c r="R15" i="11"/>
  <c r="E23" i="11"/>
  <c r="C14" i="11"/>
  <c r="J12" i="11"/>
  <c r="E22" i="11"/>
  <c r="O24" i="11"/>
  <c r="C23" i="11"/>
  <c r="K8" i="11"/>
  <c r="E7" i="11"/>
  <c r="C4" i="11"/>
  <c r="R22" i="11"/>
  <c r="E21" i="11"/>
  <c r="Q13" i="11"/>
  <c r="K24" i="11"/>
  <c r="Q20" i="11" s="1"/>
  <c r="C21" i="11"/>
  <c r="R11" i="11"/>
  <c r="C22" i="11"/>
  <c r="F23" i="2"/>
  <c r="E23" i="2"/>
  <c r="D22" i="2"/>
  <c r="C22" i="2"/>
  <c r="N8" i="11" l="1"/>
  <c r="S3" i="11"/>
  <c r="S7" i="11"/>
  <c r="L8" i="11"/>
  <c r="Q4" i="11"/>
  <c r="Q3" i="11"/>
  <c r="Q7" i="11"/>
  <c r="P24" i="11"/>
  <c r="R23" i="11"/>
  <c r="R19" i="11"/>
  <c r="Q22" i="11"/>
  <c r="S5" i="11"/>
  <c r="R20" i="11"/>
  <c r="Q5" i="11"/>
  <c r="L24" i="11"/>
  <c r="Q19" i="11"/>
  <c r="Q21" i="11"/>
  <c r="Q23" i="11"/>
  <c r="S6" i="11"/>
  <c r="L37" i="9"/>
  <c r="M37" i="9" s="1"/>
  <c r="N37" i="9" s="1"/>
  <c r="H37" i="9"/>
  <c r="I37" i="9" s="1"/>
  <c r="D37" i="9"/>
  <c r="E37" i="9" s="1"/>
  <c r="F37" i="9" s="1"/>
  <c r="L36" i="9"/>
  <c r="M36" i="9" s="1"/>
  <c r="N36" i="9" s="1"/>
  <c r="H36" i="9"/>
  <c r="I36" i="9" s="1"/>
  <c r="D36" i="9"/>
  <c r="E36" i="9" s="1"/>
  <c r="F36" i="9" s="1"/>
  <c r="L35" i="9"/>
  <c r="M35" i="9" s="1"/>
  <c r="N35" i="9" s="1"/>
  <c r="H35" i="9"/>
  <c r="I35" i="9" s="1"/>
  <c r="D35" i="9"/>
  <c r="E35" i="9" s="1"/>
  <c r="F35" i="9" s="1"/>
  <c r="L34" i="9"/>
  <c r="M34" i="9" s="1"/>
  <c r="N34" i="9" s="1"/>
  <c r="H34" i="9"/>
  <c r="I34" i="9" s="1"/>
  <c r="D34" i="9"/>
  <c r="E34" i="9" s="1"/>
  <c r="F34" i="9" s="1"/>
  <c r="L33" i="9"/>
  <c r="D33" i="9"/>
  <c r="L32" i="9"/>
  <c r="M32" i="9" s="1"/>
  <c r="N32" i="9" s="1"/>
  <c r="H32" i="9"/>
  <c r="I32" i="9" s="1"/>
  <c r="D32" i="9"/>
  <c r="E32" i="9" s="1"/>
  <c r="F32" i="9" s="1"/>
  <c r="L31" i="9"/>
  <c r="D31" i="9"/>
  <c r="L30" i="9"/>
  <c r="M30" i="9" s="1"/>
  <c r="N30" i="9" s="1"/>
  <c r="H30" i="9"/>
  <c r="I30" i="9" s="1"/>
  <c r="D30" i="9"/>
  <c r="E30" i="9" s="1"/>
  <c r="F30" i="9" s="1"/>
  <c r="L29" i="9"/>
  <c r="M29" i="9" s="1"/>
  <c r="N29" i="9" s="1"/>
  <c r="H29" i="9"/>
  <c r="I29" i="9" s="1"/>
  <c r="D29" i="9"/>
  <c r="E29" i="9" s="1"/>
  <c r="F29" i="9" s="1"/>
  <c r="L28" i="9"/>
  <c r="M28" i="9" s="1"/>
  <c r="N28" i="9" s="1"/>
  <c r="H28" i="9"/>
  <c r="I28" i="9" s="1"/>
  <c r="D28" i="9"/>
  <c r="E28" i="9" s="1"/>
  <c r="F28" i="9" s="1"/>
  <c r="L27" i="9"/>
  <c r="M27" i="9" s="1"/>
  <c r="N27" i="9" s="1"/>
  <c r="H27" i="9"/>
  <c r="I27" i="9" s="1"/>
  <c r="D27" i="9"/>
  <c r="E27" i="9" s="1"/>
  <c r="F27" i="9" s="1"/>
  <c r="L26" i="9"/>
  <c r="M26" i="9" s="1"/>
  <c r="N26" i="9" s="1"/>
  <c r="H26" i="9"/>
  <c r="I26" i="9" s="1"/>
  <c r="D26" i="9"/>
  <c r="E26" i="9" s="1"/>
  <c r="F26" i="9" s="1"/>
  <c r="L25" i="9"/>
  <c r="M25" i="9" s="1"/>
  <c r="N25" i="9" s="1"/>
  <c r="H25" i="9"/>
  <c r="I25" i="9" s="1"/>
  <c r="D25" i="9"/>
  <c r="E25" i="9" s="1"/>
  <c r="F25" i="9" s="1"/>
  <c r="L24" i="9"/>
  <c r="M24" i="9" s="1"/>
  <c r="N24" i="9" s="1"/>
  <c r="H24" i="9"/>
  <c r="I24" i="9" s="1"/>
  <c r="D24" i="9"/>
  <c r="E24" i="9" s="1"/>
  <c r="F24" i="9" s="1"/>
  <c r="L23" i="9"/>
  <c r="M23" i="9" s="1"/>
  <c r="N23" i="9" s="1"/>
  <c r="H23" i="9"/>
  <c r="I23" i="9" s="1"/>
  <c r="D23" i="9"/>
  <c r="E23" i="9" s="1"/>
  <c r="F23" i="9" s="1"/>
  <c r="L22" i="9"/>
  <c r="M22" i="9" s="1"/>
  <c r="N22" i="9" s="1"/>
  <c r="H22" i="9"/>
  <c r="I22" i="9" s="1"/>
  <c r="D22" i="9"/>
  <c r="E22" i="9" s="1"/>
  <c r="F22" i="9" s="1"/>
  <c r="L21" i="9"/>
  <c r="M21" i="9" s="1"/>
  <c r="N21" i="9" s="1"/>
  <c r="H21" i="9"/>
  <c r="I21" i="9" s="1"/>
  <c r="D21" i="9"/>
  <c r="E21" i="9" s="1"/>
  <c r="F21" i="9" s="1"/>
  <c r="L20" i="9"/>
  <c r="M20" i="9" s="1"/>
  <c r="N20" i="9" s="1"/>
  <c r="H20" i="9"/>
  <c r="I20" i="9" s="1"/>
  <c r="D20" i="9"/>
  <c r="E20" i="9" s="1"/>
  <c r="F20" i="9" s="1"/>
  <c r="L19" i="9"/>
  <c r="M19" i="9" s="1"/>
  <c r="N19" i="9" s="1"/>
  <c r="H19" i="9"/>
  <c r="I19" i="9" s="1"/>
  <c r="D19" i="9"/>
  <c r="E19" i="9" s="1"/>
  <c r="F19" i="9" s="1"/>
  <c r="L18" i="9"/>
  <c r="M18" i="9" s="1"/>
  <c r="N18" i="9" s="1"/>
  <c r="H18" i="9"/>
  <c r="I18" i="9" s="1"/>
  <c r="D18" i="9"/>
  <c r="E18" i="9" s="1"/>
  <c r="F18" i="9" s="1"/>
  <c r="L17" i="9"/>
  <c r="M17" i="9" s="1"/>
  <c r="N17" i="9" s="1"/>
  <c r="H17" i="9"/>
  <c r="I17" i="9" s="1"/>
  <c r="D17" i="9"/>
  <c r="E17" i="9" s="1"/>
  <c r="F17" i="9" s="1"/>
  <c r="L16" i="9"/>
  <c r="D16" i="9"/>
  <c r="L15" i="9"/>
  <c r="D15" i="9"/>
  <c r="L14" i="9"/>
  <c r="M14" i="9" s="1"/>
  <c r="N14" i="9" s="1"/>
  <c r="H14" i="9"/>
  <c r="I14" i="9" s="1"/>
  <c r="D14" i="9"/>
  <c r="E14" i="9" s="1"/>
  <c r="F14" i="9" s="1"/>
  <c r="L13" i="9"/>
  <c r="M13" i="9" s="1"/>
  <c r="N13" i="9" s="1"/>
  <c r="H13" i="9"/>
  <c r="I13" i="9" s="1"/>
  <c r="D13" i="9"/>
  <c r="E13" i="9" s="1"/>
  <c r="F13" i="9" s="1"/>
  <c r="L12" i="9"/>
  <c r="D12" i="9"/>
  <c r="L11" i="9"/>
  <c r="M11" i="9" s="1"/>
  <c r="N11" i="9" s="1"/>
  <c r="H11" i="9"/>
  <c r="I11" i="9" s="1"/>
  <c r="D11" i="9"/>
  <c r="E11" i="9" s="1"/>
  <c r="F11" i="9" s="1"/>
  <c r="L10" i="9"/>
  <c r="M10" i="9" s="1"/>
  <c r="N10" i="9" s="1"/>
  <c r="H10" i="9"/>
  <c r="I10" i="9" s="1"/>
  <c r="D10" i="9"/>
  <c r="E10" i="9" s="1"/>
  <c r="F10" i="9" s="1"/>
  <c r="L9" i="9"/>
  <c r="M9" i="9" s="1"/>
  <c r="N9" i="9" s="1"/>
  <c r="H9" i="9"/>
  <c r="I9" i="9" s="1"/>
  <c r="D9" i="9"/>
  <c r="E9" i="9" s="1"/>
  <c r="F9" i="9" s="1"/>
  <c r="L8" i="9"/>
  <c r="M8" i="9" s="1"/>
  <c r="N8" i="9" s="1"/>
  <c r="H8" i="9"/>
  <c r="I8" i="9" s="1"/>
  <c r="D8" i="9"/>
  <c r="E8" i="9" s="1"/>
  <c r="F8" i="9" s="1"/>
  <c r="L7" i="9"/>
  <c r="M7" i="9" s="1"/>
  <c r="N7" i="9" s="1"/>
  <c r="H7" i="9"/>
  <c r="I7" i="9" s="1"/>
  <c r="D7" i="9"/>
  <c r="E7" i="9" s="1"/>
  <c r="F7" i="9" s="1"/>
  <c r="L6" i="9"/>
  <c r="M6" i="9" s="1"/>
  <c r="N6" i="9" s="1"/>
  <c r="H6" i="9"/>
  <c r="I6" i="9" s="1"/>
  <c r="D6" i="9"/>
  <c r="E6" i="9" s="1"/>
  <c r="F6" i="9" s="1"/>
  <c r="L5" i="9"/>
  <c r="M5" i="9" s="1"/>
  <c r="N5" i="9" s="1"/>
  <c r="H5" i="9"/>
  <c r="I5" i="9" s="1"/>
  <c r="D5" i="9"/>
  <c r="E5" i="9" s="1"/>
  <c r="F5" i="9" s="1"/>
  <c r="L4" i="9"/>
  <c r="M4" i="9" s="1"/>
  <c r="N4" i="9" s="1"/>
  <c r="H4" i="9"/>
  <c r="I4" i="9" s="1"/>
  <c r="D4" i="9"/>
  <c r="E4" i="9" s="1"/>
  <c r="F4" i="9" s="1"/>
  <c r="L3" i="9"/>
  <c r="M3" i="9" s="1"/>
  <c r="N3" i="9" s="1"/>
  <c r="H3" i="9"/>
  <c r="I3" i="9" s="1"/>
  <c r="D3" i="9"/>
  <c r="E3" i="9" s="1"/>
  <c r="F3" i="9" s="1"/>
  <c r="L2" i="9"/>
  <c r="M2" i="9" s="1"/>
  <c r="N2" i="9" s="1"/>
  <c r="H2" i="9"/>
  <c r="I2" i="9" s="1"/>
  <c r="E2" i="9"/>
  <c r="F2" i="9" s="1"/>
  <c r="D2" i="9"/>
  <c r="N3" i="5" l="1"/>
  <c r="N4" i="5"/>
  <c r="N5" i="5"/>
  <c r="N6" i="5"/>
  <c r="N7" i="5"/>
  <c r="N8" i="5"/>
  <c r="N9" i="5"/>
  <c r="N10" i="5"/>
  <c r="N11" i="5"/>
  <c r="N13" i="5"/>
  <c r="N14" i="5"/>
  <c r="N17" i="5"/>
  <c r="N18" i="5"/>
  <c r="N19" i="5"/>
  <c r="N20" i="5"/>
  <c r="N21" i="5"/>
  <c r="N22" i="5"/>
  <c r="N23" i="5"/>
  <c r="N24" i="5"/>
  <c r="N25" i="5"/>
  <c r="N26" i="5"/>
  <c r="N27" i="5"/>
  <c r="N28" i="5"/>
  <c r="N29" i="5"/>
  <c r="N30" i="5"/>
  <c r="N32" i="5"/>
  <c r="N34" i="5"/>
  <c r="N35" i="5"/>
  <c r="Q3" i="5"/>
  <c r="R3" i="5" s="1"/>
  <c r="Q4" i="5"/>
  <c r="R4" i="5" s="1"/>
  <c r="Q5" i="5"/>
  <c r="R5" i="5" s="1"/>
  <c r="Q6" i="5"/>
  <c r="R6" i="5" s="1"/>
  <c r="Q7" i="5"/>
  <c r="R7" i="5" s="1"/>
  <c r="Q8" i="5"/>
  <c r="R8" i="5" s="1"/>
  <c r="Q9" i="5"/>
  <c r="R9" i="5" s="1"/>
  <c r="Q10" i="5"/>
  <c r="R10" i="5" s="1"/>
  <c r="Q11" i="5"/>
  <c r="R11" i="5" s="1"/>
  <c r="Q13" i="5"/>
  <c r="R13" i="5" s="1"/>
  <c r="Q14" i="5"/>
  <c r="R14" i="5" s="1"/>
  <c r="Q17" i="5"/>
  <c r="R17" i="5" s="1"/>
  <c r="Q18" i="5"/>
  <c r="R18" i="5" s="1"/>
  <c r="Q19" i="5"/>
  <c r="R19" i="5" s="1"/>
  <c r="Q20" i="5"/>
  <c r="R20" i="5" s="1"/>
  <c r="Q21" i="5"/>
  <c r="R21" i="5" s="1"/>
  <c r="Q22" i="5"/>
  <c r="R22" i="5" s="1"/>
  <c r="Q23" i="5"/>
  <c r="R23" i="5" s="1"/>
  <c r="Q24" i="5"/>
  <c r="R24" i="5" s="1"/>
  <c r="Q25" i="5"/>
  <c r="R25" i="5" s="1"/>
  <c r="Q26" i="5"/>
  <c r="R26" i="5" s="1"/>
  <c r="Q27" i="5"/>
  <c r="R27" i="5" s="1"/>
  <c r="Q28" i="5"/>
  <c r="R28" i="5" s="1"/>
  <c r="Q29" i="5"/>
  <c r="R29" i="5" s="1"/>
  <c r="Q30" i="5"/>
  <c r="R30" i="5" s="1"/>
  <c r="Q32" i="5"/>
  <c r="R32" i="5" s="1"/>
  <c r="Q34" i="5"/>
  <c r="R34" i="5" s="1"/>
  <c r="Q35" i="5"/>
  <c r="R35" i="5" s="1"/>
  <c r="Q2" i="5"/>
  <c r="R2" i="5" s="1"/>
  <c r="W2" i="5" s="1"/>
  <c r="N2" i="5"/>
  <c r="Y2" i="5" s="1"/>
  <c r="K3" i="5"/>
  <c r="L3" i="5" s="1"/>
  <c r="K4" i="5"/>
  <c r="L4" i="5" s="1"/>
  <c r="K5" i="5"/>
  <c r="L5" i="5" s="1"/>
  <c r="K6" i="5"/>
  <c r="L6" i="5" s="1"/>
  <c r="K7" i="5"/>
  <c r="L7" i="5" s="1"/>
  <c r="K8" i="5"/>
  <c r="L8" i="5" s="1"/>
  <c r="K9" i="5"/>
  <c r="L9" i="5" s="1"/>
  <c r="K10" i="5"/>
  <c r="L10" i="5" s="1"/>
  <c r="K11" i="5"/>
  <c r="L11" i="5" s="1"/>
  <c r="K13" i="5"/>
  <c r="L13" i="5" s="1"/>
  <c r="K14" i="5"/>
  <c r="L14" i="5" s="1"/>
  <c r="K17" i="5"/>
  <c r="L17" i="5" s="1"/>
  <c r="K18" i="5"/>
  <c r="L18" i="5" s="1"/>
  <c r="K19" i="5"/>
  <c r="L19" i="5" s="1"/>
  <c r="K20" i="5"/>
  <c r="L20" i="5" s="1"/>
  <c r="K21" i="5"/>
  <c r="L21" i="5" s="1"/>
  <c r="K22" i="5"/>
  <c r="L22" i="5" s="1"/>
  <c r="K23" i="5"/>
  <c r="L23" i="5" s="1"/>
  <c r="K24" i="5"/>
  <c r="L24" i="5" s="1"/>
  <c r="K25" i="5"/>
  <c r="L25" i="5" s="1"/>
  <c r="K26" i="5"/>
  <c r="L26" i="5" s="1"/>
  <c r="K27" i="5"/>
  <c r="L27" i="5" s="1"/>
  <c r="K28" i="5"/>
  <c r="L28" i="5" s="1"/>
  <c r="K29" i="5"/>
  <c r="L29" i="5" s="1"/>
  <c r="K30" i="5"/>
  <c r="L30" i="5" s="1"/>
  <c r="K32" i="5"/>
  <c r="L32" i="5" s="1"/>
  <c r="K34" i="5"/>
  <c r="L34" i="5" s="1"/>
  <c r="K35" i="5"/>
  <c r="K2" i="5"/>
  <c r="L2" i="5" s="1"/>
  <c r="F7" i="2" l="1"/>
  <c r="E7" i="2"/>
  <c r="D6" i="2"/>
  <c r="C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7EAC5A77-FE41-4301-8858-01B49281553C}">
      <text>
        <r>
          <rPr>
            <sz val="10"/>
            <color rgb="FF000000"/>
            <rFont val="Calibri"/>
            <family val="2"/>
            <scheme val="minor"/>
          </rPr>
          <t>======
ID#AAAAnZDX62Q
    (2023-01-12 21:09:39)
(r) revised</t>
        </r>
      </text>
    </comment>
    <comment ref="H12" authorId="0" shapeId="0" xr:uid="{BCC25A09-1834-45F4-A418-292A7102C011}">
      <text>
        <r>
          <rPr>
            <sz val="10"/>
            <color rgb="FF000000"/>
            <rFont val="Calibri"/>
            <family val="2"/>
            <scheme val="minor"/>
          </rPr>
          <t>======
ID#AAAAnZDX7cM
    (2023-01-12 21:09:40)
x  Suppressed to meet the confidentiality requirements of the Statistics Act</t>
        </r>
      </text>
    </comment>
    <comment ref="I12" authorId="0" shapeId="0" xr:uid="{07F439CA-9BA8-4EB6-B3C6-7B1092917B12}">
      <text>
        <r>
          <rPr>
            <sz val="10"/>
            <color rgb="FF000000"/>
            <rFont val="Calibri"/>
            <family val="2"/>
            <scheme val="minor"/>
          </rPr>
          <t>======
ID#AAAAnZDX6w0
    (2023-01-12 21:09:39)
x  Suppressed to meet the confidentiality requirements of the Statistics Act</t>
        </r>
      </text>
    </comment>
    <comment ref="J12" authorId="0" shapeId="0" xr:uid="{4C813265-B3F4-4BB0-A111-7145DEA1ED52}">
      <text>
        <r>
          <rPr>
            <sz val="10"/>
            <color rgb="FF000000"/>
            <rFont val="Calibri"/>
            <family val="2"/>
            <scheme val="minor"/>
          </rPr>
          <t>======
ID#AAAAnZDX7CM
    (2023-01-12 21:09:39)
x  Suppressed to meet the confidentiality requirements of the Statistics Act</t>
        </r>
      </text>
    </comment>
    <comment ref="K12" authorId="0" shapeId="0" xr:uid="{0D9D4EED-DBDF-43D1-8764-23B8F39F4ED2}">
      <text>
        <r>
          <rPr>
            <sz val="10"/>
            <color rgb="FF000000"/>
            <rFont val="Calibri"/>
            <family val="2"/>
            <scheme val="minor"/>
          </rPr>
          <t>======
ID#AAAAnZDX7jM
    (2023-01-12 21:09:40)
x  Suppressed to meet the confidentiality requirements of the Statistics Act</t>
        </r>
      </text>
    </comment>
    <comment ref="L12" authorId="0" shapeId="0" xr:uid="{02EB4365-958B-40CD-8106-E3BC6B8F18CE}">
      <text>
        <r>
          <rPr>
            <sz val="10"/>
            <color rgb="FF000000"/>
            <rFont val="Calibri"/>
            <family val="2"/>
            <scheme val="minor"/>
          </rPr>
          <t>======
ID#AAAAnZDX7BE
    (2023-01-12 21:09:39)
x  Suppressed to meet the confidentiality requirements of the Statistics Act</t>
        </r>
      </text>
    </comment>
    <comment ref="M12" authorId="0" shapeId="0" xr:uid="{8A2DCB72-89D9-4526-872D-EC3F8CEB6153}">
      <text>
        <r>
          <rPr>
            <sz val="10"/>
            <color rgb="FF000000"/>
            <rFont val="Calibri"/>
            <family val="2"/>
            <scheme val="minor"/>
          </rPr>
          <t>======
ID#AAAAnZDX7w0
    (2023-01-12 21:09:40)
x  Suppressed to meet the confidentiality requirements of the Statistics Act</t>
        </r>
      </text>
    </comment>
    <comment ref="N12" authorId="0" shapeId="0" xr:uid="{97572C60-9F49-446D-85C2-C4E37DDF43E0}">
      <text>
        <r>
          <rPr>
            <sz val="10"/>
            <color rgb="FF000000"/>
            <rFont val="Calibri"/>
            <family val="2"/>
            <scheme val="minor"/>
          </rPr>
          <t>======
ID#AAAAnZDX60U
    (2023-01-12 21:09:39)
x  Suppressed to meet the confidentiality requirements of the Statistics Act</t>
        </r>
      </text>
    </comment>
    <comment ref="H15" authorId="0" shapeId="0" xr:uid="{23DD2C8E-D912-4777-A0E7-E2FE5E4AA514}">
      <text>
        <r>
          <rPr>
            <sz val="10"/>
            <color rgb="FF000000"/>
            <rFont val="Calibri"/>
            <family val="2"/>
            <scheme val="minor"/>
          </rPr>
          <t>======
ID#AAAAnZDX7rw
    (2023-01-12 21:09:40)
x  Suppressed to meet the confidentiality requirements of the Statistics Act</t>
        </r>
      </text>
    </comment>
    <comment ref="I15" authorId="0" shapeId="0" xr:uid="{D9D514B8-7BAD-463F-AAFC-8F8398AACBF4}">
      <text>
        <r>
          <rPr>
            <sz val="10"/>
            <color rgb="FF000000"/>
            <rFont val="Calibri"/>
            <family val="2"/>
            <scheme val="minor"/>
          </rPr>
          <t>======
ID#AAAAnZDX7uQ
    (2023-01-12 21:09:40)
x  Suppressed to meet the confidentiality requirements of the Statistics Act</t>
        </r>
      </text>
    </comment>
    <comment ref="J15" authorId="0" shapeId="0" xr:uid="{428E9820-6ECC-4310-B700-2AF36E758D4F}">
      <text>
        <r>
          <rPr>
            <sz val="10"/>
            <color rgb="FF000000"/>
            <rFont val="Calibri"/>
            <family val="2"/>
            <scheme val="minor"/>
          </rPr>
          <t>======
ID#AAAAnZDX7ww
    (2023-01-12 21:09:40)
x  Suppressed to meet the confidentiality requirements of the Statistics Act</t>
        </r>
      </text>
    </comment>
    <comment ref="K15" authorId="0" shapeId="0" xr:uid="{F5C8351D-EA82-4E6F-B567-170017AAD240}">
      <text>
        <r>
          <rPr>
            <sz val="10"/>
            <color rgb="FF000000"/>
            <rFont val="Calibri"/>
            <family val="2"/>
            <scheme val="minor"/>
          </rPr>
          <t>======
ID#AAAAnZDX69U
    (2023-01-12 21:09:39)
x  Suppressed to meet the confidentiality requirements of the Statistics Act</t>
        </r>
      </text>
    </comment>
    <comment ref="L15" authorId="0" shapeId="0" xr:uid="{C46F07A7-780D-4828-99D6-7ED751F17C8F}">
      <text>
        <r>
          <rPr>
            <sz val="10"/>
            <color rgb="FF000000"/>
            <rFont val="Calibri"/>
            <family val="2"/>
            <scheme val="minor"/>
          </rPr>
          <t>======
ID#AAAAnZDX6zg
    (2023-01-12 21:09:39)
x  Suppressed to meet the confidentiality requirements of the Statistics Act</t>
        </r>
      </text>
    </comment>
    <comment ref="M15" authorId="0" shapeId="0" xr:uid="{94A1827B-C3F9-40F9-B5D3-9EF7F18E54D6}">
      <text>
        <r>
          <rPr>
            <sz val="10"/>
            <color rgb="FF000000"/>
            <rFont val="Calibri"/>
            <family val="2"/>
            <scheme val="minor"/>
          </rPr>
          <t>======
ID#AAAAnZDX6-g
    (2023-01-12 21:09:39)
x  Suppressed to meet the confidentiality requirements of the Statistics Act</t>
        </r>
      </text>
    </comment>
    <comment ref="N15" authorId="0" shapeId="0" xr:uid="{20EBE57D-9BC7-493F-91BF-3A993D46D869}">
      <text>
        <r>
          <rPr>
            <sz val="10"/>
            <color rgb="FF000000"/>
            <rFont val="Calibri"/>
            <family val="2"/>
            <scheme val="minor"/>
          </rPr>
          <t>======
ID#AAAAnZDX8CQ
    (2023-01-12 21:09:40)
x  Suppressed to meet the confidentiality requirements of the Statistics Act</t>
        </r>
      </text>
    </comment>
    <comment ref="H16" authorId="0" shapeId="0" xr:uid="{B4AC641B-34A2-4BC1-8242-6E18FF11E4C3}">
      <text>
        <r>
          <rPr>
            <sz val="10"/>
            <color rgb="FF000000"/>
            <rFont val="Calibri"/>
            <family val="2"/>
            <scheme val="minor"/>
          </rPr>
          <t>======
ID#AAAAnZDX76M
    (2023-01-12 21:09:40)
x  Suppressed to meet the confidentiality requirements of the Statistics Act</t>
        </r>
      </text>
    </comment>
    <comment ref="I16" authorId="0" shapeId="0" xr:uid="{81963D17-5874-4C89-8A09-045A9B140C7D}">
      <text>
        <r>
          <rPr>
            <sz val="10"/>
            <color rgb="FF000000"/>
            <rFont val="Calibri"/>
            <family val="2"/>
            <scheme val="minor"/>
          </rPr>
          <t>======
ID#AAAAnZDX7Bk
    (2023-01-12 21:09:39)
x  Suppressed to meet the confidentiality requirements of the Statistics Act</t>
        </r>
      </text>
    </comment>
    <comment ref="J16" authorId="0" shapeId="0" xr:uid="{7DD917FA-854C-490D-B830-E25513D2DE8A}">
      <text>
        <r>
          <rPr>
            <sz val="10"/>
            <color rgb="FF000000"/>
            <rFont val="Calibri"/>
            <family val="2"/>
            <scheme val="minor"/>
          </rPr>
          <t>======
ID#AAAAnZDX7wo
    (2023-01-12 21:09:40)
x  Suppressed to meet the confidentiality requirements of the Statistics Act</t>
        </r>
      </text>
    </comment>
    <comment ref="K16" authorId="0" shapeId="0" xr:uid="{5726A18B-698C-4893-9259-C383B9F5B870}">
      <text>
        <r>
          <rPr>
            <sz val="10"/>
            <color rgb="FF000000"/>
            <rFont val="Calibri"/>
            <family val="2"/>
            <scheme val="minor"/>
          </rPr>
          <t>======
ID#AAAAnZDX8Ps
    (2023-01-12 21:09:40)
x  Suppressed to meet the confidentiality requirements of the Statistics Act</t>
        </r>
      </text>
    </comment>
    <comment ref="L16" authorId="0" shapeId="0" xr:uid="{571D22A4-B295-494A-8D46-05ABC4283DFE}">
      <text>
        <r>
          <rPr>
            <sz val="10"/>
            <color rgb="FF000000"/>
            <rFont val="Calibri"/>
            <family val="2"/>
            <scheme val="minor"/>
          </rPr>
          <t>======
ID#AAAAnZDX7YI
    (2023-01-12 21:09:40)
x  Suppressed to meet the confidentiality requirements of the Statistics Act</t>
        </r>
      </text>
    </comment>
    <comment ref="M16" authorId="0" shapeId="0" xr:uid="{659135E1-D0B5-4DAA-BD11-EECB1C10E636}">
      <text>
        <r>
          <rPr>
            <sz val="10"/>
            <color rgb="FF000000"/>
            <rFont val="Calibri"/>
            <family val="2"/>
            <scheme val="minor"/>
          </rPr>
          <t>======
ID#AAAAnZDX7SA
    (2023-01-12 21:09:40)
x  Suppressed to meet the confidentiality requirements of the Statistics Act</t>
        </r>
      </text>
    </comment>
    <comment ref="N16" authorId="0" shapeId="0" xr:uid="{DC9D21C5-D206-4C42-B888-2DA307A25B84}">
      <text>
        <r>
          <rPr>
            <sz val="10"/>
            <color rgb="FF000000"/>
            <rFont val="Calibri"/>
            <family val="2"/>
            <scheme val="minor"/>
          </rPr>
          <t>======
ID#AAAAnZDX8MU
    (2023-01-12 21:09:40)
x  Suppressed to meet the confidentiality requirements of the Statistics Act</t>
        </r>
      </text>
    </comment>
    <comment ref="H31" authorId="0" shapeId="0" xr:uid="{E05BEF6B-CABE-4C76-9849-B3FE844F5D4D}">
      <text>
        <r>
          <rPr>
            <sz val="10"/>
            <color rgb="FF000000"/>
            <rFont val="Calibri"/>
            <family val="2"/>
            <scheme val="minor"/>
          </rPr>
          <t>======
ID#AAAAnZDX7Os
    (2023-01-12 21:09:40)
x  Suppressed to meet the confidentiality requirements of the Statistics Act</t>
        </r>
      </text>
    </comment>
    <comment ref="I31" authorId="0" shapeId="0" xr:uid="{C72AED00-5B94-4360-9F5E-3258CF74020A}">
      <text>
        <r>
          <rPr>
            <sz val="10"/>
            <color rgb="FF000000"/>
            <rFont val="Calibri"/>
            <family val="2"/>
            <scheme val="minor"/>
          </rPr>
          <t>======
ID#AAAAnZDX7hU
    (2023-01-12 21:09:40)
x  Suppressed to meet the confidentiality requirements of the Statistics Act</t>
        </r>
      </text>
    </comment>
    <comment ref="J31" authorId="0" shapeId="0" xr:uid="{A4AD913F-D7DD-4B5F-847C-7F23E7D0818A}">
      <text>
        <r>
          <rPr>
            <sz val="10"/>
            <color rgb="FF000000"/>
            <rFont val="Calibri"/>
            <family val="2"/>
            <scheme val="minor"/>
          </rPr>
          <t>======
ID#AAAAnZDX7Ug
    (2023-01-12 21:09:40)
x  Suppressed to meet the confidentiality requirements of the Statistics Act</t>
        </r>
      </text>
    </comment>
    <comment ref="K31" authorId="0" shapeId="0" xr:uid="{12D24789-8B9D-4B77-842D-E441CB40D6D2}">
      <text>
        <r>
          <rPr>
            <sz val="10"/>
            <color rgb="FF000000"/>
            <rFont val="Calibri"/>
            <family val="2"/>
            <scheme val="minor"/>
          </rPr>
          <t>======
ID#AAAAnZDX8SU
    (2023-01-12 21:09:40)
x  Suppressed to meet the confidentiality requirements of the Statistics Act</t>
        </r>
      </text>
    </comment>
    <comment ref="L31" authorId="0" shapeId="0" xr:uid="{A7D25FDB-292D-41DA-92DF-710FC2ED70BD}">
      <text>
        <r>
          <rPr>
            <sz val="10"/>
            <color rgb="FF000000"/>
            <rFont val="Calibri"/>
            <family val="2"/>
            <scheme val="minor"/>
          </rPr>
          <t>======
ID#AAAAnZDX6yE
    (2023-01-12 21:09:39)
x  Suppressed to meet the confidentiality requirements of the Statistics Act</t>
        </r>
      </text>
    </comment>
    <comment ref="M31" authorId="0" shapeId="0" xr:uid="{BA36B9EC-DF45-4821-8ACF-978FCAD9A544}">
      <text>
        <r>
          <rPr>
            <sz val="10"/>
            <color rgb="FF000000"/>
            <rFont val="Calibri"/>
            <family val="2"/>
            <scheme val="minor"/>
          </rPr>
          <t>======
ID#AAAAnZDX7b0
    (2023-01-12 21:09:40)
x  Suppressed to meet the confidentiality requirements of the Statistics Act</t>
        </r>
      </text>
    </comment>
    <comment ref="N31" authorId="0" shapeId="0" xr:uid="{933F2195-EC37-417B-B3DD-6FFDC7053A5A}">
      <text>
        <r>
          <rPr>
            <sz val="10"/>
            <color rgb="FF000000"/>
            <rFont val="Calibri"/>
            <family val="2"/>
            <scheme val="minor"/>
          </rPr>
          <t>======
ID#AAAAnZDX8Fo
    (2023-01-12 21:09:40)
x  Suppressed to meet the confidentiality requirements of the Statistics Act</t>
        </r>
      </text>
    </comment>
    <comment ref="H33" authorId="0" shapeId="0" xr:uid="{2C172D6D-E0D1-4F7E-8C2B-A2BA2E75AE0E}">
      <text>
        <r>
          <rPr>
            <sz val="10"/>
            <color rgb="FF000000"/>
            <rFont val="Calibri"/>
            <family val="2"/>
            <scheme val="minor"/>
          </rPr>
          <t>======
ID#AAAAnZDX8LQ
    (2023-01-12 21:09:40)
x  Suppressed to meet the confidentiality requirements of the Statistics Act</t>
        </r>
      </text>
    </comment>
    <comment ref="I33" authorId="0" shapeId="0" xr:uid="{51D9579E-2C53-458F-AF37-B205920F3109}">
      <text>
        <r>
          <rPr>
            <sz val="10"/>
            <color rgb="FF000000"/>
            <rFont val="Calibri"/>
            <family val="2"/>
            <scheme val="minor"/>
          </rPr>
          <t>======
ID#AAAAnZDX7BQ
    (2023-01-12 21:09:39)
x  Suppressed to meet the confidentiality requirements of the Statistics Act</t>
        </r>
      </text>
    </comment>
    <comment ref="J33" authorId="0" shapeId="0" xr:uid="{7215FB4E-B18D-4F4D-B091-495576D8F2F1}">
      <text>
        <r>
          <rPr>
            <sz val="10"/>
            <color rgb="FF000000"/>
            <rFont val="Calibri"/>
            <family val="2"/>
            <scheme val="minor"/>
          </rPr>
          <t>======
ID#AAAAnZDX8V0
    (2023-01-12 21:09:40)
x  Suppressed to meet the confidentiality requirements of the Statistics Act</t>
        </r>
      </text>
    </comment>
    <comment ref="K33" authorId="0" shapeId="0" xr:uid="{8F21EFEC-6F97-417F-9FAC-C40DDB65A3B0}">
      <text>
        <r>
          <rPr>
            <sz val="10"/>
            <color rgb="FF000000"/>
            <rFont val="Calibri"/>
            <family val="2"/>
            <scheme val="minor"/>
          </rPr>
          <t>======
ID#AAAAnZDX7AI
    (2023-01-12 21:09:39)
x  Suppressed to meet the confidentiality requirements of the Statistics Act</t>
        </r>
      </text>
    </comment>
    <comment ref="L33" authorId="0" shapeId="0" xr:uid="{B3D7DC41-720F-42B3-AD1F-0025EF827377}">
      <text>
        <r>
          <rPr>
            <sz val="10"/>
            <color rgb="FF000000"/>
            <rFont val="Calibri"/>
            <family val="2"/>
            <scheme val="minor"/>
          </rPr>
          <t>======
ID#AAAAnZDX8J8
    (2023-01-12 21:09:40)
x  Suppressed to meet the confidentiality requirements of the Statistics Act</t>
        </r>
      </text>
    </comment>
    <comment ref="M33" authorId="0" shapeId="0" xr:uid="{E9822B72-E422-4E91-AA86-7E1F9DFEF473}">
      <text>
        <r>
          <rPr>
            <sz val="10"/>
            <color rgb="FF000000"/>
            <rFont val="Calibri"/>
            <family val="2"/>
            <scheme val="minor"/>
          </rPr>
          <t>======
ID#AAAAnZDX67I
    (2023-01-12 21:09:39)
x  Suppressed to meet the confidentiality requirements of the Statistics Act</t>
        </r>
      </text>
    </comment>
    <comment ref="N33" authorId="0" shapeId="0" xr:uid="{248F3ED1-8118-4DF1-9FD1-78B817410B1B}">
      <text>
        <r>
          <rPr>
            <sz val="10"/>
            <color rgb="FF000000"/>
            <rFont val="Calibri"/>
            <family val="2"/>
            <scheme val="minor"/>
          </rPr>
          <t>======
ID#AAAAnZDX8Lo
    (2023-01-12 21:09:40)
x  Suppressed to meet the confidentiality requirements of the Statistics Act</t>
        </r>
      </text>
    </comment>
    <comment ref="C36" authorId="0" shapeId="0" xr:uid="{0655F138-A42A-40C5-BF3D-E56254C4F810}">
      <text>
        <r>
          <rPr>
            <sz val="10"/>
            <color rgb="FF000000"/>
            <rFont val="Calibri"/>
            <family val="2"/>
            <scheme val="minor"/>
          </rPr>
          <t>======
ID#AAAAnZDX7CU
    (2023-01-12 21:09:39)
(r) revised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O2" authorId="0" shapeId="0" xr:uid="{17A0E26C-CDF9-4C6E-806A-A39824DCDAFB}">
      <text>
        <r>
          <rPr>
            <sz val="10"/>
            <color rgb="FF000000"/>
            <rFont val="Calibri"/>
            <family val="2"/>
            <scheme val="minor"/>
          </rPr>
          <t>======
ID#AAAAnZDX62Q
    (2023-01-12 21:09:39)
(r) revised</t>
        </r>
      </text>
    </comment>
    <comment ref="P2" authorId="0" shapeId="0" xr:uid="{0CDDFF4C-FC05-421F-803A-E8EB05043201}">
      <text>
        <r>
          <rPr>
            <sz val="10"/>
            <color rgb="FF000000"/>
            <rFont val="Calibri"/>
            <family val="2"/>
            <scheme val="minor"/>
          </rPr>
          <t>======
ID#AAAAnZDX62Q
    (2023-01-12 21:09:39)
(r) revised</t>
        </r>
      </text>
    </comment>
    <comment ref="O30" authorId="0" shapeId="0" xr:uid="{0F662BD7-E8F8-4530-A448-CD80E5B4BA54}">
      <text>
        <r>
          <rPr>
            <sz val="10"/>
            <color rgb="FF000000"/>
            <rFont val="Calibri"/>
            <family val="2"/>
            <scheme val="minor"/>
          </rPr>
          <t>======
ID#AAAAnZDX7CU
    (2023-01-12 21:09:39)
(r) revised</t>
        </r>
      </text>
    </comment>
    <comment ref="P30" authorId="0" shapeId="0" xr:uid="{C707E378-011C-446D-9050-57323030DAA8}">
      <text>
        <r>
          <rPr>
            <sz val="10"/>
            <color rgb="FF000000"/>
            <rFont val="Calibri"/>
            <family val="2"/>
            <scheme val="minor"/>
          </rPr>
          <t>======
ID#AAAAnZDX7CU
    (2023-01-12 21:09:39)
(r) revised</t>
        </r>
      </text>
    </comment>
    <comment ref="AO33" authorId="0" shapeId="0" xr:uid="{C6AB4EEF-B301-43AB-B4D7-BA6E775BAE64}">
      <text>
        <r>
          <rPr>
            <sz val="10"/>
            <color rgb="FF000000"/>
            <rFont val="Calibri"/>
            <family val="2"/>
            <scheme val="minor"/>
          </rPr>
          <t>======
ID#AAAAnZDX7cM
    (2023-01-12 21:09:40)
x  Suppressed to meet the confidentiality requirements of the Statistics Act</t>
        </r>
      </text>
    </comment>
    <comment ref="AP33" authorId="0" shapeId="0" xr:uid="{CE03001B-69C1-4D8E-BDA2-BC0081D9311E}">
      <text>
        <r>
          <rPr>
            <sz val="10"/>
            <color rgb="FF000000"/>
            <rFont val="Calibri"/>
            <family val="2"/>
            <scheme val="minor"/>
          </rPr>
          <t>======
ID#AAAAnZDX6w0
    (2023-01-12 21:09:39)
x  Suppressed to meet the confidentiality requirements of the Statistics Act</t>
        </r>
      </text>
    </comment>
    <comment ref="AQ33" authorId="0" shapeId="0" xr:uid="{3B6CCC53-D1E4-4B13-AE9B-871105B101DC}">
      <text>
        <r>
          <rPr>
            <sz val="10"/>
            <color rgb="FF000000"/>
            <rFont val="Calibri"/>
            <family val="2"/>
            <scheme val="minor"/>
          </rPr>
          <t>======
ID#AAAAnZDX7CM
    (2023-01-12 21:09:39)
x  Suppressed to meet the confidentiality requirements of the Statistics Act</t>
        </r>
      </text>
    </comment>
    <comment ref="AU33" authorId="0" shapeId="0" xr:uid="{23F7950D-9D37-4F9A-9491-AAC04283A43E}">
      <text>
        <r>
          <rPr>
            <sz val="10"/>
            <color rgb="FF000000"/>
            <rFont val="Calibri"/>
            <family val="2"/>
            <scheme val="minor"/>
          </rPr>
          <t>======
ID#AAAAnZDX7jM
    (2023-01-12 21:09:40)
x  Suppressed to meet the confidentiality requirements of the Statistics Act</t>
        </r>
      </text>
    </comment>
    <comment ref="AX33" authorId="0" shapeId="0" xr:uid="{10EE55B1-B609-4CBB-A981-814957C4388B}">
      <text>
        <r>
          <rPr>
            <sz val="10"/>
            <color rgb="FF000000"/>
            <rFont val="Calibri"/>
            <family val="2"/>
            <scheme val="minor"/>
          </rPr>
          <t>======
ID#AAAAnZDX7BE
    (2023-01-12 21:09:39)
x  Suppressed to meet the confidentiality requirements of the Statistics Act</t>
        </r>
      </text>
    </comment>
    <comment ref="AY33" authorId="0" shapeId="0" xr:uid="{5CBAE6E1-D495-4A34-B18B-8D56725C46EA}">
      <text>
        <r>
          <rPr>
            <sz val="10"/>
            <color rgb="FF000000"/>
            <rFont val="Calibri"/>
            <family val="2"/>
            <scheme val="minor"/>
          </rPr>
          <t>======
ID#AAAAnZDX7w0
    (2023-01-12 21:09:40)
x  Suppressed to meet the confidentiality requirements of the Statistics Act</t>
        </r>
      </text>
    </comment>
    <comment ref="BC33" authorId="0" shapeId="0" xr:uid="{60626E7F-8E70-4C1E-8CB2-4B930D757134}">
      <text>
        <r>
          <rPr>
            <sz val="10"/>
            <color rgb="FF000000"/>
            <rFont val="Calibri"/>
            <family val="2"/>
            <scheme val="minor"/>
          </rPr>
          <t>======
ID#AAAAnZDX60U
    (2023-01-12 21:09:39)
x  Suppressed to meet the confidentiality requirements of the Statistics Act</t>
        </r>
      </text>
    </comment>
    <comment ref="AO34" authorId="0" shapeId="0" xr:uid="{CAEE8C6F-EF20-4877-8C1D-FD74E2BDB6C4}">
      <text>
        <r>
          <rPr>
            <sz val="10"/>
            <color rgb="FF000000"/>
            <rFont val="Calibri"/>
            <family val="2"/>
            <scheme val="minor"/>
          </rPr>
          <t>======
ID#AAAAnZDX7rw
    (2023-01-12 21:09:40)
x  Suppressed to meet the confidentiality requirements of the Statistics Act</t>
        </r>
      </text>
    </comment>
    <comment ref="AP34" authorId="0" shapeId="0" xr:uid="{076E7016-978A-4C0D-B445-D54248C6F80E}">
      <text>
        <r>
          <rPr>
            <sz val="10"/>
            <color rgb="FF000000"/>
            <rFont val="Calibri"/>
            <family val="2"/>
            <scheme val="minor"/>
          </rPr>
          <t>======
ID#AAAAnZDX7uQ
    (2023-01-12 21:09:40)
x  Suppressed to meet the confidentiality requirements of the Statistics Act</t>
        </r>
      </text>
    </comment>
    <comment ref="AQ34" authorId="0" shapeId="0" xr:uid="{611A5ED6-C3AE-4A73-B1F5-868E9931B82A}">
      <text>
        <r>
          <rPr>
            <sz val="10"/>
            <color rgb="FF000000"/>
            <rFont val="Calibri"/>
            <family val="2"/>
            <scheme val="minor"/>
          </rPr>
          <t>======
ID#AAAAnZDX7ww
    (2023-01-12 21:09:40)
x  Suppressed to meet the confidentiality requirements of the Statistics Act</t>
        </r>
      </text>
    </comment>
    <comment ref="AU34" authorId="0" shapeId="0" xr:uid="{05AA5771-C383-45EF-84E2-C09962B4A39F}">
      <text>
        <r>
          <rPr>
            <sz val="10"/>
            <color rgb="FF000000"/>
            <rFont val="Calibri"/>
            <family val="2"/>
            <scheme val="minor"/>
          </rPr>
          <t>======
ID#AAAAnZDX69U
    (2023-01-12 21:09:39)
x  Suppressed to meet the confidentiality requirements of the Statistics Act</t>
        </r>
      </text>
    </comment>
    <comment ref="AX34" authorId="0" shapeId="0" xr:uid="{E62D52C7-9B67-46F2-971C-9FA5053607B4}">
      <text>
        <r>
          <rPr>
            <sz val="10"/>
            <color rgb="FF000000"/>
            <rFont val="Calibri"/>
            <family val="2"/>
            <scheme val="minor"/>
          </rPr>
          <t>======
ID#AAAAnZDX6zg
    (2023-01-12 21:09:39)
x  Suppressed to meet the confidentiality requirements of the Statistics Act</t>
        </r>
      </text>
    </comment>
    <comment ref="AY34" authorId="0" shapeId="0" xr:uid="{03B90199-CBB1-4267-B14F-1B00DEA221CA}">
      <text>
        <r>
          <rPr>
            <sz val="10"/>
            <color rgb="FF000000"/>
            <rFont val="Calibri"/>
            <family val="2"/>
            <scheme val="minor"/>
          </rPr>
          <t>======
ID#AAAAnZDX6-g
    (2023-01-12 21:09:39)
x  Suppressed to meet the confidentiality requirements of the Statistics Act</t>
        </r>
      </text>
    </comment>
    <comment ref="BC34" authorId="0" shapeId="0" xr:uid="{7929DB1B-C62A-4310-BF19-F88DCD97F470}">
      <text>
        <r>
          <rPr>
            <sz val="10"/>
            <color rgb="FF000000"/>
            <rFont val="Calibri"/>
            <family val="2"/>
            <scheme val="minor"/>
          </rPr>
          <t>======
ID#AAAAnZDX8CQ
    (2023-01-12 21:09:40)
x  Suppressed to meet the confidentiality requirements of the Statistics Act</t>
        </r>
      </text>
    </comment>
    <comment ref="AO35" authorId="0" shapeId="0" xr:uid="{938C1BC7-1344-4F70-923C-B180B5C26422}">
      <text>
        <r>
          <rPr>
            <sz val="10"/>
            <color rgb="FF000000"/>
            <rFont val="Calibri"/>
            <family val="2"/>
            <scheme val="minor"/>
          </rPr>
          <t>======
ID#AAAAnZDX76M
    (2023-01-12 21:09:40)
x  Suppressed to meet the confidentiality requirements of the Statistics Act</t>
        </r>
      </text>
    </comment>
    <comment ref="AP35" authorId="0" shapeId="0" xr:uid="{4DD490EF-5C87-44D0-BBC1-523F8CCDACCB}">
      <text>
        <r>
          <rPr>
            <sz val="10"/>
            <color rgb="FF000000"/>
            <rFont val="Calibri"/>
            <family val="2"/>
            <scheme val="minor"/>
          </rPr>
          <t>======
ID#AAAAnZDX7Bk
    (2023-01-12 21:09:39)
x  Suppressed to meet the confidentiality requirements of the Statistics Act</t>
        </r>
      </text>
    </comment>
    <comment ref="AQ35" authorId="0" shapeId="0" xr:uid="{7DCACA5C-1F05-408A-A2BD-2FE2F1148AD0}">
      <text>
        <r>
          <rPr>
            <sz val="10"/>
            <color rgb="FF000000"/>
            <rFont val="Calibri"/>
            <family val="2"/>
            <scheme val="minor"/>
          </rPr>
          <t>======
ID#AAAAnZDX7wo
    (2023-01-12 21:09:40)
x  Suppressed to meet the confidentiality requirements of the Statistics Act</t>
        </r>
      </text>
    </comment>
    <comment ref="AU35" authorId="0" shapeId="0" xr:uid="{1C6B653B-94B7-4582-98E1-C2DFD5AF3D95}">
      <text>
        <r>
          <rPr>
            <sz val="10"/>
            <color rgb="FF000000"/>
            <rFont val="Calibri"/>
            <family val="2"/>
            <scheme val="minor"/>
          </rPr>
          <t>======
ID#AAAAnZDX8Ps
    (2023-01-12 21:09:40)
x  Suppressed to meet the confidentiality requirements of the Statistics Act</t>
        </r>
      </text>
    </comment>
    <comment ref="AX35" authorId="0" shapeId="0" xr:uid="{4F23285A-DCE9-4140-BFA6-61677AFEF07C}">
      <text>
        <r>
          <rPr>
            <sz val="10"/>
            <color rgb="FF000000"/>
            <rFont val="Calibri"/>
            <family val="2"/>
            <scheme val="minor"/>
          </rPr>
          <t>======
ID#AAAAnZDX7YI
    (2023-01-12 21:09:40)
x  Suppressed to meet the confidentiality requirements of the Statistics Act</t>
        </r>
      </text>
    </comment>
    <comment ref="AY35" authorId="0" shapeId="0" xr:uid="{A37EA192-63AE-43DC-B061-46DC76001748}">
      <text>
        <r>
          <rPr>
            <sz val="10"/>
            <color rgb="FF000000"/>
            <rFont val="Calibri"/>
            <family val="2"/>
            <scheme val="minor"/>
          </rPr>
          <t>======
ID#AAAAnZDX7SA
    (2023-01-12 21:09:40)
x  Suppressed to meet the confidentiality requirements of the Statistics Act</t>
        </r>
      </text>
    </comment>
    <comment ref="BC35" authorId="0" shapeId="0" xr:uid="{6975EFD9-4960-44CB-91F1-DB18F3F3E15C}">
      <text>
        <r>
          <rPr>
            <sz val="10"/>
            <color rgb="FF000000"/>
            <rFont val="Calibri"/>
            <family val="2"/>
            <scheme val="minor"/>
          </rPr>
          <t>======
ID#AAAAnZDX8MU
    (2023-01-12 21:09:40)
x  Suppressed to meet the confidentiality requirements of the Statistics Act</t>
        </r>
      </text>
    </comment>
    <comment ref="AO36" authorId="0" shapeId="0" xr:uid="{C8E0FEE9-D479-49A2-B544-096B05391E78}">
      <text>
        <r>
          <rPr>
            <sz val="10"/>
            <color rgb="FF000000"/>
            <rFont val="Calibri"/>
            <family val="2"/>
            <scheme val="minor"/>
          </rPr>
          <t>======
ID#AAAAnZDX7Os
    (2023-01-12 21:09:40)
x  Suppressed to meet the confidentiality requirements of the Statistics Act</t>
        </r>
      </text>
    </comment>
    <comment ref="AP36" authorId="0" shapeId="0" xr:uid="{E3B24ECC-5611-4966-B404-11FF0A285FF5}">
      <text>
        <r>
          <rPr>
            <sz val="10"/>
            <color rgb="FF000000"/>
            <rFont val="Calibri"/>
            <family val="2"/>
            <scheme val="minor"/>
          </rPr>
          <t>======
ID#AAAAnZDX7hU
    (2023-01-12 21:09:40)
x  Suppressed to meet the confidentiality requirements of the Statistics Act</t>
        </r>
      </text>
    </comment>
    <comment ref="AQ36" authorId="0" shapeId="0" xr:uid="{96FD13DD-291E-40B0-B013-1F2C9BF9DDCF}">
      <text>
        <r>
          <rPr>
            <sz val="10"/>
            <color rgb="FF000000"/>
            <rFont val="Calibri"/>
            <family val="2"/>
            <scheme val="minor"/>
          </rPr>
          <t>======
ID#AAAAnZDX7Ug
    (2023-01-12 21:09:40)
x  Suppressed to meet the confidentiality requirements of the Statistics Act</t>
        </r>
      </text>
    </comment>
    <comment ref="AU36" authorId="0" shapeId="0" xr:uid="{B8BC2A4C-FDD1-4C0F-A64D-E2850AC74EBD}">
      <text>
        <r>
          <rPr>
            <sz val="10"/>
            <color rgb="FF000000"/>
            <rFont val="Calibri"/>
            <family val="2"/>
            <scheme val="minor"/>
          </rPr>
          <t>======
ID#AAAAnZDX8SU
    (2023-01-12 21:09:40)
x  Suppressed to meet the confidentiality requirements of the Statistics Act</t>
        </r>
      </text>
    </comment>
    <comment ref="AX36" authorId="0" shapeId="0" xr:uid="{A109A51E-9F26-47CB-827B-93BE6314BEEC}">
      <text>
        <r>
          <rPr>
            <sz val="10"/>
            <color rgb="FF000000"/>
            <rFont val="Calibri"/>
            <family val="2"/>
            <scheme val="minor"/>
          </rPr>
          <t>======
ID#AAAAnZDX6yE
    (2023-01-12 21:09:39)
x  Suppressed to meet the confidentiality requirements of the Statistics Act</t>
        </r>
      </text>
    </comment>
    <comment ref="AY36" authorId="0" shapeId="0" xr:uid="{069B454C-D90C-487E-9154-7E5E7203963A}">
      <text>
        <r>
          <rPr>
            <sz val="10"/>
            <color rgb="FF000000"/>
            <rFont val="Calibri"/>
            <family val="2"/>
            <scheme val="minor"/>
          </rPr>
          <t>======
ID#AAAAnZDX7b0
    (2023-01-12 21:09:40)
x  Suppressed to meet the confidentiality requirements of the Statistics Act</t>
        </r>
      </text>
    </comment>
    <comment ref="BC36" authorId="0" shapeId="0" xr:uid="{4C604819-9286-4F61-961C-D563028B3D75}">
      <text>
        <r>
          <rPr>
            <sz val="10"/>
            <color rgb="FF000000"/>
            <rFont val="Calibri"/>
            <family val="2"/>
            <scheme val="minor"/>
          </rPr>
          <t>======
ID#AAAAnZDX8Fo
    (2023-01-12 21:09:40)
x  Suppressed to meet the confidentiality requirements of the Statistics Act</t>
        </r>
      </text>
    </comment>
    <comment ref="AO37" authorId="0" shapeId="0" xr:uid="{00E014A2-1069-41FE-BA18-32EBD840D8C8}">
      <text>
        <r>
          <rPr>
            <sz val="10"/>
            <color rgb="FF000000"/>
            <rFont val="Calibri"/>
            <family val="2"/>
            <scheme val="minor"/>
          </rPr>
          <t>======
ID#AAAAnZDX8LQ
    (2023-01-12 21:09:40)
x  Suppressed to meet the confidentiality requirements of the Statistics Act</t>
        </r>
      </text>
    </comment>
    <comment ref="AP37" authorId="0" shapeId="0" xr:uid="{E55A4AC9-A6D4-4E3D-A058-2A08298C0A64}">
      <text>
        <r>
          <rPr>
            <sz val="10"/>
            <color rgb="FF000000"/>
            <rFont val="Calibri"/>
            <family val="2"/>
            <scheme val="minor"/>
          </rPr>
          <t>======
ID#AAAAnZDX7BQ
    (2023-01-12 21:09:39)
x  Suppressed to meet the confidentiality requirements of the Statistics Act</t>
        </r>
      </text>
    </comment>
    <comment ref="AQ37" authorId="0" shapeId="0" xr:uid="{31510923-7597-4001-80B5-D8CDD05E0189}">
      <text>
        <r>
          <rPr>
            <sz val="10"/>
            <color rgb="FF000000"/>
            <rFont val="Calibri"/>
            <family val="2"/>
            <scheme val="minor"/>
          </rPr>
          <t>======
ID#AAAAnZDX8V0
    (2023-01-12 21:09:40)
x  Suppressed to meet the confidentiality requirements of the Statistics Act</t>
        </r>
      </text>
    </comment>
    <comment ref="AU37" authorId="0" shapeId="0" xr:uid="{25193870-5650-41DC-81E5-BF47AF7EF660}">
      <text>
        <r>
          <rPr>
            <sz val="10"/>
            <color rgb="FF000000"/>
            <rFont val="Calibri"/>
            <family val="2"/>
            <scheme val="minor"/>
          </rPr>
          <t>======
ID#AAAAnZDX7AI
    (2023-01-12 21:09:39)
x  Suppressed to meet the confidentiality requirements of the Statistics Act</t>
        </r>
      </text>
    </comment>
    <comment ref="AX37" authorId="0" shapeId="0" xr:uid="{5F7C2C89-6750-45DB-BBCD-1DD4C4CAD2E8}">
      <text>
        <r>
          <rPr>
            <sz val="10"/>
            <color rgb="FF000000"/>
            <rFont val="Calibri"/>
            <family val="2"/>
            <scheme val="minor"/>
          </rPr>
          <t>======
ID#AAAAnZDX8J8
    (2023-01-12 21:09:40)
x  Suppressed to meet the confidentiality requirements of the Statistics Act</t>
        </r>
      </text>
    </comment>
    <comment ref="AY37" authorId="0" shapeId="0" xr:uid="{481BA9CF-20F4-450C-B61E-FF19D964EE72}">
      <text>
        <r>
          <rPr>
            <sz val="10"/>
            <color rgb="FF000000"/>
            <rFont val="Calibri"/>
            <family val="2"/>
            <scheme val="minor"/>
          </rPr>
          <t>======
ID#AAAAnZDX67I
    (2023-01-12 21:09:39)
x  Suppressed to meet the confidentiality requirements of the Statistics Act</t>
        </r>
      </text>
    </comment>
    <comment ref="BC37" authorId="0" shapeId="0" xr:uid="{F944451B-2088-4346-A533-0378E27AE7FB}">
      <text>
        <r>
          <rPr>
            <sz val="10"/>
            <color rgb="FF000000"/>
            <rFont val="Calibri"/>
            <family val="2"/>
            <scheme val="minor"/>
          </rPr>
          <t>======
ID#AAAAnZDX8Lo
    (2023-01-12 21:09:40)
x  Suppressed to meet the confidentiality requirements of the Statistics Act</t>
        </r>
      </text>
    </comment>
  </commentList>
</comments>
</file>

<file path=xl/sharedStrings.xml><?xml version="1.0" encoding="utf-8"?>
<sst xmlns="http://schemas.openxmlformats.org/spreadsheetml/2006/main" count="731" uniqueCount="297">
  <si>
    <t>Active Transportation</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</si>
  <si>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</si>
  <si>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</si>
  <si>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</si>
  <si>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</si>
  <si>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</si>
  <si>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</si>
  <si>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</si>
  <si>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</si>
  <si>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</si>
  <si>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</si>
  <si>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</si>
  <si>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</si>
  <si>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</si>
  <si>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</si>
  <si>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</si>
  <si>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</si>
  <si>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</si>
  <si>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</si>
  <si>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</si>
  <si>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</si>
  <si>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</si>
  <si>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</si>
  <si>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</si>
  <si>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</si>
  <si>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</si>
  <si>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</si>
  <si>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</si>
  <si>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</si>
  <si>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</si>
  <si>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</si>
  <si>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n/a</t>
  </si>
  <si>
    <t>CMA total</t>
  </si>
  <si>
    <t>Active Transport Total</t>
  </si>
  <si>
    <t>Neighbourhood</t>
  </si>
  <si>
    <t>Astra</t>
  </si>
  <si>
    <t>Corbyville &amp; Foxboro</t>
  </si>
  <si>
    <t>Quinte West &amp; Johnstown &amp; Wallbridge</t>
  </si>
  <si>
    <t>Albert College</t>
  </si>
  <si>
    <t>2006
Population</t>
  </si>
  <si>
    <t>2006
Population
(%)</t>
  </si>
  <si>
    <t>2016
Population</t>
  </si>
  <si>
    <t>2016
Population
(%)</t>
  </si>
  <si>
    <t>Population Growth
2006-2016</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</si>
  <si>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</si>
  <si>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</si>
  <si>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</si>
  <si>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</si>
  <si>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</si>
  <si>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</si>
  <si>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</si>
  <si>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</si>
  <si>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</si>
  <si>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</si>
  <si>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</si>
  <si>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</si>
  <si>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</si>
  <si>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</si>
  <si>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</si>
  <si>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</si>
  <si>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Public Transit</t>
  </si>
  <si>
    <t>National Average for CMAs</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</si>
  <si>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</si>
  <si>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</si>
  <si>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</si>
  <si>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</si>
  <si>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</si>
  <si>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Classification_2006</t>
  </si>
  <si>
    <t>&lt;-- Moving Backward</t>
  </si>
  <si>
    <t>Unclassified</t>
  </si>
  <si>
    <t>Belleville</t>
  </si>
  <si>
    <t>CommutersTotal</t>
  </si>
  <si>
    <t>Drivers</t>
  </si>
  <si>
    <t>Passengers</t>
  </si>
  <si>
    <t>PT</t>
  </si>
  <si>
    <t>Motorcycle</t>
  </si>
  <si>
    <t>Taxi</t>
  </si>
  <si>
    <t>OtherMethod</t>
  </si>
  <si>
    <t>Drivers_Passengers</t>
  </si>
  <si>
    <t>Drivers_Passengers_Per</t>
  </si>
  <si>
    <t>PT_per</t>
  </si>
  <si>
    <t>AT</t>
  </si>
  <si>
    <t>AT_per</t>
  </si>
  <si>
    <t>AT_CMA_avgX1.5</t>
  </si>
  <si>
    <t>AT_FloorUsed</t>
  </si>
  <si>
    <t>PT_CMA_avgX1.5</t>
  </si>
  <si>
    <t>PT_FloorUsed</t>
  </si>
  <si>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</si>
  <si>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</si>
  <si>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</si>
  <si>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</si>
  <si>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</si>
  <si>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</si>
  <si>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</si>
  <si>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</si>
  <si>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</si>
  <si>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</si>
  <si>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</si>
  <si>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</si>
  <si>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</si>
  <si>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</si>
  <si>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</si>
  <si>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</si>
  <si>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</si>
  <si>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</si>
  <si>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</si>
  <si>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</si>
  <si>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</si>
  <si>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</si>
  <si>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</si>
  <si>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</si>
  <si>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</si>
  <si>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</si>
  <si>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</si>
  <si>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</si>
  <si>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</si>
  <si>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</si>
  <si>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</si>
  <si>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</si>
  <si>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</si>
  <si>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</si>
  <si>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</si>
  <si>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</si>
  <si>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</si>
  <si>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</si>
  <si>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</si>
  <si>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</si>
  <si>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</si>
  <si>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</si>
  <si>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</si>
  <si>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</si>
  <si>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</si>
  <si>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</si>
  <si>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</si>
  <si>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</si>
  <si>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</si>
  <si>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</si>
  <si>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</si>
  <si>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</si>
  <si>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</si>
  <si>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Belleville - Quinte West</t>
  </si>
  <si>
    <t>5220001.00</t>
  </si>
  <si>
    <t>5220002.00</t>
  </si>
  <si>
    <t>5220003.00</t>
  </si>
  <si>
    <t>5220004.00</t>
  </si>
  <si>
    <t>5220005.00</t>
  </si>
  <si>
    <t>5220006.00</t>
  </si>
  <si>
    <t>5220007.00</t>
  </si>
  <si>
    <t>5220008.00</t>
  </si>
  <si>
    <t>5220009.00</t>
  </si>
  <si>
    <t>5220010.00</t>
  </si>
  <si>
    <t>x</t>
  </si>
  <si>
    <t>5220011.00</t>
  </si>
  <si>
    <t>5220012.00</t>
  </si>
  <si>
    <t>5220013.00</t>
  </si>
  <si>
    <t>5220014.00</t>
  </si>
  <si>
    <t>5220015.00</t>
  </si>
  <si>
    <t>5220200.00</t>
  </si>
  <si>
    <t>5220201.00</t>
  </si>
  <si>
    <t>5220202.00</t>
  </si>
  <si>
    <t>5220300.00</t>
  </si>
  <si>
    <t>5220301.00</t>
  </si>
  <si>
    <t>5220302.00</t>
  </si>
  <si>
    <t>5220303.00</t>
  </si>
  <si>
    <t>5220304.00</t>
  </si>
  <si>
    <t>5220400.00</t>
  </si>
  <si>
    <t>5220401.00</t>
  </si>
  <si>
    <t>5220402.00</t>
  </si>
  <si>
    <t>5220403.00</t>
  </si>
  <si>
    <t>5220404.00</t>
  </si>
  <si>
    <t>5220405.00</t>
  </si>
  <si>
    <t>5220406.00</t>
  </si>
  <si>
    <t>5220407.00</t>
  </si>
  <si>
    <t>5220500.00</t>
  </si>
  <si>
    <t>5220501.00</t>
  </si>
  <si>
    <t>5220600.00</t>
  </si>
  <si>
    <t>5220700.00</t>
  </si>
  <si>
    <t>Characteristics</t>
  </si>
  <si>
    <t>Area (2021)
Square Km</t>
  </si>
  <si>
    <t>Area (2021)
Hectares</t>
  </si>
  <si>
    <t>2021 Population</t>
  </si>
  <si>
    <t>Population Growth 2016-2021</t>
  </si>
  <si>
    <t>Population Growth % 2016-2021</t>
  </si>
  <si>
    <t>Population Density per square Km 2021</t>
  </si>
  <si>
    <t>2021 Total Dwelling Units</t>
  </si>
  <si>
    <t>Total DU Growth 2016-2021</t>
  </si>
  <si>
    <t>Total DU Growth % 2016-2021</t>
  </si>
  <si>
    <t>2021
Occupied Dwelling Units</t>
  </si>
  <si>
    <t>Occupied DU Growth 2016-2021</t>
  </si>
  <si>
    <t>Occupied DU Growth % 2016-2021</t>
  </si>
  <si>
    <t>Occupied DU Density per hectare 2021</t>
  </si>
  <si>
    <t>2021 'T9' model Classification</t>
  </si>
  <si>
    <t>2021
Census Tract ID</t>
  </si>
  <si>
    <t>Pop 2021</t>
  </si>
  <si>
    <t>2016 Adjusted Population</t>
  </si>
  <si>
    <t>2021 Threshold:</t>
  </si>
  <si>
    <t>2021 Population (%)</t>
  </si>
  <si>
    <t>2021
Total Dwelling Units</t>
  </si>
  <si>
    <t>2021
Total Dwelling Units (%)</t>
  </si>
  <si>
    <t>2021
Occupied Dwelling Units (%)</t>
  </si>
  <si>
    <t>Population Growth
2016-2021</t>
  </si>
  <si>
    <t>% Population Growth
2016-2021</t>
  </si>
  <si>
    <t>% of Total Population Growth
2016-2021</t>
  </si>
  <si>
    <t>Total Dwelling Unit Growth
2016-2021</t>
  </si>
  <si>
    <t>% Total Dwelling Unit Growth
2016-2021</t>
  </si>
  <si>
    <t>% of Total Dwelling Unit Growth
2016-2021</t>
  </si>
  <si>
    <t>Occupied Dwelling Unit Growth
2016-2021</t>
  </si>
  <si>
    <t>% Occupied Dwelling Unit Growth
2016-2021</t>
  </si>
  <si>
    <t>% of Total Occupied Dwelling Unit Growth
2016-2021</t>
  </si>
  <si>
    <t>2016 TS</t>
  </si>
  <si>
    <t>2016 AC</t>
  </si>
  <si>
    <t>2016 AS</t>
  </si>
  <si>
    <t>Stirling-Rawdon Township</t>
  </si>
  <si>
    <t>Tyendinaga</t>
  </si>
  <si>
    <t>Mt. Zion</t>
  </si>
  <si>
    <t>Murray</t>
  </si>
  <si>
    <t>Stockdale</t>
  </si>
  <si>
    <t>Tuftsville</t>
  </si>
  <si>
    <t>Phillipston &amp; Zion Hill</t>
  </si>
  <si>
    <t>Belleville Aerodome</t>
  </si>
  <si>
    <t>Hanna Park</t>
  </si>
  <si>
    <t>Downtown Trenton</t>
  </si>
  <si>
    <t>CFB Trenton</t>
  </si>
  <si>
    <t>Loyalist College</t>
  </si>
  <si>
    <t>Downtown Belleville</t>
  </si>
  <si>
    <t>Shorelines Casino</t>
  </si>
  <si>
    <t>Casino/Hotels</t>
  </si>
  <si>
    <t>Rural</t>
  </si>
  <si>
    <t>Farmland</t>
  </si>
  <si>
    <t>Industrial</t>
  </si>
  <si>
    <t>New growth</t>
  </si>
  <si>
    <t>2021 CTDataMaker using adjusted 2016 Classifications</t>
  </si>
  <si>
    <t>"--&gt;" Growth Estimated by Moving Forward 2016 to 2021</t>
  </si>
  <si>
    <t>2016 CTDataMaker using 2016 Classifications</t>
  </si>
  <si>
    <t>Adjusted 2016
Population</t>
  </si>
  <si>
    <t>2021
Population</t>
  </si>
  <si>
    <t>Population Growth
2016A-2021</t>
  </si>
  <si>
    <t>% Population Growth
2016A-2021</t>
  </si>
  <si>
    <t>% of Total Population Growth 2016A-2021</t>
  </si>
  <si>
    <t>Adjusted 2016
Total Dwelling Units</t>
  </si>
  <si>
    <t>Total Dwelling Unit Growth 2016A-2021</t>
  </si>
  <si>
    <t>% Total Dwelling Unit Growth 2016A-2021</t>
  </si>
  <si>
    <t>% of Total Dwelling Unit Growth 2016A-2021</t>
  </si>
  <si>
    <t>Adjusted 2016
Occupied  Dwelling Units</t>
  </si>
  <si>
    <t>Occupied Dwelling Unit Growth 2016A-2021</t>
  </si>
  <si>
    <t>% Occupied Dwelling Unit Growth 2016A-2021</t>
  </si>
  <si>
    <t>% of Total Occupied Dwelling Unit Growth 2016A-2021</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</si>
  <si>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</si>
  <si>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</si>
  <si>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</si>
  <si>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</si>
  <si>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</si>
  <si>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</si>
  <si>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</si>
  <si>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</si>
  <si>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</si>
  <si>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</si>
  <si>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</si>
  <si>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</si>
  <si>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</si>
  <si>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</si>
  <si>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2021 Original</t>
  </si>
  <si>
    <t>contains original 2021 Census tract data provided by Statistics Canada and downloaded from Statistics Canada</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</si>
  <si>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</si>
  <si>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</si>
  <si>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</si>
  <si>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</si>
  <si>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</si>
  <si>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</si>
  <si>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contains calculations used to determine active transport and public transit classification floors for 2016 and 2021</t>
  </si>
  <si>
    <t>Summary</t>
  </si>
  <si>
    <t>contains 2016-2021 and 2006-2016 changes for population, total dwelling unit, and occupied dwelling unit data</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</si>
  <si>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</si>
  <si>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</si>
  <si>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</si>
  <si>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 xml:space="preserve"> CMA Total</t>
  </si>
  <si>
    <t>CMA Total</t>
  </si>
  <si>
    <t>Auto Drivers 2021</t>
  </si>
  <si>
    <t>Total Commuters 2021</t>
  </si>
  <si>
    <t>Auto Passengers 2021</t>
  </si>
  <si>
    <t>Auto Total 2021</t>
  </si>
  <si>
    <t xml:space="preserve">2021 Auto
% </t>
  </si>
  <si>
    <t>Total Auto Normalized 2021</t>
  </si>
  <si>
    <t>Public Transit
Total 2021</t>
  </si>
  <si>
    <t>2021 Public Transit
%</t>
  </si>
  <si>
    <t>Public Transit
Normalized 2021</t>
  </si>
  <si>
    <t>Walkers 2021</t>
  </si>
  <si>
    <t>Cyclists 2021</t>
  </si>
  <si>
    <t>Active Transport Total 2021</t>
  </si>
  <si>
    <t>2021 Active Transport
%</t>
  </si>
  <si>
    <t>Active Transport
Normalized 2021</t>
  </si>
  <si>
    <t>Other Transport Method 2021</t>
  </si>
  <si>
    <t>2016 Threshold:</t>
  </si>
  <si>
    <t>n.a</t>
  </si>
  <si>
    <t>2016A
Population
(%)</t>
  </si>
  <si>
    <t>2016A
Total Dwelling Units (%)</t>
  </si>
  <si>
    <t>2016A
Occupied Dwelling Units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</si>
</sst>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_ ;\-#,##0\ "/>
    <numFmt numFmtId="167" formatCode="0.000000"/>
    <numFmt numFmtId="168" formatCode="#,##0.0"/>
  </numFmts>
  <fonts count="44">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vertAlign val="superscript"/>
      <sz val="11"/>
      <color theme="1"/>
      <name val="Calibri"/>
      <family val="2"/>
      <scheme val="minor"/>
    </font>
    <font>
      <sz val="10"/>
      <color theme="0"/>
      <name val="Calibri"/>
      <family val="2"/>
      <scheme val="minor"/>
    </font>
    <font>
      <u/>
      <sz val="11"/>
      <color theme="10"/>
      <name val="Calibri"/>
      <family val="2"/>
      <scheme val="minor"/>
    </font>
    <font>
      <b/>
      <sz val="10"/>
      <color theme="0"/>
      <name val="Calibri"/>
      <family val="2"/>
      <scheme val="minor"/>
    </font>
    <font>
      <sz val="10"/>
      <color theme="1"/>
      <name val="Calibri"/>
      <family val="2"/>
      <scheme val="minor"/>
    </font>
    <font>
      <sz val="10"/>
      <color rgb="FF000000"/>
      <name val="Calibri"/>
      <family val="2"/>
      <scheme val="minor"/>
    </font>
    <font>
      <b/>
      <sz val="10"/>
      <color theme="1"/>
      <name val="Calibri"/>
      <family val="2"/>
    </font>
    <font>
      <b/>
      <sz val="10"/>
      <color theme="1"/>
      <name val="Calibri"/>
      <family val="2"/>
    </font>
    <font>
      <b/>
      <sz val="10"/>
      <color rgb="FFFF0000"/>
      <name val="Calibri"/>
      <family val="2"/>
    </font>
    <font>
      <b/>
      <sz val="10"/>
      <color rgb="FFFFFFFF"/>
      <name val="Calibri"/>
      <family val="2"/>
    </font>
    <font>
      <sz val="10"/>
      <color rgb="FF000000"/>
      <name val="Calibri"/>
      <family val="2"/>
    </font>
    <font>
      <u/>
      <sz val="10"/>
      <color rgb="FF0000FF"/>
      <name val="Calibri"/>
      <family val="2"/>
    </font>
    <font>
      <i/>
      <sz val="10"/>
      <color rgb="FF000000"/>
      <name val="Calibri"/>
      <family val="2"/>
    </font>
    <font>
      <sz val="10"/>
      <color rgb="FF000000"/>
      <name val="&quot;Times New Roman&quot;"/>
    </font>
    <font>
      <u/>
      <sz val="11"/>
      <color rgb="FF0563C1"/>
      <name val="Calibri"/>
      <family val="2"/>
    </font>
    <font>
      <sz val="10"/>
      <color theme="1"/>
      <name val="Calibri"/>
      <family val="2"/>
    </font>
    <font>
      <b/>
      <sz val="11"/>
      <color rgb="FFFF0000"/>
      <name val="Calibri"/>
      <family val="2"/>
      <scheme val="minor"/>
    </font>
    <font>
      <sz val="11"/>
      <color theme="1"/>
      <name val="Calibri"/>
      <family val="2"/>
    </font>
    <font>
      <b/>
      <sz val="11"/>
      <color theme="1"/>
      <name val="Calibri"/>
      <family val="2"/>
    </font>
    <font>
      <b/>
      <sz val="11"/>
      <name val="Calibri"/>
      <family val="2"/>
      <scheme val="minor"/>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A8A800"/>
        <bgColor indexed="64"/>
      </patternFill>
    </fill>
    <fill>
      <patternFill patternType="solid">
        <fgColor rgb="FFFFFFBE"/>
        <bgColor indexed="64"/>
      </patternFill>
    </fill>
    <fill>
      <patternFill patternType="solid">
        <fgColor rgb="FFE6E600"/>
        <bgColor indexed="64"/>
      </patternFill>
    </fill>
    <fill>
      <patternFill patternType="solid">
        <fgColor theme="0" tint="-0.249977111117893"/>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bgColor indexed="64"/>
      </patternFill>
    </fill>
    <fill>
      <patternFill patternType="solid">
        <fgColor rgb="FF000000"/>
        <bgColor rgb="FF000000"/>
      </patternFill>
    </fill>
    <fill>
      <patternFill patternType="solid">
        <fgColor rgb="FFFFC000"/>
        <bgColor rgb="FFF7CAAC"/>
      </patternFill>
    </fill>
    <fill>
      <patternFill patternType="solid">
        <fgColor theme="7"/>
        <bgColor indexed="64"/>
      </patternFill>
    </fill>
    <fill>
      <patternFill patternType="solid">
        <fgColor rgb="FFA8A800"/>
        <bgColor rgb="FFA8A800"/>
      </patternFill>
    </fill>
    <fill>
      <patternFill patternType="solid">
        <fgColor rgb="FFE6E600"/>
        <bgColor rgb="FFE6E600"/>
      </patternFill>
    </fill>
    <fill>
      <patternFill patternType="solid">
        <fgColor rgb="FFFFFFBE"/>
        <bgColor rgb="FFFFFFBE"/>
      </patternFill>
    </fill>
  </fills>
  <borders count="9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ck">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ck">
        <color auto="1"/>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style="medium">
        <color indexed="64"/>
      </right>
      <top style="thin">
        <color auto="1"/>
      </top>
      <bottom style="medium">
        <color indexed="64"/>
      </bottom>
      <diagonal/>
    </border>
    <border>
      <left style="medium">
        <color auto="1"/>
      </left>
      <right/>
      <top style="thin">
        <color auto="1"/>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thin">
        <color rgb="FF000000"/>
      </left>
      <right/>
      <top/>
      <bottom style="medium">
        <color rgb="FF000000"/>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auto="1"/>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auto="1"/>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auto="1"/>
      </top>
      <bottom style="medium">
        <color indexed="64"/>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ck">
        <color auto="1"/>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auto="1"/>
      </top>
      <bottom style="medium">
        <color indexed="64"/>
      </bottom>
      <diagonal/>
    </border>
    <border>
      <left style="medium">
        <color indexed="64"/>
      </left>
      <right style="medium">
        <color indexed="64"/>
      </right>
      <top style="medium">
        <color indexed="64"/>
      </top>
      <bottom style="thick">
        <color auto="1"/>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rgb="FF000000"/>
      </left>
      <right style="medium">
        <color rgb="FF000000"/>
      </right>
      <top style="medium">
        <color rgb="FF000000"/>
      </top>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indexed="64"/>
      </left>
      <right/>
      <top style="thin">
        <color rgb="FF000000"/>
      </top>
      <bottom style="thin">
        <color indexed="64"/>
      </bottom>
      <diagonal/>
    </border>
  </borders>
  <cellStyleXfs count="4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xf numFmtId="0" fontId="29" fillId="0" borderId="0"/>
    <xf numFmtId="43" fontId="1" fillId="0" borderId="0" applyFont="0" applyFill="0" applyBorder="0" applyAlignment="0" applyProtection="0"/>
  </cellStyleXfs>
  <cellXfs count="504">
    <xf numFmtId="0" fontId="0" fillId="0" borderId="0" xfId="0"/>
    <xf numFmtId="0" fontId="16" fillId="0" borderId="0" xfId="0" applyFont="1"/>
    <xf numFmtId="0" fontId="0" fillId="0" borderId="0" xfId="0" applyAlignment="1">
      <alignment horizontal="center"/>
    </xf>
    <xf numFmtId="10" fontId="0" fillId="0" borderId="0" xfId="0" applyNumberFormat="1" applyAlignment="1">
      <alignment horizontal="center"/>
    </xf>
    <xf numFmtId="2" fontId="0" fillId="0" borderId="0" xfId="0" applyNumberFormat="1"/>
    <xf numFmtId="2" fontId="22" fillId="0" borderId="11" xfId="1" applyNumberFormat="1" applyFont="1" applyFill="1" applyBorder="1" applyAlignment="1">
      <alignment horizontal="center"/>
    </xf>
    <xf numFmtId="2" fontId="22" fillId="0" borderId="11" xfId="7" applyNumberFormat="1" applyFont="1" applyFill="1" applyBorder="1" applyAlignment="1">
      <alignment horizontal="center"/>
    </xf>
    <xf numFmtId="0" fontId="21" fillId="0" borderId="14" xfId="0" applyFont="1" applyBorder="1" applyAlignment="1">
      <alignment horizontal="center"/>
    </xf>
    <xf numFmtId="4" fontId="20" fillId="0" borderId="29" xfId="0" applyNumberFormat="1" applyFont="1" applyBorder="1" applyAlignment="1">
      <alignment horizontal="center" vertical="center" wrapText="1"/>
    </xf>
    <xf numFmtId="3" fontId="20" fillId="0" borderId="26" xfId="0" applyNumberFormat="1" applyFont="1" applyBorder="1" applyAlignment="1">
      <alignment horizontal="center" vertical="center" wrapText="1"/>
    </xf>
    <xf numFmtId="3" fontId="20" fillId="0" borderId="25" xfId="0" applyNumberFormat="1" applyFont="1" applyBorder="1" applyAlignment="1">
      <alignment horizontal="center" vertical="center" wrapText="1"/>
    </xf>
    <xf numFmtId="0" fontId="20" fillId="0" borderId="26"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7" xfId="0" applyFont="1" applyBorder="1" applyAlignment="1">
      <alignment horizontal="center" vertical="center" wrapText="1"/>
    </xf>
    <xf numFmtId="165" fontId="22" fillId="0" borderId="0" xfId="1" applyNumberFormat="1" applyFont="1" applyFill="1" applyBorder="1" applyAlignment="1">
      <alignment horizontal="center"/>
    </xf>
    <xf numFmtId="3" fontId="22" fillId="0" borderId="0" xfId="7" applyNumberFormat="1" applyFont="1" applyFill="1" applyBorder="1" applyAlignment="1">
      <alignment horizontal="center"/>
    </xf>
    <xf numFmtId="2" fontId="21" fillId="34" borderId="14" xfId="0" applyNumberFormat="1" applyFont="1" applyFill="1" applyBorder="1" applyAlignment="1">
      <alignment horizontal="center"/>
    </xf>
    <xf numFmtId="2" fontId="21" fillId="34" borderId="0" xfId="0" applyNumberFormat="1" applyFont="1" applyFill="1" applyAlignment="1">
      <alignment horizontal="center"/>
    </xf>
    <xf numFmtId="167" fontId="21" fillId="34" borderId="0" xfId="0" applyNumberFormat="1" applyFont="1" applyFill="1" applyAlignment="1">
      <alignment horizontal="center"/>
    </xf>
    <xf numFmtId="3" fontId="21" fillId="34" borderId="0" xfId="0" applyNumberFormat="1" applyFont="1" applyFill="1" applyAlignment="1">
      <alignment horizontal="center"/>
    </xf>
    <xf numFmtId="3" fontId="21" fillId="34" borderId="15" xfId="0" applyNumberFormat="1" applyFont="1" applyFill="1" applyBorder="1" applyAlignment="1">
      <alignment horizontal="center"/>
    </xf>
    <xf numFmtId="2" fontId="19" fillId="34" borderId="0" xfId="0" quotePrefix="1" applyNumberFormat="1" applyFont="1" applyFill="1" applyAlignment="1">
      <alignment horizontal="center"/>
    </xf>
    <xf numFmtId="0" fontId="21" fillId="34" borderId="16" xfId="0" applyFont="1" applyFill="1" applyBorder="1" applyAlignment="1">
      <alignment horizontal="center"/>
    </xf>
    <xf numFmtId="3" fontId="21" fillId="34" borderId="16" xfId="0" applyNumberFormat="1" applyFont="1" applyFill="1" applyBorder="1" applyAlignment="1">
      <alignment horizontal="center"/>
    </xf>
    <xf numFmtId="3" fontId="19" fillId="34" borderId="0" xfId="0" quotePrefix="1" applyNumberFormat="1" applyFont="1" applyFill="1" applyAlignment="1">
      <alignment horizontal="center"/>
    </xf>
    <xf numFmtId="3" fontId="22" fillId="34" borderId="0" xfId="7" applyNumberFormat="1" applyFont="1" applyFill="1" applyBorder="1" applyAlignment="1">
      <alignment horizontal="center"/>
    </xf>
    <xf numFmtId="165" fontId="22" fillId="34" borderId="0" xfId="1" applyNumberFormat="1" applyFont="1" applyFill="1" applyBorder="1" applyAlignment="1">
      <alignment horizontal="center"/>
    </xf>
    <xf numFmtId="165" fontId="22" fillId="34" borderId="0" xfId="7" applyNumberFormat="1" applyFont="1" applyFill="1" applyBorder="1" applyAlignment="1">
      <alignment horizontal="center"/>
    </xf>
    <xf numFmtId="164" fontId="22" fillId="34" borderId="31" xfId="7" applyNumberFormat="1" applyFont="1" applyFill="1" applyBorder="1" applyAlignment="1">
      <alignment horizontal="center"/>
    </xf>
    <xf numFmtId="3" fontId="21" fillId="34" borderId="10" xfId="0" applyNumberFormat="1" applyFont="1" applyFill="1" applyBorder="1" applyAlignment="1">
      <alignment horizontal="center"/>
    </xf>
    <xf numFmtId="2" fontId="22" fillId="34" borderId="11" xfId="1" applyNumberFormat="1" applyFont="1" applyFill="1" applyBorder="1" applyAlignment="1">
      <alignment horizontal="center"/>
    </xf>
    <xf numFmtId="2" fontId="22" fillId="34" borderId="11" xfId="7" applyNumberFormat="1" applyFont="1" applyFill="1" applyBorder="1" applyAlignment="1">
      <alignment horizontal="center"/>
    </xf>
    <xf numFmtId="0" fontId="21" fillId="34" borderId="0" xfId="0" applyFont="1" applyFill="1" applyAlignment="1">
      <alignment horizontal="center"/>
    </xf>
    <xf numFmtId="2" fontId="21" fillId="35" borderId="14" xfId="0" applyNumberFormat="1" applyFont="1" applyFill="1" applyBorder="1" applyAlignment="1">
      <alignment horizontal="center"/>
    </xf>
    <xf numFmtId="2" fontId="21" fillId="35" borderId="0" xfId="0" applyNumberFormat="1" applyFont="1" applyFill="1" applyAlignment="1">
      <alignment horizontal="center"/>
    </xf>
    <xf numFmtId="167" fontId="21" fillId="35" borderId="0" xfId="0" applyNumberFormat="1" applyFont="1" applyFill="1" applyAlignment="1">
      <alignment horizontal="center"/>
    </xf>
    <xf numFmtId="3" fontId="21" fillId="35" borderId="0" xfId="0" applyNumberFormat="1" applyFont="1" applyFill="1" applyAlignment="1">
      <alignment horizontal="center"/>
    </xf>
    <xf numFmtId="3" fontId="21" fillId="35" borderId="15" xfId="0" applyNumberFormat="1" applyFont="1" applyFill="1" applyBorder="1" applyAlignment="1">
      <alignment horizontal="center"/>
    </xf>
    <xf numFmtId="2" fontId="19" fillId="35" borderId="0" xfId="0" quotePrefix="1" applyNumberFormat="1" applyFont="1" applyFill="1" applyAlignment="1">
      <alignment horizontal="center"/>
    </xf>
    <xf numFmtId="0" fontId="21" fillId="35" borderId="16" xfId="0" applyFont="1" applyFill="1" applyBorder="1" applyAlignment="1">
      <alignment horizontal="center"/>
    </xf>
    <xf numFmtId="3" fontId="21" fillId="35" borderId="16" xfId="0" applyNumberFormat="1" applyFont="1" applyFill="1" applyBorder="1" applyAlignment="1">
      <alignment horizontal="center"/>
    </xf>
    <xf numFmtId="3" fontId="19" fillId="35" borderId="0" xfId="0" quotePrefix="1" applyNumberFormat="1" applyFont="1" applyFill="1" applyAlignment="1">
      <alignment horizontal="center"/>
    </xf>
    <xf numFmtId="3" fontId="22" fillId="35" borderId="0" xfId="7" applyNumberFormat="1" applyFont="1" applyFill="1" applyBorder="1" applyAlignment="1">
      <alignment horizontal="center"/>
    </xf>
    <xf numFmtId="165" fontId="22" fillId="35" borderId="0" xfId="1" applyNumberFormat="1" applyFont="1" applyFill="1" applyBorder="1" applyAlignment="1">
      <alignment horizontal="center"/>
    </xf>
    <xf numFmtId="165" fontId="22" fillId="35" borderId="0" xfId="7" applyNumberFormat="1" applyFont="1" applyFill="1" applyBorder="1" applyAlignment="1">
      <alignment horizontal="center"/>
    </xf>
    <xf numFmtId="164" fontId="22" fillId="35" borderId="31" xfId="7" applyNumberFormat="1" applyFont="1" applyFill="1" applyBorder="1" applyAlignment="1">
      <alignment horizontal="center"/>
    </xf>
    <xf numFmtId="3" fontId="21" fillId="35" borderId="10" xfId="0" applyNumberFormat="1" applyFont="1" applyFill="1" applyBorder="1" applyAlignment="1">
      <alignment horizontal="center"/>
    </xf>
    <xf numFmtId="2" fontId="22" fillId="35" borderId="11" xfId="1" applyNumberFormat="1" applyFont="1" applyFill="1" applyBorder="1" applyAlignment="1">
      <alignment horizontal="center"/>
    </xf>
    <xf numFmtId="2" fontId="22" fillId="35" borderId="11" xfId="7" applyNumberFormat="1" applyFont="1" applyFill="1" applyBorder="1" applyAlignment="1">
      <alignment horizontal="center"/>
    </xf>
    <xf numFmtId="0" fontId="21" fillId="35" borderId="0" xfId="0" applyFont="1" applyFill="1" applyAlignment="1">
      <alignment horizontal="center"/>
    </xf>
    <xf numFmtId="2" fontId="21" fillId="36" borderId="14" xfId="0" applyNumberFormat="1" applyFont="1" applyFill="1" applyBorder="1" applyAlignment="1">
      <alignment horizontal="center"/>
    </xf>
    <xf numFmtId="2" fontId="21" fillId="36" borderId="0" xfId="0" applyNumberFormat="1" applyFont="1" applyFill="1" applyAlignment="1">
      <alignment horizontal="center"/>
    </xf>
    <xf numFmtId="167" fontId="21" fillId="36" borderId="0" xfId="0" applyNumberFormat="1" applyFont="1" applyFill="1" applyAlignment="1">
      <alignment horizontal="center"/>
    </xf>
    <xf numFmtId="3" fontId="21" fillId="36" borderId="0" xfId="0" applyNumberFormat="1" applyFont="1" applyFill="1" applyAlignment="1">
      <alignment horizontal="center"/>
    </xf>
    <xf numFmtId="3" fontId="21" fillId="36" borderId="15" xfId="0" applyNumberFormat="1" applyFont="1" applyFill="1" applyBorder="1" applyAlignment="1">
      <alignment horizontal="center"/>
    </xf>
    <xf numFmtId="2" fontId="19" fillId="36" borderId="0" xfId="0" quotePrefix="1" applyNumberFormat="1" applyFont="1" applyFill="1" applyAlignment="1">
      <alignment horizontal="center"/>
    </xf>
    <xf numFmtId="0" fontId="21" fillId="36" borderId="16" xfId="0" applyFont="1" applyFill="1" applyBorder="1" applyAlignment="1">
      <alignment horizontal="center"/>
    </xf>
    <xf numFmtId="3" fontId="21" fillId="36" borderId="16" xfId="0" applyNumberFormat="1" applyFont="1" applyFill="1" applyBorder="1" applyAlignment="1">
      <alignment horizontal="center"/>
    </xf>
    <xf numFmtId="3" fontId="19" fillId="36" borderId="0" xfId="0" quotePrefix="1" applyNumberFormat="1" applyFont="1" applyFill="1" applyAlignment="1">
      <alignment horizontal="center"/>
    </xf>
    <xf numFmtId="3" fontId="22" fillId="36" borderId="0" xfId="7" applyNumberFormat="1" applyFont="1" applyFill="1" applyBorder="1" applyAlignment="1">
      <alignment horizontal="center"/>
    </xf>
    <xf numFmtId="165" fontId="22" fillId="36" borderId="0" xfId="1" applyNumberFormat="1" applyFont="1" applyFill="1" applyBorder="1" applyAlignment="1">
      <alignment horizontal="center"/>
    </xf>
    <xf numFmtId="165" fontId="22" fillId="36" borderId="0" xfId="7" applyNumberFormat="1" applyFont="1" applyFill="1" applyBorder="1" applyAlignment="1">
      <alignment horizontal="center"/>
    </xf>
    <xf numFmtId="164" fontId="22" fillId="36" borderId="31" xfId="7" applyNumberFormat="1" applyFont="1" applyFill="1" applyBorder="1" applyAlignment="1">
      <alignment horizontal="center"/>
    </xf>
    <xf numFmtId="3" fontId="21" fillId="36" borderId="10" xfId="0" applyNumberFormat="1" applyFont="1" applyFill="1" applyBorder="1" applyAlignment="1">
      <alignment horizontal="center"/>
    </xf>
    <xf numFmtId="2" fontId="22" fillId="36" borderId="11" xfId="1" applyNumberFormat="1" applyFont="1" applyFill="1" applyBorder="1" applyAlignment="1">
      <alignment horizontal="center"/>
    </xf>
    <xf numFmtId="2" fontId="22" fillId="36" borderId="11" xfId="7" applyNumberFormat="1" applyFont="1" applyFill="1" applyBorder="1" applyAlignment="1">
      <alignment horizontal="center"/>
    </xf>
    <xf numFmtId="0" fontId="21" fillId="36" borderId="0" xfId="0" applyFont="1" applyFill="1" applyAlignment="1">
      <alignment horizontal="center"/>
    </xf>
    <xf numFmtId="2" fontId="21" fillId="0" borderId="14" xfId="0" applyNumberFormat="1" applyFont="1" applyBorder="1" applyAlignment="1">
      <alignment horizontal="center"/>
    </xf>
    <xf numFmtId="2" fontId="21" fillId="0" borderId="0" xfId="0" applyNumberFormat="1" applyFont="1" applyAlignment="1">
      <alignment horizontal="center"/>
    </xf>
    <xf numFmtId="167" fontId="21" fillId="0" borderId="0" xfId="0" applyNumberFormat="1" applyFont="1" applyAlignment="1">
      <alignment horizontal="center"/>
    </xf>
    <xf numFmtId="3" fontId="21" fillId="0" borderId="0" xfId="0" applyNumberFormat="1" applyFont="1" applyAlignment="1">
      <alignment horizontal="center"/>
    </xf>
    <xf numFmtId="3" fontId="21" fillId="0" borderId="15" xfId="0" applyNumberFormat="1" applyFont="1" applyBorder="1" applyAlignment="1">
      <alignment horizontal="center"/>
    </xf>
    <xf numFmtId="2" fontId="19" fillId="0" borderId="0" xfId="0" quotePrefix="1" applyNumberFormat="1" applyFont="1" applyAlignment="1">
      <alignment horizontal="center"/>
    </xf>
    <xf numFmtId="0" fontId="21" fillId="0" borderId="16" xfId="0" applyFont="1" applyBorder="1" applyAlignment="1">
      <alignment horizontal="center"/>
    </xf>
    <xf numFmtId="3" fontId="21" fillId="0" borderId="16" xfId="0" applyNumberFormat="1" applyFont="1" applyBorder="1" applyAlignment="1">
      <alignment horizontal="center"/>
    </xf>
    <xf numFmtId="3" fontId="21" fillId="0" borderId="10" xfId="0" applyNumberFormat="1" applyFont="1" applyBorder="1" applyAlignment="1">
      <alignment horizontal="center"/>
    </xf>
    <xf numFmtId="0" fontId="21" fillId="0" borderId="0" xfId="0" applyFont="1" applyAlignment="1">
      <alignment horizontal="center"/>
    </xf>
    <xf numFmtId="2" fontId="20" fillId="0" borderId="29" xfId="0" applyNumberFormat="1" applyFont="1" applyBorder="1" applyAlignment="1">
      <alignment horizontal="center" vertical="center" wrapText="1"/>
    </xf>
    <xf numFmtId="3" fontId="23" fillId="0" borderId="30" xfId="0" applyNumberFormat="1" applyFont="1" applyBorder="1" applyAlignment="1">
      <alignment horizontal="center" vertical="center" wrapText="1"/>
    </xf>
    <xf numFmtId="0" fontId="20" fillId="0" borderId="29" xfId="0" applyFont="1" applyBorder="1" applyAlignment="1">
      <alignment horizontal="center" vertical="center" wrapText="1"/>
    </xf>
    <xf numFmtId="0" fontId="0" fillId="37" borderId="17" xfId="0" applyFill="1" applyBorder="1"/>
    <xf numFmtId="0" fontId="18" fillId="0" borderId="47" xfId="0" applyFont="1" applyBorder="1" applyAlignment="1">
      <alignment horizontal="center" vertical="center"/>
    </xf>
    <xf numFmtId="0" fontId="0" fillId="37" borderId="13" xfId="0" applyFill="1" applyBorder="1"/>
    <xf numFmtId="0" fontId="16" fillId="0" borderId="50" xfId="0" applyFont="1" applyBorder="1" applyAlignment="1">
      <alignment horizontal="center" vertical="center"/>
    </xf>
    <xf numFmtId="0" fontId="16" fillId="0" borderId="21" xfId="0" applyFont="1" applyBorder="1" applyAlignment="1">
      <alignment horizontal="center" vertical="center"/>
    </xf>
    <xf numFmtId="0" fontId="16" fillId="0" borderId="32"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0" xfId="0" applyFont="1" applyAlignment="1">
      <alignment horizontal="center"/>
    </xf>
    <xf numFmtId="0" fontId="16" fillId="0" borderId="17" xfId="0" applyFont="1" applyBorder="1"/>
    <xf numFmtId="0" fontId="0" fillId="37" borderId="47" xfId="0" applyFill="1" applyBorder="1" applyAlignment="1">
      <alignment horizontal="center"/>
    </xf>
    <xf numFmtId="10" fontId="0" fillId="0" borderId="19" xfId="0" applyNumberFormat="1" applyBorder="1" applyAlignment="1">
      <alignment horizontal="center"/>
    </xf>
    <xf numFmtId="10" fontId="0" fillId="0" borderId="18" xfId="1" applyNumberFormat="1" applyFont="1" applyFill="1" applyBorder="1" applyAlignment="1">
      <alignment horizontal="center"/>
    </xf>
    <xf numFmtId="10" fontId="0" fillId="0" borderId="48" xfId="0" applyNumberFormat="1" applyBorder="1" applyAlignment="1">
      <alignment horizontal="center"/>
    </xf>
    <xf numFmtId="10" fontId="0" fillId="0" borderId="49" xfId="1" applyNumberFormat="1" applyFont="1" applyFill="1" applyBorder="1" applyAlignment="1">
      <alignment horizontal="center"/>
    </xf>
    <xf numFmtId="0" fontId="16" fillId="0" borderId="12" xfId="0" applyFont="1" applyBorder="1"/>
    <xf numFmtId="0" fontId="0" fillId="0" borderId="52" xfId="0" applyBorder="1" applyAlignment="1">
      <alignment horizontal="center"/>
    </xf>
    <xf numFmtId="10" fontId="0" fillId="37" borderId="10" xfId="0" applyNumberFormat="1" applyFill="1" applyBorder="1" applyAlignment="1">
      <alignment horizontal="center"/>
    </xf>
    <xf numFmtId="10" fontId="0" fillId="37" borderId="11" xfId="1" applyNumberFormat="1" applyFont="1" applyFill="1" applyBorder="1" applyAlignment="1">
      <alignment horizontal="center"/>
    </xf>
    <xf numFmtId="10" fontId="0" fillId="37" borderId="0" xfId="0" applyNumberFormat="1" applyFill="1" applyAlignment="1">
      <alignment horizontal="center"/>
    </xf>
    <xf numFmtId="10" fontId="0" fillId="37" borderId="53" xfId="1" applyNumberFormat="1" applyFont="1" applyFill="1" applyBorder="1" applyAlignment="1">
      <alignment horizontal="center"/>
    </xf>
    <xf numFmtId="0" fontId="0" fillId="37" borderId="52"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7" borderId="0" xfId="0" applyFill="1" applyAlignment="1">
      <alignment horizontal="center"/>
    </xf>
    <xf numFmtId="0" fontId="0" fillId="37" borderId="53"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7" borderId="50" xfId="0" applyFill="1" applyBorder="1" applyAlignment="1">
      <alignment horizontal="center"/>
    </xf>
    <xf numFmtId="0" fontId="0" fillId="37" borderId="21" xfId="0" applyFill="1" applyBorder="1" applyAlignment="1">
      <alignment horizontal="center"/>
    </xf>
    <xf numFmtId="0" fontId="0" fillId="37" borderId="20" xfId="0" applyFill="1" applyBorder="1" applyAlignment="1">
      <alignment horizontal="center"/>
    </xf>
    <xf numFmtId="10" fontId="18" fillId="0" borderId="32" xfId="1" applyNumberFormat="1" applyFont="1" applyFill="1" applyBorder="1" applyAlignment="1">
      <alignment horizontal="center"/>
    </xf>
    <xf numFmtId="10" fontId="18" fillId="0" borderId="51" xfId="1" applyNumberFormat="1" applyFont="1" applyFill="1" applyBorder="1" applyAlignment="1">
      <alignment horizontal="center"/>
    </xf>
    <xf numFmtId="49" fontId="22" fillId="0" borderId="0" xfId="0" applyNumberFormat="1" applyFont="1" applyAlignment="1">
      <alignment horizontal="center"/>
    </xf>
    <xf numFmtId="1" fontId="22" fillId="0" borderId="0" xfId="1" applyNumberFormat="1" applyFont="1" applyFill="1" applyBorder="1" applyAlignment="1">
      <alignment horizontal="center"/>
    </xf>
    <xf numFmtId="9" fontId="22" fillId="0" borderId="0" xfId="7" applyNumberFormat="1" applyFont="1" applyFill="1" applyBorder="1" applyAlignment="1">
      <alignment horizontal="center"/>
    </xf>
    <xf numFmtId="10" fontId="22" fillId="0" borderId="0" xfId="7" applyNumberFormat="1" applyFont="1" applyFill="1" applyBorder="1" applyAlignment="1">
      <alignment horizontal="center"/>
    </xf>
    <xf numFmtId="0" fontId="21" fillId="0" borderId="31" xfId="0" applyFont="1" applyBorder="1" applyAlignment="1">
      <alignment horizontal="center"/>
    </xf>
    <xf numFmtId="3" fontId="20" fillId="0" borderId="0" xfId="0" applyNumberFormat="1" applyFont="1" applyAlignment="1">
      <alignment horizontal="center"/>
    </xf>
    <xf numFmtId="165" fontId="21" fillId="0" borderId="0" xfId="1" applyNumberFormat="1" applyFont="1" applyFill="1" applyBorder="1" applyAlignment="1">
      <alignment horizontal="center"/>
    </xf>
    <xf numFmtId="164" fontId="21" fillId="0" borderId="16" xfId="0" applyNumberFormat="1" applyFont="1" applyBorder="1" applyAlignment="1">
      <alignment horizontal="center"/>
    </xf>
    <xf numFmtId="1" fontId="22" fillId="0" borderId="15" xfId="0" applyNumberFormat="1" applyFont="1" applyBorder="1" applyAlignment="1">
      <alignment horizontal="center"/>
    </xf>
    <xf numFmtId="1" fontId="21" fillId="0" borderId="0" xfId="0" applyNumberFormat="1" applyFont="1" applyAlignment="1">
      <alignment horizontal="center"/>
    </xf>
    <xf numFmtId="1" fontId="21" fillId="0" borderId="15" xfId="0" applyNumberFormat="1" applyFont="1" applyBorder="1" applyAlignment="1">
      <alignment horizontal="center"/>
    </xf>
    <xf numFmtId="3" fontId="20" fillId="0" borderId="16" xfId="0" applyNumberFormat="1" applyFont="1" applyBorder="1" applyAlignment="1">
      <alignment horizontal="center"/>
    </xf>
    <xf numFmtId="2" fontId="22" fillId="35" borderId="0" xfId="7" applyNumberFormat="1" applyFont="1" applyFill="1" applyBorder="1" applyAlignment="1">
      <alignment horizontal="center"/>
    </xf>
    <xf numFmtId="2" fontId="22" fillId="0" borderId="0" xfId="7" applyNumberFormat="1" applyFont="1" applyFill="1" applyBorder="1" applyAlignment="1">
      <alignment horizontal="center"/>
    </xf>
    <xf numFmtId="2" fontId="22" fillId="36" borderId="0" xfId="7" applyNumberFormat="1" applyFont="1" applyFill="1" applyBorder="1" applyAlignment="1">
      <alignment horizontal="center"/>
    </xf>
    <xf numFmtId="2" fontId="22" fillId="34" borderId="0" xfId="7" applyNumberFormat="1" applyFont="1" applyFill="1" applyBorder="1" applyAlignment="1">
      <alignment horizontal="center"/>
    </xf>
    <xf numFmtId="0" fontId="21" fillId="0" borderId="14" xfId="0" applyFont="1" applyBorder="1" applyAlignment="1">
      <alignment horizontal="left"/>
    </xf>
    <xf numFmtId="0" fontId="22" fillId="0" borderId="0" xfId="7" applyFont="1" applyFill="1" applyAlignment="1">
      <alignment horizontal="center"/>
    </xf>
    <xf numFmtId="0" fontId="22" fillId="0" borderId="16" xfId="7" applyFont="1" applyFill="1" applyBorder="1" applyAlignment="1">
      <alignment horizontal="center"/>
    </xf>
    <xf numFmtId="165" fontId="22" fillId="0" borderId="14" xfId="7" applyNumberFormat="1" applyFont="1" applyFill="1" applyBorder="1" applyAlignment="1">
      <alignment horizontal="left"/>
    </xf>
    <xf numFmtId="0" fontId="21" fillId="0" borderId="11" xfId="0" applyFont="1" applyBorder="1" applyAlignment="1">
      <alignment horizontal="center"/>
    </xf>
    <xf numFmtId="1" fontId="20" fillId="0" borderId="15" xfId="0" applyNumberFormat="1" applyFont="1" applyBorder="1" applyAlignment="1">
      <alignment horizontal="center"/>
    </xf>
    <xf numFmtId="165" fontId="21" fillId="34" borderId="15" xfId="1" applyNumberFormat="1" applyFont="1" applyFill="1" applyBorder="1" applyAlignment="1">
      <alignment horizontal="center"/>
    </xf>
    <xf numFmtId="165" fontId="21" fillId="36" borderId="15" xfId="1" applyNumberFormat="1" applyFont="1" applyFill="1" applyBorder="1" applyAlignment="1">
      <alignment horizontal="center"/>
    </xf>
    <xf numFmtId="165" fontId="21" fillId="35" borderId="15" xfId="1" applyNumberFormat="1" applyFont="1" applyFill="1" applyBorder="1" applyAlignment="1">
      <alignment horizontal="center"/>
    </xf>
    <xf numFmtId="2" fontId="22" fillId="38" borderId="14" xfId="7" applyNumberFormat="1" applyFont="1" applyFill="1" applyBorder="1" applyAlignment="1">
      <alignment horizontal="center"/>
    </xf>
    <xf numFmtId="2" fontId="22" fillId="38" borderId="0" xfId="7" applyNumberFormat="1" applyFont="1" applyFill="1" applyBorder="1" applyAlignment="1">
      <alignment horizontal="center"/>
    </xf>
    <xf numFmtId="167" fontId="22" fillId="38" borderId="0" xfId="7" applyNumberFormat="1" applyFont="1" applyFill="1" applyBorder="1" applyAlignment="1">
      <alignment horizontal="center"/>
    </xf>
    <xf numFmtId="3" fontId="22" fillId="38" borderId="0" xfId="7" applyNumberFormat="1" applyFont="1" applyFill="1" applyBorder="1" applyAlignment="1">
      <alignment horizontal="center"/>
    </xf>
    <xf numFmtId="3" fontId="22" fillId="38" borderId="15" xfId="7" applyNumberFormat="1" applyFont="1" applyFill="1" applyBorder="1" applyAlignment="1">
      <alignment horizontal="center"/>
    </xf>
    <xf numFmtId="2" fontId="22" fillId="38" borderId="0" xfId="7" quotePrefix="1" applyNumberFormat="1" applyFont="1" applyFill="1" applyAlignment="1">
      <alignment horizontal="center" wrapText="1"/>
    </xf>
    <xf numFmtId="0" fontId="22" fillId="38" borderId="16" xfId="7" applyFont="1" applyFill="1" applyBorder="1" applyAlignment="1">
      <alignment horizontal="center"/>
    </xf>
    <xf numFmtId="3" fontId="22" fillId="38" borderId="16" xfId="7" applyNumberFormat="1" applyFont="1" applyFill="1" applyBorder="1" applyAlignment="1">
      <alignment horizontal="center"/>
    </xf>
    <xf numFmtId="3" fontId="22" fillId="38" borderId="0" xfId="7" quotePrefix="1" applyNumberFormat="1" applyFont="1" applyFill="1" applyBorder="1" applyAlignment="1">
      <alignment horizontal="center" wrapText="1"/>
    </xf>
    <xf numFmtId="165" fontId="22" fillId="38" borderId="0" xfId="7" applyNumberFormat="1" applyFont="1" applyFill="1" applyBorder="1" applyAlignment="1">
      <alignment horizontal="center"/>
    </xf>
    <xf numFmtId="165" fontId="22" fillId="38" borderId="15" xfId="7" applyNumberFormat="1" applyFont="1" applyFill="1" applyBorder="1" applyAlignment="1">
      <alignment horizontal="center"/>
    </xf>
    <xf numFmtId="3" fontId="22" fillId="38" borderId="0" xfId="7" applyNumberFormat="1" applyFont="1" applyFill="1" applyAlignment="1">
      <alignment horizontal="center"/>
    </xf>
    <xf numFmtId="3" fontId="22" fillId="38" borderId="0" xfId="7" quotePrefix="1" applyNumberFormat="1" applyFont="1" applyFill="1" applyAlignment="1">
      <alignment horizontal="center" wrapText="1"/>
    </xf>
    <xf numFmtId="164" fontId="22" fillId="38" borderId="31" xfId="7" applyNumberFormat="1" applyFont="1" applyFill="1" applyBorder="1" applyAlignment="1">
      <alignment horizontal="center"/>
    </xf>
    <xf numFmtId="3" fontId="22" fillId="38" borderId="10" xfId="7" applyNumberFormat="1" applyFont="1" applyFill="1" applyBorder="1" applyAlignment="1">
      <alignment horizontal="center"/>
    </xf>
    <xf numFmtId="2" fontId="22" fillId="38" borderId="11" xfId="7" applyNumberFormat="1" applyFont="1" applyFill="1" applyBorder="1" applyAlignment="1">
      <alignment horizontal="center"/>
    </xf>
    <xf numFmtId="10" fontId="22" fillId="38" borderId="0" xfId="7" applyNumberFormat="1" applyFont="1" applyFill="1" applyBorder="1" applyAlignment="1">
      <alignment horizontal="center"/>
    </xf>
    <xf numFmtId="0" fontId="22" fillId="38" borderId="0" xfId="7" applyFont="1" applyFill="1" applyAlignment="1">
      <alignment horizontal="center"/>
    </xf>
    <xf numFmtId="2" fontId="21" fillId="39" borderId="14" xfId="0" applyNumberFormat="1" applyFont="1" applyFill="1" applyBorder="1" applyAlignment="1">
      <alignment horizontal="center"/>
    </xf>
    <xf numFmtId="2" fontId="21" fillId="39" borderId="0" xfId="0" applyNumberFormat="1" applyFont="1" applyFill="1" applyAlignment="1">
      <alignment horizontal="center"/>
    </xf>
    <xf numFmtId="167" fontId="21" fillId="39" borderId="0" xfId="0" applyNumberFormat="1" applyFont="1" applyFill="1" applyAlignment="1">
      <alignment horizontal="center"/>
    </xf>
    <xf numFmtId="3" fontId="21" fillId="39" borderId="0" xfId="0" applyNumberFormat="1" applyFont="1" applyFill="1" applyAlignment="1">
      <alignment horizontal="center"/>
    </xf>
    <xf numFmtId="3" fontId="21" fillId="39" borderId="15" xfId="0" applyNumberFormat="1" applyFont="1" applyFill="1" applyBorder="1" applyAlignment="1">
      <alignment horizontal="center"/>
    </xf>
    <xf numFmtId="2" fontId="19" fillId="39" borderId="0" xfId="0" quotePrefix="1" applyNumberFormat="1" applyFont="1" applyFill="1" applyAlignment="1">
      <alignment horizontal="center"/>
    </xf>
    <xf numFmtId="0" fontId="21" fillId="39" borderId="16" xfId="0" applyFont="1" applyFill="1" applyBorder="1" applyAlignment="1">
      <alignment horizontal="center"/>
    </xf>
    <xf numFmtId="3" fontId="21" fillId="39" borderId="16" xfId="0" applyNumberFormat="1" applyFont="1" applyFill="1" applyBorder="1" applyAlignment="1">
      <alignment horizontal="center"/>
    </xf>
    <xf numFmtId="3" fontId="19" fillId="39" borderId="0" xfId="0" quotePrefix="1" applyNumberFormat="1" applyFont="1" applyFill="1" applyAlignment="1">
      <alignment horizontal="center"/>
    </xf>
    <xf numFmtId="3" fontId="22" fillId="39" borderId="0" xfId="7" applyNumberFormat="1" applyFont="1" applyFill="1" applyBorder="1" applyAlignment="1">
      <alignment horizontal="center"/>
    </xf>
    <xf numFmtId="165" fontId="21" fillId="39" borderId="15" xfId="1" applyNumberFormat="1" applyFont="1" applyFill="1" applyBorder="1" applyAlignment="1">
      <alignment horizontal="center"/>
    </xf>
    <xf numFmtId="165" fontId="22" fillId="39" borderId="0" xfId="7" applyNumberFormat="1" applyFont="1" applyFill="1" applyBorder="1" applyAlignment="1">
      <alignment horizontal="center"/>
    </xf>
    <xf numFmtId="164" fontId="22" fillId="39" borderId="31" xfId="7" applyNumberFormat="1" applyFont="1" applyFill="1" applyBorder="1" applyAlignment="1">
      <alignment horizontal="center"/>
    </xf>
    <xf numFmtId="3" fontId="21" fillId="39" borderId="10" xfId="0" applyNumberFormat="1" applyFont="1" applyFill="1" applyBorder="1" applyAlignment="1">
      <alignment horizontal="center"/>
    </xf>
    <xf numFmtId="165" fontId="22" fillId="39" borderId="0" xfId="1" applyNumberFormat="1" applyFont="1" applyFill="1" applyBorder="1" applyAlignment="1">
      <alignment horizontal="center"/>
    </xf>
    <xf numFmtId="165" fontId="22" fillId="39" borderId="11" xfId="1" applyNumberFormat="1" applyFont="1" applyFill="1" applyBorder="1" applyAlignment="1">
      <alignment horizontal="center"/>
    </xf>
    <xf numFmtId="0" fontId="21" fillId="39" borderId="0" xfId="0" applyFont="1" applyFill="1" applyAlignment="1">
      <alignment horizontal="center"/>
    </xf>
    <xf numFmtId="2" fontId="19" fillId="0" borderId="0" xfId="0" quotePrefix="1" applyNumberFormat="1" applyFont="1" applyAlignment="1">
      <alignment horizontal="center" wrapText="1"/>
    </xf>
    <xf numFmtId="0" fontId="19" fillId="0" borderId="0" xfId="0" quotePrefix="1" applyFont="1" applyAlignment="1">
      <alignment horizontal="center" wrapText="1"/>
    </xf>
    <xf numFmtId="0" fontId="21" fillId="0" borderId="0" xfId="0" applyFont="1" applyAlignment="1">
      <alignment horizontal="center" wrapText="1"/>
    </xf>
    <xf numFmtId="10" fontId="21" fillId="0" borderId="0" xfId="1" applyNumberFormat="1" applyFont="1" applyAlignment="1">
      <alignment horizontal="center" wrapText="1"/>
    </xf>
    <xf numFmtId="0" fontId="19" fillId="0" borderId="0" xfId="0" quotePrefix="1" applyFont="1" applyAlignment="1">
      <alignment horizontal="center"/>
    </xf>
    <xf numFmtId="10" fontId="21" fillId="0" borderId="0" xfId="1" applyNumberFormat="1" applyFont="1" applyAlignment="1">
      <alignment horizontal="center"/>
    </xf>
    <xf numFmtId="2" fontId="19" fillId="38" borderId="0" xfId="0" quotePrefix="1" applyNumberFormat="1" applyFont="1" applyFill="1" applyAlignment="1">
      <alignment horizontal="center" wrapText="1"/>
    </xf>
    <xf numFmtId="0" fontId="19" fillId="38" borderId="0" xfId="0" quotePrefix="1" applyFont="1" applyFill="1" applyAlignment="1">
      <alignment horizontal="center" wrapText="1"/>
    </xf>
    <xf numFmtId="0" fontId="21" fillId="38" borderId="0" xfId="0" applyFont="1" applyFill="1" applyAlignment="1">
      <alignment horizontal="center"/>
    </xf>
    <xf numFmtId="10" fontId="21" fillId="38" borderId="0" xfId="1" applyNumberFormat="1" applyFont="1" applyFill="1" applyAlignment="1">
      <alignment horizontal="center"/>
    </xf>
    <xf numFmtId="0" fontId="21" fillId="38" borderId="0" xfId="0" applyFont="1" applyFill="1" applyAlignment="1">
      <alignment horizontal="center" wrapText="1"/>
    </xf>
    <xf numFmtId="0" fontId="19" fillId="0" borderId="0" xfId="0" applyFont="1" applyAlignment="1">
      <alignment horizontal="center"/>
    </xf>
    <xf numFmtId="10" fontId="21" fillId="38" borderId="0" xfId="1" applyNumberFormat="1" applyFont="1" applyFill="1" applyAlignment="1">
      <alignment horizontal="center" wrapText="1"/>
    </xf>
    <xf numFmtId="0" fontId="19" fillId="34" borderId="0" xfId="0" quotePrefix="1" applyFont="1" applyFill="1" applyAlignment="1">
      <alignment horizontal="center"/>
    </xf>
    <xf numFmtId="10" fontId="21" fillId="34" borderId="0" xfId="1" applyNumberFormat="1" applyFont="1" applyFill="1" applyAlignment="1">
      <alignment horizontal="center"/>
    </xf>
    <xf numFmtId="0" fontId="19" fillId="35" borderId="0" xfId="0" quotePrefix="1" applyFont="1" applyFill="1" applyAlignment="1">
      <alignment horizontal="center"/>
    </xf>
    <xf numFmtId="10" fontId="21" fillId="35" borderId="0" xfId="1" applyNumberFormat="1" applyFont="1" applyFill="1" applyAlignment="1">
      <alignment horizontal="center"/>
    </xf>
    <xf numFmtId="0" fontId="22" fillId="38" borderId="14" xfId="7" applyFont="1" applyFill="1" applyBorder="1" applyAlignment="1">
      <alignment horizontal="left"/>
    </xf>
    <xf numFmtId="0" fontId="21" fillId="35" borderId="14" xfId="0" applyFont="1" applyFill="1" applyBorder="1" applyAlignment="1">
      <alignment horizontal="left"/>
    </xf>
    <xf numFmtId="0" fontId="21" fillId="34" borderId="14" xfId="0" applyFont="1" applyFill="1" applyBorder="1" applyAlignment="1">
      <alignment horizontal="left"/>
    </xf>
    <xf numFmtId="0" fontId="21" fillId="36" borderId="14" xfId="0" applyFont="1" applyFill="1" applyBorder="1" applyAlignment="1">
      <alignment horizontal="left"/>
    </xf>
    <xf numFmtId="0" fontId="21" fillId="39" borderId="14" xfId="0" applyFont="1" applyFill="1" applyBorder="1" applyAlignment="1">
      <alignment horizontal="left"/>
    </xf>
    <xf numFmtId="0" fontId="27" fillId="33" borderId="0" xfId="0" applyFont="1" applyFill="1"/>
    <xf numFmtId="0" fontId="20" fillId="0" borderId="24" xfId="0" applyFont="1" applyBorder="1" applyAlignment="1">
      <alignment vertical="center" wrapText="1"/>
    </xf>
    <xf numFmtId="2" fontId="20" fillId="0" borderId="24" xfId="0" applyNumberFormat="1" applyFont="1" applyBorder="1" applyAlignment="1">
      <alignment horizontal="center" vertical="center" wrapText="1"/>
    </xf>
    <xf numFmtId="1" fontId="20" fillId="0" borderId="26" xfId="0" applyNumberFormat="1" applyFont="1" applyBorder="1" applyAlignment="1">
      <alignment horizontal="center" vertical="center" wrapText="1"/>
    </xf>
    <xf numFmtId="1" fontId="20" fillId="0" borderId="29" xfId="0" applyNumberFormat="1" applyFont="1" applyBorder="1" applyAlignment="1">
      <alignment horizontal="center" vertical="center" wrapText="1"/>
    </xf>
    <xf numFmtId="3" fontId="20" fillId="0" borderId="28" xfId="0" applyNumberFormat="1" applyFont="1" applyBorder="1" applyAlignment="1">
      <alignment horizontal="center" vertical="center" wrapText="1"/>
    </xf>
    <xf numFmtId="0" fontId="20" fillId="0" borderId="26" xfId="0" applyFont="1" applyBorder="1" applyAlignment="1">
      <alignment vertical="center" wrapText="1"/>
    </xf>
    <xf numFmtId="49" fontId="21" fillId="0" borderId="0" xfId="0" applyNumberFormat="1" applyFont="1" applyAlignment="1">
      <alignment vertical="center"/>
    </xf>
    <xf numFmtId="49" fontId="22" fillId="0" borderId="0" xfId="44" applyNumberFormat="1" applyFont="1"/>
    <xf numFmtId="0" fontId="28" fillId="0" borderId="0" xfId="0" applyFont="1"/>
    <xf numFmtId="1" fontId="22" fillId="0" borderId="0" xfId="7" applyNumberFormat="1" applyFont="1" applyFill="1" applyBorder="1" applyAlignment="1">
      <alignment horizontal="center"/>
    </xf>
    <xf numFmtId="1" fontId="22" fillId="0" borderId="0" xfId="0" applyNumberFormat="1" applyFont="1" applyAlignment="1">
      <alignment horizontal="center"/>
    </xf>
    <xf numFmtId="1" fontId="20" fillId="0" borderId="0" xfId="0" applyNumberFormat="1" applyFont="1" applyAlignment="1">
      <alignment horizontal="center"/>
    </xf>
    <xf numFmtId="2" fontId="28" fillId="38" borderId="0" xfId="0" applyNumberFormat="1" applyFont="1" applyFill="1" applyAlignment="1">
      <alignment horizontal="center" vertical="center"/>
    </xf>
    <xf numFmtId="3" fontId="22" fillId="35" borderId="15" xfId="7" applyNumberFormat="1" applyFont="1" applyFill="1" applyBorder="1" applyAlignment="1">
      <alignment horizontal="center"/>
    </xf>
    <xf numFmtId="3" fontId="22" fillId="34" borderId="15" xfId="7" applyNumberFormat="1" applyFont="1" applyFill="1" applyBorder="1" applyAlignment="1">
      <alignment horizontal="center"/>
    </xf>
    <xf numFmtId="3" fontId="22" fillId="36" borderId="15" xfId="7" applyNumberFormat="1" applyFont="1" applyFill="1" applyBorder="1" applyAlignment="1">
      <alignment horizontal="center"/>
    </xf>
    <xf numFmtId="3" fontId="22" fillId="39" borderId="15" xfId="7" applyNumberFormat="1" applyFont="1" applyFill="1" applyBorder="1" applyAlignment="1">
      <alignment horizontal="center"/>
    </xf>
    <xf numFmtId="165" fontId="22" fillId="38" borderId="0" xfId="7" quotePrefix="1" applyNumberFormat="1" applyFont="1" applyFill="1" applyBorder="1" applyAlignment="1">
      <alignment horizontal="center" wrapText="1"/>
    </xf>
    <xf numFmtId="165" fontId="22" fillId="38" borderId="0" xfId="7" quotePrefix="1" applyNumberFormat="1" applyFont="1" applyFill="1" applyBorder="1" applyAlignment="1">
      <alignment horizontal="center" vertical="center" wrapText="1"/>
    </xf>
    <xf numFmtId="3" fontId="28" fillId="38" borderId="0" xfId="0" applyNumberFormat="1" applyFont="1" applyFill="1" applyAlignment="1">
      <alignment horizontal="center" vertical="center"/>
    </xf>
    <xf numFmtId="0" fontId="28" fillId="38" borderId="0" xfId="0" applyFont="1" applyFill="1" applyAlignment="1">
      <alignment horizontal="center" vertical="center"/>
    </xf>
    <xf numFmtId="168" fontId="22" fillId="38" borderId="0" xfId="7" quotePrefix="1" applyNumberFormat="1" applyFont="1" applyFill="1" applyAlignment="1">
      <alignment horizontal="center" vertical="center" wrapText="1"/>
    </xf>
    <xf numFmtId="165" fontId="22" fillId="38" borderId="0" xfId="7" quotePrefix="1" applyNumberFormat="1" applyFont="1" applyFill="1" applyAlignment="1">
      <alignment horizontal="center" wrapText="1"/>
    </xf>
    <xf numFmtId="49" fontId="32" fillId="0" borderId="0" xfId="0" applyNumberFormat="1" applyFont="1" applyAlignment="1">
      <alignment vertical="center"/>
    </xf>
    <xf numFmtId="0" fontId="28" fillId="34" borderId="0" xfId="0" applyFont="1" applyFill="1" applyAlignment="1">
      <alignment horizontal="center" vertical="center"/>
    </xf>
    <xf numFmtId="2" fontId="28" fillId="34" borderId="0" xfId="0" applyNumberFormat="1" applyFont="1" applyFill="1" applyAlignment="1">
      <alignment horizontal="center" vertical="center"/>
    </xf>
    <xf numFmtId="3" fontId="22" fillId="34" borderId="0" xfId="7" quotePrefix="1" applyNumberFormat="1" applyFont="1" applyFill="1" applyAlignment="1">
      <alignment horizontal="center" wrapText="1"/>
    </xf>
    <xf numFmtId="3" fontId="28" fillId="34" borderId="0" xfId="0" applyNumberFormat="1" applyFont="1" applyFill="1" applyAlignment="1">
      <alignment horizontal="center" vertical="center"/>
    </xf>
    <xf numFmtId="3" fontId="22" fillId="34" borderId="0" xfId="7" quotePrefix="1" applyNumberFormat="1" applyFont="1" applyFill="1" applyBorder="1" applyAlignment="1">
      <alignment horizontal="center" wrapText="1"/>
    </xf>
    <xf numFmtId="165" fontId="22" fillId="34" borderId="0" xfId="7" quotePrefix="1" applyNumberFormat="1" applyFont="1" applyFill="1" applyBorder="1" applyAlignment="1">
      <alignment horizontal="center" wrapText="1"/>
    </xf>
    <xf numFmtId="165" fontId="22" fillId="34" borderId="0" xfId="7" quotePrefix="1" applyNumberFormat="1" applyFont="1" applyFill="1" applyBorder="1" applyAlignment="1">
      <alignment horizontal="center" vertical="center" wrapText="1"/>
    </xf>
    <xf numFmtId="165" fontId="22" fillId="34" borderId="0" xfId="7" quotePrefix="1" applyNumberFormat="1" applyFont="1" applyFill="1" applyAlignment="1">
      <alignment horizontal="center" wrapText="1"/>
    </xf>
    <xf numFmtId="168" fontId="22" fillId="34" borderId="0" xfId="7" quotePrefix="1" applyNumberFormat="1" applyFont="1" applyFill="1" applyAlignment="1">
      <alignment horizontal="center" vertical="center" wrapText="1"/>
    </xf>
    <xf numFmtId="0" fontId="28" fillId="36" borderId="0" xfId="0" applyFont="1" applyFill="1" applyAlignment="1">
      <alignment horizontal="center" vertical="center"/>
    </xf>
    <xf numFmtId="2" fontId="28" fillId="36" borderId="0" xfId="0" applyNumberFormat="1" applyFont="1" applyFill="1" applyAlignment="1">
      <alignment horizontal="center" vertical="center"/>
    </xf>
    <xf numFmtId="3" fontId="22" fillId="36" borderId="0" xfId="7" quotePrefix="1" applyNumberFormat="1" applyFont="1" applyFill="1" applyAlignment="1">
      <alignment horizontal="center" wrapText="1"/>
    </xf>
    <xf numFmtId="3" fontId="28" fillId="36" borderId="0" xfId="0" applyNumberFormat="1" applyFont="1" applyFill="1" applyAlignment="1">
      <alignment horizontal="center" vertical="center"/>
    </xf>
    <xf numFmtId="3" fontId="22" fillId="36" borderId="0" xfId="7" quotePrefix="1" applyNumberFormat="1" applyFont="1" applyFill="1" applyBorder="1" applyAlignment="1">
      <alignment horizontal="center" wrapText="1"/>
    </xf>
    <xf numFmtId="165" fontId="22" fillId="36" borderId="0" xfId="7" quotePrefix="1" applyNumberFormat="1" applyFont="1" applyFill="1" applyBorder="1" applyAlignment="1">
      <alignment horizontal="center" wrapText="1"/>
    </xf>
    <xf numFmtId="165" fontId="22" fillId="36" borderId="0" xfId="7" quotePrefix="1" applyNumberFormat="1" applyFont="1" applyFill="1" applyBorder="1" applyAlignment="1">
      <alignment horizontal="center" vertical="center" wrapText="1"/>
    </xf>
    <xf numFmtId="165" fontId="22" fillId="36" borderId="0" xfId="7" quotePrefix="1" applyNumberFormat="1" applyFont="1" applyFill="1" applyAlignment="1">
      <alignment horizontal="center" wrapText="1"/>
    </xf>
    <xf numFmtId="168" fontId="22" fillId="36" borderId="0" xfId="7" quotePrefix="1" applyNumberFormat="1" applyFont="1" applyFill="1" applyAlignment="1">
      <alignment horizontal="center" vertical="center" wrapText="1"/>
    </xf>
    <xf numFmtId="0" fontId="28" fillId="35" borderId="0" xfId="0" applyFont="1" applyFill="1" applyAlignment="1">
      <alignment horizontal="center" vertical="center"/>
    </xf>
    <xf numFmtId="2" fontId="28" fillId="35" borderId="0" xfId="0" applyNumberFormat="1" applyFont="1" applyFill="1" applyAlignment="1">
      <alignment horizontal="center" vertical="center"/>
    </xf>
    <xf numFmtId="3" fontId="22" fillId="35" borderId="0" xfId="7" quotePrefix="1" applyNumberFormat="1" applyFont="1" applyFill="1" applyAlignment="1">
      <alignment horizontal="center" wrapText="1"/>
    </xf>
    <xf numFmtId="3" fontId="28" fillId="35" borderId="0" xfId="0" applyNumberFormat="1" applyFont="1" applyFill="1" applyAlignment="1">
      <alignment horizontal="center" vertical="center"/>
    </xf>
    <xf numFmtId="3" fontId="22" fillId="35" borderId="0" xfId="7" quotePrefix="1" applyNumberFormat="1" applyFont="1" applyFill="1" applyBorder="1" applyAlignment="1">
      <alignment horizontal="center" wrapText="1"/>
    </xf>
    <xf numFmtId="165" fontId="22" fillId="35" borderId="0" xfId="7" quotePrefix="1" applyNumberFormat="1" applyFont="1" applyFill="1" applyBorder="1" applyAlignment="1">
      <alignment horizontal="center" wrapText="1"/>
    </xf>
    <xf numFmtId="165" fontId="22" fillId="35" borderId="0" xfId="7" quotePrefix="1" applyNumberFormat="1" applyFont="1" applyFill="1" applyBorder="1" applyAlignment="1">
      <alignment horizontal="center" vertical="center" wrapText="1"/>
    </xf>
    <xf numFmtId="165" fontId="22" fillId="35" borderId="0" xfId="7" quotePrefix="1" applyNumberFormat="1" applyFont="1" applyFill="1" applyAlignment="1">
      <alignment horizontal="center" wrapText="1"/>
    </xf>
    <xf numFmtId="168" fontId="22" fillId="35" borderId="0" xfId="7" quotePrefix="1" applyNumberFormat="1" applyFont="1" applyFill="1" applyAlignment="1">
      <alignment horizontal="center" vertical="center" wrapText="1"/>
    </xf>
    <xf numFmtId="0" fontId="28" fillId="39" borderId="0" xfId="0" applyFont="1" applyFill="1" applyAlignment="1">
      <alignment horizontal="center" vertical="center"/>
    </xf>
    <xf numFmtId="2" fontId="28" fillId="39" borderId="0" xfId="0" applyNumberFormat="1" applyFont="1" applyFill="1" applyAlignment="1">
      <alignment horizontal="center" vertical="center"/>
    </xf>
    <xf numFmtId="3" fontId="22" fillId="39" borderId="0" xfId="7" quotePrefix="1" applyNumberFormat="1" applyFont="1" applyFill="1" applyAlignment="1">
      <alignment horizontal="center" wrapText="1"/>
    </xf>
    <xf numFmtId="3" fontId="28" fillId="39" borderId="0" xfId="0" applyNumberFormat="1" applyFont="1" applyFill="1" applyAlignment="1">
      <alignment horizontal="center" vertical="center"/>
    </xf>
    <xf numFmtId="3" fontId="22" fillId="39" borderId="0" xfId="7" quotePrefix="1" applyNumberFormat="1" applyFont="1" applyFill="1" applyBorder="1" applyAlignment="1">
      <alignment horizontal="center" wrapText="1"/>
    </xf>
    <xf numFmtId="165" fontId="22" fillId="39" borderId="0" xfId="7" quotePrefix="1" applyNumberFormat="1" applyFont="1" applyFill="1" applyBorder="1" applyAlignment="1">
      <alignment horizontal="center" wrapText="1"/>
    </xf>
    <xf numFmtId="165" fontId="22" fillId="39" borderId="0" xfId="7" quotePrefix="1" applyNumberFormat="1" applyFont="1" applyFill="1" applyBorder="1" applyAlignment="1">
      <alignment horizontal="center" vertical="center" wrapText="1"/>
    </xf>
    <xf numFmtId="165" fontId="22" fillId="39" borderId="0" xfId="7" quotePrefix="1" applyNumberFormat="1" applyFont="1" applyFill="1" applyAlignment="1">
      <alignment horizontal="center" wrapText="1"/>
    </xf>
    <xf numFmtId="168" fontId="22" fillId="39" borderId="0" xfId="7" quotePrefix="1" applyNumberFormat="1" applyFont="1" applyFill="1" applyAlignment="1">
      <alignment horizontal="center" vertical="center" wrapText="1"/>
    </xf>
    <xf numFmtId="0" fontId="33" fillId="43" borderId="0" xfId="46" applyFont="1" applyFill="1"/>
    <xf numFmtId="0" fontId="34" fillId="43" borderId="0" xfId="46" applyFont="1" applyFill="1"/>
    <xf numFmtId="0" fontId="34" fillId="0" borderId="0" xfId="46" applyFont="1"/>
    <xf numFmtId="0" fontId="29" fillId="0" borderId="0" xfId="46"/>
    <xf numFmtId="0" fontId="36" fillId="0" borderId="0" xfId="46" applyFont="1"/>
    <xf numFmtId="0" fontId="37" fillId="0" borderId="0" xfId="46" applyFont="1"/>
    <xf numFmtId="0" fontId="37" fillId="0" borderId="0" xfId="46" applyFont="1" applyAlignment="1">
      <alignment horizontal="center"/>
    </xf>
    <xf numFmtId="0" fontId="38" fillId="0" borderId="0" xfId="46" applyFont="1"/>
    <xf numFmtId="0" fontId="34" fillId="0" borderId="0" xfId="46" applyFont="1" applyAlignment="1">
      <alignment horizontal="right"/>
    </xf>
    <xf numFmtId="2" fontId="22" fillId="38" borderId="14" xfId="7" applyNumberFormat="1" applyFont="1" applyFill="1" applyBorder="1" applyAlignment="1">
      <alignment horizontal="center" vertical="center"/>
    </xf>
    <xf numFmtId="4" fontId="30" fillId="44" borderId="66" xfId="0" applyNumberFormat="1" applyFont="1" applyFill="1" applyBorder="1" applyAlignment="1">
      <alignment horizontal="center" vertical="center" wrapText="1"/>
    </xf>
    <xf numFmtId="3" fontId="30" fillId="44" borderId="67" xfId="0" applyNumberFormat="1" applyFont="1" applyFill="1" applyBorder="1" applyAlignment="1">
      <alignment horizontal="center" vertical="center" wrapText="1"/>
    </xf>
    <xf numFmtId="3" fontId="30" fillId="44" borderId="68" xfId="0" applyNumberFormat="1" applyFont="1" applyFill="1" applyBorder="1" applyAlignment="1">
      <alignment horizontal="center" vertical="center" wrapText="1"/>
    </xf>
    <xf numFmtId="3" fontId="31" fillId="44" borderId="0" xfId="0" applyNumberFormat="1" applyFont="1" applyFill="1" applyAlignment="1">
      <alignment horizontal="center" vertical="center" wrapText="1"/>
    </xf>
    <xf numFmtId="1" fontId="30" fillId="44" borderId="68" xfId="0" applyNumberFormat="1" applyFont="1" applyFill="1" applyBorder="1" applyAlignment="1">
      <alignment horizontal="center" vertical="center" wrapText="1"/>
    </xf>
    <xf numFmtId="3" fontId="30" fillId="44" borderId="69" xfId="0" applyNumberFormat="1" applyFont="1" applyFill="1" applyBorder="1" applyAlignment="1">
      <alignment horizontal="center" vertical="center" wrapText="1"/>
    </xf>
    <xf numFmtId="1" fontId="30" fillId="44" borderId="66" xfId="0" applyNumberFormat="1" applyFont="1" applyFill="1" applyBorder="1" applyAlignment="1">
      <alignment horizontal="center" vertical="center" wrapText="1"/>
    </xf>
    <xf numFmtId="168" fontId="28" fillId="38" borderId="0" xfId="0" applyNumberFormat="1" applyFont="1" applyFill="1" applyAlignment="1">
      <alignment horizontal="center" vertical="center"/>
    </xf>
    <xf numFmtId="168" fontId="28" fillId="35" borderId="0" xfId="0" applyNumberFormat="1" applyFont="1" applyFill="1" applyAlignment="1">
      <alignment horizontal="center" vertical="center"/>
    </xf>
    <xf numFmtId="168" fontId="28" fillId="34" borderId="0" xfId="0" applyNumberFormat="1" applyFont="1" applyFill="1" applyAlignment="1">
      <alignment horizontal="center" vertical="center"/>
    </xf>
    <xf numFmtId="168" fontId="28" fillId="36" borderId="0" xfId="0" applyNumberFormat="1" applyFont="1" applyFill="1" applyAlignment="1">
      <alignment horizontal="center" vertical="center"/>
    </xf>
    <xf numFmtId="168" fontId="28" fillId="39" borderId="0" xfId="0" applyNumberFormat="1" applyFont="1" applyFill="1" applyAlignment="1">
      <alignment horizontal="center" vertical="center"/>
    </xf>
    <xf numFmtId="168" fontId="22" fillId="38" borderId="15" xfId="7" applyNumberFormat="1" applyFont="1" applyFill="1" applyBorder="1" applyAlignment="1">
      <alignment horizontal="center"/>
    </xf>
    <xf numFmtId="168" fontId="21" fillId="35" borderId="15" xfId="0" applyNumberFormat="1" applyFont="1" applyFill="1" applyBorder="1" applyAlignment="1">
      <alignment horizontal="center"/>
    </xf>
    <xf numFmtId="168" fontId="21" fillId="34" borderId="15" xfId="0" applyNumberFormat="1" applyFont="1" applyFill="1" applyBorder="1" applyAlignment="1">
      <alignment horizontal="center"/>
    </xf>
    <xf numFmtId="168" fontId="21" fillId="36" borderId="15" xfId="0" applyNumberFormat="1" applyFont="1" applyFill="1" applyBorder="1" applyAlignment="1">
      <alignment horizontal="center"/>
    </xf>
    <xf numFmtId="168" fontId="21" fillId="39" borderId="15" xfId="0" applyNumberFormat="1" applyFont="1" applyFill="1" applyBorder="1" applyAlignment="1">
      <alignment horizontal="center"/>
    </xf>
    <xf numFmtId="0" fontId="31" fillId="45" borderId="36" xfId="0" applyFont="1" applyFill="1" applyBorder="1" applyAlignment="1">
      <alignment horizontal="center" vertical="center" wrapText="1"/>
    </xf>
    <xf numFmtId="0" fontId="31" fillId="45" borderId="33" xfId="0" applyFont="1" applyFill="1" applyBorder="1" applyAlignment="1">
      <alignment horizontal="center" vertical="center" wrapText="1"/>
    </xf>
    <xf numFmtId="0" fontId="31" fillId="45" borderId="55" xfId="0" applyFont="1" applyFill="1" applyBorder="1" applyAlignment="1">
      <alignment horizontal="center" vertical="center" wrapText="1"/>
    </xf>
    <xf numFmtId="3" fontId="31" fillId="45" borderId="55" xfId="0" applyNumberFormat="1" applyFont="1" applyFill="1" applyBorder="1" applyAlignment="1">
      <alignment horizontal="center" vertical="center" wrapText="1"/>
    </xf>
    <xf numFmtId="0" fontId="31" fillId="45" borderId="54" xfId="0" applyFont="1" applyFill="1" applyBorder="1" applyAlignment="1">
      <alignment horizontal="center" vertical="center" wrapText="1"/>
    </xf>
    <xf numFmtId="3" fontId="31" fillId="45" borderId="33" xfId="0" applyNumberFormat="1" applyFont="1" applyFill="1" applyBorder="1" applyAlignment="1">
      <alignment horizontal="center" vertical="center" wrapText="1"/>
    </xf>
    <xf numFmtId="166" fontId="0" fillId="0" borderId="0" xfId="0" applyNumberFormat="1"/>
    <xf numFmtId="0" fontId="21" fillId="42" borderId="14" xfId="0" applyFont="1" applyFill="1" applyBorder="1" applyAlignment="1">
      <alignment horizontal="left"/>
    </xf>
    <xf numFmtId="0" fontId="28" fillId="42" borderId="0" xfId="0" applyFont="1" applyFill="1" applyAlignment="1">
      <alignment horizontal="center" vertical="center"/>
    </xf>
    <xf numFmtId="2" fontId="21" fillId="42" borderId="14" xfId="0" applyNumberFormat="1" applyFont="1" applyFill="1" applyBorder="1" applyAlignment="1">
      <alignment horizontal="center"/>
    </xf>
    <xf numFmtId="2" fontId="21" fillId="42" borderId="0" xfId="0" applyNumberFormat="1" applyFont="1" applyFill="1" applyAlignment="1">
      <alignment horizontal="center"/>
    </xf>
    <xf numFmtId="167" fontId="21" fillId="42" borderId="0" xfId="0" applyNumberFormat="1" applyFont="1" applyFill="1" applyAlignment="1">
      <alignment horizontal="center"/>
    </xf>
    <xf numFmtId="3" fontId="21" fillId="42" borderId="0" xfId="0" applyNumberFormat="1" applyFont="1" applyFill="1" applyAlignment="1">
      <alignment horizontal="center"/>
    </xf>
    <xf numFmtId="3" fontId="21" fillId="42" borderId="15" xfId="0" applyNumberFormat="1" applyFont="1" applyFill="1" applyBorder="1" applyAlignment="1">
      <alignment horizontal="center"/>
    </xf>
    <xf numFmtId="2" fontId="19" fillId="42" borderId="0" xfId="0" quotePrefix="1" applyNumberFormat="1" applyFont="1" applyFill="1" applyAlignment="1">
      <alignment horizontal="center"/>
    </xf>
    <xf numFmtId="2" fontId="28" fillId="42" borderId="0" xfId="0" applyNumberFormat="1" applyFont="1" applyFill="1" applyAlignment="1">
      <alignment horizontal="center" vertical="center"/>
    </xf>
    <xf numFmtId="3" fontId="22" fillId="42" borderId="0" xfId="7" quotePrefix="1" applyNumberFormat="1" applyFont="1" applyFill="1" applyAlignment="1">
      <alignment horizontal="center" wrapText="1"/>
    </xf>
    <xf numFmtId="0" fontId="21" fillId="42" borderId="16" xfId="0" applyFont="1" applyFill="1" applyBorder="1" applyAlignment="1">
      <alignment horizontal="center"/>
    </xf>
    <xf numFmtId="3" fontId="22" fillId="42" borderId="15" xfId="7" applyNumberFormat="1" applyFont="1" applyFill="1" applyBorder="1" applyAlignment="1">
      <alignment horizontal="center"/>
    </xf>
    <xf numFmtId="3" fontId="28" fillId="42" borderId="0" xfId="0" applyNumberFormat="1" applyFont="1" applyFill="1" applyAlignment="1">
      <alignment horizontal="center" vertical="center"/>
    </xf>
    <xf numFmtId="3" fontId="21" fillId="42" borderId="16" xfId="0" applyNumberFormat="1" applyFont="1" applyFill="1" applyBorder="1" applyAlignment="1">
      <alignment horizontal="center"/>
    </xf>
    <xf numFmtId="3" fontId="19" fillId="42" borderId="0" xfId="0" quotePrefix="1" applyNumberFormat="1" applyFont="1" applyFill="1" applyAlignment="1">
      <alignment horizontal="center"/>
    </xf>
    <xf numFmtId="165" fontId="22" fillId="42" borderId="0" xfId="7" quotePrefix="1" applyNumberFormat="1" applyFont="1" applyFill="1" applyBorder="1" applyAlignment="1">
      <alignment horizontal="center" wrapText="1"/>
    </xf>
    <xf numFmtId="168" fontId="28" fillId="42" borderId="0" xfId="0" applyNumberFormat="1" applyFont="1" applyFill="1" applyAlignment="1">
      <alignment horizontal="center" vertical="center"/>
    </xf>
    <xf numFmtId="3" fontId="22" fillId="42" borderId="0" xfId="7" applyNumberFormat="1" applyFont="1" applyFill="1" applyBorder="1" applyAlignment="1">
      <alignment horizontal="center"/>
    </xf>
    <xf numFmtId="165" fontId="22" fillId="42" borderId="0" xfId="1" applyNumberFormat="1" applyFont="1" applyFill="1" applyBorder="1" applyAlignment="1">
      <alignment horizontal="center"/>
    </xf>
    <xf numFmtId="168" fontId="21" fillId="42" borderId="15" xfId="0" applyNumberFormat="1" applyFont="1" applyFill="1" applyBorder="1" applyAlignment="1">
      <alignment horizontal="center"/>
    </xf>
    <xf numFmtId="3" fontId="22" fillId="42" borderId="0" xfId="7" quotePrefix="1" applyNumberFormat="1" applyFont="1" applyFill="1" applyBorder="1" applyAlignment="1">
      <alignment horizontal="center" wrapText="1"/>
    </xf>
    <xf numFmtId="165" fontId="22" fillId="42" borderId="0" xfId="7" quotePrefix="1" applyNumberFormat="1" applyFont="1" applyFill="1" applyBorder="1" applyAlignment="1">
      <alignment horizontal="center" vertical="center" wrapText="1"/>
    </xf>
    <xf numFmtId="165" fontId="21" fillId="42" borderId="15" xfId="1" applyNumberFormat="1" applyFont="1" applyFill="1" applyBorder="1" applyAlignment="1">
      <alignment horizontal="center"/>
    </xf>
    <xf numFmtId="165" fontId="22" fillId="42" borderId="0" xfId="7" quotePrefix="1" applyNumberFormat="1" applyFont="1" applyFill="1" applyAlignment="1">
      <alignment horizontal="center" wrapText="1"/>
    </xf>
    <xf numFmtId="168" fontId="22" fillId="42" borderId="0" xfId="7" quotePrefix="1" applyNumberFormat="1" applyFont="1" applyFill="1" applyAlignment="1">
      <alignment horizontal="center" vertical="center" wrapText="1"/>
    </xf>
    <xf numFmtId="165" fontId="22" fillId="42" borderId="0" xfId="7" applyNumberFormat="1" applyFont="1" applyFill="1" applyBorder="1" applyAlignment="1">
      <alignment horizontal="center"/>
    </xf>
    <xf numFmtId="164" fontId="22" fillId="42" borderId="31" xfId="7" applyNumberFormat="1" applyFont="1" applyFill="1" applyBorder="1" applyAlignment="1">
      <alignment horizontal="center"/>
    </xf>
    <xf numFmtId="2" fontId="22" fillId="42" borderId="0" xfId="7" applyNumberFormat="1" applyFont="1" applyFill="1" applyBorder="1" applyAlignment="1">
      <alignment horizontal="center"/>
    </xf>
    <xf numFmtId="2" fontId="22" fillId="42" borderId="11" xfId="7" applyNumberFormat="1" applyFont="1" applyFill="1" applyBorder="1" applyAlignment="1">
      <alignment horizontal="center"/>
    </xf>
    <xf numFmtId="0" fontId="21" fillId="42" borderId="0" xfId="0" applyFont="1" applyFill="1" applyAlignment="1">
      <alignment horizontal="center"/>
    </xf>
    <xf numFmtId="165" fontId="22" fillId="42" borderId="15" xfId="1" applyNumberFormat="1" applyFont="1" applyFill="1" applyBorder="1" applyAlignment="1">
      <alignment horizontal="center"/>
    </xf>
    <xf numFmtId="0" fontId="20" fillId="0" borderId="30" xfId="0" applyFont="1" applyBorder="1" applyAlignment="1">
      <alignment horizontal="center" vertical="center" wrapText="1"/>
    </xf>
    <xf numFmtId="0" fontId="22" fillId="38" borderId="15" xfId="7" applyFont="1" applyFill="1" applyBorder="1" applyAlignment="1">
      <alignment horizontal="center"/>
    </xf>
    <xf numFmtId="0" fontId="21" fillId="34" borderId="15" xfId="0" applyFont="1" applyFill="1" applyBorder="1" applyAlignment="1">
      <alignment horizontal="center"/>
    </xf>
    <xf numFmtId="0" fontId="21" fillId="35" borderId="15" xfId="0" applyFont="1" applyFill="1" applyBorder="1" applyAlignment="1">
      <alignment horizontal="center"/>
    </xf>
    <xf numFmtId="0" fontId="21" fillId="42" borderId="15" xfId="0" applyFont="1" applyFill="1" applyBorder="1" applyAlignment="1">
      <alignment horizontal="center"/>
    </xf>
    <xf numFmtId="0" fontId="21" fillId="36" borderId="15" xfId="0" applyFont="1" applyFill="1" applyBorder="1" applyAlignment="1">
      <alignment horizontal="center"/>
    </xf>
    <xf numFmtId="0" fontId="21" fillId="39" borderId="15" xfId="0" applyFont="1" applyFill="1" applyBorder="1" applyAlignment="1">
      <alignment horizontal="center"/>
    </xf>
    <xf numFmtId="3" fontId="20" fillId="41" borderId="88" xfId="0" applyNumberFormat="1" applyFont="1" applyFill="1" applyBorder="1" applyAlignment="1">
      <alignment horizontal="center" vertical="center" wrapText="1"/>
    </xf>
    <xf numFmtId="0" fontId="22" fillId="38" borderId="89" xfId="7" applyFont="1" applyFill="1" applyBorder="1" applyAlignment="1">
      <alignment horizontal="center"/>
    </xf>
    <xf numFmtId="0" fontId="21" fillId="34" borderId="89" xfId="0" applyFont="1" applyFill="1" applyBorder="1" applyAlignment="1">
      <alignment horizontal="center"/>
    </xf>
    <xf numFmtId="0" fontId="21" fillId="35" borderId="89" xfId="0" applyFont="1" applyFill="1" applyBorder="1" applyAlignment="1">
      <alignment horizontal="center"/>
    </xf>
    <xf numFmtId="0" fontId="21" fillId="42" borderId="89" xfId="0" applyFont="1" applyFill="1" applyBorder="1" applyAlignment="1">
      <alignment horizontal="center"/>
    </xf>
    <xf numFmtId="0" fontId="21" fillId="36" borderId="89" xfId="0" applyFont="1" applyFill="1" applyBorder="1" applyAlignment="1">
      <alignment horizontal="center"/>
    </xf>
    <xf numFmtId="0" fontId="21" fillId="39" borderId="89" xfId="0" applyFont="1" applyFill="1" applyBorder="1" applyAlignment="1">
      <alignment horizontal="center"/>
    </xf>
    <xf numFmtId="0" fontId="21" fillId="0" borderId="0" xfId="0" applyFont="1" applyAlignment="1">
      <alignment horizontal="left"/>
    </xf>
    <xf numFmtId="164" fontId="21" fillId="0" borderId="0" xfId="0" applyNumberFormat="1" applyFont="1" applyAlignment="1">
      <alignment horizontal="center"/>
    </xf>
    <xf numFmtId="164" fontId="22" fillId="0" borderId="0" xfId="7" applyNumberFormat="1" applyFont="1" applyFill="1" applyBorder="1" applyAlignment="1">
      <alignment horizontal="center"/>
    </xf>
    <xf numFmtId="2" fontId="22" fillId="0" borderId="0" xfId="1" applyNumberFormat="1" applyFont="1" applyFill="1" applyBorder="1" applyAlignment="1">
      <alignment horizontal="center"/>
    </xf>
    <xf numFmtId="10" fontId="21" fillId="0" borderId="0" xfId="0" applyNumberFormat="1" applyFont="1" applyAlignment="1">
      <alignment horizontal="center"/>
    </xf>
    <xf numFmtId="165" fontId="16" fillId="0" borderId="36" xfId="0" applyNumberFormat="1" applyFont="1" applyBorder="1" applyAlignment="1">
      <alignment horizontal="center"/>
    </xf>
    <xf numFmtId="165" fontId="16" fillId="0" borderId="54" xfId="1" applyNumberFormat="1" applyFont="1" applyBorder="1" applyAlignment="1">
      <alignment horizontal="center"/>
    </xf>
    <xf numFmtId="3" fontId="16" fillId="0" borderId="54" xfId="1" applyNumberFormat="1" applyFont="1" applyBorder="1" applyAlignment="1">
      <alignment horizontal="center"/>
    </xf>
    <xf numFmtId="165" fontId="16" fillId="0" borderId="35" xfId="1" applyNumberFormat="1" applyFont="1" applyBorder="1" applyAlignment="1">
      <alignment horizontal="center"/>
    </xf>
    <xf numFmtId="166" fontId="16" fillId="0" borderId="34" xfId="0" applyNumberFormat="1" applyFont="1" applyBorder="1" applyAlignment="1">
      <alignment horizontal="center"/>
    </xf>
    <xf numFmtId="166" fontId="16" fillId="0" borderId="73" xfId="0" applyNumberFormat="1" applyFont="1" applyBorder="1" applyAlignment="1">
      <alignment horizontal="center"/>
    </xf>
    <xf numFmtId="0" fontId="16" fillId="0" borderId="54" xfId="0" applyFont="1" applyBorder="1" applyAlignment="1">
      <alignment horizontal="center"/>
    </xf>
    <xf numFmtId="3" fontId="16" fillId="0" borderId="34" xfId="0" applyNumberFormat="1" applyFont="1" applyBorder="1" applyAlignment="1">
      <alignment horizontal="center"/>
    </xf>
    <xf numFmtId="166" fontId="16" fillId="0" borderId="34" xfId="45" applyNumberFormat="1" applyFont="1" applyBorder="1" applyAlignment="1">
      <alignment horizontal="center"/>
    </xf>
    <xf numFmtId="166" fontId="40" fillId="0" borderId="33" xfId="45" applyNumberFormat="1" applyFont="1" applyBorder="1" applyAlignment="1">
      <alignment horizontal="center"/>
    </xf>
    <xf numFmtId="166" fontId="40" fillId="0" borderId="34" xfId="45" applyNumberFormat="1" applyFont="1" applyBorder="1" applyAlignment="1">
      <alignment horizontal="center"/>
    </xf>
    <xf numFmtId="0" fontId="16" fillId="0" borderId="70" xfId="0" applyFont="1" applyBorder="1" applyAlignment="1">
      <alignment horizontal="center"/>
    </xf>
    <xf numFmtId="166" fontId="16" fillId="0" borderId="34" xfId="47" applyNumberFormat="1" applyFont="1" applyBorder="1" applyAlignment="1">
      <alignment horizontal="center"/>
    </xf>
    <xf numFmtId="10" fontId="0" fillId="0" borderId="35" xfId="0" applyNumberFormat="1" applyBorder="1" applyAlignment="1">
      <alignment horizontal="center"/>
    </xf>
    <xf numFmtId="0" fontId="16" fillId="0" borderId="33" xfId="0" applyFont="1" applyBorder="1"/>
    <xf numFmtId="165" fontId="0" fillId="39" borderId="56" xfId="1" applyNumberFormat="1" applyFont="1" applyFill="1" applyBorder="1" applyAlignment="1">
      <alignment horizontal="center"/>
    </xf>
    <xf numFmtId="165" fontId="0" fillId="39" borderId="79" xfId="1" applyNumberFormat="1" applyFont="1" applyFill="1" applyBorder="1" applyAlignment="1">
      <alignment horizontal="center"/>
    </xf>
    <xf numFmtId="3" fontId="0" fillId="39" borderId="79" xfId="1" applyNumberFormat="1" applyFont="1" applyFill="1" applyBorder="1" applyAlignment="1">
      <alignment horizontal="center"/>
    </xf>
    <xf numFmtId="165" fontId="0" fillId="39" borderId="59" xfId="1" applyNumberFormat="1" applyFont="1" applyFill="1" applyBorder="1" applyAlignment="1">
      <alignment horizontal="center"/>
    </xf>
    <xf numFmtId="166" fontId="0" fillId="39" borderId="58" xfId="0" applyNumberFormat="1" applyFill="1" applyBorder="1" applyAlignment="1">
      <alignment horizontal="center"/>
    </xf>
    <xf numFmtId="166" fontId="0" fillId="39" borderId="75" xfId="0" applyNumberFormat="1" applyFill="1" applyBorder="1" applyAlignment="1">
      <alignment horizontal="center"/>
    </xf>
    <xf numFmtId="3" fontId="0" fillId="39" borderId="58" xfId="1" applyNumberFormat="1" applyFont="1" applyFill="1" applyBorder="1" applyAlignment="1">
      <alignment horizontal="center"/>
    </xf>
    <xf numFmtId="3" fontId="0" fillId="39" borderId="87" xfId="1" applyNumberFormat="1" applyFont="1" applyFill="1" applyBorder="1" applyAlignment="1">
      <alignment horizontal="center"/>
    </xf>
    <xf numFmtId="165" fontId="0" fillId="39" borderId="13" xfId="0" applyNumberFormat="1" applyFill="1" applyBorder="1" applyAlignment="1">
      <alignment horizontal="center"/>
    </xf>
    <xf numFmtId="0" fontId="0" fillId="39" borderId="56" xfId="0" applyFill="1" applyBorder="1" applyAlignment="1">
      <alignment horizontal="center"/>
    </xf>
    <xf numFmtId="165" fontId="0" fillId="39" borderId="72" xfId="1" applyNumberFormat="1" applyFont="1" applyFill="1" applyBorder="1" applyAlignment="1">
      <alignment horizontal="center"/>
    </xf>
    <xf numFmtId="166" fontId="0" fillId="39" borderId="58" xfId="47" applyNumberFormat="1" applyFont="1" applyFill="1" applyBorder="1" applyAlignment="1">
      <alignment horizontal="center"/>
    </xf>
    <xf numFmtId="165" fontId="0" fillId="39" borderId="59" xfId="0" applyNumberFormat="1" applyFill="1" applyBorder="1" applyAlignment="1">
      <alignment horizontal="center"/>
    </xf>
    <xf numFmtId="0" fontId="0" fillId="39" borderId="57" xfId="0" applyFill="1" applyBorder="1"/>
    <xf numFmtId="3" fontId="0" fillId="0" borderId="46" xfId="0" applyNumberFormat="1" applyBorder="1" applyAlignment="1">
      <alignment horizontal="center"/>
    </xf>
    <xf numFmtId="165" fontId="0" fillId="0" borderId="46" xfId="1" applyNumberFormat="1" applyFont="1" applyBorder="1" applyAlignment="1">
      <alignment horizontal="center"/>
    </xf>
    <xf numFmtId="165" fontId="0" fillId="0" borderId="78" xfId="1" applyNumberFormat="1" applyFont="1" applyBorder="1" applyAlignment="1">
      <alignment horizontal="center"/>
    </xf>
    <xf numFmtId="3" fontId="0" fillId="0" borderId="78" xfId="1" applyNumberFormat="1" applyFont="1" applyBorder="1" applyAlignment="1">
      <alignment horizontal="center"/>
    </xf>
    <xf numFmtId="165" fontId="0" fillId="0" borderId="23" xfId="1" applyNumberFormat="1" applyFont="1" applyBorder="1" applyAlignment="1">
      <alignment horizontal="center"/>
    </xf>
    <xf numFmtId="166" fontId="0" fillId="0" borderId="62" xfId="0" applyNumberFormat="1" applyBorder="1" applyAlignment="1">
      <alignment horizontal="center"/>
    </xf>
    <xf numFmtId="3" fontId="0" fillId="0" borderId="45" xfId="1" applyNumberFormat="1" applyFont="1" applyBorder="1" applyAlignment="1">
      <alignment horizontal="center"/>
    </xf>
    <xf numFmtId="3" fontId="0" fillId="0" borderId="61" xfId="1" applyNumberFormat="1" applyFont="1" applyBorder="1" applyAlignment="1">
      <alignment horizontal="center"/>
    </xf>
    <xf numFmtId="165" fontId="41" fillId="0" borderId="95" xfId="0" applyNumberFormat="1" applyFont="1" applyBorder="1" applyAlignment="1">
      <alignment horizontal="center"/>
    </xf>
    <xf numFmtId="165" fontId="0" fillId="0" borderId="60" xfId="1" applyNumberFormat="1" applyFont="1" applyBorder="1" applyAlignment="1">
      <alignment horizontal="center"/>
    </xf>
    <xf numFmtId="166" fontId="0" fillId="0" borderId="45" xfId="47" applyNumberFormat="1" applyFont="1" applyBorder="1" applyAlignment="1">
      <alignment horizontal="center"/>
    </xf>
    <xf numFmtId="165" fontId="0" fillId="0" borderId="23" xfId="0" applyNumberFormat="1" applyBorder="1" applyAlignment="1">
      <alignment horizontal="center"/>
    </xf>
    <xf numFmtId="0" fontId="0" fillId="0" borderId="22" xfId="0" applyBorder="1"/>
    <xf numFmtId="3" fontId="0" fillId="35" borderId="44" xfId="0" applyNumberFormat="1" applyFill="1" applyBorder="1" applyAlignment="1">
      <alignment horizontal="center"/>
    </xf>
    <xf numFmtId="165" fontId="0" fillId="35" borderId="44" xfId="1" applyNumberFormat="1" applyFont="1" applyFill="1" applyBorder="1" applyAlignment="1">
      <alignment horizontal="center"/>
    </xf>
    <xf numFmtId="165" fontId="0" fillId="35" borderId="77" xfId="1" applyNumberFormat="1" applyFont="1" applyFill="1" applyBorder="1" applyAlignment="1">
      <alignment horizontal="center"/>
    </xf>
    <xf numFmtId="3" fontId="0" fillId="35" borderId="77" xfId="1" applyNumberFormat="1" applyFont="1" applyFill="1" applyBorder="1" applyAlignment="1">
      <alignment horizontal="center"/>
    </xf>
    <xf numFmtId="165" fontId="0" fillId="35" borderId="43" xfId="1" applyNumberFormat="1" applyFont="1" applyFill="1" applyBorder="1" applyAlignment="1">
      <alignment horizontal="center"/>
    </xf>
    <xf numFmtId="166" fontId="0" fillId="35" borderId="74" xfId="0" applyNumberFormat="1" applyFill="1" applyBorder="1" applyAlignment="1">
      <alignment horizontal="center"/>
    </xf>
    <xf numFmtId="3" fontId="0" fillId="35" borderId="42" xfId="1" applyNumberFormat="1" applyFont="1" applyFill="1" applyBorder="1" applyAlignment="1">
      <alignment horizontal="center"/>
    </xf>
    <xf numFmtId="3" fontId="0" fillId="35" borderId="85" xfId="1" applyNumberFormat="1" applyFont="1" applyFill="1" applyBorder="1" applyAlignment="1">
      <alignment horizontal="center"/>
    </xf>
    <xf numFmtId="165" fontId="41" fillId="48" borderId="94" xfId="0" applyNumberFormat="1" applyFont="1" applyFill="1" applyBorder="1" applyAlignment="1">
      <alignment horizontal="center"/>
    </xf>
    <xf numFmtId="165" fontId="0" fillId="35" borderId="71" xfId="1" applyNumberFormat="1" applyFont="1" applyFill="1" applyBorder="1" applyAlignment="1">
      <alignment horizontal="center"/>
    </xf>
    <xf numFmtId="166" fontId="0" fillId="35" borderId="42" xfId="47" applyNumberFormat="1" applyFont="1" applyFill="1" applyBorder="1" applyAlignment="1">
      <alignment horizontal="center"/>
    </xf>
    <xf numFmtId="165" fontId="0" fillId="35" borderId="43" xfId="0" applyNumberFormat="1" applyFill="1" applyBorder="1" applyAlignment="1">
      <alignment horizontal="center"/>
    </xf>
    <xf numFmtId="0" fontId="0" fillId="35" borderId="41" xfId="0" applyFill="1" applyBorder="1"/>
    <xf numFmtId="3" fontId="0" fillId="36" borderId="44" xfId="0" applyNumberFormat="1" applyFill="1" applyBorder="1" applyAlignment="1">
      <alignment horizontal="center"/>
    </xf>
    <xf numFmtId="165" fontId="0" fillId="36" borderId="44" xfId="1" applyNumberFormat="1" applyFont="1" applyFill="1" applyBorder="1" applyAlignment="1">
      <alignment horizontal="center"/>
    </xf>
    <xf numFmtId="165" fontId="0" fillId="36" borderId="77" xfId="1" applyNumberFormat="1" applyFont="1" applyFill="1" applyBorder="1" applyAlignment="1">
      <alignment horizontal="center"/>
    </xf>
    <xf numFmtId="3" fontId="0" fillId="36" borderId="77" xfId="1" applyNumberFormat="1" applyFont="1" applyFill="1" applyBorder="1" applyAlignment="1">
      <alignment horizontal="center"/>
    </xf>
    <xf numFmtId="165" fontId="0" fillId="36" borderId="43" xfId="1" applyNumberFormat="1" applyFont="1" applyFill="1" applyBorder="1" applyAlignment="1">
      <alignment horizontal="center"/>
    </xf>
    <xf numFmtId="166" fontId="0" fillId="36" borderId="74" xfId="0" applyNumberFormat="1" applyFill="1" applyBorder="1" applyAlignment="1">
      <alignment horizontal="center"/>
    </xf>
    <xf numFmtId="3" fontId="0" fillId="36" borderId="42" xfId="1" applyNumberFormat="1" applyFont="1" applyFill="1" applyBorder="1" applyAlignment="1">
      <alignment horizontal="center"/>
    </xf>
    <xf numFmtId="3" fontId="0" fillId="36" borderId="85" xfId="1" applyNumberFormat="1" applyFont="1" applyFill="1" applyBorder="1" applyAlignment="1">
      <alignment horizontal="center"/>
    </xf>
    <xf numFmtId="165" fontId="41" fillId="47" borderId="94" xfId="0" applyNumberFormat="1" applyFont="1" applyFill="1" applyBorder="1" applyAlignment="1">
      <alignment horizontal="center"/>
    </xf>
    <xf numFmtId="165" fontId="0" fillId="36" borderId="71" xfId="1" applyNumberFormat="1" applyFont="1" applyFill="1" applyBorder="1" applyAlignment="1">
      <alignment horizontal="center"/>
    </xf>
    <xf numFmtId="166" fontId="0" fillId="36" borderId="42" xfId="47" applyNumberFormat="1" applyFont="1" applyFill="1" applyBorder="1" applyAlignment="1">
      <alignment horizontal="center"/>
    </xf>
    <xf numFmtId="165" fontId="0" fillId="36" borderId="43" xfId="0" applyNumberFormat="1" applyFill="1" applyBorder="1" applyAlignment="1">
      <alignment horizontal="center"/>
    </xf>
    <xf numFmtId="0" fontId="0" fillId="36" borderId="41" xfId="0" applyFill="1" applyBorder="1"/>
    <xf numFmtId="3" fontId="0" fillId="34" borderId="84" xfId="0" applyNumberFormat="1" applyFill="1" applyBorder="1" applyAlignment="1">
      <alignment horizontal="center"/>
    </xf>
    <xf numFmtId="165" fontId="0" fillId="34" borderId="40" xfId="1" applyNumberFormat="1" applyFont="1" applyFill="1" applyBorder="1" applyAlignment="1">
      <alignment horizontal="center"/>
    </xf>
    <xf numFmtId="165" fontId="0" fillId="34" borderId="76" xfId="1" applyNumberFormat="1" applyFont="1" applyFill="1" applyBorder="1" applyAlignment="1">
      <alignment horizontal="center"/>
    </xf>
    <xf numFmtId="3" fontId="0" fillId="34" borderId="76" xfId="1" applyNumberFormat="1" applyFont="1" applyFill="1" applyBorder="1" applyAlignment="1">
      <alignment horizontal="center"/>
    </xf>
    <xf numFmtId="165" fontId="0" fillId="34" borderId="39" xfId="1" applyNumberFormat="1" applyFont="1" applyFill="1" applyBorder="1" applyAlignment="1">
      <alignment horizontal="center"/>
    </xf>
    <xf numFmtId="166" fontId="0" fillId="34" borderId="65" xfId="0" applyNumberFormat="1" applyFill="1" applyBorder="1" applyAlignment="1">
      <alignment horizontal="center"/>
    </xf>
    <xf numFmtId="3" fontId="0" fillId="34" borderId="38" xfId="1" applyNumberFormat="1" applyFont="1" applyFill="1" applyBorder="1" applyAlignment="1">
      <alignment horizontal="center"/>
    </xf>
    <xf numFmtId="3" fontId="0" fillId="34" borderId="64" xfId="1" applyNumberFormat="1" applyFont="1" applyFill="1" applyBorder="1" applyAlignment="1">
      <alignment horizontal="center"/>
    </xf>
    <xf numFmtId="165" fontId="41" fillId="46" borderId="93" xfId="0" applyNumberFormat="1" applyFont="1" applyFill="1" applyBorder="1" applyAlignment="1">
      <alignment horizontal="center"/>
    </xf>
    <xf numFmtId="165" fontId="0" fillId="34" borderId="63" xfId="1" applyNumberFormat="1" applyFont="1" applyFill="1" applyBorder="1" applyAlignment="1">
      <alignment horizontal="center"/>
    </xf>
    <xf numFmtId="166" fontId="0" fillId="34" borderId="38" xfId="47" applyNumberFormat="1" applyFont="1" applyFill="1" applyBorder="1" applyAlignment="1">
      <alignment horizontal="center"/>
    </xf>
    <xf numFmtId="165" fontId="0" fillId="34" borderId="39" xfId="0" applyNumberFormat="1" applyFill="1" applyBorder="1" applyAlignment="1">
      <alignment horizontal="center"/>
    </xf>
    <xf numFmtId="0" fontId="0" fillId="34" borderId="37" xfId="0" applyFill="1" applyBorder="1"/>
    <xf numFmtId="0" fontId="16" fillId="0" borderId="36" xfId="0" applyFont="1" applyBorder="1" applyAlignment="1">
      <alignment horizontal="center" vertical="center" wrapText="1"/>
    </xf>
    <xf numFmtId="0" fontId="42" fillId="42" borderId="82" xfId="0" applyFont="1" applyFill="1" applyBorder="1" applyAlignment="1">
      <alignment horizontal="center" vertical="center" wrapText="1"/>
    </xf>
    <xf numFmtId="0" fontId="42" fillId="42" borderId="81" xfId="0" applyFont="1" applyFill="1" applyBorder="1" applyAlignment="1">
      <alignment horizontal="center" vertical="center" wrapText="1"/>
    </xf>
    <xf numFmtId="0" fontId="42" fillId="42" borderId="80" xfId="0" applyFont="1" applyFill="1" applyBorder="1" applyAlignment="1">
      <alignment horizontal="center" vertical="center" wrapText="1"/>
    </xf>
    <xf numFmtId="0" fontId="16" fillId="0" borderId="35"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73" xfId="0" applyFont="1" applyBorder="1" applyAlignment="1">
      <alignment horizontal="center" vertical="center" wrapText="1"/>
    </xf>
    <xf numFmtId="0" fontId="42" fillId="0" borderId="92" xfId="0" applyFont="1" applyBorder="1" applyAlignment="1">
      <alignment horizontal="center" vertical="center" wrapText="1"/>
    </xf>
    <xf numFmtId="0" fontId="16" fillId="0" borderId="70" xfId="0" applyFont="1" applyBorder="1" applyAlignment="1">
      <alignment horizontal="center" vertical="center" wrapText="1"/>
    </xf>
    <xf numFmtId="0" fontId="43" fillId="0" borderId="33" xfId="0" applyFont="1" applyBorder="1" applyAlignment="1">
      <alignment vertical="center" wrapText="1"/>
    </xf>
    <xf numFmtId="165" fontId="16" fillId="33" borderId="54" xfId="0" applyNumberFormat="1" applyFont="1" applyFill="1" applyBorder="1" applyAlignment="1">
      <alignment horizontal="center"/>
    </xf>
    <xf numFmtId="165" fontId="16" fillId="33" borderId="55" xfId="1" applyNumberFormat="1" applyFont="1" applyFill="1" applyBorder="1" applyAlignment="1">
      <alignment horizontal="center"/>
    </xf>
    <xf numFmtId="166" fontId="16" fillId="33" borderId="55" xfId="0" applyNumberFormat="1" applyFont="1" applyFill="1" applyBorder="1" applyAlignment="1">
      <alignment horizontal="center"/>
    </xf>
    <xf numFmtId="0" fontId="16" fillId="33" borderId="54" xfId="0" applyFont="1" applyFill="1" applyBorder="1" applyAlignment="1">
      <alignment horizontal="center"/>
    </xf>
    <xf numFmtId="0" fontId="16" fillId="33" borderId="34" xfId="0" applyFont="1" applyFill="1" applyBorder="1" applyAlignment="1">
      <alignment horizontal="center"/>
    </xf>
    <xf numFmtId="166" fontId="16" fillId="33" borderId="55" xfId="47" applyNumberFormat="1" applyFont="1" applyFill="1" applyBorder="1" applyAlignment="1">
      <alignment horizontal="center"/>
    </xf>
    <xf numFmtId="0" fontId="16" fillId="33" borderId="55" xfId="0" applyFont="1" applyFill="1" applyBorder="1" applyAlignment="1">
      <alignment horizontal="center"/>
    </xf>
    <xf numFmtId="0" fontId="16" fillId="33" borderId="55" xfId="0" applyFont="1" applyFill="1" applyBorder="1"/>
    <xf numFmtId="10" fontId="0" fillId="33" borderId="55" xfId="0" applyNumberFormat="1" applyFill="1" applyBorder="1" applyAlignment="1">
      <alignment horizontal="center"/>
    </xf>
    <xf numFmtId="0" fontId="16" fillId="33" borderId="33" xfId="0" applyFont="1" applyFill="1" applyBorder="1"/>
    <xf numFmtId="166" fontId="40" fillId="0" borderId="36" xfId="45" applyNumberFormat="1" applyFont="1" applyBorder="1" applyAlignment="1">
      <alignment horizontal="center"/>
    </xf>
    <xf numFmtId="165" fontId="0" fillId="39" borderId="86" xfId="0" applyNumberFormat="1" applyFill="1" applyBorder="1" applyAlignment="1">
      <alignment horizontal="center"/>
    </xf>
    <xf numFmtId="165" fontId="0" fillId="0" borderId="44" xfId="0" applyNumberFormat="1" applyBorder="1" applyAlignment="1">
      <alignment horizontal="center"/>
    </xf>
    <xf numFmtId="166" fontId="0" fillId="35" borderId="42" xfId="0" applyNumberFormat="1" applyFill="1" applyBorder="1" applyAlignment="1">
      <alignment horizontal="center"/>
    </xf>
    <xf numFmtId="165" fontId="0" fillId="35" borderId="44" xfId="0" applyNumberFormat="1" applyFill="1" applyBorder="1" applyAlignment="1">
      <alignment horizontal="center"/>
    </xf>
    <xf numFmtId="3" fontId="0" fillId="36" borderId="83" xfId="0" applyNumberFormat="1" applyFill="1" applyBorder="1" applyAlignment="1">
      <alignment horizontal="center"/>
    </xf>
    <xf numFmtId="165" fontId="0" fillId="36" borderId="44" xfId="0" applyNumberFormat="1" applyFill="1" applyBorder="1" applyAlignment="1">
      <alignment horizontal="center"/>
    </xf>
    <xf numFmtId="9" fontId="0" fillId="34" borderId="38" xfId="1" applyFont="1" applyFill="1" applyBorder="1" applyAlignment="1">
      <alignment horizontal="center"/>
    </xf>
    <xf numFmtId="166" fontId="0" fillId="34" borderId="38" xfId="45" applyNumberFormat="1" applyFont="1" applyFill="1" applyBorder="1" applyAlignment="1">
      <alignment horizontal="center"/>
    </xf>
    <xf numFmtId="165" fontId="0" fillId="34" borderId="84" xfId="0" applyNumberFormat="1" applyFill="1" applyBorder="1" applyAlignment="1">
      <alignment horizontal="center"/>
    </xf>
    <xf numFmtId="0" fontId="42" fillId="0" borderId="91" xfId="0" applyFont="1" applyBorder="1" applyAlignment="1">
      <alignment horizontal="center" vertical="center" wrapText="1"/>
    </xf>
    <xf numFmtId="165" fontId="0" fillId="39" borderId="46" xfId="1" applyNumberFormat="1" applyFont="1" applyFill="1" applyBorder="1" applyAlignment="1">
      <alignment horizontal="center"/>
    </xf>
    <xf numFmtId="165" fontId="0" fillId="39" borderId="76" xfId="1" applyNumberFormat="1" applyFont="1" applyFill="1" applyBorder="1" applyAlignment="1">
      <alignment horizontal="center"/>
    </xf>
    <xf numFmtId="3" fontId="0" fillId="39" borderId="77" xfId="1" applyNumberFormat="1" applyFont="1" applyFill="1" applyBorder="1" applyAlignment="1">
      <alignment horizontal="center"/>
    </xf>
    <xf numFmtId="165" fontId="0" fillId="39" borderId="23" xfId="1" applyNumberFormat="1" applyFont="1" applyFill="1" applyBorder="1" applyAlignment="1">
      <alignment horizontal="center"/>
    </xf>
    <xf numFmtId="166" fontId="0" fillId="39" borderId="62" xfId="0" applyNumberFormat="1" applyFill="1" applyBorder="1" applyAlignment="1">
      <alignment horizontal="center"/>
    </xf>
    <xf numFmtId="3" fontId="0" fillId="39" borderId="45" xfId="1" applyNumberFormat="1" applyFont="1" applyFill="1" applyBorder="1" applyAlignment="1">
      <alignment horizontal="center"/>
    </xf>
    <xf numFmtId="0" fontId="0" fillId="39" borderId="86" xfId="0" applyFill="1" applyBorder="1" applyAlignment="1">
      <alignment horizontal="center"/>
    </xf>
    <xf numFmtId="165" fontId="0" fillId="39" borderId="60" xfId="1" applyNumberFormat="1" applyFont="1" applyFill="1" applyBorder="1" applyAlignment="1">
      <alignment horizontal="center"/>
    </xf>
    <xf numFmtId="166" fontId="0" fillId="39" borderId="45" xfId="47" applyNumberFormat="1" applyFont="1" applyFill="1" applyBorder="1" applyAlignment="1">
      <alignment horizontal="center"/>
    </xf>
    <xf numFmtId="165" fontId="0" fillId="39" borderId="23" xfId="0" applyNumberFormat="1" applyFill="1" applyBorder="1" applyAlignment="1">
      <alignment horizontal="center"/>
    </xf>
    <xf numFmtId="0" fontId="0" fillId="39" borderId="22" xfId="0" applyFill="1" applyBorder="1"/>
    <xf numFmtId="9" fontId="0" fillId="0" borderId="45" xfId="1" applyFont="1" applyBorder="1" applyAlignment="1">
      <alignment horizontal="center"/>
    </xf>
    <xf numFmtId="165" fontId="0" fillId="0" borderId="76" xfId="1" applyNumberFormat="1" applyFont="1" applyFill="1" applyBorder="1" applyAlignment="1">
      <alignment horizontal="center"/>
    </xf>
    <xf numFmtId="3" fontId="0" fillId="0" borderId="77" xfId="1" applyNumberFormat="1" applyFont="1" applyFill="1" applyBorder="1" applyAlignment="1">
      <alignment horizontal="center"/>
    </xf>
    <xf numFmtId="166" fontId="0" fillId="0" borderId="45" xfId="45" applyNumberFormat="1" applyFont="1" applyBorder="1" applyAlignment="1">
      <alignment horizontal="center"/>
    </xf>
    <xf numFmtId="3" fontId="0" fillId="0" borderId="16" xfId="0" applyNumberFormat="1" applyBorder="1" applyAlignment="1">
      <alignment horizontal="center"/>
    </xf>
    <xf numFmtId="165" fontId="0" fillId="42" borderId="43" xfId="1" applyNumberFormat="1" applyFont="1" applyFill="1" applyBorder="1" applyAlignment="1">
      <alignment horizontal="center"/>
    </xf>
    <xf numFmtId="3" fontId="0" fillId="0" borderId="56" xfId="0" applyNumberFormat="1" applyBorder="1" applyAlignment="1">
      <alignment horizontal="center"/>
    </xf>
    <xf numFmtId="165" fontId="0" fillId="35" borderId="76" xfId="1" applyNumberFormat="1" applyFont="1" applyFill="1" applyBorder="1" applyAlignment="1">
      <alignment horizontal="center"/>
    </xf>
    <xf numFmtId="165" fontId="0" fillId="36" borderId="76" xfId="1" applyNumberFormat="1" applyFont="1" applyFill="1" applyBorder="1" applyAlignment="1">
      <alignment horizontal="center"/>
    </xf>
    <xf numFmtId="166" fontId="0" fillId="36" borderId="42" xfId="45" applyNumberFormat="1" applyFont="1" applyFill="1" applyBorder="1" applyAlignment="1">
      <alignment horizontal="center"/>
    </xf>
    <xf numFmtId="165" fontId="0" fillId="34" borderId="38" xfId="1" applyNumberFormat="1" applyFont="1" applyFill="1" applyBorder="1" applyAlignment="1">
      <alignment horizontal="center"/>
    </xf>
    <xf numFmtId="165" fontId="0" fillId="34" borderId="44" xfId="0" applyNumberFormat="1" applyFill="1" applyBorder="1" applyAlignment="1">
      <alignment horizontal="center"/>
    </xf>
    <xf numFmtId="0" fontId="42" fillId="42" borderId="54" xfId="0" applyFont="1" applyFill="1" applyBorder="1" applyAlignment="1">
      <alignment horizontal="center" vertical="center" wrapText="1"/>
    </xf>
    <xf numFmtId="0" fontId="42" fillId="42" borderId="34" xfId="0" applyFont="1" applyFill="1" applyBorder="1" applyAlignment="1">
      <alignment horizontal="center" vertical="center" wrapText="1"/>
    </xf>
    <xf numFmtId="0" fontId="42" fillId="0" borderId="90" xfId="0" applyFont="1" applyBorder="1" applyAlignment="1">
      <alignment horizontal="center" vertical="center" wrapText="1"/>
    </xf>
    <xf numFmtId="0" fontId="16" fillId="40" borderId="54" xfId="0" applyFont="1" applyFill="1" applyBorder="1" applyAlignment="1">
      <alignment horizontal="center" vertical="center"/>
    </xf>
    <xf numFmtId="0" fontId="36" fillId="0" borderId="0" xfId="46" applyFont="1"/>
    <xf numFmtId="0" fontId="29" fillId="0" borderId="0" xfId="46"/>
    <xf numFmtId="0" fontId="35" fillId="0" borderId="0" xfId="46" applyFont="1"/>
    <xf numFmtId="0" fontId="34" fillId="0" borderId="0" xfId="46" applyFont="1"/>
    <xf numFmtId="0" fontId="38" fillId="0" borderId="0" xfId="46" applyFont="1"/>
    <xf numFmtId="0" fontId="39" fillId="0" borderId="0" xfId="46" applyFont="1"/>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0" fillId="39" borderId="60" xfId="0" applyFill="1" applyBorder="1" applyAlignment="1">
      <alignment horizontal="left" vertical="center" wrapText="1"/>
    </xf>
    <xf numFmtId="0" fontId="0" fillId="39" borderId="61" xfId="0" applyFill="1" applyBorder="1" applyAlignment="1">
      <alignment horizontal="left" vertical="center" wrapText="1"/>
    </xf>
    <xf numFmtId="0" fontId="0" fillId="39" borderId="62" xfId="0" applyFill="1" applyBorder="1" applyAlignment="1">
      <alignment horizontal="left" vertical="center" wrapText="1"/>
    </xf>
    <xf numFmtId="0" fontId="0" fillId="39" borderId="10" xfId="0" applyFill="1" applyBorder="1" applyAlignment="1">
      <alignment horizontal="left" vertical="center" wrapText="1"/>
    </xf>
    <xf numFmtId="0" fontId="0" fillId="39" borderId="0" xfId="0" applyFill="1" applyAlignment="1">
      <alignment horizontal="left" vertical="center" wrapText="1"/>
    </xf>
    <xf numFmtId="0" fontId="0" fillId="39" borderId="11" xfId="0" applyFill="1" applyBorder="1" applyAlignment="1">
      <alignment horizontal="left" vertical="center" wrapText="1"/>
    </xf>
    <xf numFmtId="0" fontId="0" fillId="39" borderId="63" xfId="0" applyFill="1" applyBorder="1" applyAlignment="1">
      <alignment horizontal="left" vertical="center" wrapText="1"/>
    </xf>
    <xf numFmtId="0" fontId="0" fillId="39" borderId="64" xfId="0" applyFill="1" applyBorder="1" applyAlignment="1">
      <alignment horizontal="left" vertical="center" wrapText="1"/>
    </xf>
    <xf numFmtId="0" fontId="0" fillId="39" borderId="65" xfId="0" applyFill="1" applyBorder="1" applyAlignment="1">
      <alignment horizontal="left" vertical="center" wrapText="1"/>
    </xf>
    <xf numFmtId="0" fontId="16" fillId="40" borderId="33" xfId="0" applyFont="1" applyFill="1" applyBorder="1" applyAlignment="1">
      <alignment horizontal="center" vertical="center" wrapText="1"/>
    </xf>
    <xf numFmtId="0" fontId="16" fillId="40" borderId="55" xfId="0" applyFont="1" applyFill="1" applyBorder="1" applyAlignment="1">
      <alignment horizontal="center" vertical="center" wrapText="1"/>
    </xf>
    <xf numFmtId="0" fontId="16" fillId="40" borderId="55" xfId="0" applyFont="1" applyFill="1" applyBorder="1" applyAlignment="1">
      <alignment horizontal="center" vertical="center"/>
    </xf>
    <xf numFmtId="0" fontId="16" fillId="40" borderId="54" xfId="0" applyFont="1" applyFill="1" applyBorder="1" applyAlignment="1">
      <alignment horizontal="center" vertical="center"/>
    </xf>
    <xf numFmtId="0" fontId="28" fillId="42" borderId="16" xfId="0" applyFont="1" applyFill="1" applyBorder="1" applyAlignment="1">
      <alignment horizontal="center" vertical="center"/>
    </xf>
    <xf numFmtId="3" fontId="21" fillId="39" borderId="0" xfId="0" applyNumberFormat="1" applyFont="1" applyFill="1" applyBorder="1" applyAlignment="1">
      <alignment horizontal="center"/>
    </xf>
    <xf numFmtId="0" fontId="25" fillId="33" borderId="0" xfId="7" applyFont="1" applyFill="1" applyBorder="1" applyAlignment="1">
      <alignment horizontal="center"/>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00000000-0005-0000-0000-00001B000000}"/>
    <cellStyle name="Comma 2 2" xfId="47" xr:uid="{EA603F7F-4FD7-483B-9D81-BA1FD8BF26F1}"/>
    <cellStyle name="Comma 3" xfId="45" xr:uid="{6FB6DF8C-065C-43B8-AA7B-FB56E542E765}"/>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rmal 2" xfId="46" xr:uid="{14FAA80C-1FB3-4E66-AEE1-0CCF6FF7CC32}"/>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A8A800"/>
      <color rgb="FFFFFFBE"/>
      <color rgb="FFE6E6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150.statcan.gc.ca/n1/daily-quotidien/171129/t001c-eng.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4B7BB-4225-4B35-B9AC-0107870C1F7C}">
  <sheetPr>
    <outlinePr summaryBelow="0" summaryRight="0"/>
  </sheetPr>
  <dimension ref="A1:R58"/>
  <sheetViews>
    <sheetView workbookViewId="0">
      <selection activeCell="N19" sqref="N19"/>
    </sheetView>
  </sheetViews>
  <sheetFormatPr defaultColWidth="12.7109375" defaultRowHeight="15.75" customHeight="1"/>
  <cols>
    <col min="1" max="1" width="12.7109375" style="258"/>
    <col min="2" max="2" width="26" style="258" customWidth="1"/>
    <col min="3" max="16384" width="12.7109375" style="258"/>
  </cols>
  <sheetData>
    <row r="1" spans="1:18" ht="15.75" customHeight="1">
      <c r="A1" s="255" t="s">
        <v>87</v>
      </c>
      <c r="B1" s="256"/>
      <c r="C1" s="257"/>
      <c r="D1" s="257"/>
      <c r="E1" s="257"/>
      <c r="F1" s="257"/>
      <c r="G1" s="257"/>
      <c r="H1" s="257"/>
      <c r="I1" s="257"/>
      <c r="J1" s="257"/>
      <c r="K1" s="257"/>
      <c r="L1" s="257"/>
      <c r="M1" s="257"/>
      <c r="N1" s="257"/>
      <c r="O1" s="257"/>
      <c r="P1" s="257"/>
      <c r="Q1" s="257"/>
      <c r="R1" s="257"/>
    </row>
    <row r="2" spans="1:18" ht="15.75" customHeight="1">
      <c r="A2" s="480" t="s">
        <v>247</v>
      </c>
      <c r="B2" s="479"/>
      <c r="C2" s="479"/>
      <c r="D2" s="479"/>
      <c r="E2" s="479"/>
      <c r="F2" s="479"/>
      <c r="G2" s="257"/>
      <c r="H2" s="257"/>
      <c r="I2" s="257"/>
      <c r="J2" s="257"/>
      <c r="K2" s="257"/>
      <c r="L2" s="257"/>
      <c r="M2" s="257"/>
      <c r="N2" s="257"/>
      <c r="O2" s="257"/>
      <c r="P2" s="257"/>
      <c r="Q2" s="257"/>
      <c r="R2" s="257"/>
    </row>
    <row r="3" spans="1:18" ht="15.75" customHeight="1">
      <c r="A3" s="481" t="s">
        <v>248</v>
      </c>
      <c r="B3" s="479"/>
      <c r="C3" s="479"/>
      <c r="D3" s="257"/>
      <c r="E3" s="257"/>
      <c r="F3" s="257"/>
      <c r="G3" s="257"/>
      <c r="H3" s="257"/>
      <c r="I3" s="257"/>
      <c r="J3" s="257"/>
      <c r="K3" s="257"/>
      <c r="L3" s="257"/>
      <c r="M3" s="257"/>
      <c r="N3" s="257"/>
      <c r="O3" s="257"/>
      <c r="P3" s="257"/>
      <c r="Q3" s="257"/>
      <c r="R3" s="257"/>
    </row>
    <row r="4" spans="1:18" ht="15.75" customHeight="1">
      <c r="A4" s="481" t="s">
        <v>249</v>
      </c>
      <c r="B4" s="479"/>
      <c r="C4" s="479"/>
      <c r="D4" s="479"/>
      <c r="E4" s="479"/>
      <c r="F4" s="479"/>
      <c r="G4" s="479"/>
      <c r="H4" s="257"/>
      <c r="I4" s="257"/>
      <c r="J4" s="257"/>
      <c r="K4" s="257"/>
      <c r="L4" s="257"/>
      <c r="M4" s="257"/>
      <c r="N4" s="257"/>
      <c r="O4" s="257"/>
      <c r="P4" s="257"/>
      <c r="Q4" s="257"/>
      <c r="R4" s="257"/>
    </row>
    <row r="5" spans="1:18" ht="15.75" customHeight="1">
      <c r="A5" s="481" t="s">
        <v>250</v>
      </c>
      <c r="B5" s="479"/>
      <c r="C5" s="479"/>
      <c r="D5" s="479"/>
      <c r="E5" s="479"/>
      <c r="F5" s="479"/>
      <c r="G5" s="257"/>
      <c r="H5" s="257"/>
      <c r="I5" s="257"/>
      <c r="J5" s="257"/>
      <c r="K5" s="257"/>
      <c r="L5" s="257"/>
      <c r="M5" s="257"/>
      <c r="N5" s="257"/>
      <c r="O5" s="257"/>
      <c r="P5" s="257"/>
      <c r="Q5" s="257"/>
      <c r="R5" s="257"/>
    </row>
    <row r="6" spans="1:18" ht="15.75" customHeight="1">
      <c r="A6" s="481" t="s">
        <v>251</v>
      </c>
      <c r="B6" s="479"/>
      <c r="C6" s="479"/>
      <c r="D6" s="479"/>
      <c r="E6" s="257"/>
      <c r="F6" s="257"/>
      <c r="G6" s="257"/>
      <c r="H6" s="257"/>
      <c r="I6" s="257"/>
      <c r="J6" s="257"/>
      <c r="K6" s="257"/>
      <c r="L6" s="257"/>
      <c r="M6" s="257"/>
      <c r="N6" s="257"/>
      <c r="O6" s="257"/>
      <c r="P6" s="257"/>
      <c r="Q6" s="257"/>
      <c r="R6" s="257"/>
    </row>
    <row r="7" spans="1:18" ht="15.75" customHeight="1">
      <c r="A7" s="481" t="s">
        <v>252</v>
      </c>
      <c r="B7" s="479"/>
      <c r="C7" s="257"/>
      <c r="D7" s="257"/>
      <c r="E7" s="257"/>
      <c r="F7" s="257"/>
      <c r="G7" s="257"/>
      <c r="H7" s="257"/>
      <c r="I7" s="257"/>
      <c r="J7" s="257"/>
      <c r="K7" s="257"/>
      <c r="L7" s="257"/>
      <c r="M7" s="257"/>
      <c r="N7" s="257"/>
      <c r="O7" s="257"/>
      <c r="P7" s="257"/>
      <c r="Q7" s="257"/>
      <c r="R7" s="257"/>
    </row>
    <row r="8" spans="1:18" ht="15.75" customHeight="1">
      <c r="A8" s="481" t="s">
        <v>253</v>
      </c>
      <c r="B8" s="479"/>
      <c r="C8" s="479"/>
      <c r="D8" s="479"/>
      <c r="E8" s="257"/>
      <c r="F8" s="257"/>
      <c r="G8" s="257"/>
      <c r="H8" s="257"/>
      <c r="I8" s="257"/>
      <c r="J8" s="257"/>
      <c r="K8" s="257"/>
      <c r="L8" s="257"/>
      <c r="M8" s="257"/>
      <c r="N8" s="257"/>
      <c r="O8" s="257"/>
      <c r="P8" s="257"/>
      <c r="Q8" s="257"/>
      <c r="R8" s="257"/>
    </row>
    <row r="9" spans="1:18" ht="15.75" customHeight="1">
      <c r="A9" s="257"/>
      <c r="B9" s="257"/>
      <c r="C9" s="257"/>
      <c r="D9" s="257"/>
      <c r="E9" s="257"/>
      <c r="F9" s="257"/>
      <c r="G9" s="257"/>
      <c r="H9" s="257"/>
      <c r="I9" s="257"/>
      <c r="J9" s="257"/>
      <c r="K9" s="257"/>
      <c r="L9" s="257"/>
      <c r="M9" s="257"/>
      <c r="N9" s="257"/>
      <c r="O9" s="257"/>
      <c r="P9" s="257"/>
      <c r="Q9" s="257"/>
      <c r="R9" s="257"/>
    </row>
    <row r="10" spans="1:18" ht="15.75" customHeight="1">
      <c r="A10" s="255" t="s">
        <v>254</v>
      </c>
      <c r="B10" s="256"/>
      <c r="C10" s="257"/>
      <c r="D10" s="257"/>
      <c r="E10" s="257"/>
      <c r="F10" s="257"/>
      <c r="G10" s="257"/>
      <c r="H10" s="257"/>
      <c r="I10" s="257"/>
      <c r="J10" s="257"/>
      <c r="K10" s="257"/>
      <c r="L10" s="257"/>
      <c r="M10" s="257"/>
      <c r="N10" s="257"/>
      <c r="O10" s="257"/>
      <c r="P10" s="257"/>
      <c r="Q10" s="257"/>
      <c r="R10" s="257"/>
    </row>
    <row r="11" spans="1:18" ht="15.75" customHeight="1">
      <c r="A11" s="478" t="s">
        <v>255</v>
      </c>
      <c r="B11" s="479"/>
      <c r="C11" s="479"/>
      <c r="D11" s="479"/>
      <c r="E11" s="479"/>
      <c r="F11" s="260"/>
      <c r="G11" s="260"/>
      <c r="H11" s="260"/>
      <c r="I11" s="260"/>
      <c r="J11" s="260"/>
      <c r="K11" s="257"/>
      <c r="L11" s="257"/>
      <c r="M11" s="257"/>
      <c r="N11" s="257"/>
      <c r="O11" s="257"/>
      <c r="P11" s="257"/>
      <c r="Q11" s="257"/>
      <c r="R11" s="257"/>
    </row>
    <row r="12" spans="1:18" ht="15.75" customHeight="1">
      <c r="A12" s="478" t="s">
        <v>256</v>
      </c>
      <c r="B12" s="479"/>
      <c r="C12" s="479"/>
      <c r="D12" s="479"/>
      <c r="E12" s="479"/>
      <c r="F12" s="479"/>
      <c r="G12" s="479"/>
      <c r="H12" s="479"/>
      <c r="I12" s="260"/>
      <c r="J12" s="260"/>
      <c r="K12" s="260"/>
      <c r="L12" s="260"/>
      <c r="M12" s="260"/>
      <c r="N12" s="257"/>
      <c r="O12" s="257"/>
      <c r="P12" s="257"/>
      <c r="Q12" s="257"/>
      <c r="R12" s="257"/>
    </row>
    <row r="13" spans="1:18" ht="15.75" customHeight="1">
      <c r="A13" s="478" t="s">
        <v>257</v>
      </c>
      <c r="B13" s="479"/>
      <c r="C13" s="479"/>
      <c r="D13" s="479"/>
      <c r="E13" s="479"/>
      <c r="F13" s="479"/>
      <c r="G13" s="479"/>
      <c r="H13" s="479"/>
      <c r="I13" s="479"/>
      <c r="J13" s="479"/>
      <c r="K13" s="479"/>
      <c r="L13" s="479"/>
      <c r="M13" s="260"/>
      <c r="N13" s="260"/>
      <c r="O13" s="260"/>
      <c r="P13" s="260"/>
      <c r="Q13" s="260"/>
      <c r="R13" s="260"/>
    </row>
    <row r="14" spans="1:18" ht="15.75" customHeight="1">
      <c r="A14" s="478" t="s">
        <v>258</v>
      </c>
      <c r="B14" s="479"/>
      <c r="C14" s="479"/>
      <c r="D14" s="479"/>
      <c r="E14" s="479"/>
      <c r="F14" s="479"/>
      <c r="G14" s="479"/>
      <c r="H14" s="479"/>
      <c r="I14" s="479"/>
      <c r="J14" s="479"/>
      <c r="K14" s="479"/>
      <c r="L14" s="260"/>
      <c r="M14" s="260"/>
      <c r="N14" s="260"/>
      <c r="O14" s="260"/>
      <c r="P14" s="260"/>
      <c r="Q14" s="260"/>
      <c r="R14" s="257"/>
    </row>
    <row r="15" spans="1:18" ht="15.75" customHeight="1">
      <c r="A15" s="478" t="s">
        <v>88</v>
      </c>
      <c r="B15" s="479"/>
      <c r="C15" s="479"/>
      <c r="D15" s="479"/>
      <c r="E15" s="479"/>
      <c r="F15" s="479"/>
      <c r="G15" s="479"/>
      <c r="H15" s="479"/>
      <c r="I15" s="261"/>
      <c r="J15" s="261"/>
      <c r="K15" s="261"/>
      <c r="L15" s="261"/>
      <c r="M15" s="261"/>
      <c r="N15" s="261"/>
      <c r="O15" s="261"/>
      <c r="P15" s="261"/>
      <c r="Q15" s="261"/>
      <c r="R15" s="261"/>
    </row>
    <row r="16" spans="1:18" ht="15.75" customHeight="1">
      <c r="A16" s="259"/>
      <c r="B16" s="261"/>
      <c r="C16" s="261"/>
      <c r="D16" s="261"/>
      <c r="E16" s="261"/>
      <c r="F16" s="261"/>
      <c r="G16" s="261"/>
      <c r="H16" s="261"/>
      <c r="I16" s="261"/>
      <c r="J16" s="261"/>
      <c r="K16" s="261"/>
      <c r="L16" s="261"/>
      <c r="M16" s="261"/>
      <c r="N16" s="261"/>
      <c r="O16" s="261"/>
      <c r="P16" s="261"/>
      <c r="Q16" s="261"/>
      <c r="R16" s="261"/>
    </row>
    <row r="17" spans="1:18" ht="15.75" customHeight="1">
      <c r="A17" s="481" t="s">
        <v>259</v>
      </c>
      <c r="B17" s="479"/>
      <c r="C17" s="479"/>
      <c r="D17" s="479"/>
      <c r="E17" s="479"/>
      <c r="F17" s="479"/>
      <c r="G17" s="479"/>
      <c r="H17" s="479"/>
      <c r="I17" s="261"/>
      <c r="J17" s="261"/>
      <c r="K17" s="261"/>
      <c r="L17" s="261"/>
      <c r="M17" s="261"/>
      <c r="N17" s="261"/>
      <c r="O17" s="261"/>
      <c r="P17" s="261"/>
      <c r="Q17" s="261"/>
      <c r="R17" s="261"/>
    </row>
    <row r="18" spans="1:18" ht="15.75" customHeight="1">
      <c r="A18" s="481" t="s">
        <v>260</v>
      </c>
      <c r="B18" s="479"/>
      <c r="C18" s="479"/>
      <c r="D18" s="479"/>
      <c r="E18" s="479"/>
      <c r="F18" s="257"/>
      <c r="G18" s="257"/>
      <c r="H18" s="257"/>
      <c r="I18" s="257"/>
      <c r="J18" s="257"/>
      <c r="K18" s="257"/>
      <c r="L18" s="257"/>
      <c r="M18" s="257"/>
      <c r="N18" s="257"/>
      <c r="O18" s="257"/>
      <c r="P18" s="257"/>
      <c r="Q18" s="257"/>
      <c r="R18" s="257"/>
    </row>
    <row r="19" spans="1:18" ht="15.75" customHeight="1">
      <c r="A19" s="257"/>
      <c r="B19" s="257"/>
      <c r="C19" s="257"/>
      <c r="D19" s="257"/>
      <c r="E19" s="257"/>
      <c r="F19" s="257"/>
      <c r="G19" s="257"/>
      <c r="H19" s="257"/>
      <c r="I19" s="257"/>
      <c r="J19" s="257"/>
      <c r="K19" s="257"/>
      <c r="L19" s="257"/>
      <c r="M19" s="257"/>
      <c r="N19" s="257"/>
      <c r="O19" s="257"/>
      <c r="P19" s="257"/>
      <c r="Q19" s="257"/>
      <c r="R19" s="257"/>
    </row>
    <row r="20" spans="1:18" ht="15.75" customHeight="1">
      <c r="A20" s="255" t="s">
        <v>89</v>
      </c>
      <c r="B20" s="256"/>
      <c r="C20" s="257"/>
      <c r="D20" s="257"/>
      <c r="E20" s="257"/>
      <c r="F20" s="257"/>
      <c r="G20" s="257"/>
      <c r="H20" s="257"/>
      <c r="I20" s="257"/>
      <c r="J20" s="257"/>
      <c r="K20" s="257"/>
      <c r="L20" s="257"/>
      <c r="M20" s="257"/>
      <c r="N20" s="257"/>
      <c r="O20" s="257"/>
      <c r="P20" s="257"/>
      <c r="Q20" s="257"/>
      <c r="R20" s="257"/>
    </row>
    <row r="21" spans="1:18" ht="15.75" customHeight="1">
      <c r="A21" s="257" t="s">
        <v>90</v>
      </c>
      <c r="B21" s="481" t="s">
        <v>91</v>
      </c>
      <c r="C21" s="479"/>
      <c r="D21" s="479"/>
      <c r="E21" s="479"/>
      <c r="F21" s="479"/>
      <c r="G21" s="257"/>
      <c r="H21" s="257"/>
      <c r="I21" s="257"/>
      <c r="J21" s="257"/>
      <c r="K21" s="257"/>
      <c r="L21" s="257"/>
      <c r="M21" s="257"/>
      <c r="N21" s="257"/>
      <c r="O21" s="257"/>
      <c r="P21" s="257"/>
      <c r="Q21" s="257"/>
      <c r="R21" s="257"/>
    </row>
    <row r="22" spans="1:18" ht="15.75" customHeight="1">
      <c r="A22" s="257"/>
      <c r="B22" s="257"/>
      <c r="C22" s="257"/>
      <c r="D22" s="257"/>
      <c r="E22" s="257"/>
      <c r="F22" s="257"/>
      <c r="G22" s="257"/>
      <c r="H22" s="257"/>
      <c r="I22" s="257"/>
      <c r="J22" s="257"/>
      <c r="K22" s="257"/>
      <c r="L22" s="257"/>
      <c r="M22" s="257"/>
      <c r="N22" s="257"/>
      <c r="O22" s="257"/>
      <c r="P22" s="257"/>
      <c r="Q22" s="257"/>
      <c r="R22" s="257"/>
    </row>
    <row r="23" spans="1:18" ht="15.75" customHeight="1">
      <c r="A23" s="257" t="s">
        <v>92</v>
      </c>
      <c r="B23" s="482" t="s">
        <v>93</v>
      </c>
      <c r="C23" s="479"/>
      <c r="D23" s="479"/>
      <c r="E23" s="479"/>
      <c r="F23" s="479"/>
      <c r="G23" s="479"/>
      <c r="H23" s="479"/>
      <c r="I23" s="479"/>
      <c r="J23" s="479"/>
      <c r="K23" s="479"/>
      <c r="L23" s="257"/>
      <c r="M23" s="257"/>
      <c r="N23" s="257"/>
      <c r="O23" s="257"/>
      <c r="P23" s="257"/>
      <c r="Q23" s="257"/>
      <c r="R23" s="257"/>
    </row>
    <row r="24" spans="1:18" ht="15.75" customHeight="1">
      <c r="A24" s="257"/>
      <c r="B24" s="262"/>
      <c r="C24" s="257"/>
      <c r="D24" s="257"/>
      <c r="E24" s="257"/>
      <c r="F24" s="257"/>
      <c r="G24" s="257"/>
      <c r="H24" s="257"/>
      <c r="I24" s="257"/>
      <c r="J24" s="257"/>
      <c r="K24" s="257"/>
      <c r="L24" s="257"/>
      <c r="M24" s="257"/>
      <c r="N24" s="257"/>
      <c r="O24" s="257"/>
      <c r="P24" s="257"/>
      <c r="Q24" s="257"/>
      <c r="R24" s="257"/>
    </row>
    <row r="25" spans="1:18" ht="15.75" customHeight="1">
      <c r="A25" s="257" t="s">
        <v>261</v>
      </c>
      <c r="B25" s="482" t="s">
        <v>262</v>
      </c>
      <c r="C25" s="479"/>
      <c r="D25" s="479"/>
      <c r="E25" s="479"/>
      <c r="F25" s="479"/>
      <c r="G25" s="479"/>
      <c r="H25" s="479"/>
      <c r="I25" s="257"/>
      <c r="J25" s="257"/>
      <c r="K25" s="257"/>
      <c r="L25" s="257"/>
      <c r="M25" s="257"/>
      <c r="N25" s="257"/>
      <c r="O25" s="257"/>
      <c r="P25" s="257"/>
      <c r="Q25" s="257"/>
      <c r="R25" s="257"/>
    </row>
    <row r="26" spans="1:18" ht="15.75" customHeight="1">
      <c r="A26" s="257"/>
      <c r="B26" s="257"/>
      <c r="C26" s="257"/>
      <c r="D26" s="257"/>
      <c r="E26" s="257"/>
      <c r="F26" s="257"/>
      <c r="G26" s="257"/>
      <c r="H26" s="257"/>
      <c r="I26" s="257"/>
      <c r="J26" s="257"/>
      <c r="K26" s="257"/>
      <c r="L26" s="257"/>
      <c r="M26" s="257"/>
      <c r="N26" s="257"/>
      <c r="O26" s="257"/>
      <c r="P26" s="257"/>
      <c r="Q26" s="257"/>
      <c r="R26" s="257"/>
    </row>
    <row r="27" spans="1:18" ht="15.75" customHeight="1">
      <c r="A27" s="257" t="s">
        <v>94</v>
      </c>
      <c r="B27" s="481" t="s">
        <v>95</v>
      </c>
      <c r="C27" s="479"/>
      <c r="D27" s="479"/>
      <c r="E27" s="479"/>
      <c r="F27" s="479"/>
      <c r="G27" s="479"/>
      <c r="H27" s="479"/>
      <c r="I27" s="257"/>
      <c r="J27" s="257"/>
      <c r="K27" s="257"/>
      <c r="L27" s="257"/>
      <c r="M27" s="257"/>
      <c r="N27" s="257"/>
      <c r="O27" s="257"/>
      <c r="P27" s="257"/>
      <c r="Q27" s="257"/>
      <c r="R27" s="257"/>
    </row>
    <row r="28" spans="1:18" ht="15.75" customHeight="1">
      <c r="A28" s="257"/>
      <c r="B28" s="481" t="s">
        <v>96</v>
      </c>
      <c r="C28" s="479"/>
      <c r="D28" s="479"/>
      <c r="E28" s="257"/>
      <c r="F28" s="257"/>
      <c r="G28" s="257"/>
      <c r="H28" s="257"/>
      <c r="I28" s="257"/>
      <c r="J28" s="257"/>
      <c r="K28" s="257"/>
      <c r="L28" s="257"/>
      <c r="M28" s="257"/>
      <c r="N28" s="257"/>
      <c r="O28" s="257"/>
      <c r="P28" s="257"/>
      <c r="Q28" s="257"/>
      <c r="R28" s="257"/>
    </row>
    <row r="29" spans="1:18" ht="15.75" customHeight="1">
      <c r="A29" s="257"/>
      <c r="B29" s="481" t="s">
        <v>97</v>
      </c>
      <c r="C29" s="479"/>
      <c r="D29" s="257"/>
      <c r="E29" s="257"/>
      <c r="F29" s="257"/>
      <c r="G29" s="257"/>
      <c r="H29" s="257"/>
      <c r="I29" s="257"/>
      <c r="J29" s="257"/>
      <c r="K29" s="257"/>
      <c r="L29" s="257"/>
      <c r="M29" s="257"/>
      <c r="N29" s="257"/>
      <c r="O29" s="257"/>
      <c r="P29" s="257"/>
      <c r="Q29" s="257"/>
      <c r="R29" s="257"/>
    </row>
    <row r="30" spans="1:18" ht="12.75">
      <c r="A30" s="257"/>
      <c r="B30" s="257"/>
      <c r="C30" s="257"/>
      <c r="D30" s="257"/>
      <c r="E30" s="257"/>
      <c r="F30" s="257"/>
      <c r="G30" s="257"/>
      <c r="H30" s="257"/>
      <c r="I30" s="257"/>
      <c r="J30" s="257"/>
      <c r="K30" s="257"/>
      <c r="L30" s="257"/>
      <c r="M30" s="257"/>
      <c r="N30" s="257"/>
      <c r="O30" s="257"/>
      <c r="P30" s="257"/>
      <c r="Q30" s="257"/>
      <c r="R30" s="257"/>
    </row>
    <row r="31" spans="1:18" ht="15">
      <c r="A31" s="257" t="s">
        <v>263</v>
      </c>
      <c r="B31" s="482" t="s">
        <v>264</v>
      </c>
      <c r="C31" s="479"/>
      <c r="D31" s="479"/>
      <c r="E31" s="479"/>
      <c r="F31" s="479"/>
      <c r="G31" s="479"/>
      <c r="H31" s="257"/>
      <c r="I31" s="257"/>
      <c r="J31" s="257"/>
      <c r="K31" s="257"/>
      <c r="L31" s="257"/>
      <c r="M31" s="257"/>
      <c r="N31" s="257"/>
      <c r="O31" s="257"/>
      <c r="P31" s="257"/>
      <c r="Q31" s="257"/>
      <c r="R31" s="257"/>
    </row>
    <row r="32" spans="1:18" ht="12.75">
      <c r="A32" s="257"/>
      <c r="B32" s="257"/>
      <c r="C32" s="257"/>
      <c r="D32" s="257"/>
      <c r="E32" s="257"/>
      <c r="F32" s="257"/>
      <c r="G32" s="257"/>
      <c r="H32" s="257"/>
      <c r="I32" s="257"/>
      <c r="J32" s="257"/>
      <c r="K32" s="257"/>
      <c r="L32" s="257"/>
      <c r="M32" s="257"/>
      <c r="N32" s="257"/>
      <c r="O32" s="257"/>
      <c r="P32" s="257"/>
      <c r="Q32" s="257"/>
      <c r="R32" s="257"/>
    </row>
    <row r="33" spans="1:18" ht="12.75">
      <c r="A33" s="257" t="s">
        <v>265</v>
      </c>
      <c r="B33" s="483" t="s">
        <v>266</v>
      </c>
      <c r="C33" s="479"/>
      <c r="D33" s="479"/>
      <c r="E33" s="479"/>
      <c r="F33" s="479"/>
      <c r="G33" s="479"/>
      <c r="H33" s="257"/>
      <c r="I33" s="257"/>
      <c r="J33" s="257"/>
      <c r="K33" s="257"/>
      <c r="L33" s="257"/>
      <c r="M33" s="257"/>
      <c r="N33" s="257"/>
      <c r="O33" s="257"/>
      <c r="P33" s="257"/>
      <c r="Q33" s="257"/>
      <c r="R33" s="257"/>
    </row>
    <row r="34" spans="1:18" ht="12.75">
      <c r="A34" s="257"/>
      <c r="B34" s="481" t="s">
        <v>267</v>
      </c>
      <c r="C34" s="479"/>
      <c r="D34" s="479"/>
      <c r="E34" s="479"/>
      <c r="F34" s="479"/>
      <c r="G34" s="479"/>
      <c r="H34" s="479"/>
      <c r="I34" s="257"/>
      <c r="J34" s="257"/>
      <c r="K34" s="257"/>
      <c r="L34" s="257"/>
      <c r="M34" s="257"/>
      <c r="N34" s="257"/>
      <c r="O34" s="257"/>
      <c r="P34" s="257"/>
      <c r="Q34" s="257"/>
      <c r="R34" s="257"/>
    </row>
    <row r="35" spans="1:18" ht="12.75">
      <c r="A35" s="257"/>
      <c r="B35" s="481" t="s">
        <v>268</v>
      </c>
      <c r="C35" s="479"/>
      <c r="D35" s="479"/>
      <c r="E35" s="257"/>
      <c r="F35" s="257"/>
      <c r="G35" s="257"/>
      <c r="H35" s="257"/>
      <c r="I35" s="257"/>
      <c r="J35" s="257"/>
      <c r="K35" s="257"/>
      <c r="L35" s="257"/>
      <c r="M35" s="257"/>
      <c r="N35" s="257"/>
      <c r="O35" s="257"/>
      <c r="P35" s="257"/>
      <c r="Q35" s="257"/>
      <c r="R35" s="257"/>
    </row>
    <row r="36" spans="1:18" ht="12.75">
      <c r="A36" s="257"/>
      <c r="B36" s="257"/>
      <c r="C36" s="257"/>
      <c r="D36" s="257"/>
      <c r="E36" s="257"/>
      <c r="F36" s="257"/>
      <c r="G36" s="257"/>
      <c r="H36" s="257"/>
      <c r="I36" s="257"/>
      <c r="J36" s="257"/>
      <c r="K36" s="257"/>
      <c r="L36" s="257"/>
      <c r="M36" s="257"/>
      <c r="N36" s="257"/>
      <c r="O36" s="257"/>
      <c r="P36" s="257"/>
      <c r="Q36" s="257"/>
      <c r="R36" s="257"/>
    </row>
    <row r="37" spans="1:18" ht="12.75">
      <c r="A37" s="257" t="s">
        <v>98</v>
      </c>
      <c r="B37" s="481" t="s">
        <v>269</v>
      </c>
      <c r="C37" s="479"/>
      <c r="D37" s="479"/>
      <c r="E37" s="479"/>
      <c r="F37" s="479"/>
      <c r="G37" s="479"/>
      <c r="H37" s="257"/>
      <c r="I37" s="257"/>
      <c r="J37" s="257"/>
      <c r="K37" s="257"/>
      <c r="L37" s="257"/>
      <c r="M37" s="257"/>
      <c r="N37" s="257"/>
      <c r="O37" s="257"/>
      <c r="P37" s="257"/>
      <c r="Q37" s="257"/>
      <c r="R37" s="257"/>
    </row>
    <row r="38" spans="1:18" ht="12.75">
      <c r="A38" s="257"/>
      <c r="B38" s="257"/>
      <c r="C38" s="257"/>
      <c r="D38" s="257"/>
      <c r="E38" s="257"/>
      <c r="F38" s="257"/>
      <c r="G38" s="257"/>
      <c r="H38" s="257"/>
      <c r="I38" s="257"/>
      <c r="J38" s="257"/>
      <c r="K38" s="257"/>
      <c r="L38" s="257"/>
      <c r="M38" s="257"/>
      <c r="N38" s="257"/>
      <c r="O38" s="257"/>
      <c r="P38" s="257"/>
      <c r="Q38" s="257"/>
      <c r="R38" s="257"/>
    </row>
    <row r="39" spans="1:18" ht="12.75">
      <c r="A39" s="257" t="s">
        <v>270</v>
      </c>
      <c r="B39" s="481" t="s">
        <v>271</v>
      </c>
      <c r="C39" s="479"/>
      <c r="D39" s="479"/>
      <c r="E39" s="479"/>
      <c r="F39" s="479"/>
      <c r="G39" s="479"/>
      <c r="H39" s="257"/>
      <c r="I39" s="257"/>
      <c r="J39" s="257"/>
      <c r="K39" s="257"/>
      <c r="L39" s="257"/>
      <c r="M39" s="257"/>
      <c r="N39" s="257"/>
      <c r="O39" s="257"/>
      <c r="P39" s="257"/>
      <c r="Q39" s="257"/>
      <c r="R39" s="257"/>
    </row>
    <row r="40" spans="1:18" ht="12.75">
      <c r="A40" s="257"/>
      <c r="B40" s="257"/>
      <c r="C40" s="257"/>
      <c r="D40" s="257"/>
      <c r="E40" s="257"/>
      <c r="F40" s="257"/>
      <c r="G40" s="257"/>
      <c r="H40" s="257"/>
      <c r="I40" s="257"/>
      <c r="J40" s="257"/>
      <c r="K40" s="257"/>
      <c r="L40" s="257"/>
      <c r="M40" s="257"/>
      <c r="N40" s="257"/>
      <c r="O40" s="257"/>
      <c r="P40" s="257"/>
      <c r="Q40" s="257"/>
      <c r="R40" s="257"/>
    </row>
    <row r="41" spans="1:18" ht="12.75">
      <c r="A41" s="257"/>
      <c r="B41" s="257"/>
      <c r="C41" s="257"/>
      <c r="D41" s="257"/>
      <c r="E41" s="257"/>
      <c r="F41" s="257"/>
      <c r="G41" s="257"/>
      <c r="H41" s="257"/>
      <c r="I41" s="257"/>
      <c r="J41" s="257"/>
      <c r="K41" s="257"/>
      <c r="L41" s="257"/>
      <c r="M41" s="257"/>
      <c r="N41" s="257"/>
      <c r="O41" s="257"/>
      <c r="P41" s="257"/>
      <c r="Q41" s="257"/>
      <c r="R41" s="257"/>
    </row>
    <row r="42" spans="1:18" ht="12.75">
      <c r="A42" s="255" t="s">
        <v>99</v>
      </c>
      <c r="B42" s="256"/>
      <c r="C42" s="257"/>
      <c r="D42" s="257"/>
      <c r="E42" s="257"/>
      <c r="F42" s="257"/>
      <c r="G42" s="257"/>
      <c r="H42" s="257"/>
      <c r="I42" s="257"/>
      <c r="J42" s="257"/>
      <c r="K42" s="257"/>
      <c r="L42" s="257"/>
      <c r="M42" s="257"/>
      <c r="N42" s="257"/>
      <c r="O42" s="257"/>
      <c r="P42" s="257"/>
      <c r="Q42" s="257"/>
      <c r="R42" s="257"/>
    </row>
    <row r="43" spans="1:18" ht="12.75">
      <c r="A43" s="481" t="s">
        <v>272</v>
      </c>
      <c r="B43" s="479"/>
      <c r="C43" s="479"/>
      <c r="D43" s="479"/>
      <c r="E43" s="479"/>
      <c r="F43" s="479"/>
      <c r="G43" s="479"/>
      <c r="H43" s="479"/>
      <c r="I43" s="479"/>
      <c r="J43" s="479"/>
      <c r="K43" s="479"/>
      <c r="L43" s="479"/>
      <c r="M43" s="257"/>
      <c r="N43" s="257"/>
      <c r="O43" s="257"/>
      <c r="P43" s="257"/>
      <c r="Q43" s="257"/>
      <c r="R43" s="257"/>
    </row>
    <row r="44" spans="1:18" ht="12.75">
      <c r="A44" s="480" t="s">
        <v>273</v>
      </c>
      <c r="B44" s="479"/>
      <c r="C44" s="479"/>
      <c r="D44" s="479"/>
      <c r="E44" s="479"/>
      <c r="F44" s="479"/>
      <c r="G44" s="479"/>
      <c r="H44" s="479"/>
      <c r="I44" s="479"/>
      <c r="J44" s="257"/>
      <c r="K44" s="257"/>
      <c r="L44" s="257"/>
      <c r="M44" s="257"/>
      <c r="N44" s="257"/>
      <c r="O44" s="257"/>
      <c r="P44" s="257"/>
      <c r="Q44" s="257"/>
      <c r="R44" s="257"/>
    </row>
    <row r="45" spans="1:18" ht="15">
      <c r="A45" s="482" t="s">
        <v>274</v>
      </c>
      <c r="B45" s="479"/>
      <c r="C45" s="479"/>
      <c r="D45" s="479"/>
      <c r="E45" s="479"/>
      <c r="F45" s="479"/>
      <c r="G45" s="479"/>
      <c r="H45" s="479"/>
      <c r="I45" s="479"/>
      <c r="J45" s="257"/>
      <c r="K45" s="257"/>
      <c r="L45" s="257"/>
      <c r="M45" s="257"/>
      <c r="N45" s="257"/>
      <c r="O45" s="257"/>
      <c r="P45" s="257"/>
      <c r="Q45" s="257"/>
      <c r="R45" s="257"/>
    </row>
    <row r="46" spans="1:18" ht="12.75">
      <c r="A46" s="257"/>
      <c r="B46" s="257"/>
      <c r="C46" s="257"/>
      <c r="D46" s="257"/>
      <c r="E46" s="257"/>
      <c r="F46" s="257"/>
      <c r="G46" s="257"/>
      <c r="H46" s="257"/>
      <c r="I46" s="257"/>
      <c r="J46" s="257"/>
      <c r="K46" s="257"/>
      <c r="L46" s="257"/>
      <c r="M46" s="257"/>
      <c r="N46" s="257"/>
      <c r="O46" s="257"/>
      <c r="P46" s="257"/>
      <c r="Q46" s="257"/>
      <c r="R46" s="257"/>
    </row>
    <row r="47" spans="1:18" ht="12.75">
      <c r="A47" s="257"/>
      <c r="B47" s="257"/>
      <c r="C47" s="257"/>
      <c r="D47" s="257"/>
      <c r="E47" s="257"/>
      <c r="F47" s="257"/>
      <c r="G47" s="257"/>
      <c r="H47" s="257"/>
      <c r="I47" s="257"/>
      <c r="J47" s="257"/>
      <c r="K47" s="257"/>
      <c r="L47" s="257"/>
      <c r="M47" s="257"/>
      <c r="N47" s="257"/>
      <c r="O47" s="257"/>
      <c r="P47" s="257"/>
      <c r="Q47" s="257"/>
      <c r="R47" s="257"/>
    </row>
    <row r="48" spans="1:18" ht="12.75">
      <c r="A48" s="257"/>
      <c r="B48" s="257"/>
      <c r="C48" s="257"/>
      <c r="D48" s="257"/>
      <c r="E48" s="257"/>
      <c r="F48" s="257"/>
      <c r="G48" s="257"/>
      <c r="H48" s="257"/>
      <c r="I48" s="257"/>
      <c r="J48" s="257"/>
      <c r="K48" s="257"/>
      <c r="L48" s="257"/>
      <c r="M48" s="257"/>
      <c r="N48" s="257"/>
      <c r="O48" s="257"/>
      <c r="P48" s="257"/>
      <c r="Q48" s="257"/>
      <c r="R48" s="257"/>
    </row>
    <row r="49" spans="1:18" ht="12.75">
      <c r="A49" s="257"/>
      <c r="B49" s="257"/>
      <c r="C49" s="257"/>
      <c r="D49" s="257"/>
      <c r="E49" s="257"/>
      <c r="F49" s="257"/>
      <c r="G49" s="257"/>
      <c r="H49" s="257"/>
      <c r="I49" s="257"/>
      <c r="J49" s="257"/>
      <c r="K49" s="257"/>
      <c r="L49" s="257"/>
      <c r="M49" s="257"/>
      <c r="N49" s="257"/>
      <c r="O49" s="257"/>
      <c r="P49" s="257"/>
      <c r="Q49" s="257"/>
      <c r="R49" s="257"/>
    </row>
    <row r="50" spans="1:18" ht="12.75">
      <c r="A50" s="257"/>
      <c r="B50" s="257"/>
      <c r="C50" s="257"/>
      <c r="D50" s="257"/>
      <c r="E50" s="257"/>
      <c r="F50" s="257"/>
      <c r="G50" s="257"/>
      <c r="H50" s="257"/>
      <c r="I50" s="257"/>
      <c r="J50" s="257"/>
      <c r="K50" s="257"/>
      <c r="L50" s="257"/>
      <c r="M50" s="257"/>
      <c r="N50" s="257"/>
      <c r="O50" s="257"/>
      <c r="P50" s="257"/>
      <c r="Q50" s="257"/>
      <c r="R50" s="257"/>
    </row>
    <row r="51" spans="1:18" ht="12.75">
      <c r="A51" s="257"/>
      <c r="B51" s="257"/>
      <c r="C51" s="257"/>
      <c r="D51" s="257"/>
      <c r="E51" s="257"/>
      <c r="F51" s="257"/>
      <c r="G51" s="257"/>
      <c r="H51" s="257"/>
      <c r="I51" s="257"/>
      <c r="J51" s="257"/>
      <c r="K51" s="257"/>
      <c r="L51" s="257"/>
      <c r="M51" s="257"/>
      <c r="N51" s="257"/>
      <c r="O51" s="257"/>
      <c r="P51" s="257"/>
      <c r="Q51" s="257"/>
      <c r="R51" s="257"/>
    </row>
    <row r="52" spans="1:18" ht="12.75">
      <c r="A52" s="257"/>
      <c r="B52" s="257"/>
      <c r="C52" s="257"/>
      <c r="D52" s="257"/>
      <c r="E52" s="257"/>
      <c r="F52" s="257"/>
      <c r="G52" s="257"/>
      <c r="H52" s="257"/>
      <c r="I52" s="257"/>
      <c r="J52" s="257"/>
      <c r="K52" s="257"/>
      <c r="L52" s="257"/>
      <c r="M52" s="257"/>
      <c r="N52" s="257"/>
      <c r="O52" s="257"/>
      <c r="P52" s="257"/>
      <c r="Q52" s="257"/>
      <c r="R52" s="257"/>
    </row>
    <row r="53" spans="1:18" ht="12.75">
      <c r="A53" s="257"/>
      <c r="B53" s="257"/>
      <c r="C53" s="257"/>
      <c r="D53" s="257"/>
      <c r="E53" s="257"/>
      <c r="F53" s="257"/>
      <c r="G53" s="257"/>
      <c r="H53" s="257"/>
      <c r="I53" s="257"/>
      <c r="J53" s="257"/>
      <c r="K53" s="257"/>
      <c r="L53" s="257"/>
      <c r="M53" s="257"/>
      <c r="N53" s="257"/>
      <c r="O53" s="257"/>
      <c r="P53" s="257"/>
      <c r="Q53" s="257"/>
      <c r="R53" s="257"/>
    </row>
    <row r="54" spans="1:18" ht="12.75">
      <c r="A54" s="257"/>
      <c r="B54" s="257"/>
      <c r="C54" s="257"/>
      <c r="D54" s="257"/>
      <c r="E54" s="257"/>
      <c r="F54" s="257"/>
      <c r="G54" s="257"/>
      <c r="H54" s="257"/>
      <c r="I54" s="257"/>
      <c r="J54" s="257"/>
      <c r="K54" s="257"/>
      <c r="L54" s="257"/>
      <c r="M54" s="257"/>
      <c r="N54" s="257"/>
      <c r="O54" s="257"/>
      <c r="P54" s="257"/>
      <c r="Q54" s="257"/>
      <c r="R54" s="257"/>
    </row>
    <row r="55" spans="1:18" ht="12.75">
      <c r="A55" s="257"/>
      <c r="B55" s="257"/>
      <c r="C55" s="257"/>
      <c r="D55" s="257"/>
      <c r="E55" s="257"/>
      <c r="F55" s="257"/>
      <c r="G55" s="257"/>
      <c r="H55" s="257"/>
      <c r="I55" s="257"/>
      <c r="J55" s="257"/>
      <c r="K55" s="257"/>
      <c r="L55" s="257"/>
      <c r="M55" s="257"/>
      <c r="N55" s="257"/>
      <c r="O55" s="257"/>
      <c r="P55" s="257"/>
      <c r="Q55" s="257"/>
      <c r="R55" s="257"/>
    </row>
    <row r="56" spans="1:18" ht="12.75">
      <c r="A56" s="257"/>
      <c r="B56" s="257"/>
      <c r="C56" s="257"/>
      <c r="D56" s="257"/>
      <c r="E56" s="257"/>
      <c r="F56" s="257"/>
      <c r="G56" s="257"/>
      <c r="H56" s="257"/>
      <c r="I56" s="257"/>
      <c r="J56" s="257"/>
      <c r="K56" s="257"/>
      <c r="L56" s="257"/>
      <c r="M56" s="257"/>
      <c r="N56" s="257"/>
      <c r="O56" s="257"/>
      <c r="P56" s="257"/>
      <c r="Q56" s="257"/>
      <c r="R56" s="257"/>
    </row>
    <row r="57" spans="1:18" ht="12.75">
      <c r="A57" s="257"/>
      <c r="B57" s="257"/>
      <c r="C57" s="257"/>
      <c r="D57" s="257"/>
      <c r="E57" s="257"/>
      <c r="F57" s="257"/>
      <c r="G57" s="257"/>
      <c r="H57" s="257"/>
      <c r="I57" s="257"/>
      <c r="J57" s="257"/>
      <c r="K57" s="257"/>
      <c r="L57" s="257"/>
      <c r="M57" s="257"/>
      <c r="N57" s="257"/>
      <c r="O57" s="257"/>
      <c r="P57" s="257"/>
      <c r="Q57" s="257"/>
      <c r="R57" s="257"/>
    </row>
    <row r="58" spans="1:18" ht="12.75">
      <c r="A58" s="263"/>
      <c r="B58" s="257"/>
      <c r="C58" s="257"/>
      <c r="D58" s="257"/>
      <c r="E58" s="257"/>
      <c r="F58" s="257"/>
      <c r="G58" s="257"/>
      <c r="H58" s="257"/>
      <c r="I58" s="257"/>
      <c r="J58" s="257"/>
      <c r="K58" s="257"/>
      <c r="L58" s="257"/>
      <c r="M58" s="257"/>
      <c r="N58" s="257"/>
      <c r="O58" s="257"/>
      <c r="P58" s="257"/>
      <c r="Q58" s="257"/>
      <c r="R58" s="257"/>
    </row>
  </sheetData>
  <mergeCells count="29">
    <mergeCell ref="B37:G37"/>
    <mergeCell ref="B39:G39"/>
    <mergeCell ref="A43:L43"/>
    <mergeCell ref="A44:I44"/>
    <mergeCell ref="A45:I45"/>
    <mergeCell ref="B35:D35"/>
    <mergeCell ref="A17:H17"/>
    <mergeCell ref="A18:E18"/>
    <mergeCell ref="B21:F21"/>
    <mergeCell ref="B23:K23"/>
    <mergeCell ref="B25:H25"/>
    <mergeCell ref="B27:H27"/>
    <mergeCell ref="B28:D28"/>
    <mergeCell ref="B29:C29"/>
    <mergeCell ref="B31:G31"/>
    <mergeCell ref="B33:G33"/>
    <mergeCell ref="B34:H34"/>
    <mergeCell ref="A15:H15"/>
    <mergeCell ref="A2:F2"/>
    <mergeCell ref="A3:C3"/>
    <mergeCell ref="A4:G4"/>
    <mergeCell ref="A5:F5"/>
    <mergeCell ref="A6:D6"/>
    <mergeCell ref="A7:B7"/>
    <mergeCell ref="A8:D8"/>
    <mergeCell ref="A11:E11"/>
    <mergeCell ref="A12:H12"/>
    <mergeCell ref="A13:L13"/>
    <mergeCell ref="A14:K14"/>
  </mergeCells>
  <hyperlinks>
    <hyperlink ref="A2" r:id="rId1" xr:uid="{A2FA4F44-2D19-4172-9C35-C7A69365D93C}"/>
    <hyperlink ref="B23" r:id="rId2" xr:uid="{E75C2E16-7F28-411D-9533-1D2F31BCE880}"/>
    <hyperlink ref="B25" r:id="rId3" xr:uid="{EE8A2165-3D8C-47B9-B68C-58F373077353}"/>
    <hyperlink ref="B31" r:id="rId4" xr:uid="{3D0F782D-FEFF-4099-8AC6-8A6FD601306F}"/>
    <hyperlink ref="A44" r:id="rId5" xr:uid="{1431153A-714C-4E28-AF71-E7091C06F1DC}"/>
    <hyperlink ref="A45" r:id="rId6" xr:uid="{B86D5F3A-7ACA-4AE8-9A1F-A6A5778D0F5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5"/>
  <sheetViews>
    <sheetView workbookViewId="0">
      <selection activeCell="R1" sqref="R1"/>
    </sheetView>
  </sheetViews>
  <sheetFormatPr defaultColWidth="9.140625" defaultRowHeight="12.75"/>
  <cols>
    <col min="1" max="1" width="12.42578125" style="68" bestFit="1" customWidth="1"/>
    <col min="2" max="11" width="9.140625" style="76"/>
    <col min="12" max="12" width="9.140625" style="177"/>
    <col min="13" max="17" width="9.140625" style="76"/>
    <col min="18" max="18" width="9.140625" style="177"/>
    <col min="19" max="21" width="9.140625" style="76"/>
    <col min="22" max="22" width="10.5703125" style="76" bestFit="1" customWidth="1"/>
    <col min="23" max="23" width="11.42578125" style="181" bestFit="1" customWidth="1"/>
    <col min="24" max="26" width="9.140625" style="181"/>
    <col min="27" max="16384" width="9.140625" style="76"/>
  </cols>
  <sheetData>
    <row r="1" spans="1:26" s="174" customFormat="1" ht="76.5">
      <c r="A1" s="172" t="s">
        <v>16</v>
      </c>
      <c r="B1" s="173" t="s">
        <v>3</v>
      </c>
      <c r="C1" s="173" t="s">
        <v>17</v>
      </c>
      <c r="D1" s="173" t="s">
        <v>18</v>
      </c>
      <c r="E1" s="173" t="s">
        <v>19</v>
      </c>
      <c r="F1" s="173" t="s">
        <v>20</v>
      </c>
      <c r="G1" s="173" t="s">
        <v>21</v>
      </c>
      <c r="H1" s="174" t="s">
        <v>71</v>
      </c>
      <c r="I1" s="174" t="s">
        <v>72</v>
      </c>
      <c r="J1" s="174" t="s">
        <v>73</v>
      </c>
      <c r="K1" s="174" t="s">
        <v>78</v>
      </c>
      <c r="L1" s="175" t="s">
        <v>79</v>
      </c>
      <c r="M1" s="174" t="s">
        <v>74</v>
      </c>
      <c r="N1" s="174" t="s">
        <v>80</v>
      </c>
      <c r="O1" s="174" t="s">
        <v>11</v>
      </c>
      <c r="P1" s="174" t="s">
        <v>12</v>
      </c>
      <c r="Q1" s="174" t="s">
        <v>81</v>
      </c>
      <c r="R1" s="175" t="s">
        <v>82</v>
      </c>
      <c r="S1" s="174" t="s">
        <v>75</v>
      </c>
      <c r="T1" s="174" t="s">
        <v>76</v>
      </c>
      <c r="U1" s="174" t="s">
        <v>77</v>
      </c>
      <c r="V1" s="174" t="s">
        <v>67</v>
      </c>
      <c r="W1" s="184" t="s">
        <v>83</v>
      </c>
      <c r="X1" s="184" t="s">
        <v>84</v>
      </c>
      <c r="Y1" s="184" t="s">
        <v>85</v>
      </c>
      <c r="Z1" s="184" t="s">
        <v>86</v>
      </c>
    </row>
    <row r="2" spans="1:26" s="174" customFormat="1">
      <c r="A2" s="178">
        <v>355220000</v>
      </c>
      <c r="B2" s="179">
        <v>91518</v>
      </c>
      <c r="C2" s="179">
        <v>38851</v>
      </c>
      <c r="D2" s="179">
        <v>37243</v>
      </c>
      <c r="E2" s="179"/>
      <c r="F2" s="179"/>
      <c r="G2" s="179"/>
      <c r="H2" s="180">
        <v>41890</v>
      </c>
      <c r="I2" s="180">
        <v>32605</v>
      </c>
      <c r="J2" s="180">
        <v>4285</v>
      </c>
      <c r="K2" s="180">
        <f t="shared" ref="K2:K11" si="0">I2+J2</f>
        <v>36890</v>
      </c>
      <c r="L2" s="181">
        <f t="shared" ref="L2:L11" si="1">K2/H2</f>
        <v>0.88063977082835998</v>
      </c>
      <c r="M2" s="180">
        <v>995</v>
      </c>
      <c r="N2" s="181">
        <f t="shared" ref="N2:N11" si="2">M2/H2</f>
        <v>2.3752685605156362E-2</v>
      </c>
      <c r="O2" s="180">
        <v>2695</v>
      </c>
      <c r="P2" s="180">
        <v>680</v>
      </c>
      <c r="Q2" s="180">
        <f t="shared" ref="Q2:Q11" si="3">O2+P2</f>
        <v>3375</v>
      </c>
      <c r="R2" s="181">
        <f t="shared" ref="R2:R11" si="4">Q2/H2</f>
        <v>8.0568154690857E-2</v>
      </c>
      <c r="S2" s="180">
        <v>85</v>
      </c>
      <c r="T2" s="180">
        <v>210</v>
      </c>
      <c r="U2" s="180">
        <v>330</v>
      </c>
      <c r="V2" s="182" t="s">
        <v>32</v>
      </c>
      <c r="W2" s="184">
        <f>R2*1.5</f>
        <v>0.12085223203628551</v>
      </c>
      <c r="X2" s="184">
        <v>0.12089999999999999</v>
      </c>
      <c r="Y2" s="184">
        <f>N2*1.5</f>
        <v>3.5629028407734541E-2</v>
      </c>
      <c r="Z2" s="184">
        <v>7.4999999999999997E-2</v>
      </c>
    </row>
    <row r="3" spans="1:26">
      <c r="A3" s="38">
        <v>355220001</v>
      </c>
      <c r="B3" s="187">
        <v>1155</v>
      </c>
      <c r="C3" s="187">
        <v>457</v>
      </c>
      <c r="D3" s="187">
        <v>455</v>
      </c>
      <c r="E3" s="187">
        <v>4.1051000976562504</v>
      </c>
      <c r="F3" s="187">
        <v>281.35732930347575</v>
      </c>
      <c r="G3" s="187">
        <v>111.32493462483845</v>
      </c>
      <c r="H3" s="49">
        <v>530</v>
      </c>
      <c r="I3" s="49">
        <v>445</v>
      </c>
      <c r="J3" s="49">
        <v>55</v>
      </c>
      <c r="K3" s="49">
        <f t="shared" si="0"/>
        <v>500</v>
      </c>
      <c r="L3" s="188">
        <f t="shared" si="1"/>
        <v>0.94339622641509435</v>
      </c>
      <c r="M3" s="49">
        <v>15</v>
      </c>
      <c r="N3" s="188">
        <f t="shared" si="2"/>
        <v>2.8301886792452831E-2</v>
      </c>
      <c r="O3" s="49">
        <v>10</v>
      </c>
      <c r="P3" s="49">
        <v>0</v>
      </c>
      <c r="Q3" s="49">
        <f t="shared" si="3"/>
        <v>10</v>
      </c>
      <c r="R3" s="188">
        <f t="shared" si="4"/>
        <v>1.8867924528301886E-2</v>
      </c>
      <c r="S3" s="49">
        <v>0</v>
      </c>
      <c r="T3" s="49">
        <v>0</v>
      </c>
      <c r="U3" s="49">
        <v>0</v>
      </c>
      <c r="V3" s="49" t="s">
        <v>6</v>
      </c>
    </row>
    <row r="4" spans="1:26">
      <c r="A4" s="38">
        <v>355220002</v>
      </c>
      <c r="B4" s="187">
        <v>3037</v>
      </c>
      <c r="C4" s="187">
        <v>1393</v>
      </c>
      <c r="D4" s="187">
        <v>1364</v>
      </c>
      <c r="E4" s="187">
        <v>1.8817999267578125</v>
      </c>
      <c r="F4" s="187">
        <v>1613.8803901605538</v>
      </c>
      <c r="G4" s="187">
        <v>740.24872686652998</v>
      </c>
      <c r="H4" s="49">
        <v>1200</v>
      </c>
      <c r="I4" s="49">
        <v>915</v>
      </c>
      <c r="J4" s="49">
        <v>115</v>
      </c>
      <c r="K4" s="49">
        <f t="shared" si="0"/>
        <v>1030</v>
      </c>
      <c r="L4" s="188">
        <f t="shared" si="1"/>
        <v>0.85833333333333328</v>
      </c>
      <c r="M4" s="49">
        <v>45</v>
      </c>
      <c r="N4" s="188">
        <f t="shared" si="2"/>
        <v>3.7499999999999999E-2</v>
      </c>
      <c r="O4" s="49">
        <v>100</v>
      </c>
      <c r="P4" s="49">
        <v>10</v>
      </c>
      <c r="Q4" s="49">
        <f t="shared" si="3"/>
        <v>110</v>
      </c>
      <c r="R4" s="188">
        <f t="shared" si="4"/>
        <v>9.166666666666666E-2</v>
      </c>
      <c r="S4" s="49">
        <v>0</v>
      </c>
      <c r="T4" s="49">
        <v>0</v>
      </c>
      <c r="U4" s="49">
        <v>0</v>
      </c>
      <c r="V4" s="49" t="s">
        <v>6</v>
      </c>
    </row>
    <row r="5" spans="1:26">
      <c r="A5" s="21">
        <v>355220003</v>
      </c>
      <c r="B5" s="185">
        <v>2389</v>
      </c>
      <c r="C5" s="185">
        <v>1150</v>
      </c>
      <c r="D5" s="185">
        <v>1114</v>
      </c>
      <c r="E5" s="185">
        <v>1.3122000122070312</v>
      </c>
      <c r="F5" s="185">
        <v>1820.6065979087018</v>
      </c>
      <c r="G5" s="185">
        <v>876.39078593344789</v>
      </c>
      <c r="H5" s="32">
        <v>1155</v>
      </c>
      <c r="I5" s="32">
        <v>880</v>
      </c>
      <c r="J5" s="32">
        <v>65</v>
      </c>
      <c r="K5" s="32">
        <f t="shared" si="0"/>
        <v>945</v>
      </c>
      <c r="L5" s="186">
        <f t="shared" si="1"/>
        <v>0.81818181818181823</v>
      </c>
      <c r="M5" s="32">
        <v>15</v>
      </c>
      <c r="N5" s="186">
        <f t="shared" si="2"/>
        <v>1.2987012987012988E-2</v>
      </c>
      <c r="O5" s="32">
        <v>175</v>
      </c>
      <c r="P5" s="32">
        <v>10</v>
      </c>
      <c r="Q5" s="32">
        <f t="shared" si="3"/>
        <v>185</v>
      </c>
      <c r="R5" s="186">
        <f t="shared" si="4"/>
        <v>0.16017316017316016</v>
      </c>
      <c r="S5" s="32">
        <v>0</v>
      </c>
      <c r="T5" s="32">
        <v>0</v>
      </c>
      <c r="U5" s="32">
        <v>10</v>
      </c>
      <c r="V5" s="32" t="s">
        <v>4</v>
      </c>
    </row>
    <row r="6" spans="1:26">
      <c r="A6" s="38">
        <v>355220004</v>
      </c>
      <c r="B6" s="187">
        <v>4393</v>
      </c>
      <c r="C6" s="187">
        <v>2214</v>
      </c>
      <c r="D6" s="187">
        <v>2100</v>
      </c>
      <c r="E6" s="187">
        <v>1.6988999938964844</v>
      </c>
      <c r="F6" s="187">
        <v>2585.790815105312</v>
      </c>
      <c r="G6" s="187">
        <v>1303.1961904491602</v>
      </c>
      <c r="H6" s="49">
        <v>1965</v>
      </c>
      <c r="I6" s="49">
        <v>1375</v>
      </c>
      <c r="J6" s="49">
        <v>190</v>
      </c>
      <c r="K6" s="49">
        <f t="shared" si="0"/>
        <v>1565</v>
      </c>
      <c r="L6" s="188">
        <f t="shared" si="1"/>
        <v>0.79643765903307884</v>
      </c>
      <c r="M6" s="49">
        <v>145</v>
      </c>
      <c r="N6" s="188">
        <f t="shared" si="2"/>
        <v>7.3791348600508899E-2</v>
      </c>
      <c r="O6" s="49">
        <v>200</v>
      </c>
      <c r="P6" s="49">
        <v>20</v>
      </c>
      <c r="Q6" s="49">
        <f t="shared" si="3"/>
        <v>220</v>
      </c>
      <c r="R6" s="188">
        <f t="shared" si="4"/>
        <v>0.11195928753180662</v>
      </c>
      <c r="S6" s="49">
        <v>0</v>
      </c>
      <c r="T6" s="49">
        <v>10</v>
      </c>
      <c r="U6" s="49">
        <v>25</v>
      </c>
      <c r="V6" s="49" t="s">
        <v>6</v>
      </c>
    </row>
    <row r="7" spans="1:26">
      <c r="A7" s="21">
        <v>355220005</v>
      </c>
      <c r="B7" s="185">
        <v>1138</v>
      </c>
      <c r="C7" s="185">
        <v>748</v>
      </c>
      <c r="D7" s="185">
        <v>679</v>
      </c>
      <c r="E7" s="185">
        <v>0.97750000000000004</v>
      </c>
      <c r="F7" s="185">
        <v>1164.1943734015344</v>
      </c>
      <c r="G7" s="185">
        <v>765.21739130434776</v>
      </c>
      <c r="H7" s="32">
        <v>470</v>
      </c>
      <c r="I7" s="32">
        <v>245</v>
      </c>
      <c r="J7" s="32">
        <v>70</v>
      </c>
      <c r="K7" s="32">
        <f t="shared" si="0"/>
        <v>315</v>
      </c>
      <c r="L7" s="186">
        <f t="shared" si="1"/>
        <v>0.67021276595744683</v>
      </c>
      <c r="M7" s="32">
        <v>35</v>
      </c>
      <c r="N7" s="186">
        <f t="shared" si="2"/>
        <v>7.4468085106382975E-2</v>
      </c>
      <c r="O7" s="32">
        <v>95</v>
      </c>
      <c r="P7" s="32">
        <v>10</v>
      </c>
      <c r="Q7" s="32">
        <f t="shared" si="3"/>
        <v>105</v>
      </c>
      <c r="R7" s="186">
        <f t="shared" si="4"/>
        <v>0.22340425531914893</v>
      </c>
      <c r="S7" s="32">
        <v>0</v>
      </c>
      <c r="T7" s="32">
        <v>10</v>
      </c>
      <c r="U7" s="32">
        <v>10</v>
      </c>
      <c r="V7" s="32" t="s">
        <v>4</v>
      </c>
    </row>
    <row r="8" spans="1:26">
      <c r="A8" s="21">
        <v>355220006</v>
      </c>
      <c r="B8" s="185">
        <v>5962</v>
      </c>
      <c r="C8" s="185">
        <v>2913</v>
      </c>
      <c r="D8" s="185">
        <v>2756</v>
      </c>
      <c r="E8" s="185">
        <v>2.1128999328613283</v>
      </c>
      <c r="F8" s="185">
        <v>2821.7143212864553</v>
      </c>
      <c r="G8" s="185">
        <v>1378.6739043789742</v>
      </c>
      <c r="H8" s="32">
        <v>3010</v>
      </c>
      <c r="I8" s="32">
        <v>2040</v>
      </c>
      <c r="J8" s="32">
        <v>325</v>
      </c>
      <c r="K8" s="32">
        <f t="shared" si="0"/>
        <v>2365</v>
      </c>
      <c r="L8" s="186">
        <f t="shared" si="1"/>
        <v>0.7857142857142857</v>
      </c>
      <c r="M8" s="32">
        <v>160</v>
      </c>
      <c r="N8" s="186">
        <f t="shared" si="2"/>
        <v>5.3156146179401995E-2</v>
      </c>
      <c r="O8" s="32">
        <v>365</v>
      </c>
      <c r="P8" s="32">
        <v>65</v>
      </c>
      <c r="Q8" s="32">
        <f t="shared" si="3"/>
        <v>430</v>
      </c>
      <c r="R8" s="186">
        <f t="shared" si="4"/>
        <v>0.14285714285714285</v>
      </c>
      <c r="S8" s="32">
        <v>10</v>
      </c>
      <c r="T8" s="32">
        <v>15</v>
      </c>
      <c r="U8" s="32">
        <v>45</v>
      </c>
      <c r="V8" s="32" t="s">
        <v>4</v>
      </c>
    </row>
    <row r="9" spans="1:26">
      <c r="A9" s="38">
        <v>355220007</v>
      </c>
      <c r="B9" s="187">
        <v>6072</v>
      </c>
      <c r="C9" s="187">
        <v>2528</v>
      </c>
      <c r="D9" s="187">
        <v>2441</v>
      </c>
      <c r="E9" s="187">
        <v>7.6809002685546872</v>
      </c>
      <c r="F9" s="187">
        <v>790.53233184898079</v>
      </c>
      <c r="G9" s="187">
        <v>329.12808546018175</v>
      </c>
      <c r="H9" s="49">
        <v>2340</v>
      </c>
      <c r="I9" s="49">
        <v>1680</v>
      </c>
      <c r="J9" s="49">
        <v>270</v>
      </c>
      <c r="K9" s="49">
        <f t="shared" si="0"/>
        <v>1950</v>
      </c>
      <c r="L9" s="188">
        <f t="shared" si="1"/>
        <v>0.83333333333333337</v>
      </c>
      <c r="M9" s="49">
        <v>110</v>
      </c>
      <c r="N9" s="188">
        <f t="shared" si="2"/>
        <v>4.7008547008547008E-2</v>
      </c>
      <c r="O9" s="49">
        <v>175</v>
      </c>
      <c r="P9" s="49">
        <v>90</v>
      </c>
      <c r="Q9" s="49">
        <f t="shared" si="3"/>
        <v>265</v>
      </c>
      <c r="R9" s="188">
        <f t="shared" si="4"/>
        <v>0.11324786324786325</v>
      </c>
      <c r="S9" s="49">
        <v>10</v>
      </c>
      <c r="T9" s="49">
        <v>10</v>
      </c>
      <c r="U9" s="49">
        <v>15</v>
      </c>
      <c r="V9" s="49" t="s">
        <v>6</v>
      </c>
    </row>
    <row r="10" spans="1:26">
      <c r="A10" s="21">
        <v>355220008</v>
      </c>
      <c r="B10" s="185">
        <v>3340</v>
      </c>
      <c r="C10" s="185">
        <v>1416</v>
      </c>
      <c r="D10" s="185">
        <v>1384</v>
      </c>
      <c r="E10" s="185">
        <v>1.5047999572753907</v>
      </c>
      <c r="F10" s="185">
        <v>2219.5641246876726</v>
      </c>
      <c r="G10" s="185">
        <v>940.98886244243852</v>
      </c>
      <c r="H10" s="32">
        <v>1450</v>
      </c>
      <c r="I10" s="32">
        <v>985</v>
      </c>
      <c r="J10" s="32">
        <v>140</v>
      </c>
      <c r="K10" s="32">
        <f t="shared" si="0"/>
        <v>1125</v>
      </c>
      <c r="L10" s="186">
        <f t="shared" si="1"/>
        <v>0.77586206896551724</v>
      </c>
      <c r="M10" s="32">
        <v>90</v>
      </c>
      <c r="N10" s="186">
        <f t="shared" si="2"/>
        <v>6.2068965517241378E-2</v>
      </c>
      <c r="O10" s="32">
        <v>125</v>
      </c>
      <c r="P10" s="32">
        <v>85</v>
      </c>
      <c r="Q10" s="32">
        <f t="shared" si="3"/>
        <v>210</v>
      </c>
      <c r="R10" s="186">
        <f t="shared" si="4"/>
        <v>0.14482758620689656</v>
      </c>
      <c r="S10" s="32">
        <v>0</v>
      </c>
      <c r="T10" s="32">
        <v>0</v>
      </c>
      <c r="U10" s="32">
        <v>15</v>
      </c>
      <c r="V10" s="32" t="s">
        <v>4</v>
      </c>
    </row>
    <row r="11" spans="1:26">
      <c r="A11" s="38">
        <v>355220009</v>
      </c>
      <c r="B11" s="187">
        <v>2111</v>
      </c>
      <c r="C11" s="187">
        <v>789</v>
      </c>
      <c r="D11" s="187">
        <v>783</v>
      </c>
      <c r="E11" s="187">
        <v>1.5347999572753905</v>
      </c>
      <c r="F11" s="187">
        <v>1375.4235462369259</v>
      </c>
      <c r="G11" s="187">
        <v>514.07350922829676</v>
      </c>
      <c r="H11" s="49">
        <v>940</v>
      </c>
      <c r="I11" s="49">
        <v>710</v>
      </c>
      <c r="J11" s="49">
        <v>130</v>
      </c>
      <c r="K11" s="49">
        <f t="shared" si="0"/>
        <v>840</v>
      </c>
      <c r="L11" s="188">
        <f t="shared" si="1"/>
        <v>0.8936170212765957</v>
      </c>
      <c r="M11" s="49">
        <v>40</v>
      </c>
      <c r="N11" s="188">
        <f t="shared" si="2"/>
        <v>4.2553191489361701E-2</v>
      </c>
      <c r="O11" s="49">
        <v>20</v>
      </c>
      <c r="P11" s="49">
        <v>25</v>
      </c>
      <c r="Q11" s="49">
        <f t="shared" si="3"/>
        <v>45</v>
      </c>
      <c r="R11" s="188">
        <f t="shared" si="4"/>
        <v>4.7872340425531915E-2</v>
      </c>
      <c r="S11" s="49">
        <v>0</v>
      </c>
      <c r="T11" s="49">
        <v>0</v>
      </c>
      <c r="U11" s="49">
        <v>10</v>
      </c>
      <c r="V11" s="49" t="s">
        <v>6</v>
      </c>
    </row>
    <row r="12" spans="1:26">
      <c r="A12" s="72">
        <v>355220010</v>
      </c>
      <c r="B12" s="176">
        <v>35</v>
      </c>
      <c r="C12" s="176">
        <v>14</v>
      </c>
      <c r="D12" s="176">
        <v>14</v>
      </c>
      <c r="E12" s="176">
        <v>8.3723999023437496</v>
      </c>
      <c r="F12" s="176">
        <v>4.1804023228993374</v>
      </c>
      <c r="G12" s="176">
        <v>1.672160929159735</v>
      </c>
      <c r="H12" s="183"/>
      <c r="I12" s="183"/>
      <c r="J12" s="183"/>
      <c r="M12" s="183"/>
      <c r="N12" s="177"/>
      <c r="O12" s="183"/>
      <c r="P12" s="183"/>
      <c r="S12" s="183"/>
      <c r="T12" s="183"/>
      <c r="U12" s="183"/>
      <c r="V12" s="76" t="s">
        <v>2</v>
      </c>
    </row>
    <row r="13" spans="1:26">
      <c r="A13" s="38">
        <v>355220011</v>
      </c>
      <c r="B13" s="187">
        <v>3936</v>
      </c>
      <c r="C13" s="187">
        <v>1719</v>
      </c>
      <c r="D13" s="187">
        <v>1672</v>
      </c>
      <c r="E13" s="187">
        <v>2.3977000427246096</v>
      </c>
      <c r="F13" s="187">
        <v>1641.5731450408425</v>
      </c>
      <c r="G13" s="187">
        <v>716.93705191189235</v>
      </c>
      <c r="H13" s="49">
        <v>1930</v>
      </c>
      <c r="I13" s="49">
        <v>1335</v>
      </c>
      <c r="J13" s="49">
        <v>290</v>
      </c>
      <c r="K13" s="49">
        <f>I13+J13</f>
        <v>1625</v>
      </c>
      <c r="L13" s="188">
        <f>K13/H13</f>
        <v>0.84196891191709844</v>
      </c>
      <c r="M13" s="49">
        <v>70</v>
      </c>
      <c r="N13" s="188">
        <f>M13/H13</f>
        <v>3.6269430051813469E-2</v>
      </c>
      <c r="O13" s="49">
        <v>145</v>
      </c>
      <c r="P13" s="49">
        <v>45</v>
      </c>
      <c r="Q13" s="49">
        <f>O13+P13</f>
        <v>190</v>
      </c>
      <c r="R13" s="188">
        <f>Q13/H13</f>
        <v>9.8445595854922283E-2</v>
      </c>
      <c r="S13" s="49">
        <v>10</v>
      </c>
      <c r="T13" s="49">
        <v>10</v>
      </c>
      <c r="U13" s="49">
        <v>15</v>
      </c>
      <c r="V13" s="49" t="s">
        <v>6</v>
      </c>
    </row>
    <row r="14" spans="1:26">
      <c r="A14" s="38">
        <v>355220012</v>
      </c>
      <c r="B14" s="187">
        <v>6893</v>
      </c>
      <c r="C14" s="187">
        <v>2789</v>
      </c>
      <c r="D14" s="187">
        <v>2705</v>
      </c>
      <c r="E14" s="187">
        <v>2.9588000488281252</v>
      </c>
      <c r="F14" s="187">
        <v>2329.6606348002701</v>
      </c>
      <c r="G14" s="187">
        <v>942.61185412127566</v>
      </c>
      <c r="H14" s="49">
        <v>3110</v>
      </c>
      <c r="I14" s="49">
        <v>2280</v>
      </c>
      <c r="J14" s="49">
        <v>425</v>
      </c>
      <c r="K14" s="49">
        <f>I14+J14</f>
        <v>2705</v>
      </c>
      <c r="L14" s="188">
        <f>K14/H14</f>
        <v>0.86977491961414788</v>
      </c>
      <c r="M14" s="49">
        <v>120</v>
      </c>
      <c r="N14" s="188">
        <f>M14/H14</f>
        <v>3.8585209003215437E-2</v>
      </c>
      <c r="O14" s="49">
        <v>195</v>
      </c>
      <c r="P14" s="49">
        <v>45</v>
      </c>
      <c r="Q14" s="49">
        <f>O14+P14</f>
        <v>240</v>
      </c>
      <c r="R14" s="188">
        <f>Q14/H14</f>
        <v>7.7170418006430874E-2</v>
      </c>
      <c r="S14" s="49">
        <v>0</v>
      </c>
      <c r="T14" s="49">
        <v>15</v>
      </c>
      <c r="U14" s="49">
        <v>20</v>
      </c>
      <c r="V14" s="49" t="s">
        <v>6</v>
      </c>
    </row>
    <row r="15" spans="1:26">
      <c r="A15" s="72">
        <v>355220013</v>
      </c>
      <c r="B15" s="176">
        <v>10</v>
      </c>
      <c r="C15" s="176">
        <v>7</v>
      </c>
      <c r="D15" s="176">
        <v>8</v>
      </c>
      <c r="E15" s="176">
        <v>2.7185998535156251</v>
      </c>
      <c r="F15" s="176">
        <v>3.6783640619520566</v>
      </c>
      <c r="G15" s="176">
        <v>2.5748548433664395</v>
      </c>
      <c r="N15" s="177"/>
      <c r="V15" s="76" t="s">
        <v>2</v>
      </c>
    </row>
    <row r="16" spans="1:26">
      <c r="A16" s="72">
        <v>355220014</v>
      </c>
      <c r="B16" s="176">
        <v>36</v>
      </c>
      <c r="C16" s="176">
        <v>13</v>
      </c>
      <c r="D16" s="176">
        <v>14</v>
      </c>
      <c r="E16" s="176">
        <v>2.2430000305175781</v>
      </c>
      <c r="F16" s="176">
        <v>16.049932906908122</v>
      </c>
      <c r="G16" s="176">
        <v>5.7958091052723777</v>
      </c>
      <c r="N16" s="177"/>
      <c r="V16" s="76" t="s">
        <v>2</v>
      </c>
    </row>
    <row r="17" spans="1:22">
      <c r="A17" s="72">
        <v>355220015</v>
      </c>
      <c r="B17" s="176">
        <v>42</v>
      </c>
      <c r="C17" s="176">
        <v>20</v>
      </c>
      <c r="D17" s="176">
        <v>20</v>
      </c>
      <c r="E17" s="176">
        <v>1.3424000549316406</v>
      </c>
      <c r="F17" s="176">
        <v>31.287245441999612</v>
      </c>
      <c r="G17" s="176">
        <v>14.898688305714101</v>
      </c>
      <c r="H17" s="76">
        <v>35</v>
      </c>
      <c r="I17" s="76">
        <v>25</v>
      </c>
      <c r="J17" s="76">
        <v>10</v>
      </c>
      <c r="K17" s="76">
        <f t="shared" ref="K17:K30" si="5">I17+J17</f>
        <v>35</v>
      </c>
      <c r="L17" s="177">
        <f t="shared" ref="L17:L30" si="6">K17/H17</f>
        <v>1</v>
      </c>
      <c r="M17" s="76">
        <v>0</v>
      </c>
      <c r="N17" s="177">
        <f t="shared" ref="N17:N30" si="7">M17/H17</f>
        <v>0</v>
      </c>
      <c r="O17" s="76">
        <v>0</v>
      </c>
      <c r="P17" s="76">
        <v>0</v>
      </c>
      <c r="Q17" s="76">
        <f t="shared" ref="Q17:Q30" si="8">O17+P17</f>
        <v>0</v>
      </c>
      <c r="R17" s="177">
        <f t="shared" ref="R17:R30" si="9">Q17/H17</f>
        <v>0</v>
      </c>
      <c r="S17" s="76">
        <v>0</v>
      </c>
      <c r="T17" s="76">
        <v>0</v>
      </c>
      <c r="U17" s="76">
        <v>0</v>
      </c>
      <c r="V17" s="76" t="s">
        <v>2</v>
      </c>
    </row>
    <row r="18" spans="1:22">
      <c r="A18" s="72">
        <v>355220200</v>
      </c>
      <c r="B18" s="176">
        <v>2396</v>
      </c>
      <c r="C18" s="176">
        <v>871</v>
      </c>
      <c r="D18" s="176">
        <v>851</v>
      </c>
      <c r="E18" s="176">
        <v>88.052099609375006</v>
      </c>
      <c r="F18" s="176">
        <v>27.211162602928951</v>
      </c>
      <c r="G18" s="176">
        <v>9.8918708794453742</v>
      </c>
      <c r="H18" s="76">
        <v>1115</v>
      </c>
      <c r="I18" s="76">
        <v>995</v>
      </c>
      <c r="J18" s="76">
        <v>90</v>
      </c>
      <c r="K18" s="76">
        <f t="shared" si="5"/>
        <v>1085</v>
      </c>
      <c r="L18" s="177">
        <f t="shared" si="6"/>
        <v>0.97309417040358748</v>
      </c>
      <c r="M18" s="76">
        <v>15</v>
      </c>
      <c r="N18" s="177">
        <f t="shared" si="7"/>
        <v>1.3452914798206279E-2</v>
      </c>
      <c r="O18" s="76">
        <v>15</v>
      </c>
      <c r="P18" s="76">
        <v>0</v>
      </c>
      <c r="Q18" s="76">
        <f t="shared" si="8"/>
        <v>15</v>
      </c>
      <c r="R18" s="177">
        <f t="shared" si="9"/>
        <v>1.3452914798206279E-2</v>
      </c>
      <c r="S18" s="76">
        <v>0</v>
      </c>
      <c r="T18" s="76">
        <v>0</v>
      </c>
      <c r="U18" s="76">
        <v>0</v>
      </c>
      <c r="V18" s="76" t="s">
        <v>2</v>
      </c>
    </row>
    <row r="19" spans="1:22">
      <c r="A19" s="72">
        <v>355220201</v>
      </c>
      <c r="B19" s="176">
        <v>3001</v>
      </c>
      <c r="C19" s="176">
        <v>1171</v>
      </c>
      <c r="D19" s="176">
        <v>1147</v>
      </c>
      <c r="E19" s="176">
        <v>25.494199218750001</v>
      </c>
      <c r="F19" s="176">
        <v>117.7130520653059</v>
      </c>
      <c r="G19" s="176">
        <v>45.93201731705205</v>
      </c>
      <c r="H19" s="76">
        <v>1530</v>
      </c>
      <c r="I19" s="76">
        <v>1305</v>
      </c>
      <c r="J19" s="76">
        <v>150</v>
      </c>
      <c r="K19" s="76">
        <f t="shared" si="5"/>
        <v>1455</v>
      </c>
      <c r="L19" s="177">
        <f t="shared" si="6"/>
        <v>0.9509803921568627</v>
      </c>
      <c r="M19" s="76">
        <v>15</v>
      </c>
      <c r="N19" s="177">
        <f t="shared" si="7"/>
        <v>9.8039215686274508E-3</v>
      </c>
      <c r="O19" s="76">
        <v>50</v>
      </c>
      <c r="P19" s="76">
        <v>0</v>
      </c>
      <c r="Q19" s="76">
        <f t="shared" si="8"/>
        <v>50</v>
      </c>
      <c r="R19" s="177">
        <f t="shared" si="9"/>
        <v>3.2679738562091505E-2</v>
      </c>
      <c r="S19" s="76">
        <v>0</v>
      </c>
      <c r="T19" s="76">
        <v>0</v>
      </c>
      <c r="U19" s="76">
        <v>10</v>
      </c>
      <c r="V19" s="76" t="s">
        <v>2</v>
      </c>
    </row>
    <row r="20" spans="1:22">
      <c r="A20" s="72">
        <v>355220202</v>
      </c>
      <c r="B20" s="176">
        <v>2875</v>
      </c>
      <c r="C20" s="176">
        <v>1027</v>
      </c>
      <c r="D20" s="176">
        <v>1006</v>
      </c>
      <c r="E20" s="176">
        <v>90.372900390625006</v>
      </c>
      <c r="F20" s="176">
        <v>31.812633959662573</v>
      </c>
      <c r="G20" s="176">
        <v>11.36402611359077</v>
      </c>
      <c r="H20" s="76">
        <v>1505</v>
      </c>
      <c r="I20" s="76">
        <v>1350</v>
      </c>
      <c r="J20" s="76">
        <v>90</v>
      </c>
      <c r="K20" s="76">
        <f t="shared" si="5"/>
        <v>1440</v>
      </c>
      <c r="L20" s="177">
        <f t="shared" si="6"/>
        <v>0.95681063122923593</v>
      </c>
      <c r="M20" s="76">
        <v>25</v>
      </c>
      <c r="N20" s="177">
        <f t="shared" si="7"/>
        <v>1.6611295681063124E-2</v>
      </c>
      <c r="O20" s="76">
        <v>15</v>
      </c>
      <c r="P20" s="76">
        <v>15</v>
      </c>
      <c r="Q20" s="76">
        <f t="shared" si="8"/>
        <v>30</v>
      </c>
      <c r="R20" s="177">
        <f t="shared" si="9"/>
        <v>1.9933554817275746E-2</v>
      </c>
      <c r="S20" s="76">
        <v>0</v>
      </c>
      <c r="T20" s="76">
        <v>0</v>
      </c>
      <c r="U20" s="76">
        <v>10</v>
      </c>
      <c r="V20" s="76" t="s">
        <v>2</v>
      </c>
    </row>
    <row r="21" spans="1:22">
      <c r="A21" s="38">
        <v>355220300</v>
      </c>
      <c r="B21" s="187">
        <v>4026</v>
      </c>
      <c r="C21" s="187">
        <v>1795</v>
      </c>
      <c r="D21" s="187">
        <v>1734</v>
      </c>
      <c r="E21" s="187">
        <v>14.805799560546875</v>
      </c>
      <c r="F21" s="187">
        <v>271.92047167301337</v>
      </c>
      <c r="G21" s="187">
        <v>121.23627587010903</v>
      </c>
      <c r="H21" s="49">
        <v>1805</v>
      </c>
      <c r="I21" s="49">
        <v>1605</v>
      </c>
      <c r="J21" s="49">
        <v>95</v>
      </c>
      <c r="K21" s="49">
        <f t="shared" si="5"/>
        <v>1700</v>
      </c>
      <c r="L21" s="188">
        <f t="shared" si="6"/>
        <v>0.94182825484764543</v>
      </c>
      <c r="M21" s="49">
        <v>10</v>
      </c>
      <c r="N21" s="188">
        <f t="shared" si="7"/>
        <v>5.5401662049861496E-3</v>
      </c>
      <c r="O21" s="49">
        <v>60</v>
      </c>
      <c r="P21" s="49">
        <v>20</v>
      </c>
      <c r="Q21" s="49">
        <f t="shared" si="8"/>
        <v>80</v>
      </c>
      <c r="R21" s="188">
        <f t="shared" si="9"/>
        <v>4.4321329639889197E-2</v>
      </c>
      <c r="S21" s="49">
        <v>0</v>
      </c>
      <c r="T21" s="49">
        <v>0</v>
      </c>
      <c r="U21" s="49">
        <v>0</v>
      </c>
      <c r="V21" s="49" t="s">
        <v>6</v>
      </c>
    </row>
    <row r="22" spans="1:22">
      <c r="A22" s="21">
        <v>355220301</v>
      </c>
      <c r="B22" s="185">
        <v>1483</v>
      </c>
      <c r="C22" s="185">
        <v>674</v>
      </c>
      <c r="D22" s="185">
        <v>495</v>
      </c>
      <c r="E22" s="185">
        <v>7.6645001220703124</v>
      </c>
      <c r="F22" s="185">
        <v>193.48946133220446</v>
      </c>
      <c r="G22" s="185">
        <v>87.937894091642477</v>
      </c>
      <c r="H22" s="32">
        <v>790</v>
      </c>
      <c r="I22" s="32">
        <v>540</v>
      </c>
      <c r="J22" s="32">
        <v>70</v>
      </c>
      <c r="K22" s="32">
        <f t="shared" si="5"/>
        <v>610</v>
      </c>
      <c r="L22" s="186">
        <f t="shared" si="6"/>
        <v>0.77215189873417722</v>
      </c>
      <c r="M22" s="32">
        <v>0</v>
      </c>
      <c r="N22" s="186">
        <f t="shared" si="7"/>
        <v>0</v>
      </c>
      <c r="O22" s="32">
        <v>95</v>
      </c>
      <c r="P22" s="32">
        <v>65</v>
      </c>
      <c r="Q22" s="32">
        <f t="shared" si="8"/>
        <v>160</v>
      </c>
      <c r="R22" s="186">
        <f t="shared" si="9"/>
        <v>0.20253164556962025</v>
      </c>
      <c r="S22" s="32">
        <v>0</v>
      </c>
      <c r="T22" s="32">
        <v>0</v>
      </c>
      <c r="U22" s="32">
        <v>10</v>
      </c>
      <c r="V22" s="32" t="s">
        <v>4</v>
      </c>
    </row>
    <row r="23" spans="1:22">
      <c r="A23" s="72">
        <v>355220302</v>
      </c>
      <c r="B23" s="176">
        <v>4261</v>
      </c>
      <c r="C23" s="176">
        <v>1573</v>
      </c>
      <c r="D23" s="176">
        <v>1536</v>
      </c>
      <c r="E23" s="176">
        <v>113.14299804687499</v>
      </c>
      <c r="F23" s="176">
        <v>37.660306634571178</v>
      </c>
      <c r="G23" s="176">
        <v>13.902760463783258</v>
      </c>
      <c r="H23" s="76">
        <v>2055</v>
      </c>
      <c r="I23" s="76">
        <v>1730</v>
      </c>
      <c r="J23" s="76">
        <v>245</v>
      </c>
      <c r="K23" s="76">
        <f t="shared" si="5"/>
        <v>1975</v>
      </c>
      <c r="L23" s="177">
        <f t="shared" si="6"/>
        <v>0.96107055961070564</v>
      </c>
      <c r="M23" s="76">
        <v>10</v>
      </c>
      <c r="N23" s="177">
        <f t="shared" si="7"/>
        <v>4.8661800486618006E-3</v>
      </c>
      <c r="O23" s="76">
        <v>50</v>
      </c>
      <c r="P23" s="76">
        <v>0</v>
      </c>
      <c r="Q23" s="76">
        <f t="shared" si="8"/>
        <v>50</v>
      </c>
      <c r="R23" s="177">
        <f t="shared" si="9"/>
        <v>2.4330900243309004E-2</v>
      </c>
      <c r="S23" s="76">
        <v>10</v>
      </c>
      <c r="T23" s="76">
        <v>0</v>
      </c>
      <c r="U23" s="76">
        <v>10</v>
      </c>
      <c r="V23" s="76" t="s">
        <v>2</v>
      </c>
    </row>
    <row r="24" spans="1:22">
      <c r="A24" s="72">
        <v>355220303</v>
      </c>
      <c r="B24" s="176">
        <v>3365</v>
      </c>
      <c r="C24" s="176">
        <v>1364</v>
      </c>
      <c r="D24" s="176">
        <v>1247</v>
      </c>
      <c r="E24" s="176">
        <v>109.326298828125</v>
      </c>
      <c r="F24" s="176">
        <v>30.779419371822076</v>
      </c>
      <c r="G24" s="176">
        <v>12.476412488310643</v>
      </c>
      <c r="H24" s="76">
        <v>1590</v>
      </c>
      <c r="I24" s="76">
        <v>1435</v>
      </c>
      <c r="J24" s="76">
        <v>100</v>
      </c>
      <c r="K24" s="76">
        <f t="shared" si="5"/>
        <v>1535</v>
      </c>
      <c r="L24" s="177">
        <f t="shared" si="6"/>
        <v>0.96540880503144655</v>
      </c>
      <c r="M24" s="76">
        <v>20</v>
      </c>
      <c r="N24" s="177">
        <f t="shared" si="7"/>
        <v>1.2578616352201259E-2</v>
      </c>
      <c r="O24" s="76">
        <v>20</v>
      </c>
      <c r="P24" s="76">
        <v>0</v>
      </c>
      <c r="Q24" s="76">
        <f t="shared" si="8"/>
        <v>20</v>
      </c>
      <c r="R24" s="177">
        <f t="shared" si="9"/>
        <v>1.2578616352201259E-2</v>
      </c>
      <c r="S24" s="76">
        <v>0</v>
      </c>
      <c r="T24" s="76">
        <v>0</v>
      </c>
      <c r="U24" s="76">
        <v>10</v>
      </c>
      <c r="V24" s="76" t="s">
        <v>2</v>
      </c>
    </row>
    <row r="25" spans="1:22">
      <c r="A25" s="72">
        <v>355220304</v>
      </c>
      <c r="B25" s="176">
        <v>4225</v>
      </c>
      <c r="C25" s="176">
        <v>1686</v>
      </c>
      <c r="D25" s="176">
        <v>1613</v>
      </c>
      <c r="E25" s="176">
        <v>54.319301757812497</v>
      </c>
      <c r="F25" s="176">
        <v>77.780823082696159</v>
      </c>
      <c r="G25" s="176">
        <v>31.038690584006087</v>
      </c>
      <c r="H25" s="76">
        <v>1925</v>
      </c>
      <c r="I25" s="76">
        <v>1660</v>
      </c>
      <c r="J25" s="76">
        <v>120</v>
      </c>
      <c r="K25" s="76">
        <f t="shared" si="5"/>
        <v>1780</v>
      </c>
      <c r="L25" s="177">
        <f t="shared" si="6"/>
        <v>0.92467532467532465</v>
      </c>
      <c r="M25" s="76">
        <v>0</v>
      </c>
      <c r="N25" s="177">
        <f t="shared" si="7"/>
        <v>0</v>
      </c>
      <c r="O25" s="76">
        <v>70</v>
      </c>
      <c r="P25" s="76">
        <v>25</v>
      </c>
      <c r="Q25" s="76">
        <f t="shared" si="8"/>
        <v>95</v>
      </c>
      <c r="R25" s="177">
        <f t="shared" si="9"/>
        <v>4.9350649350649353E-2</v>
      </c>
      <c r="S25" s="76">
        <v>10</v>
      </c>
      <c r="T25" s="76">
        <v>10</v>
      </c>
      <c r="U25" s="76">
        <v>25</v>
      </c>
      <c r="V25" s="76" t="s">
        <v>2</v>
      </c>
    </row>
    <row r="26" spans="1:22">
      <c r="A26" s="21">
        <v>355220400</v>
      </c>
      <c r="B26" s="185">
        <v>2444</v>
      </c>
      <c r="C26" s="185">
        <v>1133</v>
      </c>
      <c r="D26" s="185">
        <v>1086</v>
      </c>
      <c r="E26" s="185">
        <v>2.7839001464843749</v>
      </c>
      <c r="F26" s="185">
        <v>877.90505097188384</v>
      </c>
      <c r="G26" s="185">
        <v>406.98298803238316</v>
      </c>
      <c r="H26" s="32">
        <v>1085</v>
      </c>
      <c r="I26" s="32">
        <v>755</v>
      </c>
      <c r="J26" s="32">
        <v>120</v>
      </c>
      <c r="K26" s="32">
        <f t="shared" si="5"/>
        <v>875</v>
      </c>
      <c r="L26" s="186">
        <f t="shared" si="6"/>
        <v>0.80645161290322576</v>
      </c>
      <c r="M26" s="32">
        <v>10</v>
      </c>
      <c r="N26" s="186">
        <f t="shared" si="7"/>
        <v>9.2165898617511521E-3</v>
      </c>
      <c r="O26" s="32">
        <v>160</v>
      </c>
      <c r="P26" s="32">
        <v>30</v>
      </c>
      <c r="Q26" s="32">
        <f t="shared" si="8"/>
        <v>190</v>
      </c>
      <c r="R26" s="186">
        <f t="shared" si="9"/>
        <v>0.17511520737327188</v>
      </c>
      <c r="S26" s="32">
        <v>0</v>
      </c>
      <c r="T26" s="32">
        <v>0</v>
      </c>
      <c r="U26" s="32">
        <v>0</v>
      </c>
      <c r="V26" s="32" t="s">
        <v>4</v>
      </c>
    </row>
    <row r="27" spans="1:22">
      <c r="A27" s="38">
        <v>355220401</v>
      </c>
      <c r="B27" s="187">
        <v>5159</v>
      </c>
      <c r="C27" s="187">
        <v>2307</v>
      </c>
      <c r="D27" s="187">
        <v>2199</v>
      </c>
      <c r="E27" s="187">
        <v>2.5970001220703125</v>
      </c>
      <c r="F27" s="187">
        <v>1986.5228176759872</v>
      </c>
      <c r="G27" s="187">
        <v>888.33264981168884</v>
      </c>
      <c r="H27" s="49">
        <v>2085</v>
      </c>
      <c r="I27" s="49">
        <v>1500</v>
      </c>
      <c r="J27" s="49">
        <v>250</v>
      </c>
      <c r="K27" s="49">
        <f t="shared" si="5"/>
        <v>1750</v>
      </c>
      <c r="L27" s="188">
        <f t="shared" si="6"/>
        <v>0.83932853717026379</v>
      </c>
      <c r="M27" s="49">
        <v>15</v>
      </c>
      <c r="N27" s="188">
        <f t="shared" si="7"/>
        <v>7.1942446043165471E-3</v>
      </c>
      <c r="O27" s="49">
        <v>225</v>
      </c>
      <c r="P27" s="49">
        <v>25</v>
      </c>
      <c r="Q27" s="49">
        <f t="shared" si="8"/>
        <v>250</v>
      </c>
      <c r="R27" s="188">
        <f t="shared" si="9"/>
        <v>0.11990407673860912</v>
      </c>
      <c r="S27" s="49">
        <v>20</v>
      </c>
      <c r="T27" s="49">
        <v>30</v>
      </c>
      <c r="U27" s="49">
        <v>15</v>
      </c>
      <c r="V27" s="49" t="s">
        <v>6</v>
      </c>
    </row>
    <row r="28" spans="1:22">
      <c r="A28" s="21">
        <v>355220402</v>
      </c>
      <c r="B28" s="185">
        <v>257</v>
      </c>
      <c r="C28" s="185">
        <v>163</v>
      </c>
      <c r="D28" s="185">
        <v>148</v>
      </c>
      <c r="E28" s="185">
        <v>0.33349998474121095</v>
      </c>
      <c r="F28" s="185">
        <v>770.61472791198673</v>
      </c>
      <c r="G28" s="185">
        <v>488.75564455118223</v>
      </c>
      <c r="H28" s="32">
        <v>85</v>
      </c>
      <c r="I28" s="32">
        <v>25</v>
      </c>
      <c r="J28" s="32">
        <v>15</v>
      </c>
      <c r="K28" s="32">
        <f t="shared" si="5"/>
        <v>40</v>
      </c>
      <c r="L28" s="186">
        <f t="shared" si="6"/>
        <v>0.47058823529411764</v>
      </c>
      <c r="M28" s="32">
        <v>0</v>
      </c>
      <c r="N28" s="186">
        <f t="shared" si="7"/>
        <v>0</v>
      </c>
      <c r="O28" s="32">
        <v>30</v>
      </c>
      <c r="P28" s="32">
        <v>0</v>
      </c>
      <c r="Q28" s="32">
        <f t="shared" si="8"/>
        <v>30</v>
      </c>
      <c r="R28" s="186">
        <f t="shared" si="9"/>
        <v>0.35294117647058826</v>
      </c>
      <c r="S28" s="32">
        <v>0</v>
      </c>
      <c r="T28" s="32">
        <v>0</v>
      </c>
      <c r="U28" s="32">
        <v>0</v>
      </c>
      <c r="V28" s="32" t="s">
        <v>4</v>
      </c>
    </row>
    <row r="29" spans="1:22">
      <c r="A29" s="38">
        <v>355220403</v>
      </c>
      <c r="B29" s="187">
        <v>3638</v>
      </c>
      <c r="C29" s="187">
        <v>1561</v>
      </c>
      <c r="D29" s="187">
        <v>1515</v>
      </c>
      <c r="E29" s="187">
        <v>2.5829000854492188</v>
      </c>
      <c r="F29" s="187">
        <v>1408.4942814840931</v>
      </c>
      <c r="G29" s="187">
        <v>604.35942094465895</v>
      </c>
      <c r="H29" s="49">
        <v>1555</v>
      </c>
      <c r="I29" s="49">
        <v>1245</v>
      </c>
      <c r="J29" s="49">
        <v>115</v>
      </c>
      <c r="K29" s="49">
        <f t="shared" si="5"/>
        <v>1360</v>
      </c>
      <c r="L29" s="188">
        <f t="shared" si="6"/>
        <v>0.87459807073954987</v>
      </c>
      <c r="M29" s="49">
        <v>15</v>
      </c>
      <c r="N29" s="188">
        <f t="shared" si="7"/>
        <v>9.6463022508038593E-3</v>
      </c>
      <c r="O29" s="49">
        <v>95</v>
      </c>
      <c r="P29" s="49">
        <v>25</v>
      </c>
      <c r="Q29" s="49">
        <f t="shared" si="8"/>
        <v>120</v>
      </c>
      <c r="R29" s="188">
        <f t="shared" si="9"/>
        <v>7.7170418006430874E-2</v>
      </c>
      <c r="S29" s="49">
        <v>0</v>
      </c>
      <c r="T29" s="49">
        <v>30</v>
      </c>
      <c r="U29" s="49">
        <v>30</v>
      </c>
      <c r="V29" s="49" t="s">
        <v>6</v>
      </c>
    </row>
    <row r="30" spans="1:22">
      <c r="A30" s="38">
        <v>355220404</v>
      </c>
      <c r="B30" s="187">
        <v>2044</v>
      </c>
      <c r="C30" s="187">
        <v>783</v>
      </c>
      <c r="D30" s="187">
        <v>767</v>
      </c>
      <c r="E30" s="187">
        <v>1.9741999816894531</v>
      </c>
      <c r="F30" s="187">
        <v>1035.3561032103821</v>
      </c>
      <c r="G30" s="187">
        <v>396.61635460554271</v>
      </c>
      <c r="H30" s="49">
        <v>1015</v>
      </c>
      <c r="I30" s="49">
        <v>715</v>
      </c>
      <c r="J30" s="49">
        <v>180</v>
      </c>
      <c r="K30" s="49">
        <f t="shared" si="5"/>
        <v>895</v>
      </c>
      <c r="L30" s="188">
        <f t="shared" si="6"/>
        <v>0.88177339901477836</v>
      </c>
      <c r="M30" s="49">
        <v>10</v>
      </c>
      <c r="N30" s="188">
        <f t="shared" si="7"/>
        <v>9.852216748768473E-3</v>
      </c>
      <c r="O30" s="49">
        <v>55</v>
      </c>
      <c r="P30" s="49">
        <v>25</v>
      </c>
      <c r="Q30" s="49">
        <f t="shared" si="8"/>
        <v>80</v>
      </c>
      <c r="R30" s="188">
        <f t="shared" si="9"/>
        <v>7.8817733990147784E-2</v>
      </c>
      <c r="S30" s="49">
        <v>10</v>
      </c>
      <c r="T30" s="49">
        <v>20</v>
      </c>
      <c r="U30" s="49">
        <v>0</v>
      </c>
      <c r="V30" s="49" t="s">
        <v>6</v>
      </c>
    </row>
    <row r="31" spans="1:22">
      <c r="A31" s="72">
        <v>355220405</v>
      </c>
      <c r="B31" s="176">
        <v>0</v>
      </c>
      <c r="C31" s="176">
        <v>0</v>
      </c>
      <c r="D31" s="176">
        <v>0</v>
      </c>
      <c r="E31" s="176">
        <v>2.0983999633789061</v>
      </c>
      <c r="F31" s="176">
        <v>0</v>
      </c>
      <c r="G31" s="176">
        <v>0</v>
      </c>
      <c r="N31" s="177"/>
      <c r="V31" s="76" t="s">
        <v>2</v>
      </c>
    </row>
    <row r="32" spans="1:22">
      <c r="A32" s="38">
        <v>355220406</v>
      </c>
      <c r="B32" s="187">
        <v>4539</v>
      </c>
      <c r="C32" s="187">
        <v>1870</v>
      </c>
      <c r="D32" s="187">
        <v>1818</v>
      </c>
      <c r="E32" s="187">
        <v>1.8600999450683593</v>
      </c>
      <c r="F32" s="187">
        <v>2440.1914596224506</v>
      </c>
      <c r="G32" s="187">
        <v>1005.3223241890246</v>
      </c>
      <c r="H32" s="49">
        <v>2185</v>
      </c>
      <c r="I32" s="49">
        <v>1755</v>
      </c>
      <c r="J32" s="49">
        <v>285</v>
      </c>
      <c r="K32" s="49">
        <f>I32+J32</f>
        <v>2040</v>
      </c>
      <c r="L32" s="188">
        <f>K32/H32</f>
        <v>0.93363844393592677</v>
      </c>
      <c r="M32" s="49">
        <v>0</v>
      </c>
      <c r="N32" s="188">
        <f>M32/H32</f>
        <v>0</v>
      </c>
      <c r="O32" s="49">
        <v>90</v>
      </c>
      <c r="P32" s="49">
        <v>25</v>
      </c>
      <c r="Q32" s="49">
        <f>O32+P32</f>
        <v>115</v>
      </c>
      <c r="R32" s="188">
        <f>Q32/H32</f>
        <v>5.2631578947368418E-2</v>
      </c>
      <c r="S32" s="49">
        <v>0</v>
      </c>
      <c r="T32" s="49">
        <v>15</v>
      </c>
      <c r="U32" s="49">
        <v>15</v>
      </c>
      <c r="V32" s="49" t="s">
        <v>6</v>
      </c>
    </row>
    <row r="33" spans="1:22">
      <c r="A33" s="72">
        <v>355220407</v>
      </c>
      <c r="B33" s="176">
        <v>5</v>
      </c>
      <c r="C33" s="176">
        <v>1</v>
      </c>
      <c r="D33" s="176">
        <v>2</v>
      </c>
      <c r="E33" s="176">
        <v>0.95099998474121095</v>
      </c>
      <c r="F33" s="176">
        <v>5.2576236385120607</v>
      </c>
      <c r="G33" s="176">
        <v>1.0515247277024122</v>
      </c>
      <c r="N33" s="177"/>
      <c r="V33" s="76" t="s">
        <v>2</v>
      </c>
    </row>
    <row r="34" spans="1:22">
      <c r="A34" s="72">
        <v>355220500</v>
      </c>
      <c r="B34" s="176">
        <v>4066</v>
      </c>
      <c r="C34" s="176">
        <v>1580</v>
      </c>
      <c r="D34" s="176">
        <v>1475</v>
      </c>
      <c r="E34" s="176">
        <v>62.645400390624999</v>
      </c>
      <c r="F34" s="176">
        <v>64.90500459166168</v>
      </c>
      <c r="G34" s="176">
        <v>25.22132495199839</v>
      </c>
      <c r="H34" s="76">
        <v>1895</v>
      </c>
      <c r="I34" s="76">
        <v>1660</v>
      </c>
      <c r="J34" s="76">
        <v>180</v>
      </c>
      <c r="K34" s="76">
        <f>I34+J34</f>
        <v>1840</v>
      </c>
      <c r="L34" s="177">
        <f>K34/H34</f>
        <v>0.97097625329815307</v>
      </c>
      <c r="M34" s="76">
        <v>0</v>
      </c>
      <c r="N34" s="177">
        <f>M34/H34</f>
        <v>0</v>
      </c>
      <c r="O34" s="76">
        <v>15</v>
      </c>
      <c r="P34" s="76">
        <v>10</v>
      </c>
      <c r="Q34" s="76">
        <f>O34+P34</f>
        <v>25</v>
      </c>
      <c r="R34" s="177">
        <f>Q34/H34</f>
        <v>1.3192612137203167E-2</v>
      </c>
      <c r="S34" s="76">
        <v>0</v>
      </c>
      <c r="T34" s="76">
        <v>10</v>
      </c>
      <c r="U34" s="76">
        <v>10</v>
      </c>
      <c r="V34" s="76" t="s">
        <v>2</v>
      </c>
    </row>
    <row r="35" spans="1:22">
      <c r="A35" s="72">
        <v>355220501</v>
      </c>
      <c r="B35" s="176">
        <v>3185</v>
      </c>
      <c r="C35" s="176">
        <v>1122</v>
      </c>
      <c r="D35" s="176">
        <v>1095</v>
      </c>
      <c r="E35" s="176">
        <v>116.765595703125</v>
      </c>
      <c r="F35" s="176">
        <v>27.276870218671437</v>
      </c>
      <c r="G35" s="176">
        <v>9.6089947834691856</v>
      </c>
      <c r="H35" s="76">
        <v>1515</v>
      </c>
      <c r="I35" s="76">
        <v>1390</v>
      </c>
      <c r="J35" s="76">
        <v>90</v>
      </c>
      <c r="K35" s="76">
        <f>I35+J35</f>
        <v>1480</v>
      </c>
      <c r="M35" s="76">
        <v>0</v>
      </c>
      <c r="N35" s="177">
        <f>M35/H35</f>
        <v>0</v>
      </c>
      <c r="O35" s="76">
        <v>30</v>
      </c>
      <c r="P35" s="76">
        <v>0</v>
      </c>
      <c r="Q35" s="76">
        <f>O35+P35</f>
        <v>30</v>
      </c>
      <c r="R35" s="177">
        <f>Q35/H35</f>
        <v>1.9801980198019802E-2</v>
      </c>
      <c r="S35" s="76">
        <v>0</v>
      </c>
      <c r="T35" s="76">
        <v>0</v>
      </c>
      <c r="U35" s="76">
        <v>0</v>
      </c>
      <c r="V35" s="76" t="s">
        <v>2</v>
      </c>
    </row>
  </sheetData>
  <sortState xmlns:xlrd2="http://schemas.microsoft.com/office/spreadsheetml/2017/richdata2" ref="A2:AA35">
    <sortCondition ref="A2:A3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7"/>
  <sheetViews>
    <sheetView workbookViewId="0">
      <selection activeCell="B3" sqref="B3:B37"/>
    </sheetView>
  </sheetViews>
  <sheetFormatPr defaultRowHeight="15"/>
  <cols>
    <col min="1" max="1" width="12.28515625" style="4" bestFit="1" customWidth="1"/>
    <col min="2" max="3" width="8.85546875" customWidth="1"/>
    <col min="4" max="4" width="8.42578125" customWidth="1"/>
    <col min="5" max="5" width="8.28515625" customWidth="1"/>
    <col min="6" max="6" width="13.140625" bestFit="1" customWidth="1"/>
    <col min="7" max="7" width="10.140625" bestFit="1" customWidth="1"/>
    <col min="8" max="8" width="14.7109375" bestFit="1" customWidth="1"/>
    <col min="9" max="9" width="6.42578125" customWidth="1"/>
    <col min="10" max="10" width="10" bestFit="1" customWidth="1"/>
    <col min="11" max="11" width="7" customWidth="1"/>
    <col min="12" max="12" width="5.42578125" customWidth="1"/>
    <col min="13" max="13" width="4.85546875" customWidth="1"/>
    <col min="14" max="14" width="6.140625" customWidth="1"/>
  </cols>
  <sheetData>
    <row r="1" spans="1:14">
      <c r="A1" s="4" t="s">
        <v>22</v>
      </c>
      <c r="B1" t="s">
        <v>23</v>
      </c>
      <c r="C1" t="s">
        <v>24</v>
      </c>
      <c r="D1" t="s">
        <v>25</v>
      </c>
      <c r="E1" t="s">
        <v>26</v>
      </c>
      <c r="F1" t="s">
        <v>27</v>
      </c>
      <c r="G1" t="s">
        <v>28</v>
      </c>
      <c r="H1" t="s">
        <v>29</v>
      </c>
      <c r="I1" t="s">
        <v>9</v>
      </c>
      <c r="J1" t="s">
        <v>10</v>
      </c>
      <c r="K1" t="s">
        <v>30</v>
      </c>
      <c r="L1" t="s">
        <v>11</v>
      </c>
      <c r="M1" t="s">
        <v>12</v>
      </c>
      <c r="N1" t="s">
        <v>13</v>
      </c>
    </row>
    <row r="2" spans="1:14">
      <c r="A2" s="4">
        <v>5220000</v>
      </c>
      <c r="B2">
        <v>103472</v>
      </c>
      <c r="C2">
        <v>101668</v>
      </c>
      <c r="D2">
        <v>45050</v>
      </c>
      <c r="E2">
        <v>43002</v>
      </c>
      <c r="F2">
        <v>77.400000000000006</v>
      </c>
      <c r="G2">
        <v>1336.52</v>
      </c>
      <c r="H2">
        <v>44880</v>
      </c>
      <c r="I2">
        <v>37440</v>
      </c>
      <c r="J2">
        <v>3160</v>
      </c>
      <c r="K2">
        <v>1045</v>
      </c>
      <c r="L2">
        <v>2340</v>
      </c>
      <c r="M2">
        <v>445</v>
      </c>
      <c r="N2">
        <v>455</v>
      </c>
    </row>
    <row r="3" spans="1:14">
      <c r="A3" s="4">
        <v>5220001</v>
      </c>
      <c r="B3">
        <v>1125</v>
      </c>
      <c r="C3">
        <v>1014</v>
      </c>
      <c r="D3">
        <v>483</v>
      </c>
      <c r="E3">
        <v>471</v>
      </c>
      <c r="F3">
        <v>274.2</v>
      </c>
      <c r="G3">
        <v>4.0999999999999996</v>
      </c>
      <c r="H3">
        <v>530</v>
      </c>
      <c r="I3">
        <v>465</v>
      </c>
      <c r="J3">
        <v>30</v>
      </c>
      <c r="K3">
        <v>10</v>
      </c>
      <c r="L3">
        <v>35</v>
      </c>
      <c r="M3">
        <v>0</v>
      </c>
      <c r="N3">
        <v>0</v>
      </c>
    </row>
    <row r="4" spans="1:14">
      <c r="A4" s="4">
        <v>5220002</v>
      </c>
      <c r="B4">
        <v>3110</v>
      </c>
      <c r="C4">
        <v>3001</v>
      </c>
      <c r="D4">
        <v>1409</v>
      </c>
      <c r="E4">
        <v>1379</v>
      </c>
      <c r="F4">
        <v>1649.8</v>
      </c>
      <c r="G4">
        <v>1.89</v>
      </c>
      <c r="H4">
        <v>1180</v>
      </c>
      <c r="I4">
        <v>920</v>
      </c>
      <c r="J4">
        <v>80</v>
      </c>
      <c r="K4">
        <v>60</v>
      </c>
      <c r="L4">
        <v>105</v>
      </c>
      <c r="M4">
        <v>15</v>
      </c>
      <c r="N4">
        <v>0</v>
      </c>
    </row>
    <row r="5" spans="1:14">
      <c r="A5" s="4">
        <v>5220003</v>
      </c>
      <c r="B5">
        <v>2308</v>
      </c>
      <c r="C5">
        <v>2406</v>
      </c>
      <c r="D5">
        <v>1129</v>
      </c>
      <c r="E5">
        <v>1080</v>
      </c>
      <c r="F5">
        <v>1758.1</v>
      </c>
      <c r="G5">
        <v>1.31</v>
      </c>
      <c r="H5">
        <v>1065</v>
      </c>
      <c r="I5">
        <v>740</v>
      </c>
      <c r="J5">
        <v>70</v>
      </c>
      <c r="K5">
        <v>40</v>
      </c>
      <c r="L5">
        <v>160</v>
      </c>
      <c r="M5">
        <v>30</v>
      </c>
      <c r="N5">
        <v>25</v>
      </c>
    </row>
    <row r="6" spans="1:14">
      <c r="A6" s="4">
        <v>5220004</v>
      </c>
      <c r="B6">
        <v>4264</v>
      </c>
      <c r="C6">
        <v>4279</v>
      </c>
      <c r="D6">
        <v>2273</v>
      </c>
      <c r="E6">
        <v>2105</v>
      </c>
      <c r="F6">
        <v>2521.3000000000002</v>
      </c>
      <c r="G6">
        <v>1.69</v>
      </c>
      <c r="H6">
        <v>1735</v>
      </c>
      <c r="I6">
        <v>1175</v>
      </c>
      <c r="J6">
        <v>190</v>
      </c>
      <c r="K6">
        <v>95</v>
      </c>
      <c r="L6">
        <v>205</v>
      </c>
      <c r="M6">
        <v>50</v>
      </c>
      <c r="N6">
        <v>20</v>
      </c>
    </row>
    <row r="7" spans="1:14">
      <c r="A7" s="4">
        <v>5220005</v>
      </c>
      <c r="B7">
        <v>1042</v>
      </c>
      <c r="C7">
        <v>1084</v>
      </c>
      <c r="D7">
        <v>779</v>
      </c>
      <c r="E7">
        <v>650</v>
      </c>
      <c r="F7">
        <v>1079.8</v>
      </c>
      <c r="G7">
        <v>0.97</v>
      </c>
      <c r="H7">
        <v>430</v>
      </c>
      <c r="I7">
        <v>275</v>
      </c>
      <c r="J7">
        <v>25</v>
      </c>
      <c r="K7">
        <v>70</v>
      </c>
      <c r="L7">
        <v>65</v>
      </c>
      <c r="M7">
        <v>0</v>
      </c>
      <c r="N7">
        <v>0</v>
      </c>
    </row>
    <row r="8" spans="1:14">
      <c r="A8" s="4">
        <v>5220006</v>
      </c>
      <c r="B8">
        <v>5604</v>
      </c>
      <c r="C8">
        <v>5742</v>
      </c>
      <c r="D8">
        <v>2919</v>
      </c>
      <c r="E8">
        <v>2686</v>
      </c>
      <c r="F8">
        <v>2641.3</v>
      </c>
      <c r="G8">
        <v>2.12</v>
      </c>
      <c r="H8">
        <v>2385</v>
      </c>
      <c r="I8">
        <v>1695</v>
      </c>
      <c r="J8">
        <v>185</v>
      </c>
      <c r="K8">
        <v>230</v>
      </c>
      <c r="L8">
        <v>190</v>
      </c>
      <c r="M8">
        <v>50</v>
      </c>
      <c r="N8">
        <v>40</v>
      </c>
    </row>
    <row r="9" spans="1:14">
      <c r="A9" s="4">
        <v>5220007</v>
      </c>
      <c r="B9">
        <v>6479</v>
      </c>
      <c r="C9">
        <v>6098</v>
      </c>
      <c r="D9">
        <v>2783</v>
      </c>
      <c r="E9">
        <v>2693</v>
      </c>
      <c r="F9">
        <v>846</v>
      </c>
      <c r="G9">
        <v>7.66</v>
      </c>
      <c r="H9">
        <v>2370</v>
      </c>
      <c r="I9">
        <v>1895</v>
      </c>
      <c r="J9">
        <v>185</v>
      </c>
      <c r="K9">
        <v>85</v>
      </c>
      <c r="L9">
        <v>130</v>
      </c>
      <c r="M9">
        <v>45</v>
      </c>
      <c r="N9">
        <v>20</v>
      </c>
    </row>
    <row r="10" spans="1:14">
      <c r="A10" s="4">
        <v>5220008</v>
      </c>
      <c r="B10">
        <v>3180</v>
      </c>
      <c r="C10">
        <v>3306</v>
      </c>
      <c r="D10">
        <v>1464</v>
      </c>
      <c r="E10">
        <v>1396</v>
      </c>
      <c r="F10">
        <v>2120.3000000000002</v>
      </c>
      <c r="G10">
        <v>1.5</v>
      </c>
      <c r="H10">
        <v>1220</v>
      </c>
      <c r="I10">
        <v>895</v>
      </c>
      <c r="J10">
        <v>115</v>
      </c>
      <c r="K10">
        <v>75</v>
      </c>
      <c r="L10">
        <v>85</v>
      </c>
      <c r="M10">
        <v>35</v>
      </c>
      <c r="N10">
        <v>15</v>
      </c>
    </row>
    <row r="11" spans="1:14">
      <c r="A11" s="4">
        <v>5220009</v>
      </c>
      <c r="B11">
        <v>2203</v>
      </c>
      <c r="C11">
        <v>2080</v>
      </c>
      <c r="D11">
        <v>858</v>
      </c>
      <c r="E11">
        <v>852</v>
      </c>
      <c r="F11">
        <v>1432.9</v>
      </c>
      <c r="G11">
        <v>1.54</v>
      </c>
      <c r="H11">
        <v>1020</v>
      </c>
      <c r="I11">
        <v>845</v>
      </c>
      <c r="J11">
        <v>80</v>
      </c>
      <c r="K11">
        <v>20</v>
      </c>
      <c r="L11">
        <v>65</v>
      </c>
      <c r="M11">
        <v>0</v>
      </c>
      <c r="N11">
        <v>15</v>
      </c>
    </row>
    <row r="12" spans="1:14">
      <c r="A12" s="4">
        <v>5220010</v>
      </c>
      <c r="B12">
        <v>20</v>
      </c>
      <c r="C12">
        <v>43</v>
      </c>
      <c r="D12">
        <v>11</v>
      </c>
      <c r="E12">
        <v>8</v>
      </c>
      <c r="F12">
        <v>2.4</v>
      </c>
      <c r="G12">
        <v>8.3800000000000008</v>
      </c>
    </row>
    <row r="13" spans="1:14">
      <c r="A13" s="4">
        <v>5220011</v>
      </c>
      <c r="B13">
        <v>4060</v>
      </c>
      <c r="C13">
        <v>3952</v>
      </c>
      <c r="D13">
        <v>1793</v>
      </c>
      <c r="E13">
        <v>1723</v>
      </c>
      <c r="F13">
        <v>1673.1</v>
      </c>
      <c r="G13">
        <v>2.4300000000000002</v>
      </c>
      <c r="H13">
        <v>1715</v>
      </c>
      <c r="I13">
        <v>1270</v>
      </c>
      <c r="J13">
        <v>195</v>
      </c>
      <c r="K13">
        <v>55</v>
      </c>
      <c r="L13">
        <v>155</v>
      </c>
      <c r="M13">
        <v>10</v>
      </c>
      <c r="N13">
        <v>35</v>
      </c>
    </row>
    <row r="14" spans="1:14">
      <c r="A14" s="4">
        <v>5220012</v>
      </c>
      <c r="B14">
        <v>7054</v>
      </c>
      <c r="C14">
        <v>7157</v>
      </c>
      <c r="D14">
        <v>2931</v>
      </c>
      <c r="E14">
        <v>2861</v>
      </c>
      <c r="F14">
        <v>2385</v>
      </c>
      <c r="G14">
        <v>2.96</v>
      </c>
      <c r="H14">
        <v>3000</v>
      </c>
      <c r="I14">
        <v>2395</v>
      </c>
      <c r="J14">
        <v>240</v>
      </c>
      <c r="K14">
        <v>145</v>
      </c>
      <c r="L14">
        <v>180</v>
      </c>
      <c r="M14">
        <v>15</v>
      </c>
      <c r="N14">
        <v>25</v>
      </c>
    </row>
    <row r="15" spans="1:14">
      <c r="A15" s="4">
        <v>5220013</v>
      </c>
      <c r="B15">
        <v>15</v>
      </c>
      <c r="C15">
        <v>10</v>
      </c>
      <c r="D15">
        <v>7</v>
      </c>
      <c r="E15">
        <v>7</v>
      </c>
      <c r="F15">
        <v>5.5</v>
      </c>
      <c r="G15">
        <v>2.74</v>
      </c>
    </row>
    <row r="16" spans="1:14">
      <c r="A16" s="4">
        <v>5220014</v>
      </c>
      <c r="B16">
        <v>34</v>
      </c>
      <c r="C16">
        <v>39</v>
      </c>
      <c r="D16">
        <v>12</v>
      </c>
      <c r="E16">
        <v>12</v>
      </c>
      <c r="F16">
        <v>15.2</v>
      </c>
      <c r="G16">
        <v>2.2400000000000002</v>
      </c>
    </row>
    <row r="17" spans="1:14">
      <c r="A17" s="4">
        <v>5220015</v>
      </c>
      <c r="B17">
        <v>84</v>
      </c>
      <c r="C17">
        <v>52</v>
      </c>
      <c r="D17">
        <v>42</v>
      </c>
      <c r="E17">
        <v>42</v>
      </c>
      <c r="F17">
        <v>63.2</v>
      </c>
      <c r="G17">
        <v>1.33</v>
      </c>
      <c r="H17">
        <v>30</v>
      </c>
      <c r="I17">
        <v>25</v>
      </c>
      <c r="J17">
        <v>0</v>
      </c>
      <c r="K17">
        <v>0</v>
      </c>
      <c r="L17">
        <v>0</v>
      </c>
      <c r="M17">
        <v>0</v>
      </c>
      <c r="N17">
        <v>0</v>
      </c>
    </row>
    <row r="18" spans="1:14">
      <c r="A18" s="4">
        <v>5220200</v>
      </c>
      <c r="B18">
        <v>2366</v>
      </c>
      <c r="C18">
        <v>2411</v>
      </c>
      <c r="D18">
        <v>902</v>
      </c>
      <c r="E18">
        <v>877</v>
      </c>
      <c r="F18">
        <v>26.8</v>
      </c>
      <c r="G18">
        <v>88.28</v>
      </c>
      <c r="H18">
        <v>1190</v>
      </c>
      <c r="I18">
        <v>1105</v>
      </c>
      <c r="J18">
        <v>50</v>
      </c>
      <c r="K18">
        <v>10</v>
      </c>
      <c r="L18">
        <v>15</v>
      </c>
      <c r="M18">
        <v>15</v>
      </c>
      <c r="N18">
        <v>0</v>
      </c>
    </row>
    <row r="19" spans="1:14">
      <c r="A19" s="4">
        <v>5220201</v>
      </c>
      <c r="B19">
        <v>4822</v>
      </c>
      <c r="C19">
        <v>3832</v>
      </c>
      <c r="D19">
        <v>1809</v>
      </c>
      <c r="E19">
        <v>1779</v>
      </c>
      <c r="F19">
        <v>188</v>
      </c>
      <c r="G19">
        <v>25.65</v>
      </c>
      <c r="H19">
        <v>2225</v>
      </c>
      <c r="I19">
        <v>1990</v>
      </c>
      <c r="J19">
        <v>140</v>
      </c>
      <c r="K19">
        <v>10</v>
      </c>
      <c r="L19">
        <v>30</v>
      </c>
      <c r="M19">
        <v>35</v>
      </c>
      <c r="N19">
        <v>15</v>
      </c>
    </row>
    <row r="20" spans="1:14">
      <c r="A20" s="4">
        <v>5220202</v>
      </c>
      <c r="B20">
        <v>2946</v>
      </c>
      <c r="C20">
        <v>2948</v>
      </c>
      <c r="D20">
        <v>1140</v>
      </c>
      <c r="E20">
        <v>1111</v>
      </c>
      <c r="F20">
        <v>32.6</v>
      </c>
      <c r="G20">
        <v>90.48</v>
      </c>
      <c r="H20">
        <v>1410</v>
      </c>
      <c r="I20">
        <v>1320</v>
      </c>
      <c r="J20">
        <v>55</v>
      </c>
      <c r="K20">
        <v>0</v>
      </c>
      <c r="L20">
        <v>0</v>
      </c>
      <c r="M20">
        <v>0</v>
      </c>
      <c r="N20">
        <v>20</v>
      </c>
    </row>
    <row r="21" spans="1:14">
      <c r="A21" s="4">
        <v>5220300</v>
      </c>
      <c r="B21">
        <v>3823</v>
      </c>
      <c r="C21">
        <v>4079</v>
      </c>
      <c r="D21">
        <v>1820</v>
      </c>
      <c r="E21">
        <v>1749</v>
      </c>
      <c r="F21">
        <v>258.3</v>
      </c>
      <c r="G21">
        <v>14.8</v>
      </c>
      <c r="H21">
        <v>1590</v>
      </c>
      <c r="I21">
        <v>1460</v>
      </c>
      <c r="J21">
        <v>115</v>
      </c>
      <c r="K21">
        <v>0</v>
      </c>
      <c r="L21">
        <v>10</v>
      </c>
      <c r="M21">
        <v>0</v>
      </c>
      <c r="N21">
        <v>0</v>
      </c>
    </row>
    <row r="22" spans="1:14">
      <c r="A22" s="4">
        <v>5220301</v>
      </c>
      <c r="B22">
        <v>1448</v>
      </c>
      <c r="C22">
        <v>1428</v>
      </c>
      <c r="D22">
        <v>543</v>
      </c>
      <c r="E22">
        <v>516</v>
      </c>
      <c r="F22">
        <v>188.9</v>
      </c>
      <c r="G22">
        <v>7.66</v>
      </c>
      <c r="H22">
        <v>705</v>
      </c>
      <c r="I22">
        <v>575</v>
      </c>
      <c r="J22">
        <v>25</v>
      </c>
      <c r="K22">
        <v>0</v>
      </c>
      <c r="L22">
        <v>60</v>
      </c>
      <c r="M22">
        <v>35</v>
      </c>
      <c r="N22">
        <v>10</v>
      </c>
    </row>
    <row r="23" spans="1:14">
      <c r="A23" s="4">
        <v>5220302</v>
      </c>
      <c r="B23">
        <v>4748</v>
      </c>
      <c r="C23">
        <v>4598</v>
      </c>
      <c r="D23">
        <v>1831</v>
      </c>
      <c r="E23">
        <v>1809</v>
      </c>
      <c r="F23">
        <v>41.9</v>
      </c>
      <c r="G23">
        <v>113.35</v>
      </c>
      <c r="H23">
        <v>2255</v>
      </c>
      <c r="I23">
        <v>2090</v>
      </c>
      <c r="J23">
        <v>90</v>
      </c>
      <c r="K23">
        <v>10</v>
      </c>
      <c r="L23">
        <v>35</v>
      </c>
      <c r="M23">
        <v>10</v>
      </c>
      <c r="N23">
        <v>25</v>
      </c>
    </row>
    <row r="24" spans="1:14">
      <c r="A24" s="4">
        <v>5220303</v>
      </c>
      <c r="B24">
        <v>3617</v>
      </c>
      <c r="C24">
        <v>3549</v>
      </c>
      <c r="D24">
        <v>1517</v>
      </c>
      <c r="E24">
        <v>1368</v>
      </c>
      <c r="F24">
        <v>33.1</v>
      </c>
      <c r="G24">
        <v>109.25</v>
      </c>
      <c r="H24">
        <v>1410</v>
      </c>
      <c r="I24">
        <v>1310</v>
      </c>
      <c r="J24">
        <v>65</v>
      </c>
      <c r="K24">
        <v>10</v>
      </c>
      <c r="L24">
        <v>25</v>
      </c>
      <c r="M24">
        <v>0</v>
      </c>
      <c r="N24">
        <v>10</v>
      </c>
    </row>
    <row r="25" spans="1:14">
      <c r="A25" s="4">
        <v>5220304</v>
      </c>
      <c r="B25">
        <v>4322</v>
      </c>
      <c r="C25">
        <v>4205</v>
      </c>
      <c r="D25">
        <v>1859</v>
      </c>
      <c r="E25">
        <v>1747</v>
      </c>
      <c r="F25">
        <v>79.5</v>
      </c>
      <c r="G25">
        <v>54.37</v>
      </c>
      <c r="H25">
        <v>2105</v>
      </c>
      <c r="I25">
        <v>1890</v>
      </c>
      <c r="J25">
        <v>125</v>
      </c>
      <c r="K25">
        <v>15</v>
      </c>
      <c r="L25">
        <v>55</v>
      </c>
      <c r="M25">
        <v>0</v>
      </c>
      <c r="N25">
        <v>20</v>
      </c>
    </row>
    <row r="26" spans="1:14">
      <c r="A26" s="4">
        <v>5220400</v>
      </c>
      <c r="B26">
        <v>2482</v>
      </c>
      <c r="C26">
        <v>2393</v>
      </c>
      <c r="D26">
        <v>1168</v>
      </c>
      <c r="E26">
        <v>1119</v>
      </c>
      <c r="F26">
        <v>889.7</v>
      </c>
      <c r="G26">
        <v>2.79</v>
      </c>
      <c r="H26">
        <v>905</v>
      </c>
      <c r="I26">
        <v>670</v>
      </c>
      <c r="J26">
        <v>140</v>
      </c>
      <c r="K26">
        <v>0</v>
      </c>
      <c r="L26">
        <v>85</v>
      </c>
      <c r="M26">
        <v>0</v>
      </c>
      <c r="N26">
        <v>10</v>
      </c>
    </row>
    <row r="27" spans="1:14">
      <c r="A27" s="4">
        <v>5220401</v>
      </c>
      <c r="B27">
        <v>5060</v>
      </c>
      <c r="C27">
        <v>5140</v>
      </c>
      <c r="D27">
        <v>2340</v>
      </c>
      <c r="E27">
        <v>2210</v>
      </c>
      <c r="F27">
        <v>1952.9</v>
      </c>
      <c r="G27">
        <v>2.59</v>
      </c>
      <c r="H27">
        <v>1890</v>
      </c>
      <c r="I27">
        <v>1505</v>
      </c>
      <c r="J27">
        <v>160</v>
      </c>
      <c r="K27">
        <v>10</v>
      </c>
      <c r="L27">
        <v>175</v>
      </c>
      <c r="M27">
        <v>15</v>
      </c>
      <c r="N27">
        <v>20</v>
      </c>
    </row>
    <row r="28" spans="1:14">
      <c r="A28" s="4">
        <v>5220402</v>
      </c>
      <c r="B28">
        <v>190</v>
      </c>
      <c r="C28">
        <v>227</v>
      </c>
      <c r="D28">
        <v>144</v>
      </c>
      <c r="E28">
        <v>134</v>
      </c>
      <c r="F28">
        <v>570.20000000000005</v>
      </c>
      <c r="G28">
        <v>0.33</v>
      </c>
      <c r="H28">
        <v>60</v>
      </c>
      <c r="I28">
        <v>0</v>
      </c>
      <c r="J28">
        <v>20</v>
      </c>
      <c r="K28">
        <v>0</v>
      </c>
      <c r="L28">
        <v>30</v>
      </c>
      <c r="M28">
        <v>0</v>
      </c>
      <c r="N28">
        <v>0</v>
      </c>
    </row>
    <row r="29" spans="1:14">
      <c r="A29" s="4">
        <v>5220403</v>
      </c>
      <c r="B29">
        <v>3651</v>
      </c>
      <c r="C29">
        <v>3700</v>
      </c>
      <c r="D29">
        <v>1613</v>
      </c>
      <c r="E29">
        <v>1587</v>
      </c>
      <c r="F29">
        <v>1417.3</v>
      </c>
      <c r="G29">
        <v>2.58</v>
      </c>
      <c r="H29">
        <v>1425</v>
      </c>
      <c r="I29">
        <v>1210</v>
      </c>
      <c r="J29">
        <v>100</v>
      </c>
      <c r="K29">
        <v>10</v>
      </c>
      <c r="L29">
        <v>70</v>
      </c>
      <c r="M29">
        <v>20</v>
      </c>
      <c r="N29">
        <v>20</v>
      </c>
    </row>
    <row r="30" spans="1:14">
      <c r="A30" s="4">
        <v>5220404</v>
      </c>
      <c r="B30">
        <v>2076</v>
      </c>
      <c r="C30">
        <v>2078</v>
      </c>
      <c r="D30">
        <v>854</v>
      </c>
      <c r="E30">
        <v>819</v>
      </c>
      <c r="F30">
        <v>1052.4000000000001</v>
      </c>
      <c r="G30">
        <v>1.97</v>
      </c>
      <c r="H30">
        <v>930</v>
      </c>
      <c r="I30">
        <v>770</v>
      </c>
      <c r="J30">
        <v>90</v>
      </c>
      <c r="K30">
        <v>0</v>
      </c>
      <c r="L30">
        <v>40</v>
      </c>
      <c r="M30">
        <v>15</v>
      </c>
      <c r="N30">
        <v>10</v>
      </c>
    </row>
    <row r="31" spans="1:14">
      <c r="A31" s="4">
        <v>5220405</v>
      </c>
      <c r="B31">
        <v>0</v>
      </c>
      <c r="C31">
        <v>5</v>
      </c>
      <c r="D31">
        <v>2</v>
      </c>
      <c r="E31">
        <v>2</v>
      </c>
      <c r="F31">
        <v>0</v>
      </c>
      <c r="G31">
        <v>2.09</v>
      </c>
    </row>
    <row r="32" spans="1:14">
      <c r="A32" s="4">
        <v>5220406</v>
      </c>
      <c r="B32">
        <v>4330</v>
      </c>
      <c r="C32">
        <v>4307</v>
      </c>
      <c r="D32">
        <v>1893</v>
      </c>
      <c r="E32">
        <v>1856</v>
      </c>
      <c r="F32">
        <v>2329.8000000000002</v>
      </c>
      <c r="G32">
        <v>1.86</v>
      </c>
      <c r="H32">
        <v>2125</v>
      </c>
      <c r="I32">
        <v>1770</v>
      </c>
      <c r="J32">
        <v>165</v>
      </c>
      <c r="K32">
        <v>15</v>
      </c>
      <c r="L32">
        <v>140</v>
      </c>
      <c r="M32">
        <v>25</v>
      </c>
      <c r="N32">
        <v>15</v>
      </c>
    </row>
    <row r="33" spans="1:14">
      <c r="A33" s="4">
        <v>5220407</v>
      </c>
      <c r="B33">
        <v>0</v>
      </c>
      <c r="C33">
        <v>5</v>
      </c>
      <c r="D33">
        <v>1</v>
      </c>
      <c r="E33">
        <v>1</v>
      </c>
      <c r="F33">
        <v>0</v>
      </c>
      <c r="G33">
        <v>0.95</v>
      </c>
    </row>
    <row r="34" spans="1:14">
      <c r="A34" s="4">
        <v>5220500</v>
      </c>
      <c r="B34">
        <v>4542</v>
      </c>
      <c r="C34">
        <v>4159</v>
      </c>
      <c r="D34">
        <v>1833</v>
      </c>
      <c r="E34">
        <v>1731</v>
      </c>
      <c r="F34">
        <v>72.5</v>
      </c>
      <c r="G34">
        <v>62.62</v>
      </c>
      <c r="H34">
        <v>2200</v>
      </c>
      <c r="I34">
        <v>1985</v>
      </c>
      <c r="J34">
        <v>150</v>
      </c>
      <c r="K34">
        <v>10</v>
      </c>
      <c r="L34">
        <v>45</v>
      </c>
      <c r="M34">
        <v>0</v>
      </c>
      <c r="N34">
        <v>10</v>
      </c>
    </row>
    <row r="35" spans="1:14">
      <c r="A35" s="4">
        <v>5220501</v>
      </c>
      <c r="B35">
        <v>3288</v>
      </c>
      <c r="C35">
        <v>3213</v>
      </c>
      <c r="D35">
        <v>1228</v>
      </c>
      <c r="E35">
        <v>1180</v>
      </c>
      <c r="F35">
        <v>28.2</v>
      </c>
      <c r="G35">
        <v>116.79</v>
      </c>
      <c r="H35">
        <v>1525</v>
      </c>
      <c r="I35">
        <v>1380</v>
      </c>
      <c r="J35">
        <v>100</v>
      </c>
      <c r="K35">
        <v>10</v>
      </c>
      <c r="L35">
        <v>20</v>
      </c>
      <c r="M35">
        <v>0</v>
      </c>
      <c r="N35">
        <v>15</v>
      </c>
    </row>
    <row r="36" spans="1:14">
      <c r="A36" s="4">
        <v>5220600</v>
      </c>
      <c r="B36">
        <v>4297</v>
      </c>
      <c r="C36">
        <v>4150</v>
      </c>
      <c r="D36">
        <v>1631</v>
      </c>
      <c r="E36">
        <v>1546</v>
      </c>
      <c r="F36">
        <v>13.7</v>
      </c>
      <c r="G36">
        <v>312.92</v>
      </c>
      <c r="H36">
        <v>2050</v>
      </c>
      <c r="I36">
        <v>1840</v>
      </c>
      <c r="J36">
        <v>105</v>
      </c>
      <c r="K36">
        <v>20</v>
      </c>
      <c r="L36">
        <v>40</v>
      </c>
      <c r="M36">
        <v>0</v>
      </c>
      <c r="N36">
        <v>40</v>
      </c>
    </row>
    <row r="37" spans="1:14">
      <c r="A37" s="4">
        <v>5220700</v>
      </c>
      <c r="B37">
        <v>4882</v>
      </c>
      <c r="C37">
        <v>4978</v>
      </c>
      <c r="D37">
        <v>2029</v>
      </c>
      <c r="E37">
        <v>1896</v>
      </c>
      <c r="F37">
        <v>17.3</v>
      </c>
      <c r="G37">
        <v>282.33</v>
      </c>
      <c r="H37">
        <v>2195</v>
      </c>
      <c r="I37">
        <v>1965</v>
      </c>
      <c r="J37">
        <v>80</v>
      </c>
      <c r="K37">
        <v>35</v>
      </c>
      <c r="L37">
        <v>90</v>
      </c>
      <c r="M37">
        <v>0</v>
      </c>
      <c r="N37">
        <v>20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1D2B2-72BC-4832-B677-E9573A8310B8}">
  <dimension ref="A1:N37"/>
  <sheetViews>
    <sheetView topLeftCell="B1" workbookViewId="0">
      <selection activeCell="Q21" sqref="Q21"/>
    </sheetView>
  </sheetViews>
  <sheetFormatPr defaultRowHeight="15"/>
  <cols>
    <col min="1" max="1" width="12.28515625" style="4" bestFit="1" customWidth="1"/>
    <col min="2" max="2" width="8.5703125" customWidth="1"/>
    <col min="3" max="3" width="8.7109375" customWidth="1"/>
    <col min="4" max="4" width="9" customWidth="1"/>
    <col min="5" max="5" width="9.28515625" customWidth="1"/>
    <col min="6" max="6" width="11.85546875" customWidth="1"/>
    <col min="7" max="7" width="10.140625" bestFit="1" customWidth="1"/>
    <col min="8" max="8" width="13.140625" customWidth="1"/>
    <col min="9" max="9" width="6.42578125" customWidth="1"/>
    <col min="10" max="10" width="10" bestFit="1" customWidth="1"/>
    <col min="11" max="11" width="7" customWidth="1"/>
    <col min="12" max="12" width="5.42578125" customWidth="1"/>
    <col min="13" max="13" width="4.85546875" customWidth="1"/>
    <col min="14" max="14" width="6.140625" customWidth="1"/>
  </cols>
  <sheetData>
    <row r="1" spans="1:14">
      <c r="A1" s="203" t="s">
        <v>177</v>
      </c>
      <c r="B1" t="s">
        <v>193</v>
      </c>
      <c r="C1" t="s">
        <v>23</v>
      </c>
      <c r="D1" t="s">
        <v>25</v>
      </c>
      <c r="E1" t="s">
        <v>26</v>
      </c>
      <c r="F1" t="s">
        <v>27</v>
      </c>
      <c r="G1" t="s">
        <v>28</v>
      </c>
      <c r="H1" t="s">
        <v>29</v>
      </c>
      <c r="I1" t="s">
        <v>9</v>
      </c>
      <c r="J1" t="s">
        <v>10</v>
      </c>
      <c r="K1" t="s">
        <v>30</v>
      </c>
      <c r="L1" t="s">
        <v>11</v>
      </c>
      <c r="M1" t="s">
        <v>12</v>
      </c>
      <c r="N1" t="s">
        <v>13</v>
      </c>
    </row>
    <row r="2" spans="1:14">
      <c r="A2" s="203" t="s">
        <v>140</v>
      </c>
      <c r="B2" s="203">
        <v>111184</v>
      </c>
      <c r="C2" s="203">
        <v>103401</v>
      </c>
      <c r="D2" s="203">
        <v>48274</v>
      </c>
      <c r="E2" s="203">
        <v>46213</v>
      </c>
      <c r="F2" s="203">
        <v>83.1</v>
      </c>
      <c r="G2" s="203">
        <v>1337.5</v>
      </c>
      <c r="H2" s="203">
        <v>39310</v>
      </c>
      <c r="I2" s="203">
        <v>33340</v>
      </c>
      <c r="J2" s="203">
        <v>2755</v>
      </c>
      <c r="K2" s="203">
        <v>710</v>
      </c>
      <c r="L2" s="203">
        <v>1710</v>
      </c>
      <c r="M2" s="203">
        <v>210</v>
      </c>
      <c r="N2" s="203">
        <v>580</v>
      </c>
    </row>
    <row r="3" spans="1:14">
      <c r="A3" s="203" t="s">
        <v>141</v>
      </c>
      <c r="B3" s="203">
        <v>1365</v>
      </c>
      <c r="C3" s="203">
        <v>1125</v>
      </c>
      <c r="D3" s="203">
        <v>587</v>
      </c>
      <c r="E3" s="203">
        <v>576</v>
      </c>
      <c r="F3" s="203">
        <v>330.2</v>
      </c>
      <c r="G3" s="203">
        <v>4.13</v>
      </c>
      <c r="H3" s="203">
        <v>410</v>
      </c>
      <c r="I3" s="203">
        <v>345</v>
      </c>
      <c r="J3" s="203">
        <v>35</v>
      </c>
      <c r="K3" s="203">
        <v>0</v>
      </c>
      <c r="L3" s="203">
        <v>10</v>
      </c>
      <c r="M3" s="203">
        <v>0</v>
      </c>
      <c r="N3" s="203">
        <v>10</v>
      </c>
    </row>
    <row r="4" spans="1:14">
      <c r="A4" s="203" t="s">
        <v>142</v>
      </c>
      <c r="B4" s="203">
        <v>3089</v>
      </c>
      <c r="C4" s="203">
        <v>3110</v>
      </c>
      <c r="D4" s="203">
        <v>1458</v>
      </c>
      <c r="E4" s="203">
        <v>1426</v>
      </c>
      <c r="F4" s="203">
        <v>1608.7</v>
      </c>
      <c r="G4" s="203">
        <v>1.92</v>
      </c>
      <c r="H4" s="203">
        <v>1010</v>
      </c>
      <c r="I4" s="203">
        <v>865</v>
      </c>
      <c r="J4" s="203">
        <v>55</v>
      </c>
      <c r="K4" s="203">
        <v>25</v>
      </c>
      <c r="L4" s="203">
        <v>50</v>
      </c>
      <c r="M4" s="203">
        <v>0</v>
      </c>
      <c r="N4" s="203">
        <v>10</v>
      </c>
    </row>
    <row r="5" spans="1:14">
      <c r="A5" s="203" t="s">
        <v>143</v>
      </c>
      <c r="B5" s="203">
        <v>2256</v>
      </c>
      <c r="C5" s="203">
        <v>2308</v>
      </c>
      <c r="D5" s="203">
        <v>1137</v>
      </c>
      <c r="E5" s="203">
        <v>1088</v>
      </c>
      <c r="F5" s="203">
        <v>1685.1</v>
      </c>
      <c r="G5" s="203">
        <v>1.34</v>
      </c>
      <c r="H5" s="203">
        <v>925</v>
      </c>
      <c r="I5" s="203">
        <v>720</v>
      </c>
      <c r="J5" s="203">
        <v>60</v>
      </c>
      <c r="K5" s="203">
        <v>10</v>
      </c>
      <c r="L5" s="203">
        <v>125</v>
      </c>
      <c r="M5" s="203">
        <v>0</v>
      </c>
      <c r="N5" s="203">
        <v>10</v>
      </c>
    </row>
    <row r="6" spans="1:14">
      <c r="A6" s="203" t="s">
        <v>144</v>
      </c>
      <c r="B6" s="203">
        <v>4291</v>
      </c>
      <c r="C6" s="203">
        <v>4264</v>
      </c>
      <c r="D6" s="203">
        <v>2276</v>
      </c>
      <c r="E6" s="203">
        <v>2147</v>
      </c>
      <c r="F6" s="203">
        <v>2502.9</v>
      </c>
      <c r="G6" s="203">
        <v>1.71</v>
      </c>
      <c r="H6" s="203">
        <v>1535</v>
      </c>
      <c r="I6" s="203">
        <v>1085</v>
      </c>
      <c r="J6" s="203">
        <v>155</v>
      </c>
      <c r="K6" s="203">
        <v>85</v>
      </c>
      <c r="L6" s="203">
        <v>140</v>
      </c>
      <c r="M6" s="203">
        <v>10</v>
      </c>
      <c r="N6" s="203">
        <v>60</v>
      </c>
    </row>
    <row r="7" spans="1:14">
      <c r="A7" s="203" t="s">
        <v>145</v>
      </c>
      <c r="B7" s="203">
        <v>1314</v>
      </c>
      <c r="C7" s="203">
        <v>1042</v>
      </c>
      <c r="D7" s="203">
        <v>999</v>
      </c>
      <c r="E7" s="203">
        <v>815</v>
      </c>
      <c r="F7" s="203">
        <v>1344.7</v>
      </c>
      <c r="G7" s="203">
        <v>0.98</v>
      </c>
      <c r="H7" s="203">
        <v>325</v>
      </c>
      <c r="I7" s="203">
        <v>200</v>
      </c>
      <c r="J7" s="203">
        <v>15</v>
      </c>
      <c r="K7" s="203">
        <v>45</v>
      </c>
      <c r="L7" s="203">
        <v>45</v>
      </c>
      <c r="M7" s="203">
        <v>0</v>
      </c>
      <c r="N7" s="203">
        <v>10</v>
      </c>
    </row>
    <row r="8" spans="1:14">
      <c r="A8" s="203" t="s">
        <v>146</v>
      </c>
      <c r="B8" s="203">
        <v>6042</v>
      </c>
      <c r="C8" s="203">
        <v>5604</v>
      </c>
      <c r="D8" s="203">
        <v>2984</v>
      </c>
      <c r="E8" s="203">
        <v>2818</v>
      </c>
      <c r="F8" s="203">
        <v>2807.9</v>
      </c>
      <c r="G8" s="203">
        <v>2.15</v>
      </c>
      <c r="H8" s="203">
        <v>2165</v>
      </c>
      <c r="I8" s="203">
        <v>1555</v>
      </c>
      <c r="J8" s="203">
        <v>225</v>
      </c>
      <c r="K8" s="203">
        <v>115</v>
      </c>
      <c r="L8" s="203">
        <v>210</v>
      </c>
      <c r="M8" s="203">
        <v>20</v>
      </c>
      <c r="N8" s="203">
        <v>40</v>
      </c>
    </row>
    <row r="9" spans="1:14">
      <c r="A9" s="203" t="s">
        <v>147</v>
      </c>
      <c r="B9" s="203">
        <v>7610</v>
      </c>
      <c r="C9" s="203">
        <v>6479</v>
      </c>
      <c r="D9" s="203">
        <v>3272</v>
      </c>
      <c r="E9" s="203">
        <v>3142</v>
      </c>
      <c r="F9" s="203">
        <v>988.8</v>
      </c>
      <c r="G9" s="203">
        <v>7.7</v>
      </c>
      <c r="H9" s="203">
        <v>2230</v>
      </c>
      <c r="I9" s="203">
        <v>1835</v>
      </c>
      <c r="J9" s="203">
        <v>175</v>
      </c>
      <c r="K9" s="203">
        <v>70</v>
      </c>
      <c r="L9" s="203">
        <v>95</v>
      </c>
      <c r="M9" s="203">
        <v>30</v>
      </c>
      <c r="N9" s="203">
        <v>25</v>
      </c>
    </row>
    <row r="10" spans="1:14">
      <c r="A10" s="203" t="s">
        <v>148</v>
      </c>
      <c r="B10" s="203">
        <v>3272</v>
      </c>
      <c r="C10" s="203">
        <v>3180</v>
      </c>
      <c r="D10" s="203">
        <v>1460</v>
      </c>
      <c r="E10" s="203">
        <v>1416</v>
      </c>
      <c r="F10" s="203">
        <v>2192.6</v>
      </c>
      <c r="G10" s="203">
        <v>1.49</v>
      </c>
      <c r="H10" s="203">
        <v>990</v>
      </c>
      <c r="I10" s="203">
        <v>740</v>
      </c>
      <c r="J10" s="203">
        <v>80</v>
      </c>
      <c r="K10" s="203">
        <v>65</v>
      </c>
      <c r="L10" s="203">
        <v>60</v>
      </c>
      <c r="M10" s="203">
        <v>25</v>
      </c>
      <c r="N10" s="203">
        <v>25</v>
      </c>
    </row>
    <row r="11" spans="1:14">
      <c r="A11" s="203" t="s">
        <v>149</v>
      </c>
      <c r="B11" s="203">
        <v>2346</v>
      </c>
      <c r="C11" s="203">
        <v>2203</v>
      </c>
      <c r="D11" s="203">
        <v>931</v>
      </c>
      <c r="E11" s="203">
        <v>919</v>
      </c>
      <c r="F11" s="203">
        <v>1568.7</v>
      </c>
      <c r="G11" s="203">
        <v>1.5</v>
      </c>
      <c r="H11" s="203">
        <v>745</v>
      </c>
      <c r="I11" s="203">
        <v>635</v>
      </c>
      <c r="J11" s="203">
        <v>50</v>
      </c>
      <c r="K11" s="203">
        <v>20</v>
      </c>
      <c r="L11" s="203">
        <v>25</v>
      </c>
      <c r="M11" s="203">
        <v>0</v>
      </c>
      <c r="N11" s="203">
        <v>10</v>
      </c>
    </row>
    <row r="12" spans="1:14">
      <c r="A12" s="203" t="s">
        <v>150</v>
      </c>
      <c r="B12" s="203">
        <v>15</v>
      </c>
      <c r="C12" s="203">
        <v>20</v>
      </c>
      <c r="D12" s="203">
        <v>6</v>
      </c>
      <c r="E12" s="203">
        <v>5</v>
      </c>
      <c r="F12" s="203">
        <v>1.8</v>
      </c>
      <c r="G12" s="203">
        <v>8.41</v>
      </c>
      <c r="H12" s="203" t="s">
        <v>151</v>
      </c>
      <c r="I12" s="203" t="s">
        <v>151</v>
      </c>
      <c r="J12" s="203" t="s">
        <v>151</v>
      </c>
      <c r="K12" s="203" t="s">
        <v>151</v>
      </c>
      <c r="L12" s="203" t="s">
        <v>151</v>
      </c>
      <c r="M12" s="203" t="s">
        <v>151</v>
      </c>
      <c r="N12" s="203" t="s">
        <v>151</v>
      </c>
    </row>
    <row r="13" spans="1:14">
      <c r="A13" s="203" t="s">
        <v>152</v>
      </c>
      <c r="B13" s="203">
        <v>4009</v>
      </c>
      <c r="C13" s="203">
        <v>4060</v>
      </c>
      <c r="D13" s="203">
        <v>1800</v>
      </c>
      <c r="E13" s="203">
        <v>1741</v>
      </c>
      <c r="F13" s="203">
        <v>1660.9</v>
      </c>
      <c r="G13" s="203">
        <v>2.41</v>
      </c>
      <c r="H13" s="203">
        <v>1545</v>
      </c>
      <c r="I13" s="203">
        <v>1265</v>
      </c>
      <c r="J13" s="203">
        <v>115</v>
      </c>
      <c r="K13" s="203">
        <v>40</v>
      </c>
      <c r="L13" s="203">
        <v>90</v>
      </c>
      <c r="M13" s="203">
        <v>10</v>
      </c>
      <c r="N13" s="203">
        <v>35</v>
      </c>
    </row>
    <row r="14" spans="1:14">
      <c r="A14" s="203" t="s">
        <v>153</v>
      </c>
      <c r="B14" s="203">
        <v>7170</v>
      </c>
      <c r="C14" s="203">
        <v>7054</v>
      </c>
      <c r="D14" s="203">
        <v>3046</v>
      </c>
      <c r="E14" s="203">
        <v>2933</v>
      </c>
      <c r="F14" s="203">
        <v>2438.3000000000002</v>
      </c>
      <c r="G14" s="203">
        <v>2.94</v>
      </c>
      <c r="H14" s="203">
        <v>2335</v>
      </c>
      <c r="I14" s="203">
        <v>1790</v>
      </c>
      <c r="J14" s="203">
        <v>215</v>
      </c>
      <c r="K14" s="203">
        <v>115</v>
      </c>
      <c r="L14" s="203">
        <v>175</v>
      </c>
      <c r="M14" s="203">
        <v>25</v>
      </c>
      <c r="N14" s="203">
        <v>20</v>
      </c>
    </row>
    <row r="15" spans="1:14">
      <c r="A15" s="203" t="s">
        <v>154</v>
      </c>
      <c r="B15" s="203">
        <v>0</v>
      </c>
      <c r="C15" s="203">
        <v>15</v>
      </c>
      <c r="D15" s="203">
        <v>0</v>
      </c>
      <c r="E15" s="203">
        <v>0</v>
      </c>
      <c r="F15" s="203">
        <v>0</v>
      </c>
      <c r="G15" s="203">
        <v>2.71</v>
      </c>
      <c r="H15" s="203" t="s">
        <v>151</v>
      </c>
      <c r="I15" s="203" t="s">
        <v>151</v>
      </c>
      <c r="J15" s="203" t="s">
        <v>151</v>
      </c>
      <c r="K15" s="203" t="s">
        <v>151</v>
      </c>
      <c r="L15" s="203" t="s">
        <v>151</v>
      </c>
      <c r="M15" s="203" t="s">
        <v>151</v>
      </c>
      <c r="N15" s="203" t="s">
        <v>151</v>
      </c>
    </row>
    <row r="16" spans="1:14">
      <c r="A16" s="203" t="s">
        <v>155</v>
      </c>
      <c r="B16" s="203">
        <v>28</v>
      </c>
      <c r="C16" s="203">
        <v>34</v>
      </c>
      <c r="D16" s="203">
        <v>13</v>
      </c>
      <c r="E16" s="203">
        <v>13</v>
      </c>
      <c r="F16" s="203">
        <v>12.5</v>
      </c>
      <c r="G16" s="203">
        <v>2.2400000000000002</v>
      </c>
      <c r="H16" s="203" t="s">
        <v>151</v>
      </c>
      <c r="I16" s="203" t="s">
        <v>151</v>
      </c>
      <c r="J16" s="203" t="s">
        <v>151</v>
      </c>
      <c r="K16" s="203" t="s">
        <v>151</v>
      </c>
      <c r="L16" s="203" t="s">
        <v>151</v>
      </c>
      <c r="M16" s="203" t="s">
        <v>151</v>
      </c>
      <c r="N16" s="203" t="s">
        <v>151</v>
      </c>
    </row>
    <row r="17" spans="1:14">
      <c r="A17" s="203" t="s">
        <v>156</v>
      </c>
      <c r="B17" s="203">
        <v>75</v>
      </c>
      <c r="C17" s="203">
        <v>84</v>
      </c>
      <c r="D17" s="203">
        <v>40</v>
      </c>
      <c r="E17" s="203">
        <v>38</v>
      </c>
      <c r="F17" s="203">
        <v>56.4</v>
      </c>
      <c r="G17" s="203">
        <v>1.33</v>
      </c>
      <c r="H17" s="203">
        <v>20</v>
      </c>
      <c r="I17" s="203">
        <v>0</v>
      </c>
      <c r="J17" s="203">
        <v>0</v>
      </c>
      <c r="K17" s="203">
        <v>0</v>
      </c>
      <c r="L17" s="203">
        <v>0</v>
      </c>
      <c r="M17" s="203">
        <v>0</v>
      </c>
      <c r="N17" s="203">
        <v>0</v>
      </c>
    </row>
    <row r="18" spans="1:14">
      <c r="A18" s="203" t="s">
        <v>157</v>
      </c>
      <c r="B18" s="203">
        <v>2372</v>
      </c>
      <c r="C18" s="203">
        <v>2366</v>
      </c>
      <c r="D18" s="203">
        <v>919</v>
      </c>
      <c r="E18" s="203">
        <v>893</v>
      </c>
      <c r="F18" s="203">
        <v>26.9</v>
      </c>
      <c r="G18" s="203">
        <v>88.23</v>
      </c>
      <c r="H18" s="203">
        <v>1000</v>
      </c>
      <c r="I18" s="203">
        <v>925</v>
      </c>
      <c r="J18" s="203">
        <v>40</v>
      </c>
      <c r="K18" s="203">
        <v>0</v>
      </c>
      <c r="L18" s="203">
        <v>10</v>
      </c>
      <c r="M18" s="203">
        <v>0</v>
      </c>
      <c r="N18" s="203">
        <v>20</v>
      </c>
    </row>
    <row r="19" spans="1:14">
      <c r="A19" s="203" t="s">
        <v>158</v>
      </c>
      <c r="B19" s="203">
        <v>6652</v>
      </c>
      <c r="C19" s="203">
        <v>4822</v>
      </c>
      <c r="D19" s="203">
        <v>2457</v>
      </c>
      <c r="E19" s="203">
        <v>2400</v>
      </c>
      <c r="F19" s="203">
        <v>260.60000000000002</v>
      </c>
      <c r="G19" s="203">
        <v>25.53</v>
      </c>
      <c r="H19" s="203">
        <v>2455</v>
      </c>
      <c r="I19" s="203">
        <v>2145</v>
      </c>
      <c r="J19" s="203">
        <v>185</v>
      </c>
      <c r="K19" s="203">
        <v>15</v>
      </c>
      <c r="L19" s="203">
        <v>45</v>
      </c>
      <c r="M19" s="203">
        <v>0</v>
      </c>
      <c r="N19" s="203">
        <v>55</v>
      </c>
    </row>
    <row r="20" spans="1:14">
      <c r="A20" s="203" t="s">
        <v>159</v>
      </c>
      <c r="B20" s="203">
        <v>3165</v>
      </c>
      <c r="C20" s="203">
        <v>2946</v>
      </c>
      <c r="D20" s="203">
        <v>1197</v>
      </c>
      <c r="E20" s="203">
        <v>1166</v>
      </c>
      <c r="F20" s="203">
        <v>35</v>
      </c>
      <c r="G20" s="203">
        <v>90.42</v>
      </c>
      <c r="H20" s="203">
        <v>1105</v>
      </c>
      <c r="I20" s="203">
        <v>1060</v>
      </c>
      <c r="J20" s="203">
        <v>30</v>
      </c>
      <c r="K20" s="203">
        <v>0</v>
      </c>
      <c r="L20" s="203">
        <v>0</v>
      </c>
      <c r="M20" s="203">
        <v>0</v>
      </c>
      <c r="N20" s="203">
        <v>0</v>
      </c>
    </row>
    <row r="21" spans="1:14">
      <c r="A21" s="203" t="s">
        <v>160</v>
      </c>
      <c r="B21" s="203">
        <v>4229</v>
      </c>
      <c r="C21" s="203">
        <v>3823</v>
      </c>
      <c r="D21" s="203">
        <v>1979</v>
      </c>
      <c r="E21" s="203">
        <v>1918</v>
      </c>
      <c r="F21" s="203">
        <v>284.10000000000002</v>
      </c>
      <c r="G21" s="203">
        <v>14.88</v>
      </c>
      <c r="H21" s="203">
        <v>1370</v>
      </c>
      <c r="I21" s="203">
        <v>1270</v>
      </c>
      <c r="J21" s="203">
        <v>45</v>
      </c>
      <c r="K21" s="203">
        <v>10</v>
      </c>
      <c r="L21" s="203">
        <v>15</v>
      </c>
      <c r="M21" s="203">
        <v>0</v>
      </c>
      <c r="N21" s="203">
        <v>20</v>
      </c>
    </row>
    <row r="22" spans="1:14">
      <c r="A22" s="203" t="s">
        <v>161</v>
      </c>
      <c r="B22" s="203">
        <v>1635</v>
      </c>
      <c r="C22" s="203">
        <v>1448</v>
      </c>
      <c r="D22" s="203">
        <v>561</v>
      </c>
      <c r="E22" s="203">
        <v>540</v>
      </c>
      <c r="F22" s="203">
        <v>212.7</v>
      </c>
      <c r="G22" s="203">
        <v>7.69</v>
      </c>
      <c r="H22" s="203">
        <v>665</v>
      </c>
      <c r="I22" s="203">
        <v>620</v>
      </c>
      <c r="J22" s="203">
        <v>25</v>
      </c>
      <c r="K22" s="203">
        <v>0</v>
      </c>
      <c r="L22" s="203">
        <v>10</v>
      </c>
      <c r="M22" s="203">
        <v>10</v>
      </c>
      <c r="N22" s="203">
        <v>0</v>
      </c>
    </row>
    <row r="23" spans="1:14">
      <c r="A23" s="203" t="s">
        <v>162</v>
      </c>
      <c r="B23" s="203">
        <v>4592</v>
      </c>
      <c r="C23" s="203">
        <v>4748</v>
      </c>
      <c r="D23" s="203">
        <v>1842</v>
      </c>
      <c r="E23" s="203">
        <v>1798</v>
      </c>
      <c r="F23" s="203">
        <v>40.6</v>
      </c>
      <c r="G23" s="203">
        <v>113.21</v>
      </c>
      <c r="H23" s="203">
        <v>1760</v>
      </c>
      <c r="I23" s="203">
        <v>1615</v>
      </c>
      <c r="J23" s="203">
        <v>85</v>
      </c>
      <c r="K23" s="203">
        <v>0</v>
      </c>
      <c r="L23" s="203">
        <v>30</v>
      </c>
      <c r="M23" s="203">
        <v>0</v>
      </c>
      <c r="N23" s="203">
        <v>25</v>
      </c>
    </row>
    <row r="24" spans="1:14">
      <c r="A24" s="203" t="s">
        <v>163</v>
      </c>
      <c r="B24" s="203">
        <v>3859</v>
      </c>
      <c r="C24" s="203">
        <v>3617</v>
      </c>
      <c r="D24" s="203">
        <v>1574</v>
      </c>
      <c r="E24" s="203">
        <v>1460</v>
      </c>
      <c r="F24" s="203">
        <v>35.1</v>
      </c>
      <c r="G24" s="203">
        <v>109.84</v>
      </c>
      <c r="H24" s="203">
        <v>1595</v>
      </c>
      <c r="I24" s="203">
        <v>1435</v>
      </c>
      <c r="J24" s="203">
        <v>90</v>
      </c>
      <c r="K24" s="203">
        <v>0</v>
      </c>
      <c r="L24" s="203">
        <v>55</v>
      </c>
      <c r="M24" s="203">
        <v>0</v>
      </c>
      <c r="N24" s="203">
        <v>20</v>
      </c>
    </row>
    <row r="25" spans="1:14">
      <c r="A25" s="203" t="s">
        <v>164</v>
      </c>
      <c r="B25" s="203">
        <v>4773</v>
      </c>
      <c r="C25" s="203">
        <v>4322</v>
      </c>
      <c r="D25" s="203">
        <v>2014</v>
      </c>
      <c r="E25" s="203">
        <v>1919</v>
      </c>
      <c r="F25" s="203">
        <v>87.7</v>
      </c>
      <c r="G25" s="203">
        <v>54.41</v>
      </c>
      <c r="H25" s="203">
        <v>1775</v>
      </c>
      <c r="I25" s="203">
        <v>1575</v>
      </c>
      <c r="J25" s="203">
        <v>105</v>
      </c>
      <c r="K25" s="203">
        <v>0</v>
      </c>
      <c r="L25" s="203">
        <v>45</v>
      </c>
      <c r="M25" s="203">
        <v>0</v>
      </c>
      <c r="N25" s="203">
        <v>35</v>
      </c>
    </row>
    <row r="26" spans="1:14">
      <c r="A26" s="203" t="s">
        <v>165</v>
      </c>
      <c r="B26" s="203">
        <v>2491</v>
      </c>
      <c r="C26" s="203">
        <v>2482</v>
      </c>
      <c r="D26" s="203">
        <v>1183</v>
      </c>
      <c r="E26" s="203">
        <v>1126</v>
      </c>
      <c r="F26" s="203">
        <v>906.2</v>
      </c>
      <c r="G26" s="203">
        <v>2.75</v>
      </c>
      <c r="H26" s="203">
        <v>725</v>
      </c>
      <c r="I26" s="203">
        <v>570</v>
      </c>
      <c r="J26" s="203">
        <v>75</v>
      </c>
      <c r="K26" s="203">
        <v>0</v>
      </c>
      <c r="L26" s="203">
        <v>55</v>
      </c>
      <c r="M26" s="203">
        <v>10</v>
      </c>
      <c r="N26" s="203">
        <v>15</v>
      </c>
    </row>
    <row r="27" spans="1:14">
      <c r="A27" s="203" t="s">
        <v>166</v>
      </c>
      <c r="B27" s="203">
        <v>5084</v>
      </c>
      <c r="C27" s="203">
        <v>5060</v>
      </c>
      <c r="D27" s="203">
        <v>2364</v>
      </c>
      <c r="E27" s="203">
        <v>2264</v>
      </c>
      <c r="F27" s="203">
        <v>1945.1</v>
      </c>
      <c r="G27" s="203">
        <v>2.61</v>
      </c>
      <c r="H27" s="203">
        <v>1635</v>
      </c>
      <c r="I27" s="203">
        <v>1305</v>
      </c>
      <c r="J27" s="203">
        <v>185</v>
      </c>
      <c r="K27" s="203">
        <v>20</v>
      </c>
      <c r="L27" s="203">
        <v>85</v>
      </c>
      <c r="M27" s="203">
        <v>10</v>
      </c>
      <c r="N27" s="203">
        <v>30</v>
      </c>
    </row>
    <row r="28" spans="1:14">
      <c r="A28" s="203" t="s">
        <v>167</v>
      </c>
      <c r="B28" s="203">
        <v>256</v>
      </c>
      <c r="C28" s="203">
        <v>190</v>
      </c>
      <c r="D28" s="203">
        <v>179</v>
      </c>
      <c r="E28" s="203">
        <v>165</v>
      </c>
      <c r="F28" s="203">
        <v>763.5</v>
      </c>
      <c r="G28" s="203">
        <v>0.34</v>
      </c>
      <c r="H28" s="203">
        <v>55</v>
      </c>
      <c r="I28" s="203">
        <v>40</v>
      </c>
      <c r="J28" s="203">
        <v>0</v>
      </c>
      <c r="K28" s="203">
        <v>0</v>
      </c>
      <c r="L28" s="203">
        <v>10</v>
      </c>
      <c r="M28" s="203">
        <v>0</v>
      </c>
      <c r="N28" s="203">
        <v>0</v>
      </c>
    </row>
    <row r="29" spans="1:14">
      <c r="A29" s="203" t="s">
        <v>168</v>
      </c>
      <c r="B29" s="203">
        <v>4099</v>
      </c>
      <c r="C29" s="203">
        <v>3651</v>
      </c>
      <c r="D29" s="203">
        <v>1753</v>
      </c>
      <c r="E29" s="203">
        <v>1727</v>
      </c>
      <c r="F29" s="203">
        <v>1564.1</v>
      </c>
      <c r="G29" s="203">
        <v>2.62</v>
      </c>
      <c r="H29" s="203">
        <v>1485</v>
      </c>
      <c r="I29" s="203">
        <v>1275</v>
      </c>
      <c r="J29" s="203">
        <v>105</v>
      </c>
      <c r="K29" s="203">
        <v>10</v>
      </c>
      <c r="L29" s="203">
        <v>65</v>
      </c>
      <c r="M29" s="203">
        <v>10</v>
      </c>
      <c r="N29" s="203">
        <v>25</v>
      </c>
    </row>
    <row r="30" spans="1:14">
      <c r="A30" s="203" t="s">
        <v>169</v>
      </c>
      <c r="B30" s="203">
        <v>2049</v>
      </c>
      <c r="C30" s="203">
        <v>2076</v>
      </c>
      <c r="D30" s="203">
        <v>855</v>
      </c>
      <c r="E30" s="203">
        <v>813</v>
      </c>
      <c r="F30" s="203">
        <v>1035.7</v>
      </c>
      <c r="G30" s="203">
        <v>1.98</v>
      </c>
      <c r="H30" s="203">
        <v>690</v>
      </c>
      <c r="I30" s="203">
        <v>575</v>
      </c>
      <c r="J30" s="203">
        <v>70</v>
      </c>
      <c r="K30" s="203">
        <v>10</v>
      </c>
      <c r="L30" s="203">
        <v>20</v>
      </c>
      <c r="M30" s="203">
        <v>0</v>
      </c>
      <c r="N30" s="203">
        <v>15</v>
      </c>
    </row>
    <row r="31" spans="1:14">
      <c r="A31" s="203" t="s">
        <v>170</v>
      </c>
      <c r="B31" s="203">
        <v>0</v>
      </c>
      <c r="C31" s="203">
        <v>0</v>
      </c>
      <c r="D31" s="203">
        <v>1</v>
      </c>
      <c r="E31" s="203">
        <v>0</v>
      </c>
      <c r="F31" s="203">
        <v>0</v>
      </c>
      <c r="G31" s="203">
        <v>2.0699999999999998</v>
      </c>
      <c r="H31" s="203" t="s">
        <v>151</v>
      </c>
      <c r="I31" s="203" t="s">
        <v>151</v>
      </c>
      <c r="J31" s="203" t="s">
        <v>151</v>
      </c>
      <c r="K31" s="203" t="s">
        <v>151</v>
      </c>
      <c r="L31" s="203" t="s">
        <v>151</v>
      </c>
      <c r="M31" s="203" t="s">
        <v>151</v>
      </c>
      <c r="N31" s="203" t="s">
        <v>151</v>
      </c>
    </row>
    <row r="32" spans="1:14">
      <c r="A32" s="203" t="s">
        <v>171</v>
      </c>
      <c r="B32" s="203">
        <v>4274</v>
      </c>
      <c r="C32" s="203">
        <v>4330</v>
      </c>
      <c r="D32" s="203">
        <v>1894</v>
      </c>
      <c r="E32" s="203">
        <v>1826</v>
      </c>
      <c r="F32" s="203">
        <v>2291.9</v>
      </c>
      <c r="G32" s="203">
        <v>1.86</v>
      </c>
      <c r="H32" s="203">
        <v>1740</v>
      </c>
      <c r="I32" s="203">
        <v>1525</v>
      </c>
      <c r="J32" s="203">
        <v>80</v>
      </c>
      <c r="K32" s="203">
        <v>0</v>
      </c>
      <c r="L32" s="203">
        <v>105</v>
      </c>
      <c r="M32" s="203">
        <v>0</v>
      </c>
      <c r="N32" s="203">
        <v>15</v>
      </c>
    </row>
    <row r="33" spans="1:14">
      <c r="A33" s="203" t="s">
        <v>172</v>
      </c>
      <c r="B33" s="203">
        <v>0</v>
      </c>
      <c r="C33" s="203">
        <v>0</v>
      </c>
      <c r="D33" s="203">
        <v>1</v>
      </c>
      <c r="E33" s="203">
        <v>1</v>
      </c>
      <c r="F33" s="203">
        <v>0</v>
      </c>
      <c r="G33" s="203">
        <v>0.95</v>
      </c>
      <c r="H33" s="203" t="s">
        <v>151</v>
      </c>
      <c r="I33" s="203" t="s">
        <v>151</v>
      </c>
      <c r="J33" s="203" t="s">
        <v>151</v>
      </c>
      <c r="K33" s="203" t="s">
        <v>151</v>
      </c>
      <c r="L33" s="203" t="s">
        <v>151</v>
      </c>
      <c r="M33" s="203" t="s">
        <v>151</v>
      </c>
      <c r="N33" s="203" t="s">
        <v>151</v>
      </c>
    </row>
    <row r="34" spans="1:14">
      <c r="A34" s="203" t="s">
        <v>173</v>
      </c>
      <c r="B34" s="203">
        <v>5912</v>
      </c>
      <c r="C34" s="203">
        <v>4542</v>
      </c>
      <c r="D34" s="203">
        <v>2435</v>
      </c>
      <c r="E34" s="203">
        <v>2285</v>
      </c>
      <c r="F34" s="203">
        <v>94</v>
      </c>
      <c r="G34" s="203">
        <v>62.87</v>
      </c>
      <c r="H34" s="203">
        <v>2050</v>
      </c>
      <c r="I34" s="203">
        <v>1895</v>
      </c>
      <c r="J34" s="203">
        <v>105</v>
      </c>
      <c r="K34" s="203">
        <v>0</v>
      </c>
      <c r="L34" s="203">
        <v>25</v>
      </c>
      <c r="M34" s="203">
        <v>10</v>
      </c>
      <c r="N34" s="203">
        <v>25</v>
      </c>
    </row>
    <row r="35" spans="1:14">
      <c r="A35" s="203" t="s">
        <v>174</v>
      </c>
      <c r="B35" s="203">
        <v>3307</v>
      </c>
      <c r="C35" s="203">
        <v>3288</v>
      </c>
      <c r="D35" s="203">
        <v>1253</v>
      </c>
      <c r="E35" s="203">
        <v>1214</v>
      </c>
      <c r="F35" s="203">
        <v>28.2</v>
      </c>
      <c r="G35" s="203">
        <v>117.36</v>
      </c>
      <c r="H35" s="203">
        <v>1275</v>
      </c>
      <c r="I35" s="203">
        <v>1175</v>
      </c>
      <c r="J35" s="203">
        <v>85</v>
      </c>
      <c r="K35" s="203">
        <v>0</v>
      </c>
      <c r="L35" s="203">
        <v>15</v>
      </c>
      <c r="M35" s="203">
        <v>0</v>
      </c>
      <c r="N35" s="203">
        <v>0</v>
      </c>
    </row>
    <row r="36" spans="1:14">
      <c r="A36" s="203" t="s">
        <v>175</v>
      </c>
      <c r="B36" s="203">
        <v>4538</v>
      </c>
      <c r="C36" s="203">
        <v>4226</v>
      </c>
      <c r="D36" s="203">
        <v>1730</v>
      </c>
      <c r="E36" s="203">
        <v>1650</v>
      </c>
      <c r="F36" s="203">
        <v>14.5</v>
      </c>
      <c r="G36" s="203">
        <v>312.42</v>
      </c>
      <c r="H36" s="203">
        <v>1850</v>
      </c>
      <c r="I36" s="203">
        <v>1680</v>
      </c>
      <c r="J36" s="203">
        <v>130</v>
      </c>
      <c r="K36" s="203">
        <v>15</v>
      </c>
      <c r="L36" s="203">
        <v>20</v>
      </c>
      <c r="M36" s="203">
        <v>0</v>
      </c>
      <c r="N36" s="203">
        <v>15</v>
      </c>
    </row>
    <row r="37" spans="1:14">
      <c r="A37" s="203" t="s">
        <v>176</v>
      </c>
      <c r="B37" s="203">
        <v>5015</v>
      </c>
      <c r="C37" s="203">
        <v>4882</v>
      </c>
      <c r="D37" s="203">
        <v>2074</v>
      </c>
      <c r="E37" s="203">
        <v>1971</v>
      </c>
      <c r="F37" s="203">
        <v>17.8</v>
      </c>
      <c r="G37" s="203">
        <v>282.48</v>
      </c>
      <c r="H37" s="203">
        <v>1825</v>
      </c>
      <c r="I37" s="203">
        <v>1595</v>
      </c>
      <c r="J37" s="203">
        <v>120</v>
      </c>
      <c r="K37" s="203">
        <v>10</v>
      </c>
      <c r="L37" s="203">
        <v>85</v>
      </c>
      <c r="M37" s="203">
        <v>0</v>
      </c>
      <c r="N37" s="203">
        <v>15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EDA3B-0BB4-4DC1-A950-D0856818A626}">
  <dimension ref="A1:O37"/>
  <sheetViews>
    <sheetView workbookViewId="0">
      <selection activeCell="D11" sqref="D11"/>
    </sheetView>
  </sheetViews>
  <sheetFormatPr defaultRowHeight="15"/>
  <cols>
    <col min="1" max="1" width="12.7109375" customWidth="1"/>
  </cols>
  <sheetData>
    <row r="1" spans="1:15" ht="52.5" thickTop="1" thickBot="1">
      <c r="A1" s="9" t="s">
        <v>118</v>
      </c>
      <c r="B1" s="10" t="s">
        <v>119</v>
      </c>
      <c r="C1" s="9" t="s">
        <v>120</v>
      </c>
      <c r="D1" s="9" t="s">
        <v>121</v>
      </c>
      <c r="E1" s="11" t="s">
        <v>122</v>
      </c>
      <c r="F1" s="13" t="s">
        <v>123</v>
      </c>
      <c r="G1" s="10" t="s">
        <v>124</v>
      </c>
      <c r="H1" s="11" t="s">
        <v>125</v>
      </c>
      <c r="I1" s="13" t="s">
        <v>126</v>
      </c>
      <c r="J1" s="9" t="s">
        <v>127</v>
      </c>
      <c r="K1" s="9" t="s">
        <v>128</v>
      </c>
      <c r="L1" s="9" t="s">
        <v>33</v>
      </c>
      <c r="M1" s="11" t="s">
        <v>129</v>
      </c>
      <c r="N1" s="11" t="s">
        <v>130</v>
      </c>
      <c r="O1" s="199" t="s">
        <v>131</v>
      </c>
    </row>
    <row r="2" spans="1:15" ht="15.75" thickTop="1">
      <c r="A2" s="148">
        <v>44880</v>
      </c>
      <c r="B2" s="151">
        <v>37440</v>
      </c>
      <c r="C2" s="140">
        <v>3160</v>
      </c>
      <c r="D2" s="140">
        <f t="shared" ref="D2:D37" si="0">B2+C2</f>
        <v>40600</v>
      </c>
      <c r="E2" s="146">
        <f t="shared" ref="E2:E11" si="1">D2/A2</f>
        <v>0.90463458110516937</v>
      </c>
      <c r="F2" s="152">
        <f t="shared" ref="F2:F11" si="2">E2/0.904635</f>
        <v>0.99999953694602728</v>
      </c>
      <c r="G2" s="148">
        <v>1045</v>
      </c>
      <c r="H2" s="153">
        <f t="shared" ref="H2:H11" si="3">G2/A2</f>
        <v>2.3284313725490197E-2</v>
      </c>
      <c r="I2" s="138">
        <f t="shared" ref="I2:I11" si="4">H2/0.023284</f>
        <v>1.0000134738657531</v>
      </c>
      <c r="J2" s="151">
        <v>2340</v>
      </c>
      <c r="K2" s="140">
        <v>445</v>
      </c>
      <c r="L2" s="140">
        <f t="shared" ref="L2:L37" si="5">J2+K2</f>
        <v>2785</v>
      </c>
      <c r="M2" s="153">
        <f t="shared" ref="M2:M11" si="6">L2/A2</f>
        <v>6.2054367201426028E-2</v>
      </c>
      <c r="N2" s="152">
        <f t="shared" ref="N2:N11" si="7">M2/0.062054</f>
        <v>1.0000059174497378</v>
      </c>
      <c r="O2" s="154">
        <v>455</v>
      </c>
    </row>
    <row r="3" spans="1:15">
      <c r="A3" s="36">
        <v>530</v>
      </c>
      <c r="B3" s="46">
        <v>465</v>
      </c>
      <c r="C3" s="36">
        <v>30</v>
      </c>
      <c r="D3" s="42">
        <f t="shared" si="0"/>
        <v>495</v>
      </c>
      <c r="E3" s="43">
        <f t="shared" si="1"/>
        <v>0.93396226415094341</v>
      </c>
      <c r="F3" s="47">
        <f t="shared" si="2"/>
        <v>1.0324188917640191</v>
      </c>
      <c r="G3" s="36">
        <v>10</v>
      </c>
      <c r="H3" s="43">
        <f t="shared" si="3"/>
        <v>1.8867924528301886E-2</v>
      </c>
      <c r="I3" s="124">
        <f t="shared" si="4"/>
        <v>0.81033862430432424</v>
      </c>
      <c r="J3" s="46">
        <v>35</v>
      </c>
      <c r="K3" s="36">
        <v>0</v>
      </c>
      <c r="L3" s="42">
        <f t="shared" si="5"/>
        <v>35</v>
      </c>
      <c r="M3" s="43">
        <f t="shared" si="6"/>
        <v>6.6037735849056603E-2</v>
      </c>
      <c r="N3" s="48">
        <f t="shared" si="7"/>
        <v>1.0641978897259903</v>
      </c>
      <c r="O3" s="49">
        <v>0</v>
      </c>
    </row>
    <row r="4" spans="1:15">
      <c r="A4" s="36">
        <v>1180</v>
      </c>
      <c r="B4" s="46">
        <v>920</v>
      </c>
      <c r="C4" s="36">
        <v>80</v>
      </c>
      <c r="D4" s="42">
        <f t="shared" si="0"/>
        <v>1000</v>
      </c>
      <c r="E4" s="43">
        <f t="shared" si="1"/>
        <v>0.84745762711864403</v>
      </c>
      <c r="F4" s="47">
        <f t="shared" si="2"/>
        <v>0.93679509096889246</v>
      </c>
      <c r="G4" s="36">
        <v>60</v>
      </c>
      <c r="H4" s="43">
        <f t="shared" si="3"/>
        <v>5.0847457627118647E-2</v>
      </c>
      <c r="I4" s="124">
        <f t="shared" si="4"/>
        <v>2.1837939197353826</v>
      </c>
      <c r="J4" s="46">
        <v>105</v>
      </c>
      <c r="K4" s="36">
        <v>15</v>
      </c>
      <c r="L4" s="42">
        <f t="shared" si="5"/>
        <v>120</v>
      </c>
      <c r="M4" s="43">
        <f t="shared" si="6"/>
        <v>0.10169491525423729</v>
      </c>
      <c r="N4" s="48">
        <f t="shared" si="7"/>
        <v>1.6388132151712589</v>
      </c>
      <c r="O4" s="49">
        <v>0</v>
      </c>
    </row>
    <row r="5" spans="1:15">
      <c r="A5" s="19">
        <v>1065</v>
      </c>
      <c r="B5" s="29">
        <v>740</v>
      </c>
      <c r="C5" s="19">
        <v>70</v>
      </c>
      <c r="D5" s="25">
        <f t="shared" si="0"/>
        <v>810</v>
      </c>
      <c r="E5" s="26">
        <f t="shared" si="1"/>
        <v>0.76056338028169013</v>
      </c>
      <c r="F5" s="30">
        <f t="shared" si="2"/>
        <v>0.84074060840194131</v>
      </c>
      <c r="G5" s="19">
        <v>40</v>
      </c>
      <c r="H5" s="26">
        <f t="shared" si="3"/>
        <v>3.7558685446009391E-2</v>
      </c>
      <c r="I5" s="127">
        <f t="shared" si="4"/>
        <v>1.6130684352348992</v>
      </c>
      <c r="J5" s="29">
        <v>160</v>
      </c>
      <c r="K5" s="19">
        <v>30</v>
      </c>
      <c r="L5" s="25">
        <f t="shared" si="5"/>
        <v>190</v>
      </c>
      <c r="M5" s="26">
        <f t="shared" si="6"/>
        <v>0.17840375586854459</v>
      </c>
      <c r="N5" s="31">
        <f t="shared" si="7"/>
        <v>2.8749759220766524</v>
      </c>
      <c r="O5" s="32">
        <v>25</v>
      </c>
    </row>
    <row r="6" spans="1:15">
      <c r="A6" s="19">
        <v>1735</v>
      </c>
      <c r="B6" s="29">
        <v>1175</v>
      </c>
      <c r="C6" s="19">
        <v>190</v>
      </c>
      <c r="D6" s="25">
        <f t="shared" si="0"/>
        <v>1365</v>
      </c>
      <c r="E6" s="26">
        <f t="shared" si="1"/>
        <v>0.78674351585014413</v>
      </c>
      <c r="F6" s="30">
        <f t="shared" si="2"/>
        <v>0.86968060693002613</v>
      </c>
      <c r="G6" s="19">
        <v>95</v>
      </c>
      <c r="H6" s="26">
        <f t="shared" si="3"/>
        <v>5.4755043227665709E-2</v>
      </c>
      <c r="I6" s="127">
        <f t="shared" si="4"/>
        <v>2.3516166993500134</v>
      </c>
      <c r="J6" s="29">
        <v>205</v>
      </c>
      <c r="K6" s="19">
        <v>50</v>
      </c>
      <c r="L6" s="25">
        <f t="shared" si="5"/>
        <v>255</v>
      </c>
      <c r="M6" s="26">
        <f t="shared" si="6"/>
        <v>0.14697406340057637</v>
      </c>
      <c r="N6" s="31">
        <f t="shared" si="7"/>
        <v>2.3684865343181158</v>
      </c>
      <c r="O6" s="32">
        <v>20</v>
      </c>
    </row>
    <row r="7" spans="1:15">
      <c r="A7" s="19">
        <v>430</v>
      </c>
      <c r="B7" s="29">
        <v>275</v>
      </c>
      <c r="C7" s="19">
        <v>25</v>
      </c>
      <c r="D7" s="25">
        <f t="shared" si="0"/>
        <v>300</v>
      </c>
      <c r="E7" s="26">
        <f t="shared" si="1"/>
        <v>0.69767441860465118</v>
      </c>
      <c r="F7" s="30">
        <f t="shared" si="2"/>
        <v>0.77122200512322781</v>
      </c>
      <c r="G7" s="19">
        <v>70</v>
      </c>
      <c r="H7" s="26">
        <f t="shared" si="3"/>
        <v>0.16279069767441862</v>
      </c>
      <c r="I7" s="127">
        <f t="shared" si="4"/>
        <v>6.9915262701605663</v>
      </c>
      <c r="J7" s="29">
        <v>65</v>
      </c>
      <c r="K7" s="19">
        <v>0</v>
      </c>
      <c r="L7" s="25">
        <f t="shared" si="5"/>
        <v>65</v>
      </c>
      <c r="M7" s="26">
        <f t="shared" si="6"/>
        <v>0.15116279069767441</v>
      </c>
      <c r="N7" s="31">
        <f t="shared" si="7"/>
        <v>2.4359878605355725</v>
      </c>
      <c r="O7" s="32">
        <v>0</v>
      </c>
    </row>
    <row r="8" spans="1:15">
      <c r="A8" s="53">
        <v>2385</v>
      </c>
      <c r="B8" s="63">
        <v>1695</v>
      </c>
      <c r="C8" s="53">
        <v>185</v>
      </c>
      <c r="D8" s="59">
        <f t="shared" si="0"/>
        <v>1880</v>
      </c>
      <c r="E8" s="60">
        <f t="shared" si="1"/>
        <v>0.7882599580712788</v>
      </c>
      <c r="F8" s="64">
        <f t="shared" si="2"/>
        <v>0.87135690977165248</v>
      </c>
      <c r="G8" s="53">
        <v>230</v>
      </c>
      <c r="H8" s="60">
        <f t="shared" si="3"/>
        <v>9.6436058700209645E-2</v>
      </c>
      <c r="I8" s="126">
        <f t="shared" si="4"/>
        <v>4.141730746444324</v>
      </c>
      <c r="J8" s="63">
        <v>190</v>
      </c>
      <c r="K8" s="53">
        <v>50</v>
      </c>
      <c r="L8" s="59">
        <f t="shared" si="5"/>
        <v>240</v>
      </c>
      <c r="M8" s="60">
        <f t="shared" si="6"/>
        <v>0.10062893081761007</v>
      </c>
      <c r="N8" s="65">
        <f t="shared" si="7"/>
        <v>1.6216348795824616</v>
      </c>
      <c r="O8" s="66">
        <v>40</v>
      </c>
    </row>
    <row r="9" spans="1:15">
      <c r="A9" s="36">
        <v>2370</v>
      </c>
      <c r="B9" s="46">
        <v>1895</v>
      </c>
      <c r="C9" s="36">
        <v>185</v>
      </c>
      <c r="D9" s="42">
        <f t="shared" si="0"/>
        <v>2080</v>
      </c>
      <c r="E9" s="43">
        <f t="shared" si="1"/>
        <v>0.87763713080168781</v>
      </c>
      <c r="F9" s="47">
        <f t="shared" si="2"/>
        <v>0.97015606382871311</v>
      </c>
      <c r="G9" s="36">
        <v>85</v>
      </c>
      <c r="H9" s="43">
        <f t="shared" si="3"/>
        <v>3.5864978902953586E-2</v>
      </c>
      <c r="I9" s="124">
        <f t="shared" si="4"/>
        <v>1.5403272162409203</v>
      </c>
      <c r="J9" s="46">
        <v>130</v>
      </c>
      <c r="K9" s="36">
        <v>45</v>
      </c>
      <c r="L9" s="42">
        <f t="shared" si="5"/>
        <v>175</v>
      </c>
      <c r="M9" s="43">
        <f t="shared" si="6"/>
        <v>7.3839662447257384E-2</v>
      </c>
      <c r="N9" s="48">
        <f t="shared" si="7"/>
        <v>1.1899259104531117</v>
      </c>
      <c r="O9" s="49">
        <v>20</v>
      </c>
    </row>
    <row r="10" spans="1:15">
      <c r="A10" s="36">
        <v>1220</v>
      </c>
      <c r="B10" s="46">
        <v>895</v>
      </c>
      <c r="C10" s="36">
        <v>115</v>
      </c>
      <c r="D10" s="42">
        <f t="shared" si="0"/>
        <v>1010</v>
      </c>
      <c r="E10" s="43">
        <f t="shared" si="1"/>
        <v>0.82786885245901642</v>
      </c>
      <c r="F10" s="47">
        <f t="shared" si="2"/>
        <v>0.91514130280059525</v>
      </c>
      <c r="G10" s="36">
        <v>75</v>
      </c>
      <c r="H10" s="43">
        <f t="shared" si="3"/>
        <v>6.1475409836065573E-2</v>
      </c>
      <c r="I10" s="124">
        <f t="shared" si="4"/>
        <v>2.6402426488604007</v>
      </c>
      <c r="J10" s="46">
        <v>85</v>
      </c>
      <c r="K10" s="36">
        <v>35</v>
      </c>
      <c r="L10" s="42">
        <f t="shared" si="5"/>
        <v>120</v>
      </c>
      <c r="M10" s="43">
        <f t="shared" si="6"/>
        <v>9.8360655737704916E-2</v>
      </c>
      <c r="N10" s="48">
        <f t="shared" si="7"/>
        <v>1.5850816343459715</v>
      </c>
      <c r="O10" s="49">
        <v>15</v>
      </c>
    </row>
    <row r="11" spans="1:15">
      <c r="A11" s="36">
        <v>1020</v>
      </c>
      <c r="B11" s="46">
        <v>845</v>
      </c>
      <c r="C11" s="36">
        <v>80</v>
      </c>
      <c r="D11" s="42">
        <f t="shared" si="0"/>
        <v>925</v>
      </c>
      <c r="E11" s="43">
        <f t="shared" si="1"/>
        <v>0.90686274509803921</v>
      </c>
      <c r="F11" s="47">
        <f t="shared" si="2"/>
        <v>1.0024625899926924</v>
      </c>
      <c r="G11" s="36">
        <v>20</v>
      </c>
      <c r="H11" s="43">
        <f t="shared" si="3"/>
        <v>1.9607843137254902E-2</v>
      </c>
      <c r="I11" s="124">
        <f t="shared" si="4"/>
        <v>0.84211660957116052</v>
      </c>
      <c r="J11" s="46">
        <v>65</v>
      </c>
      <c r="K11" s="36">
        <v>0</v>
      </c>
      <c r="L11" s="42">
        <f t="shared" si="5"/>
        <v>65</v>
      </c>
      <c r="M11" s="43">
        <f t="shared" si="6"/>
        <v>6.3725490196078427E-2</v>
      </c>
      <c r="N11" s="48">
        <f t="shared" si="7"/>
        <v>1.0269360588532315</v>
      </c>
      <c r="O11" s="49">
        <v>15</v>
      </c>
    </row>
    <row r="12" spans="1:15">
      <c r="A12" s="158"/>
      <c r="B12" s="168"/>
      <c r="C12" s="158"/>
      <c r="D12" s="164">
        <f t="shared" si="0"/>
        <v>0</v>
      </c>
      <c r="E12" s="169" t="s">
        <v>31</v>
      </c>
      <c r="F12" s="170" t="s">
        <v>31</v>
      </c>
      <c r="G12" s="158"/>
      <c r="H12" s="169" t="s">
        <v>31</v>
      </c>
      <c r="I12" s="169" t="s">
        <v>31</v>
      </c>
      <c r="J12" s="168"/>
      <c r="K12" s="158"/>
      <c r="L12" s="164">
        <f t="shared" si="5"/>
        <v>0</v>
      </c>
      <c r="M12" s="169" t="s">
        <v>31</v>
      </c>
      <c r="N12" s="170" t="s">
        <v>31</v>
      </c>
      <c r="O12" s="171"/>
    </row>
    <row r="13" spans="1:15">
      <c r="A13" s="36">
        <v>1715</v>
      </c>
      <c r="B13" s="46">
        <v>1270</v>
      </c>
      <c r="C13" s="36">
        <v>195</v>
      </c>
      <c r="D13" s="42">
        <f t="shared" si="0"/>
        <v>1465</v>
      </c>
      <c r="E13" s="43">
        <f>D13/A13</f>
        <v>0.85422740524781338</v>
      </c>
      <c r="F13" s="47">
        <f>E13/0.904635</f>
        <v>0.94427852697255066</v>
      </c>
      <c r="G13" s="36">
        <v>55</v>
      </c>
      <c r="H13" s="43">
        <f>G13/A13</f>
        <v>3.2069970845481049E-2</v>
      </c>
      <c r="I13" s="124">
        <f>H13/0.023284</f>
        <v>1.3773394109895658</v>
      </c>
      <c r="J13" s="46">
        <v>155</v>
      </c>
      <c r="K13" s="36">
        <v>10</v>
      </c>
      <c r="L13" s="42">
        <f t="shared" si="5"/>
        <v>165</v>
      </c>
      <c r="M13" s="43">
        <f>L13/A13</f>
        <v>9.6209912536443148E-2</v>
      </c>
      <c r="N13" s="48">
        <f>M13/0.062054</f>
        <v>1.5504224149360744</v>
      </c>
      <c r="O13" s="49">
        <v>35</v>
      </c>
    </row>
    <row r="14" spans="1:15">
      <c r="A14" s="36">
        <v>3000</v>
      </c>
      <c r="B14" s="46">
        <v>2395</v>
      </c>
      <c r="C14" s="36">
        <v>240</v>
      </c>
      <c r="D14" s="42">
        <f t="shared" si="0"/>
        <v>2635</v>
      </c>
      <c r="E14" s="43">
        <f>D14/A14</f>
        <v>0.8783333333333333</v>
      </c>
      <c r="F14" s="47">
        <f>E14/0.904635</f>
        <v>0.97092565878319248</v>
      </c>
      <c r="G14" s="36">
        <v>145</v>
      </c>
      <c r="H14" s="43">
        <f>G14/A14</f>
        <v>4.8333333333333332E-2</v>
      </c>
      <c r="I14" s="124">
        <f>H14/0.023284</f>
        <v>2.0758174425929106</v>
      </c>
      <c r="J14" s="46">
        <v>180</v>
      </c>
      <c r="K14" s="36">
        <v>15</v>
      </c>
      <c r="L14" s="42">
        <f t="shared" si="5"/>
        <v>195</v>
      </c>
      <c r="M14" s="43">
        <f>L14/A14</f>
        <v>6.5000000000000002E-2</v>
      </c>
      <c r="N14" s="48">
        <f>M14/0.062054</f>
        <v>1.0474747800302964</v>
      </c>
      <c r="O14" s="49">
        <v>25</v>
      </c>
    </row>
    <row r="15" spans="1:15">
      <c r="A15" s="158"/>
      <c r="B15" s="168"/>
      <c r="C15" s="158"/>
      <c r="D15" s="164">
        <f t="shared" si="0"/>
        <v>0</v>
      </c>
      <c r="E15" s="169" t="s">
        <v>31</v>
      </c>
      <c r="F15" s="170" t="s">
        <v>31</v>
      </c>
      <c r="G15" s="158"/>
      <c r="H15" s="169" t="s">
        <v>31</v>
      </c>
      <c r="I15" s="169" t="s">
        <v>31</v>
      </c>
      <c r="J15" s="168"/>
      <c r="K15" s="158"/>
      <c r="L15" s="164">
        <f t="shared" si="5"/>
        <v>0</v>
      </c>
      <c r="M15" s="169" t="s">
        <v>31</v>
      </c>
      <c r="N15" s="170" t="s">
        <v>31</v>
      </c>
      <c r="O15" s="171"/>
    </row>
    <row r="16" spans="1:15">
      <c r="A16" s="158"/>
      <c r="B16" s="168"/>
      <c r="C16" s="158"/>
      <c r="D16" s="164">
        <f t="shared" si="0"/>
        <v>0</v>
      </c>
      <c r="E16" s="169" t="s">
        <v>31</v>
      </c>
      <c r="F16" s="170" t="s">
        <v>31</v>
      </c>
      <c r="G16" s="158"/>
      <c r="H16" s="169" t="s">
        <v>31</v>
      </c>
      <c r="I16" s="169" t="s">
        <v>31</v>
      </c>
      <c r="J16" s="168"/>
      <c r="K16" s="158"/>
      <c r="L16" s="164">
        <f t="shared" si="5"/>
        <v>0</v>
      </c>
      <c r="M16" s="169" t="s">
        <v>31</v>
      </c>
      <c r="N16" s="170" t="s">
        <v>31</v>
      </c>
      <c r="O16" s="171"/>
    </row>
    <row r="17" spans="1:15">
      <c r="A17" s="70">
        <v>30</v>
      </c>
      <c r="B17" s="75">
        <v>25</v>
      </c>
      <c r="C17" s="70">
        <v>0</v>
      </c>
      <c r="D17" s="15">
        <f t="shared" si="0"/>
        <v>25</v>
      </c>
      <c r="E17" s="14">
        <f t="shared" ref="E17:E30" si="8">D17/A17</f>
        <v>0.83333333333333337</v>
      </c>
      <c r="F17" s="5">
        <f t="shared" ref="F17:F30" si="9">E17/0.904635</f>
        <v>0.92118183945274434</v>
      </c>
      <c r="G17" s="70">
        <v>0</v>
      </c>
      <c r="H17" s="14">
        <f t="shared" ref="H17:H30" si="10">G17/A17</f>
        <v>0</v>
      </c>
      <c r="I17" s="125">
        <f t="shared" ref="I17:I30" si="11">H17/0.023284</f>
        <v>0</v>
      </c>
      <c r="J17" s="75">
        <v>0</v>
      </c>
      <c r="K17" s="70">
        <v>0</v>
      </c>
      <c r="L17" s="15">
        <f t="shared" si="5"/>
        <v>0</v>
      </c>
      <c r="M17" s="14">
        <f t="shared" ref="M17:M30" si="12">L17/A17</f>
        <v>0</v>
      </c>
      <c r="N17" s="6">
        <f t="shared" ref="N17:N30" si="13">M17/0.062054</f>
        <v>0</v>
      </c>
      <c r="O17" s="76">
        <v>0</v>
      </c>
    </row>
    <row r="18" spans="1:15">
      <c r="A18" s="70">
        <v>1190</v>
      </c>
      <c r="B18" s="75">
        <v>1105</v>
      </c>
      <c r="C18" s="70">
        <v>50</v>
      </c>
      <c r="D18" s="15">
        <f t="shared" si="0"/>
        <v>1155</v>
      </c>
      <c r="E18" s="14">
        <f t="shared" si="8"/>
        <v>0.97058823529411764</v>
      </c>
      <c r="F18" s="5">
        <f t="shared" si="9"/>
        <v>1.0729059071273139</v>
      </c>
      <c r="G18" s="70">
        <v>10</v>
      </c>
      <c r="H18" s="14">
        <f t="shared" si="10"/>
        <v>8.4033613445378148E-3</v>
      </c>
      <c r="I18" s="125">
        <f t="shared" si="11"/>
        <v>0.36090711838764022</v>
      </c>
      <c r="J18" s="75">
        <v>15</v>
      </c>
      <c r="K18" s="70">
        <v>15</v>
      </c>
      <c r="L18" s="15">
        <f t="shared" si="5"/>
        <v>30</v>
      </c>
      <c r="M18" s="14">
        <f t="shared" si="12"/>
        <v>2.5210084033613446E-2</v>
      </c>
      <c r="N18" s="6">
        <f t="shared" si="13"/>
        <v>0.40626041888699271</v>
      </c>
      <c r="O18" s="76">
        <v>0</v>
      </c>
    </row>
    <row r="19" spans="1:15">
      <c r="A19" s="36">
        <v>2225</v>
      </c>
      <c r="B19" s="46">
        <v>1990</v>
      </c>
      <c r="C19" s="36">
        <v>140</v>
      </c>
      <c r="D19" s="42">
        <f t="shared" si="0"/>
        <v>2130</v>
      </c>
      <c r="E19" s="43">
        <f t="shared" si="8"/>
        <v>0.95730337078651684</v>
      </c>
      <c r="F19" s="47">
        <f t="shared" si="9"/>
        <v>1.0582205760185233</v>
      </c>
      <c r="G19" s="36">
        <v>10</v>
      </c>
      <c r="H19" s="43">
        <f t="shared" si="10"/>
        <v>4.4943820224719105E-3</v>
      </c>
      <c r="I19" s="124">
        <f t="shared" si="11"/>
        <v>0.19302448129496266</v>
      </c>
      <c r="J19" s="46">
        <v>30</v>
      </c>
      <c r="K19" s="36">
        <v>35</v>
      </c>
      <c r="L19" s="42">
        <f t="shared" si="5"/>
        <v>65</v>
      </c>
      <c r="M19" s="43">
        <f t="shared" si="12"/>
        <v>2.9213483146067417E-2</v>
      </c>
      <c r="N19" s="48">
        <f t="shared" si="13"/>
        <v>0.4707751820360882</v>
      </c>
      <c r="O19" s="49">
        <v>15</v>
      </c>
    </row>
    <row r="20" spans="1:15">
      <c r="A20" s="70">
        <v>1410</v>
      </c>
      <c r="B20" s="75">
        <v>1320</v>
      </c>
      <c r="C20" s="70">
        <v>55</v>
      </c>
      <c r="D20" s="15">
        <f t="shared" si="0"/>
        <v>1375</v>
      </c>
      <c r="E20" s="14">
        <f t="shared" si="8"/>
        <v>0.97517730496453903</v>
      </c>
      <c r="F20" s="5">
        <f t="shared" si="9"/>
        <v>1.0779787482957646</v>
      </c>
      <c r="G20" s="70">
        <v>0</v>
      </c>
      <c r="H20" s="14">
        <f t="shared" si="10"/>
        <v>0</v>
      </c>
      <c r="I20" s="125">
        <f t="shared" si="11"/>
        <v>0</v>
      </c>
      <c r="J20" s="75">
        <v>0</v>
      </c>
      <c r="K20" s="70">
        <v>0</v>
      </c>
      <c r="L20" s="15">
        <f t="shared" si="5"/>
        <v>0</v>
      </c>
      <c r="M20" s="14">
        <f t="shared" si="12"/>
        <v>0</v>
      </c>
      <c r="N20" s="6">
        <f t="shared" si="13"/>
        <v>0</v>
      </c>
      <c r="O20" s="76">
        <v>20</v>
      </c>
    </row>
    <row r="21" spans="1:15">
      <c r="A21" s="36">
        <v>1590</v>
      </c>
      <c r="B21" s="46">
        <v>1460</v>
      </c>
      <c r="C21" s="36">
        <v>115</v>
      </c>
      <c r="D21" s="42">
        <f t="shared" si="0"/>
        <v>1575</v>
      </c>
      <c r="E21" s="43">
        <f t="shared" si="8"/>
        <v>0.99056603773584906</v>
      </c>
      <c r="F21" s="47">
        <f t="shared" si="9"/>
        <v>1.0949897336891112</v>
      </c>
      <c r="G21" s="36">
        <v>0</v>
      </c>
      <c r="H21" s="43">
        <f t="shared" si="10"/>
        <v>0</v>
      </c>
      <c r="I21" s="124">
        <f t="shared" si="11"/>
        <v>0</v>
      </c>
      <c r="J21" s="46">
        <v>10</v>
      </c>
      <c r="K21" s="36">
        <v>0</v>
      </c>
      <c r="L21" s="42">
        <f t="shared" si="5"/>
        <v>10</v>
      </c>
      <c r="M21" s="43">
        <f t="shared" si="12"/>
        <v>6.2893081761006293E-3</v>
      </c>
      <c r="N21" s="48">
        <f t="shared" si="13"/>
        <v>0.10135217997390385</v>
      </c>
      <c r="O21" s="49">
        <v>0</v>
      </c>
    </row>
    <row r="22" spans="1:15">
      <c r="A22" s="19">
        <v>705</v>
      </c>
      <c r="B22" s="29">
        <v>575</v>
      </c>
      <c r="C22" s="19">
        <v>25</v>
      </c>
      <c r="D22" s="25">
        <f t="shared" si="0"/>
        <v>600</v>
      </c>
      <c r="E22" s="26">
        <f t="shared" si="8"/>
        <v>0.85106382978723405</v>
      </c>
      <c r="F22" s="30">
        <f t="shared" si="9"/>
        <v>0.94078145305812189</v>
      </c>
      <c r="G22" s="19">
        <v>0</v>
      </c>
      <c r="H22" s="26">
        <f t="shared" si="10"/>
        <v>0</v>
      </c>
      <c r="I22" s="127">
        <f t="shared" si="11"/>
        <v>0</v>
      </c>
      <c r="J22" s="29">
        <v>60</v>
      </c>
      <c r="K22" s="19">
        <v>35</v>
      </c>
      <c r="L22" s="25">
        <f t="shared" si="5"/>
        <v>95</v>
      </c>
      <c r="M22" s="26">
        <f t="shared" si="12"/>
        <v>0.13475177304964539</v>
      </c>
      <c r="N22" s="31">
        <f t="shared" si="13"/>
        <v>2.1715243666749187</v>
      </c>
      <c r="O22" s="32">
        <v>10</v>
      </c>
    </row>
    <row r="23" spans="1:15">
      <c r="A23" s="70">
        <v>2255</v>
      </c>
      <c r="B23" s="75">
        <v>2090</v>
      </c>
      <c r="C23" s="70">
        <v>90</v>
      </c>
      <c r="D23" s="15">
        <f t="shared" si="0"/>
        <v>2180</v>
      </c>
      <c r="E23" s="14">
        <f t="shared" si="8"/>
        <v>0.96674057649667411</v>
      </c>
      <c r="F23" s="5">
        <f t="shared" si="9"/>
        <v>1.0686526350369754</v>
      </c>
      <c r="G23" s="70">
        <v>10</v>
      </c>
      <c r="H23" s="14">
        <f t="shared" si="10"/>
        <v>4.434589800443459E-3</v>
      </c>
      <c r="I23" s="125">
        <f t="shared" si="11"/>
        <v>0.19045652810700306</v>
      </c>
      <c r="J23" s="75">
        <v>35</v>
      </c>
      <c r="K23" s="70">
        <v>10</v>
      </c>
      <c r="L23" s="15">
        <f t="shared" si="5"/>
        <v>45</v>
      </c>
      <c r="M23" s="14">
        <f t="shared" si="12"/>
        <v>1.9955654101995565E-2</v>
      </c>
      <c r="N23" s="6">
        <f t="shared" si="13"/>
        <v>0.32158529832074589</v>
      </c>
      <c r="O23" s="76">
        <v>25</v>
      </c>
    </row>
    <row r="24" spans="1:15">
      <c r="A24" s="70">
        <v>1410</v>
      </c>
      <c r="B24" s="75">
        <v>1310</v>
      </c>
      <c r="C24" s="70">
        <v>65</v>
      </c>
      <c r="D24" s="15">
        <f t="shared" si="0"/>
        <v>1375</v>
      </c>
      <c r="E24" s="14">
        <f t="shared" si="8"/>
        <v>0.97517730496453903</v>
      </c>
      <c r="F24" s="5">
        <f t="shared" si="9"/>
        <v>1.0779787482957646</v>
      </c>
      <c r="G24" s="70">
        <v>10</v>
      </c>
      <c r="H24" s="14">
        <f t="shared" si="10"/>
        <v>7.0921985815602835E-3</v>
      </c>
      <c r="I24" s="125">
        <f t="shared" si="11"/>
        <v>0.30459536941935594</v>
      </c>
      <c r="J24" s="75">
        <v>25</v>
      </c>
      <c r="K24" s="70">
        <v>0</v>
      </c>
      <c r="L24" s="15">
        <f t="shared" si="5"/>
        <v>25</v>
      </c>
      <c r="M24" s="14">
        <f t="shared" si="12"/>
        <v>1.7730496453900711E-2</v>
      </c>
      <c r="N24" s="6">
        <f t="shared" si="13"/>
        <v>0.28572689035196297</v>
      </c>
      <c r="O24" s="76">
        <v>10</v>
      </c>
    </row>
    <row r="25" spans="1:15">
      <c r="A25" s="70">
        <v>2105</v>
      </c>
      <c r="B25" s="75">
        <v>1890</v>
      </c>
      <c r="C25" s="70">
        <v>125</v>
      </c>
      <c r="D25" s="15">
        <f t="shared" si="0"/>
        <v>2015</v>
      </c>
      <c r="E25" s="14">
        <f t="shared" si="8"/>
        <v>0.95724465558194771</v>
      </c>
      <c r="F25" s="5">
        <f t="shared" si="9"/>
        <v>1.0581556711623448</v>
      </c>
      <c r="G25" s="70">
        <v>15</v>
      </c>
      <c r="H25" s="14">
        <f t="shared" si="10"/>
        <v>7.1258907363420431E-3</v>
      </c>
      <c r="I25" s="125">
        <f t="shared" si="11"/>
        <v>0.30604237830020803</v>
      </c>
      <c r="J25" s="75">
        <v>55</v>
      </c>
      <c r="K25" s="70">
        <v>0</v>
      </c>
      <c r="L25" s="15">
        <f t="shared" si="5"/>
        <v>55</v>
      </c>
      <c r="M25" s="14">
        <f t="shared" si="12"/>
        <v>2.6128266033254157E-2</v>
      </c>
      <c r="N25" s="6">
        <f t="shared" si="13"/>
        <v>0.4210569187039378</v>
      </c>
      <c r="O25" s="76">
        <v>20</v>
      </c>
    </row>
    <row r="26" spans="1:15">
      <c r="A26" s="36">
        <v>905</v>
      </c>
      <c r="B26" s="46">
        <v>670</v>
      </c>
      <c r="C26" s="36">
        <v>140</v>
      </c>
      <c r="D26" s="42">
        <f t="shared" si="0"/>
        <v>810</v>
      </c>
      <c r="E26" s="43">
        <f t="shared" si="8"/>
        <v>0.89502762430939231</v>
      </c>
      <c r="F26" s="47">
        <f t="shared" si="9"/>
        <v>0.98937983198681501</v>
      </c>
      <c r="G26" s="36">
        <v>0</v>
      </c>
      <c r="H26" s="43">
        <f t="shared" si="10"/>
        <v>0</v>
      </c>
      <c r="I26" s="124">
        <f t="shared" si="11"/>
        <v>0</v>
      </c>
      <c r="J26" s="46">
        <v>85</v>
      </c>
      <c r="K26" s="36">
        <v>0</v>
      </c>
      <c r="L26" s="42">
        <f t="shared" si="5"/>
        <v>85</v>
      </c>
      <c r="M26" s="43">
        <f t="shared" si="12"/>
        <v>9.3922651933701654E-2</v>
      </c>
      <c r="N26" s="48">
        <f t="shared" si="13"/>
        <v>1.5135632180633265</v>
      </c>
      <c r="O26" s="49">
        <v>10</v>
      </c>
    </row>
    <row r="27" spans="1:15">
      <c r="A27" s="36">
        <v>1890</v>
      </c>
      <c r="B27" s="46">
        <v>1505</v>
      </c>
      <c r="C27" s="36">
        <v>160</v>
      </c>
      <c r="D27" s="42">
        <f t="shared" si="0"/>
        <v>1665</v>
      </c>
      <c r="E27" s="43">
        <f t="shared" si="8"/>
        <v>0.88095238095238093</v>
      </c>
      <c r="F27" s="47">
        <f t="shared" si="9"/>
        <v>0.97382080170718688</v>
      </c>
      <c r="G27" s="36">
        <v>10</v>
      </c>
      <c r="H27" s="43">
        <f t="shared" si="10"/>
        <v>5.2910052910052907E-3</v>
      </c>
      <c r="I27" s="124">
        <f t="shared" si="11"/>
        <v>0.22723781528110681</v>
      </c>
      <c r="J27" s="46">
        <v>175</v>
      </c>
      <c r="K27" s="36">
        <v>15</v>
      </c>
      <c r="L27" s="42">
        <f t="shared" si="5"/>
        <v>190</v>
      </c>
      <c r="M27" s="43">
        <f t="shared" si="12"/>
        <v>0.10052910052910052</v>
      </c>
      <c r="N27" s="48">
        <f t="shared" si="13"/>
        <v>1.6200261148209709</v>
      </c>
      <c r="O27" s="49">
        <v>20</v>
      </c>
    </row>
    <row r="28" spans="1:15">
      <c r="A28" s="19">
        <v>60</v>
      </c>
      <c r="B28" s="29">
        <v>0</v>
      </c>
      <c r="C28" s="19">
        <v>20</v>
      </c>
      <c r="D28" s="25">
        <f t="shared" si="0"/>
        <v>20</v>
      </c>
      <c r="E28" s="26">
        <f t="shared" si="8"/>
        <v>0.33333333333333331</v>
      </c>
      <c r="F28" s="30">
        <f t="shared" si="9"/>
        <v>0.36847273578109774</v>
      </c>
      <c r="G28" s="19">
        <v>0</v>
      </c>
      <c r="H28" s="26">
        <f t="shared" si="10"/>
        <v>0</v>
      </c>
      <c r="I28" s="127">
        <f t="shared" si="11"/>
        <v>0</v>
      </c>
      <c r="J28" s="29">
        <v>30</v>
      </c>
      <c r="K28" s="19">
        <v>0</v>
      </c>
      <c r="L28" s="25">
        <f t="shared" si="5"/>
        <v>30</v>
      </c>
      <c r="M28" s="26">
        <f t="shared" si="12"/>
        <v>0.5</v>
      </c>
      <c r="N28" s="31">
        <f t="shared" si="13"/>
        <v>8.0574983079253553</v>
      </c>
      <c r="O28" s="32">
        <v>0</v>
      </c>
    </row>
    <row r="29" spans="1:15">
      <c r="A29" s="36">
        <v>1425</v>
      </c>
      <c r="B29" s="46">
        <v>1210</v>
      </c>
      <c r="C29" s="36">
        <v>100</v>
      </c>
      <c r="D29" s="42">
        <f t="shared" si="0"/>
        <v>1310</v>
      </c>
      <c r="E29" s="43">
        <f t="shared" si="8"/>
        <v>0.91929824561403506</v>
      </c>
      <c r="F29" s="47">
        <f t="shared" si="9"/>
        <v>1.0162090186805011</v>
      </c>
      <c r="G29" s="36">
        <v>10</v>
      </c>
      <c r="H29" s="43">
        <f t="shared" si="10"/>
        <v>7.0175438596491229E-3</v>
      </c>
      <c r="I29" s="124">
        <f t="shared" si="11"/>
        <v>0.30138910237283639</v>
      </c>
      <c r="J29" s="46">
        <v>70</v>
      </c>
      <c r="K29" s="36">
        <v>20</v>
      </c>
      <c r="L29" s="42">
        <f t="shared" si="5"/>
        <v>90</v>
      </c>
      <c r="M29" s="43">
        <f t="shared" si="12"/>
        <v>6.3157894736842107E-2</v>
      </c>
      <c r="N29" s="48">
        <f t="shared" si="13"/>
        <v>1.0177892599484659</v>
      </c>
      <c r="O29" s="49">
        <v>20</v>
      </c>
    </row>
    <row r="30" spans="1:15">
      <c r="A30" s="36">
        <v>930</v>
      </c>
      <c r="B30" s="46">
        <v>770</v>
      </c>
      <c r="C30" s="36">
        <v>90</v>
      </c>
      <c r="D30" s="42">
        <f t="shared" si="0"/>
        <v>860</v>
      </c>
      <c r="E30" s="43">
        <f t="shared" si="8"/>
        <v>0.92473118279569888</v>
      </c>
      <c r="F30" s="47">
        <f t="shared" si="9"/>
        <v>1.0222146863604646</v>
      </c>
      <c r="G30" s="36">
        <v>0</v>
      </c>
      <c r="H30" s="43">
        <f t="shared" si="10"/>
        <v>0</v>
      </c>
      <c r="I30" s="124">
        <f t="shared" si="11"/>
        <v>0</v>
      </c>
      <c r="J30" s="46">
        <v>40</v>
      </c>
      <c r="K30" s="36">
        <v>15</v>
      </c>
      <c r="L30" s="42">
        <f t="shared" si="5"/>
        <v>55</v>
      </c>
      <c r="M30" s="43">
        <f t="shared" si="12"/>
        <v>5.9139784946236562E-2</v>
      </c>
      <c r="N30" s="48">
        <f t="shared" si="13"/>
        <v>0.95303743427074106</v>
      </c>
      <c r="O30" s="49">
        <v>10</v>
      </c>
    </row>
    <row r="31" spans="1:15">
      <c r="A31" s="158"/>
      <c r="B31" s="168"/>
      <c r="C31" s="158"/>
      <c r="D31" s="164">
        <f t="shared" si="0"/>
        <v>0</v>
      </c>
      <c r="E31" s="169" t="s">
        <v>31</v>
      </c>
      <c r="F31" s="170" t="s">
        <v>31</v>
      </c>
      <c r="G31" s="158"/>
      <c r="H31" s="169" t="s">
        <v>31</v>
      </c>
      <c r="I31" s="169" t="s">
        <v>31</v>
      </c>
      <c r="J31" s="168"/>
      <c r="K31" s="158"/>
      <c r="L31" s="164">
        <f t="shared" si="5"/>
        <v>0</v>
      </c>
      <c r="M31" s="169" t="s">
        <v>31</v>
      </c>
      <c r="N31" s="170" t="s">
        <v>31</v>
      </c>
      <c r="O31" s="171"/>
    </row>
    <row r="32" spans="1:15">
      <c r="A32" s="36">
        <v>2125</v>
      </c>
      <c r="B32" s="46">
        <v>1770</v>
      </c>
      <c r="C32" s="36">
        <v>165</v>
      </c>
      <c r="D32" s="42">
        <f t="shared" si="0"/>
        <v>1935</v>
      </c>
      <c r="E32" s="43">
        <f>D32/A32</f>
        <v>0.9105882352941177</v>
      </c>
      <c r="F32" s="47">
        <f>E32/0.904635</f>
        <v>1.0065808146867163</v>
      </c>
      <c r="G32" s="36">
        <v>15</v>
      </c>
      <c r="H32" s="43">
        <f>G32/A32</f>
        <v>7.058823529411765E-3</v>
      </c>
      <c r="I32" s="124">
        <f>H32/0.023284</f>
        <v>0.30316197944561779</v>
      </c>
      <c r="J32" s="46">
        <v>140</v>
      </c>
      <c r="K32" s="36">
        <v>25</v>
      </c>
      <c r="L32" s="42">
        <f t="shared" si="5"/>
        <v>165</v>
      </c>
      <c r="M32" s="43">
        <f>L32/A32</f>
        <v>7.7647058823529416E-2</v>
      </c>
      <c r="N32" s="48">
        <f>M32/0.062054</f>
        <v>1.2512820901719377</v>
      </c>
      <c r="O32" s="49">
        <v>15</v>
      </c>
    </row>
    <row r="33" spans="1:15">
      <c r="A33" s="158"/>
      <c r="B33" s="168"/>
      <c r="C33" s="158"/>
      <c r="D33" s="164">
        <f t="shared" si="0"/>
        <v>0</v>
      </c>
      <c r="E33" s="169" t="s">
        <v>31</v>
      </c>
      <c r="F33" s="170" t="s">
        <v>31</v>
      </c>
      <c r="G33" s="158"/>
      <c r="H33" s="169" t="s">
        <v>31</v>
      </c>
      <c r="I33" s="169" t="s">
        <v>31</v>
      </c>
      <c r="J33" s="168"/>
      <c r="K33" s="158"/>
      <c r="L33" s="164">
        <f t="shared" si="5"/>
        <v>0</v>
      </c>
      <c r="M33" s="169" t="s">
        <v>31</v>
      </c>
      <c r="N33" s="170" t="s">
        <v>31</v>
      </c>
      <c r="O33" s="171"/>
    </row>
    <row r="34" spans="1:15">
      <c r="A34" s="70">
        <v>2200</v>
      </c>
      <c r="B34" s="75">
        <v>1985</v>
      </c>
      <c r="C34" s="70">
        <v>150</v>
      </c>
      <c r="D34" s="15">
        <f t="shared" si="0"/>
        <v>2135</v>
      </c>
      <c r="E34" s="14">
        <f>D34/A34</f>
        <v>0.97045454545454546</v>
      </c>
      <c r="F34" s="5">
        <f>E34/0.904635</f>
        <v>1.0727581239445141</v>
      </c>
      <c r="G34" s="70">
        <v>10</v>
      </c>
      <c r="H34" s="14">
        <f>G34/A34</f>
        <v>4.5454545454545452E-3</v>
      </c>
      <c r="I34" s="125">
        <f>H34/0.023284</f>
        <v>0.19521794130967812</v>
      </c>
      <c r="J34" s="75">
        <v>45</v>
      </c>
      <c r="K34" s="70">
        <v>0</v>
      </c>
      <c r="L34" s="15">
        <f t="shared" si="5"/>
        <v>45</v>
      </c>
      <c r="M34" s="14">
        <f>L34/A34</f>
        <v>2.0454545454545454E-2</v>
      </c>
      <c r="N34" s="6">
        <f>M34/0.062054</f>
        <v>0.32962493077876454</v>
      </c>
      <c r="O34" s="76">
        <v>10</v>
      </c>
    </row>
    <row r="35" spans="1:15">
      <c r="A35" s="70">
        <v>1525</v>
      </c>
      <c r="B35" s="75">
        <v>1380</v>
      </c>
      <c r="C35" s="70">
        <v>100</v>
      </c>
      <c r="D35" s="15">
        <f t="shared" si="0"/>
        <v>1480</v>
      </c>
      <c r="E35" s="14">
        <f>D35/A35</f>
        <v>0.97049180327868856</v>
      </c>
      <c r="F35" s="5">
        <f>E35/0.904635</f>
        <v>1.0727993094216879</v>
      </c>
      <c r="G35" s="70">
        <v>10</v>
      </c>
      <c r="H35" s="14">
        <f>G35/A35</f>
        <v>6.5573770491803279E-3</v>
      </c>
      <c r="I35" s="125">
        <f>H35/0.023284</f>
        <v>0.28162588254510945</v>
      </c>
      <c r="J35" s="75">
        <v>20</v>
      </c>
      <c r="K35" s="70">
        <v>0</v>
      </c>
      <c r="L35" s="15">
        <f t="shared" si="5"/>
        <v>20</v>
      </c>
      <c r="M35" s="14">
        <f>L35/A35</f>
        <v>1.3114754098360656E-2</v>
      </c>
      <c r="N35" s="6">
        <f>M35/0.062054</f>
        <v>0.2113442179127962</v>
      </c>
      <c r="O35" s="76">
        <v>15</v>
      </c>
    </row>
    <row r="36" spans="1:15">
      <c r="A36" s="70">
        <v>2050</v>
      </c>
      <c r="B36" s="75">
        <v>1840</v>
      </c>
      <c r="C36" s="70">
        <v>105</v>
      </c>
      <c r="D36" s="15">
        <f t="shared" si="0"/>
        <v>1945</v>
      </c>
      <c r="E36" s="14">
        <f>D36/A36</f>
        <v>0.948780487804878</v>
      </c>
      <c r="F36" s="5">
        <f>E36/0.904635</f>
        <v>1.0487992259915635</v>
      </c>
      <c r="G36" s="70">
        <v>20</v>
      </c>
      <c r="H36" s="14">
        <f>G36/A36</f>
        <v>9.7560975609756097E-3</v>
      </c>
      <c r="I36" s="125">
        <f>H36/0.023284</f>
        <v>0.41900436183540674</v>
      </c>
      <c r="J36" s="75">
        <v>40</v>
      </c>
      <c r="K36" s="70">
        <v>0</v>
      </c>
      <c r="L36" s="15">
        <f t="shared" si="5"/>
        <v>40</v>
      </c>
      <c r="M36" s="14">
        <f>L36/A36</f>
        <v>1.9512195121951219E-2</v>
      </c>
      <c r="N36" s="6">
        <f>M36/0.062054</f>
        <v>0.31443895835806268</v>
      </c>
      <c r="O36" s="76">
        <v>40</v>
      </c>
    </row>
    <row r="37" spans="1:15">
      <c r="A37" s="70">
        <v>2195</v>
      </c>
      <c r="B37" s="75">
        <v>1965</v>
      </c>
      <c r="C37" s="70">
        <v>80</v>
      </c>
      <c r="D37" s="15">
        <f t="shared" si="0"/>
        <v>2045</v>
      </c>
      <c r="E37" s="14">
        <f>D37/A37</f>
        <v>0.93166287015945326</v>
      </c>
      <c r="F37" s="5">
        <f>E37/0.904635</f>
        <v>1.0298770997799702</v>
      </c>
      <c r="G37" s="70">
        <v>35</v>
      </c>
      <c r="H37" s="14">
        <f>G37/A37</f>
        <v>1.5945330296127564E-2</v>
      </c>
      <c r="I37" s="125">
        <f>H37/0.023284</f>
        <v>0.68481920186083001</v>
      </c>
      <c r="J37" s="75">
        <v>90</v>
      </c>
      <c r="K37" s="70">
        <v>0</v>
      </c>
      <c r="L37" s="15">
        <f t="shared" si="5"/>
        <v>90</v>
      </c>
      <c r="M37" s="14">
        <f>L37/A37</f>
        <v>4.1002277904328019E-2</v>
      </c>
      <c r="N37" s="6">
        <f>M37/0.062054</f>
        <v>0.66075156967041637</v>
      </c>
      <c r="O37" s="76">
        <v>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86"/>
  <sheetViews>
    <sheetView tabSelected="1" topLeftCell="U1" zoomScaleNormal="100" workbookViewId="0">
      <pane ySplit="1" topLeftCell="A4" activePane="bottomLeft" state="frozen"/>
      <selection pane="bottomLeft" activeCell="AF33" sqref="AF33:AF38"/>
    </sheetView>
  </sheetViews>
  <sheetFormatPr defaultColWidth="11.7109375" defaultRowHeight="12.75"/>
  <cols>
    <col min="1" max="1" width="16.85546875" style="128" customWidth="1"/>
    <col min="2" max="2" width="12.7109375" style="128" customWidth="1"/>
    <col min="3" max="3" width="11.85546875" style="67" customWidth="1"/>
    <col min="4" max="4" width="11.7109375" style="68" hidden="1" customWidth="1"/>
    <col min="5" max="5" width="11.7109375" style="69" hidden="1" customWidth="1"/>
    <col min="6" max="7" width="11.7109375" style="70" hidden="1" customWidth="1"/>
    <col min="8" max="8" width="11.7109375" style="71" hidden="1" customWidth="1"/>
    <col min="9" max="10" width="12.42578125" style="68" customWidth="1"/>
    <col min="11" max="11" width="15" style="68" customWidth="1"/>
    <col min="12" max="12" width="11.85546875" style="119" customWidth="1"/>
    <col min="13" max="13" width="11.85546875" style="120" customWidth="1"/>
    <col min="14" max="15" width="11.85546875" style="205" customWidth="1"/>
    <col min="16" max="16" width="11.85546875" style="74" customWidth="1"/>
    <col min="17" max="19" width="11.85546875" style="70" customWidth="1"/>
    <col min="20" max="20" width="12.28515625" style="70" customWidth="1"/>
    <col min="21" max="22" width="11.85546875" style="70" customWidth="1"/>
    <col min="23" max="23" width="11.85546875" style="121" customWidth="1"/>
    <col min="24" max="24" width="11.85546875" style="122" customWidth="1"/>
    <col min="25" max="25" width="11.85546875" style="121" customWidth="1"/>
    <col min="26" max="26" width="11.85546875" style="123" customWidth="1"/>
    <col min="27" max="30" width="11.85546875" style="117" customWidth="1"/>
    <col min="31" max="31" width="11.85546875" style="133" customWidth="1"/>
    <col min="32" max="32" width="11.85546875" style="206" customWidth="1"/>
    <col min="33" max="38" width="11.85546875" style="70" customWidth="1"/>
    <col min="39" max="39" width="11.85546875" style="76" customWidth="1"/>
    <col min="40" max="40" width="11.85546875" style="116" customWidth="1"/>
    <col min="41" max="41" width="11.85546875" style="117" customWidth="1"/>
    <col min="42" max="42" width="11.85546875" style="75" customWidth="1"/>
    <col min="43" max="44" width="11.85546875" style="70" customWidth="1"/>
    <col min="45" max="45" width="11.85546875" style="76" customWidth="1"/>
    <col min="46" max="46" width="11.85546875" style="132" customWidth="1"/>
    <col min="47" max="47" width="11.85546875" style="70" customWidth="1"/>
    <col min="48" max="49" width="11.85546875" style="76" customWidth="1"/>
    <col min="50" max="50" width="10.28515625" style="75" customWidth="1"/>
    <col min="51" max="51" width="9.28515625" style="70" customWidth="1"/>
    <col min="52" max="52" width="11.85546875" style="70" customWidth="1"/>
    <col min="53" max="53" width="11.85546875" style="118" customWidth="1"/>
    <col min="54" max="54" width="11.85546875" style="132" customWidth="1"/>
    <col min="55" max="55" width="11.85546875" style="76" customWidth="1"/>
    <col min="56" max="56" width="14.28515625" style="76" customWidth="1"/>
    <col min="57" max="57" width="14.7109375" style="7" customWidth="1"/>
    <col min="58" max="58" width="11.7109375" style="7"/>
    <col min="59" max="59" width="11.7109375" style="128"/>
    <col min="60" max="60" width="11.7109375" style="73"/>
    <col min="61" max="61" width="11.7109375" style="112"/>
    <col min="62" max="16384" width="11.7109375" style="76"/>
  </cols>
  <sheetData>
    <row r="1" spans="1:61" s="200" customFormat="1" ht="78" customHeight="1" thickTop="1" thickBot="1">
      <c r="A1" s="195" t="s">
        <v>34</v>
      </c>
      <c r="B1" s="196" t="s">
        <v>192</v>
      </c>
      <c r="C1" s="196" t="s">
        <v>100</v>
      </c>
      <c r="D1" s="77" t="s">
        <v>101</v>
      </c>
      <c r="E1" s="11" t="s">
        <v>102</v>
      </c>
      <c r="F1" s="9" t="s">
        <v>103</v>
      </c>
      <c r="G1" s="9" t="s">
        <v>104</v>
      </c>
      <c r="H1" s="9" t="s">
        <v>105</v>
      </c>
      <c r="I1" s="196" t="s">
        <v>106</v>
      </c>
      <c r="J1" s="265" t="s">
        <v>178</v>
      </c>
      <c r="K1" s="266" t="s">
        <v>179</v>
      </c>
      <c r="L1" s="8" t="s">
        <v>107</v>
      </c>
      <c r="M1" s="78" t="s">
        <v>108</v>
      </c>
      <c r="N1" s="267" t="s">
        <v>180</v>
      </c>
      <c r="O1" s="268" t="s">
        <v>194</v>
      </c>
      <c r="P1" s="197" t="s">
        <v>41</v>
      </c>
      <c r="Q1" s="197" t="s">
        <v>109</v>
      </c>
      <c r="R1" s="197" t="s">
        <v>39</v>
      </c>
      <c r="S1" s="269" t="s">
        <v>181</v>
      </c>
      <c r="T1" s="269" t="s">
        <v>182</v>
      </c>
      <c r="U1" s="269" t="s">
        <v>183</v>
      </c>
      <c r="V1" s="9" t="s">
        <v>110</v>
      </c>
      <c r="W1" s="197" t="s">
        <v>111</v>
      </c>
      <c r="X1" s="9" t="s">
        <v>112</v>
      </c>
      <c r="Y1" s="270" t="s">
        <v>184</v>
      </c>
      <c r="Z1" s="198" t="s">
        <v>48</v>
      </c>
      <c r="AA1" s="197" t="s">
        <v>46</v>
      </c>
      <c r="AB1" s="269" t="s">
        <v>185</v>
      </c>
      <c r="AC1" s="269" t="s">
        <v>186</v>
      </c>
      <c r="AD1" s="9" t="s">
        <v>113</v>
      </c>
      <c r="AE1" s="197" t="s">
        <v>114</v>
      </c>
      <c r="AF1" s="271" t="s">
        <v>187</v>
      </c>
      <c r="AG1" s="198" t="s">
        <v>55</v>
      </c>
      <c r="AH1" s="197" t="s">
        <v>53</v>
      </c>
      <c r="AI1" s="269" t="s">
        <v>188</v>
      </c>
      <c r="AJ1" s="269" t="s">
        <v>189</v>
      </c>
      <c r="AK1" s="269" t="s">
        <v>190</v>
      </c>
      <c r="AL1" s="9" t="s">
        <v>115</v>
      </c>
      <c r="AM1" s="11" t="s">
        <v>116</v>
      </c>
      <c r="AN1" s="12" t="s">
        <v>117</v>
      </c>
      <c r="AO1" s="282" t="s">
        <v>278</v>
      </c>
      <c r="AP1" s="283" t="s">
        <v>277</v>
      </c>
      <c r="AQ1" s="284" t="s">
        <v>279</v>
      </c>
      <c r="AR1" s="285" t="s">
        <v>280</v>
      </c>
      <c r="AS1" s="283" t="s">
        <v>281</v>
      </c>
      <c r="AT1" s="286" t="s">
        <v>282</v>
      </c>
      <c r="AU1" s="287" t="s">
        <v>283</v>
      </c>
      <c r="AV1" s="284" t="s">
        <v>284</v>
      </c>
      <c r="AW1" s="286" t="s">
        <v>285</v>
      </c>
      <c r="AX1" s="287" t="s">
        <v>286</v>
      </c>
      <c r="AY1" s="285" t="s">
        <v>287</v>
      </c>
      <c r="AZ1" s="285" t="s">
        <v>288</v>
      </c>
      <c r="BA1" s="284" t="s">
        <v>289</v>
      </c>
      <c r="BB1" s="286" t="s">
        <v>290</v>
      </c>
      <c r="BC1" s="287" t="s">
        <v>291</v>
      </c>
      <c r="BD1" s="327" t="s">
        <v>191</v>
      </c>
      <c r="BE1" s="320" t="s">
        <v>132</v>
      </c>
      <c r="BF1" s="79" t="s">
        <v>133</v>
      </c>
      <c r="BG1" s="195" t="s">
        <v>8</v>
      </c>
    </row>
    <row r="2" spans="1:61" s="129" customFormat="1" ht="13.5" thickTop="1">
      <c r="A2" s="189"/>
      <c r="B2" s="264">
        <v>5220000</v>
      </c>
      <c r="C2" s="137">
        <v>5220000</v>
      </c>
      <c r="D2" s="138"/>
      <c r="E2" s="139"/>
      <c r="F2" s="140"/>
      <c r="G2" s="140"/>
      <c r="H2" s="141"/>
      <c r="I2" s="142">
        <v>355220000</v>
      </c>
      <c r="J2" s="207">
        <v>1337.5</v>
      </c>
      <c r="K2" s="149">
        <v>133750</v>
      </c>
      <c r="L2" s="143">
        <v>1336.52</v>
      </c>
      <c r="M2" s="141">
        <v>133652</v>
      </c>
      <c r="N2" s="214">
        <v>111184</v>
      </c>
      <c r="O2" s="215">
        <v>103401</v>
      </c>
      <c r="P2" s="215">
        <v>103401</v>
      </c>
      <c r="Q2" s="140">
        <v>101668</v>
      </c>
      <c r="R2" s="145">
        <v>91518</v>
      </c>
      <c r="S2" s="145">
        <v>7783</v>
      </c>
      <c r="T2" s="212">
        <v>7.5270065086411153E-2</v>
      </c>
      <c r="U2" s="272">
        <v>83.1</v>
      </c>
      <c r="V2" s="140">
        <v>11883</v>
      </c>
      <c r="W2" s="146">
        <v>0.1298433095128827</v>
      </c>
      <c r="X2" s="277">
        <v>77.400000000000006</v>
      </c>
      <c r="Y2" s="215">
        <v>48274</v>
      </c>
      <c r="Z2" s="144">
        <v>45050</v>
      </c>
      <c r="AA2" s="145">
        <v>38851</v>
      </c>
      <c r="AB2" s="145">
        <v>3224</v>
      </c>
      <c r="AC2" s="213">
        <v>7.1564927857935626E-2</v>
      </c>
      <c r="AD2" s="140">
        <v>6199</v>
      </c>
      <c r="AE2" s="147">
        <v>0.15955831252734806</v>
      </c>
      <c r="AF2" s="215">
        <v>46213</v>
      </c>
      <c r="AG2" s="148">
        <v>43002</v>
      </c>
      <c r="AH2" s="149">
        <v>37243</v>
      </c>
      <c r="AI2" s="149">
        <v>3211</v>
      </c>
      <c r="AJ2" s="217">
        <v>7.4670945537416863E-2</v>
      </c>
      <c r="AK2" s="216">
        <v>0.3457711070541406</v>
      </c>
      <c r="AL2" s="140">
        <v>5759</v>
      </c>
      <c r="AM2" s="146">
        <v>0.15463308541202372</v>
      </c>
      <c r="AN2" s="150">
        <v>0.32174602699548083</v>
      </c>
      <c r="AO2" s="215">
        <v>39310</v>
      </c>
      <c r="AP2" s="215">
        <v>33340</v>
      </c>
      <c r="AQ2" s="215">
        <v>2755</v>
      </c>
      <c r="AR2" s="140">
        <v>36095</v>
      </c>
      <c r="AS2" s="146">
        <v>0.91821419486135847</v>
      </c>
      <c r="AT2" s="152">
        <v>1.0002333277356845</v>
      </c>
      <c r="AU2" s="215">
        <v>710</v>
      </c>
      <c r="AV2" s="153">
        <v>1.806156194352582E-2</v>
      </c>
      <c r="AW2" s="138">
        <v>0.99787635047103984</v>
      </c>
      <c r="AX2" s="215">
        <v>1710</v>
      </c>
      <c r="AY2" s="215">
        <v>210</v>
      </c>
      <c r="AZ2" s="140">
        <v>1920</v>
      </c>
      <c r="BA2" s="153">
        <v>4.8842533706436021E-2</v>
      </c>
      <c r="BB2" s="152">
        <v>1.0008715923450004</v>
      </c>
      <c r="BC2" s="215">
        <v>580</v>
      </c>
      <c r="BD2" s="328" t="s">
        <v>275</v>
      </c>
      <c r="BE2" s="321" t="s">
        <v>276</v>
      </c>
      <c r="BF2" s="182" t="s">
        <v>276</v>
      </c>
      <c r="BG2" s="131"/>
      <c r="BH2" s="130"/>
    </row>
    <row r="3" spans="1:61">
      <c r="A3" s="191"/>
      <c r="B3" s="219" t="s">
        <v>143</v>
      </c>
      <c r="C3" s="16">
        <v>5220003</v>
      </c>
      <c r="D3" s="17"/>
      <c r="E3" s="18"/>
      <c r="F3" s="19"/>
      <c r="G3" s="19"/>
      <c r="H3" s="20"/>
      <c r="I3" s="21">
        <v>355220003</v>
      </c>
      <c r="J3" s="220">
        <v>1.34</v>
      </c>
      <c r="K3" s="221">
        <v>134</v>
      </c>
      <c r="L3" s="22">
        <v>1.31</v>
      </c>
      <c r="M3" s="209">
        <v>131</v>
      </c>
      <c r="N3" s="222">
        <v>2256</v>
      </c>
      <c r="O3" s="219">
        <v>2308</v>
      </c>
      <c r="P3" s="23">
        <v>2308</v>
      </c>
      <c r="Q3" s="19">
        <v>2406</v>
      </c>
      <c r="R3" s="24">
        <v>2389</v>
      </c>
      <c r="S3" s="223">
        <v>-52</v>
      </c>
      <c r="T3" s="224">
        <v>-2.2530329289428077E-2</v>
      </c>
      <c r="U3" s="274">
        <v>1685.1</v>
      </c>
      <c r="V3" s="25">
        <v>-81</v>
      </c>
      <c r="W3" s="26">
        <v>-3.3905399748848888E-2</v>
      </c>
      <c r="X3" s="279">
        <v>1758.1</v>
      </c>
      <c r="Y3" s="219">
        <v>1137</v>
      </c>
      <c r="Z3" s="23">
        <v>1129</v>
      </c>
      <c r="AA3" s="24">
        <v>1150</v>
      </c>
      <c r="AB3" s="223">
        <v>8</v>
      </c>
      <c r="AC3" s="225">
        <v>7.0859167404782996E-3</v>
      </c>
      <c r="AD3" s="19">
        <v>-21</v>
      </c>
      <c r="AE3" s="134">
        <v>-1.8260869565217393E-2</v>
      </c>
      <c r="AF3" s="219">
        <v>1088</v>
      </c>
      <c r="AG3" s="19">
        <v>1080</v>
      </c>
      <c r="AH3" s="24">
        <v>1114</v>
      </c>
      <c r="AI3" s="221">
        <v>8</v>
      </c>
      <c r="AJ3" s="226">
        <v>7.4074074074074077E-3</v>
      </c>
      <c r="AK3" s="227">
        <v>8.3053435114503813</v>
      </c>
      <c r="AL3" s="25">
        <v>-34</v>
      </c>
      <c r="AM3" s="27">
        <v>-3.052064631956912E-2</v>
      </c>
      <c r="AN3" s="28">
        <v>8.2442748091603058</v>
      </c>
      <c r="AO3" s="219">
        <v>925</v>
      </c>
      <c r="AP3" s="219">
        <v>720</v>
      </c>
      <c r="AQ3" s="219">
        <v>60</v>
      </c>
      <c r="AR3" s="25">
        <v>780</v>
      </c>
      <c r="AS3" s="26">
        <v>0.84324324324324329</v>
      </c>
      <c r="AT3" s="31">
        <v>0.91856562444797751</v>
      </c>
      <c r="AU3" s="219">
        <v>10</v>
      </c>
      <c r="AV3" s="26">
        <v>1.0810810810810811E-2</v>
      </c>
      <c r="AW3" s="127">
        <v>0.59728236523816636</v>
      </c>
      <c r="AX3" s="219">
        <v>125</v>
      </c>
      <c r="AY3" s="219">
        <v>0</v>
      </c>
      <c r="AZ3" s="25">
        <v>125</v>
      </c>
      <c r="BA3" s="26">
        <v>0.13513513513513514</v>
      </c>
      <c r="BB3" s="31">
        <v>2.7691626052281793</v>
      </c>
      <c r="BC3" s="219">
        <v>10</v>
      </c>
      <c r="BD3" s="329" t="s">
        <v>4</v>
      </c>
      <c r="BE3" s="322" t="s">
        <v>4</v>
      </c>
      <c r="BF3" s="32" t="s">
        <v>4</v>
      </c>
      <c r="BI3" s="76"/>
    </row>
    <row r="4" spans="1:61">
      <c r="A4" s="191"/>
      <c r="B4" s="219" t="s">
        <v>144</v>
      </c>
      <c r="C4" s="16">
        <v>5220004</v>
      </c>
      <c r="D4" s="17"/>
      <c r="E4" s="18"/>
      <c r="F4" s="19"/>
      <c r="G4" s="19"/>
      <c r="H4" s="20"/>
      <c r="I4" s="21">
        <v>355220004</v>
      </c>
      <c r="J4" s="220">
        <v>1.71</v>
      </c>
      <c r="K4" s="221">
        <v>171</v>
      </c>
      <c r="L4" s="22">
        <v>1.69</v>
      </c>
      <c r="M4" s="209">
        <v>169</v>
      </c>
      <c r="N4" s="222">
        <v>4291</v>
      </c>
      <c r="O4" s="219">
        <v>4264</v>
      </c>
      <c r="P4" s="23">
        <v>4264</v>
      </c>
      <c r="Q4" s="19">
        <v>4279</v>
      </c>
      <c r="R4" s="24">
        <v>4393</v>
      </c>
      <c r="S4" s="223">
        <v>27</v>
      </c>
      <c r="T4" s="224">
        <v>6.3320825515947466E-3</v>
      </c>
      <c r="U4" s="274">
        <v>2502.9</v>
      </c>
      <c r="V4" s="25">
        <v>-129</v>
      </c>
      <c r="W4" s="26">
        <v>-2.9364898702481219E-2</v>
      </c>
      <c r="X4" s="279">
        <v>2521.3000000000002</v>
      </c>
      <c r="Y4" s="219">
        <v>2276</v>
      </c>
      <c r="Z4" s="23">
        <v>2273</v>
      </c>
      <c r="AA4" s="24">
        <v>2214</v>
      </c>
      <c r="AB4" s="223">
        <v>3</v>
      </c>
      <c r="AC4" s="225">
        <v>1.3198416190057193E-3</v>
      </c>
      <c r="AD4" s="19">
        <v>59</v>
      </c>
      <c r="AE4" s="134">
        <v>2.6648599819331528E-2</v>
      </c>
      <c r="AF4" s="219">
        <v>2147</v>
      </c>
      <c r="AG4" s="19">
        <v>2105</v>
      </c>
      <c r="AH4" s="24">
        <v>2100</v>
      </c>
      <c r="AI4" s="221">
        <v>42</v>
      </c>
      <c r="AJ4" s="226">
        <v>1.9952494061757718E-2</v>
      </c>
      <c r="AK4" s="227">
        <v>12.704142011834319</v>
      </c>
      <c r="AL4" s="25">
        <v>5</v>
      </c>
      <c r="AM4" s="27">
        <v>2.3809523809523812E-3</v>
      </c>
      <c r="AN4" s="28">
        <v>12.455621301775148</v>
      </c>
      <c r="AO4" s="219">
        <v>1535</v>
      </c>
      <c r="AP4" s="219">
        <v>1085</v>
      </c>
      <c r="AQ4" s="219">
        <v>155</v>
      </c>
      <c r="AR4" s="25">
        <v>1240</v>
      </c>
      <c r="AS4" s="26">
        <v>0.80781758957654726</v>
      </c>
      <c r="AT4" s="31">
        <v>0.87997558777401663</v>
      </c>
      <c r="AU4" s="219">
        <v>85</v>
      </c>
      <c r="AV4" s="26">
        <v>5.5374592833876218E-2</v>
      </c>
      <c r="AW4" s="127">
        <v>3.0593697698274154</v>
      </c>
      <c r="AX4" s="219">
        <v>140</v>
      </c>
      <c r="AY4" s="219">
        <v>10</v>
      </c>
      <c r="AZ4" s="25">
        <v>150</v>
      </c>
      <c r="BA4" s="26">
        <v>9.7719869706840393E-2</v>
      </c>
      <c r="BB4" s="31">
        <v>2.0024563464516474</v>
      </c>
      <c r="BC4" s="219">
        <v>60</v>
      </c>
      <c r="BD4" s="329" t="s">
        <v>4</v>
      </c>
      <c r="BE4" s="322" t="s">
        <v>4</v>
      </c>
      <c r="BF4" s="49" t="s">
        <v>6</v>
      </c>
      <c r="BI4" s="76"/>
    </row>
    <row r="5" spans="1:61">
      <c r="A5" s="191" t="s">
        <v>224</v>
      </c>
      <c r="B5" s="219" t="s">
        <v>145</v>
      </c>
      <c r="C5" s="16">
        <v>5220005</v>
      </c>
      <c r="D5" s="17"/>
      <c r="E5" s="18"/>
      <c r="F5" s="19"/>
      <c r="G5" s="19"/>
      <c r="H5" s="20"/>
      <c r="I5" s="21">
        <v>355220005</v>
      </c>
      <c r="J5" s="220">
        <v>0.98</v>
      </c>
      <c r="K5" s="221">
        <v>98</v>
      </c>
      <c r="L5" s="22">
        <v>0.97</v>
      </c>
      <c r="M5" s="209">
        <v>97</v>
      </c>
      <c r="N5" s="222">
        <v>1314</v>
      </c>
      <c r="O5" s="219">
        <v>1042</v>
      </c>
      <c r="P5" s="23">
        <v>1042</v>
      </c>
      <c r="Q5" s="19">
        <v>1084</v>
      </c>
      <c r="R5" s="24">
        <v>1138</v>
      </c>
      <c r="S5" s="223">
        <v>272</v>
      </c>
      <c r="T5" s="224">
        <v>0.26103646833013433</v>
      </c>
      <c r="U5" s="274">
        <v>1344.7</v>
      </c>
      <c r="V5" s="25">
        <v>-96</v>
      </c>
      <c r="W5" s="26">
        <v>-8.43585237258348E-2</v>
      </c>
      <c r="X5" s="279">
        <v>1079.8</v>
      </c>
      <c r="Y5" s="219">
        <v>999</v>
      </c>
      <c r="Z5" s="23">
        <v>779</v>
      </c>
      <c r="AA5" s="24">
        <v>748</v>
      </c>
      <c r="AB5" s="223">
        <v>220</v>
      </c>
      <c r="AC5" s="225">
        <v>0.28241335044929394</v>
      </c>
      <c r="AD5" s="19">
        <v>31</v>
      </c>
      <c r="AE5" s="134">
        <v>4.1443850267379678E-2</v>
      </c>
      <c r="AF5" s="219">
        <v>815</v>
      </c>
      <c r="AG5" s="19">
        <v>650</v>
      </c>
      <c r="AH5" s="24">
        <v>679</v>
      </c>
      <c r="AI5" s="221">
        <v>165</v>
      </c>
      <c r="AJ5" s="226">
        <v>0.25384615384615383</v>
      </c>
      <c r="AK5" s="227">
        <v>8.4020618556701034</v>
      </c>
      <c r="AL5" s="25">
        <v>-29</v>
      </c>
      <c r="AM5" s="27">
        <v>-4.2709867452135494E-2</v>
      </c>
      <c r="AN5" s="28">
        <v>6.7010309278350517</v>
      </c>
      <c r="AO5" s="219">
        <v>325</v>
      </c>
      <c r="AP5" s="219">
        <v>200</v>
      </c>
      <c r="AQ5" s="219">
        <v>15</v>
      </c>
      <c r="AR5" s="25">
        <v>215</v>
      </c>
      <c r="AS5" s="26">
        <v>0.66153846153846152</v>
      </c>
      <c r="AT5" s="31">
        <v>0.72063013239483831</v>
      </c>
      <c r="AU5" s="219">
        <v>45</v>
      </c>
      <c r="AV5" s="26">
        <v>0.13846153846153847</v>
      </c>
      <c r="AW5" s="127">
        <v>7.6498087547811302</v>
      </c>
      <c r="AX5" s="219">
        <v>45</v>
      </c>
      <c r="AY5" s="219">
        <v>0</v>
      </c>
      <c r="AZ5" s="25">
        <v>45</v>
      </c>
      <c r="BA5" s="26">
        <v>0.13846153846153847</v>
      </c>
      <c r="BB5" s="31">
        <v>2.8373266078184112</v>
      </c>
      <c r="BC5" s="219">
        <v>10</v>
      </c>
      <c r="BD5" s="329" t="s">
        <v>4</v>
      </c>
      <c r="BE5" s="322" t="s">
        <v>4</v>
      </c>
      <c r="BF5" s="32" t="s">
        <v>4</v>
      </c>
      <c r="BI5" s="76"/>
    </row>
    <row r="6" spans="1:61">
      <c r="A6" s="191" t="s">
        <v>222</v>
      </c>
      <c r="B6" s="219" t="s">
        <v>161</v>
      </c>
      <c r="C6" s="16">
        <v>5220301</v>
      </c>
      <c r="D6" s="17"/>
      <c r="E6" s="18"/>
      <c r="F6" s="19"/>
      <c r="G6" s="19"/>
      <c r="H6" s="20"/>
      <c r="I6" s="21">
        <v>355220301</v>
      </c>
      <c r="J6" s="220">
        <v>7.69</v>
      </c>
      <c r="K6" s="221">
        <v>769</v>
      </c>
      <c r="L6" s="22">
        <v>7.66</v>
      </c>
      <c r="M6" s="209">
        <v>766</v>
      </c>
      <c r="N6" s="222">
        <v>1635</v>
      </c>
      <c r="O6" s="219">
        <v>1448</v>
      </c>
      <c r="P6" s="23">
        <v>1448</v>
      </c>
      <c r="Q6" s="19">
        <v>1428</v>
      </c>
      <c r="R6" s="24">
        <v>1483</v>
      </c>
      <c r="S6" s="223">
        <v>187</v>
      </c>
      <c r="T6" s="224">
        <v>0.12914364640883977</v>
      </c>
      <c r="U6" s="274">
        <v>212.7</v>
      </c>
      <c r="V6" s="25">
        <v>-35</v>
      </c>
      <c r="W6" s="26">
        <v>-2.3600809170600135E-2</v>
      </c>
      <c r="X6" s="279">
        <v>188.9</v>
      </c>
      <c r="Y6" s="219">
        <v>561</v>
      </c>
      <c r="Z6" s="23">
        <v>543</v>
      </c>
      <c r="AA6" s="24">
        <v>674</v>
      </c>
      <c r="AB6" s="223">
        <v>18</v>
      </c>
      <c r="AC6" s="225">
        <v>3.3149171270718231E-2</v>
      </c>
      <c r="AD6" s="19">
        <v>-131</v>
      </c>
      <c r="AE6" s="134">
        <v>-0.1943620178041543</v>
      </c>
      <c r="AF6" s="219">
        <v>540</v>
      </c>
      <c r="AG6" s="19">
        <v>516</v>
      </c>
      <c r="AH6" s="24">
        <v>495</v>
      </c>
      <c r="AI6" s="221">
        <v>24</v>
      </c>
      <c r="AJ6" s="226">
        <v>4.6511627906976744E-2</v>
      </c>
      <c r="AK6" s="227">
        <v>0.70496083550913835</v>
      </c>
      <c r="AL6" s="25">
        <v>21</v>
      </c>
      <c r="AM6" s="27">
        <v>4.2424242424242427E-2</v>
      </c>
      <c r="AN6" s="28">
        <v>0.67362924281984338</v>
      </c>
      <c r="AO6" s="219">
        <v>665</v>
      </c>
      <c r="AP6" s="219">
        <v>620</v>
      </c>
      <c r="AQ6" s="219">
        <v>25</v>
      </c>
      <c r="AR6" s="25">
        <v>645</v>
      </c>
      <c r="AS6" s="26">
        <v>0.96992481203007519</v>
      </c>
      <c r="AT6" s="31">
        <v>1.0565629760676201</v>
      </c>
      <c r="AU6" s="219">
        <v>0</v>
      </c>
      <c r="AV6" s="26">
        <v>0</v>
      </c>
      <c r="AW6" s="127">
        <v>0</v>
      </c>
      <c r="AX6" s="219">
        <v>10</v>
      </c>
      <c r="AY6" s="219">
        <v>10</v>
      </c>
      <c r="AZ6" s="25">
        <v>20</v>
      </c>
      <c r="BA6" s="26">
        <v>3.007518796992481E-2</v>
      </c>
      <c r="BB6" s="31">
        <v>0.61629483544927888</v>
      </c>
      <c r="BC6" s="219">
        <v>0</v>
      </c>
      <c r="BD6" s="329" t="s">
        <v>4</v>
      </c>
      <c r="BE6" s="322" t="s">
        <v>4</v>
      </c>
      <c r="BF6" s="32" t="s">
        <v>4</v>
      </c>
      <c r="BG6" s="128" t="s">
        <v>210</v>
      </c>
      <c r="BI6" s="76"/>
    </row>
    <row r="7" spans="1:61">
      <c r="A7" s="191" t="s">
        <v>221</v>
      </c>
      <c r="B7" s="219" t="s">
        <v>167</v>
      </c>
      <c r="C7" s="16">
        <v>5220402</v>
      </c>
      <c r="D7" s="17"/>
      <c r="E7" s="18"/>
      <c r="F7" s="19"/>
      <c r="G7" s="19"/>
      <c r="H7" s="20"/>
      <c r="I7" s="21">
        <v>355220402</v>
      </c>
      <c r="J7" s="220">
        <v>0.34</v>
      </c>
      <c r="K7" s="221">
        <v>34</v>
      </c>
      <c r="L7" s="22">
        <v>0.33</v>
      </c>
      <c r="M7" s="209">
        <v>33</v>
      </c>
      <c r="N7" s="222">
        <v>256</v>
      </c>
      <c r="O7" s="219">
        <v>190</v>
      </c>
      <c r="P7" s="23">
        <v>190</v>
      </c>
      <c r="Q7" s="19">
        <v>227</v>
      </c>
      <c r="R7" s="24">
        <v>257</v>
      </c>
      <c r="S7" s="223">
        <v>66</v>
      </c>
      <c r="T7" s="224">
        <v>0.3473684210526316</v>
      </c>
      <c r="U7" s="274">
        <v>763.5</v>
      </c>
      <c r="V7" s="25">
        <v>-67</v>
      </c>
      <c r="W7" s="26">
        <v>-0.26070038910505838</v>
      </c>
      <c r="X7" s="279">
        <v>570.20000000000005</v>
      </c>
      <c r="Y7" s="219">
        <v>179</v>
      </c>
      <c r="Z7" s="23">
        <v>144</v>
      </c>
      <c r="AA7" s="24">
        <v>163</v>
      </c>
      <c r="AB7" s="223">
        <v>35</v>
      </c>
      <c r="AC7" s="225">
        <v>0.24305555555555555</v>
      </c>
      <c r="AD7" s="19">
        <v>-19</v>
      </c>
      <c r="AE7" s="134">
        <v>-0.1165644171779141</v>
      </c>
      <c r="AF7" s="219">
        <v>165</v>
      </c>
      <c r="AG7" s="19">
        <v>134</v>
      </c>
      <c r="AH7" s="24">
        <v>148</v>
      </c>
      <c r="AI7" s="221">
        <v>31</v>
      </c>
      <c r="AJ7" s="226">
        <v>0.23134328358208955</v>
      </c>
      <c r="AK7" s="227">
        <v>5</v>
      </c>
      <c r="AL7" s="25">
        <v>-14</v>
      </c>
      <c r="AM7" s="27">
        <v>-9.45945945945946E-2</v>
      </c>
      <c r="AN7" s="28">
        <v>4.0606060606060606</v>
      </c>
      <c r="AO7" s="219">
        <v>55</v>
      </c>
      <c r="AP7" s="219">
        <v>40</v>
      </c>
      <c r="AQ7" s="219">
        <v>0</v>
      </c>
      <c r="AR7" s="25">
        <v>40</v>
      </c>
      <c r="AS7" s="26">
        <v>0.72727272727272729</v>
      </c>
      <c r="AT7" s="31">
        <v>0.79223608635373355</v>
      </c>
      <c r="AU7" s="219">
        <v>0</v>
      </c>
      <c r="AV7" s="26">
        <v>0</v>
      </c>
      <c r="AW7" s="127">
        <v>0</v>
      </c>
      <c r="AX7" s="219">
        <v>10</v>
      </c>
      <c r="AY7" s="219">
        <v>0</v>
      </c>
      <c r="AZ7" s="25">
        <v>10</v>
      </c>
      <c r="BA7" s="26">
        <v>0.18181818181818182</v>
      </c>
      <c r="BB7" s="31">
        <v>3.7257824143070044</v>
      </c>
      <c r="BC7" s="219">
        <v>0</v>
      </c>
      <c r="BD7" s="329" t="s">
        <v>4</v>
      </c>
      <c r="BE7" s="322" t="s">
        <v>4</v>
      </c>
      <c r="BF7" s="32" t="s">
        <v>4</v>
      </c>
    </row>
    <row r="8" spans="1:61">
      <c r="A8" s="190"/>
      <c r="B8" s="237" t="s">
        <v>141</v>
      </c>
      <c r="C8" s="33">
        <v>5220001</v>
      </c>
      <c r="D8" s="34"/>
      <c r="E8" s="35"/>
      <c r="F8" s="36"/>
      <c r="G8" s="36"/>
      <c r="H8" s="37"/>
      <c r="I8" s="38">
        <v>355220001</v>
      </c>
      <c r="J8" s="238">
        <v>4.13</v>
      </c>
      <c r="K8" s="239">
        <v>413</v>
      </c>
      <c r="L8" s="39">
        <v>4.0999999999999996</v>
      </c>
      <c r="M8" s="208">
        <v>409.99999999999994</v>
      </c>
      <c r="N8" s="240">
        <v>1365</v>
      </c>
      <c r="O8" s="237">
        <v>1125</v>
      </c>
      <c r="P8" s="40">
        <v>1125</v>
      </c>
      <c r="Q8" s="36">
        <v>1014</v>
      </c>
      <c r="R8" s="41">
        <v>1155</v>
      </c>
      <c r="S8" s="240">
        <v>240</v>
      </c>
      <c r="T8" s="242">
        <v>0.21333333333333335</v>
      </c>
      <c r="U8" s="273">
        <v>330.2</v>
      </c>
      <c r="V8" s="42">
        <v>-30</v>
      </c>
      <c r="W8" s="43">
        <v>-2.5974025974025976E-2</v>
      </c>
      <c r="X8" s="278">
        <v>274.2</v>
      </c>
      <c r="Y8" s="237">
        <v>587</v>
      </c>
      <c r="Z8" s="40">
        <v>483</v>
      </c>
      <c r="AA8" s="41">
        <v>457</v>
      </c>
      <c r="AB8" s="241">
        <v>104</v>
      </c>
      <c r="AC8" s="243">
        <v>0.21532091097308489</v>
      </c>
      <c r="AD8" s="36">
        <v>26</v>
      </c>
      <c r="AE8" s="136">
        <v>5.689277899343545E-2</v>
      </c>
      <c r="AF8" s="237">
        <v>576</v>
      </c>
      <c r="AG8" s="36">
        <v>471</v>
      </c>
      <c r="AH8" s="41">
        <v>455</v>
      </c>
      <c r="AI8" s="239">
        <v>105</v>
      </c>
      <c r="AJ8" s="244">
        <v>0.22292993630573249</v>
      </c>
      <c r="AK8" s="245">
        <v>1.4048780487804879</v>
      </c>
      <c r="AL8" s="42">
        <v>16</v>
      </c>
      <c r="AM8" s="44">
        <v>3.5164835164835165E-2</v>
      </c>
      <c r="AN8" s="45">
        <v>1.1487804878048782</v>
      </c>
      <c r="AO8" s="237">
        <v>410</v>
      </c>
      <c r="AP8" s="237">
        <v>345</v>
      </c>
      <c r="AQ8" s="237">
        <v>35</v>
      </c>
      <c r="AR8" s="42">
        <v>380</v>
      </c>
      <c r="AS8" s="43">
        <v>0.92682926829268297</v>
      </c>
      <c r="AT8" s="48">
        <v>1.0096179393166482</v>
      </c>
      <c r="AU8" s="237">
        <v>0</v>
      </c>
      <c r="AV8" s="43">
        <v>0</v>
      </c>
      <c r="AW8" s="124">
        <v>0</v>
      </c>
      <c r="AX8" s="237">
        <v>10</v>
      </c>
      <c r="AY8" s="237">
        <v>0</v>
      </c>
      <c r="AZ8" s="42">
        <v>10</v>
      </c>
      <c r="BA8" s="43">
        <v>2.4390243902439025E-2</v>
      </c>
      <c r="BB8" s="48">
        <v>0.49980007996801284</v>
      </c>
      <c r="BC8" s="237">
        <v>10</v>
      </c>
      <c r="BD8" s="330" t="s">
        <v>6</v>
      </c>
      <c r="BE8" s="323" t="s">
        <v>6</v>
      </c>
      <c r="BF8" s="49" t="s">
        <v>6</v>
      </c>
      <c r="BI8" s="76"/>
    </row>
    <row r="9" spans="1:61">
      <c r="A9" s="190"/>
      <c r="B9" s="237" t="s">
        <v>142</v>
      </c>
      <c r="C9" s="33">
        <v>5220002</v>
      </c>
      <c r="D9" s="34"/>
      <c r="E9" s="35"/>
      <c r="F9" s="36"/>
      <c r="G9" s="36"/>
      <c r="H9" s="37"/>
      <c r="I9" s="38">
        <v>355220002</v>
      </c>
      <c r="J9" s="238">
        <v>1.92</v>
      </c>
      <c r="K9" s="239">
        <v>192</v>
      </c>
      <c r="L9" s="39">
        <v>1.89</v>
      </c>
      <c r="M9" s="208">
        <v>189</v>
      </c>
      <c r="N9" s="240">
        <v>3089</v>
      </c>
      <c r="O9" s="237">
        <v>3110</v>
      </c>
      <c r="P9" s="40">
        <v>3110</v>
      </c>
      <c r="Q9" s="36">
        <v>3001</v>
      </c>
      <c r="R9" s="41">
        <v>3037</v>
      </c>
      <c r="S9" s="240">
        <v>-21</v>
      </c>
      <c r="T9" s="242">
        <v>-6.7524115755627006E-3</v>
      </c>
      <c r="U9" s="273">
        <v>1608.7</v>
      </c>
      <c r="V9" s="42">
        <v>73</v>
      </c>
      <c r="W9" s="43">
        <v>2.4036878498518273E-2</v>
      </c>
      <c r="X9" s="278">
        <v>1649.8</v>
      </c>
      <c r="Y9" s="237">
        <v>1458</v>
      </c>
      <c r="Z9" s="40">
        <v>1409</v>
      </c>
      <c r="AA9" s="41">
        <v>1393</v>
      </c>
      <c r="AB9" s="241">
        <v>49</v>
      </c>
      <c r="AC9" s="243">
        <v>3.47764371894961E-2</v>
      </c>
      <c r="AD9" s="36">
        <v>16</v>
      </c>
      <c r="AE9" s="136">
        <v>1.148600143575018E-2</v>
      </c>
      <c r="AF9" s="237">
        <v>1426</v>
      </c>
      <c r="AG9" s="36">
        <v>1379</v>
      </c>
      <c r="AH9" s="41">
        <v>1364</v>
      </c>
      <c r="AI9" s="239">
        <v>47</v>
      </c>
      <c r="AJ9" s="244">
        <v>3.4082668600435101E-2</v>
      </c>
      <c r="AK9" s="245">
        <v>7.5449735449735451</v>
      </c>
      <c r="AL9" s="42">
        <v>15</v>
      </c>
      <c r="AM9" s="44">
        <v>1.0997067448680353E-2</v>
      </c>
      <c r="AN9" s="45">
        <v>7.2962962962962967</v>
      </c>
      <c r="AO9" s="237">
        <v>1010</v>
      </c>
      <c r="AP9" s="237">
        <v>865</v>
      </c>
      <c r="AQ9" s="237">
        <v>55</v>
      </c>
      <c r="AR9" s="42">
        <v>920</v>
      </c>
      <c r="AS9" s="43">
        <v>0.91089108910891092</v>
      </c>
      <c r="AT9" s="48">
        <v>0.99225608835393342</v>
      </c>
      <c r="AU9" s="237">
        <v>25</v>
      </c>
      <c r="AV9" s="43">
        <v>2.4752475247524754E-2</v>
      </c>
      <c r="AW9" s="124">
        <v>1.3675400689240196</v>
      </c>
      <c r="AX9" s="237">
        <v>50</v>
      </c>
      <c r="AY9" s="237">
        <v>0</v>
      </c>
      <c r="AZ9" s="42">
        <v>50</v>
      </c>
      <c r="BA9" s="43">
        <v>4.9504950495049507E-2</v>
      </c>
      <c r="BB9" s="48">
        <v>1.0144457068657686</v>
      </c>
      <c r="BC9" s="237">
        <v>10</v>
      </c>
      <c r="BD9" s="330" t="s">
        <v>6</v>
      </c>
      <c r="BE9" s="323" t="s">
        <v>6</v>
      </c>
      <c r="BF9" s="49" t="s">
        <v>6</v>
      </c>
      <c r="BI9" s="76"/>
    </row>
    <row r="10" spans="1:61">
      <c r="A10" s="190" t="s">
        <v>223</v>
      </c>
      <c r="B10" s="237" t="s">
        <v>147</v>
      </c>
      <c r="C10" s="33">
        <v>5220007</v>
      </c>
      <c r="D10" s="34"/>
      <c r="E10" s="35"/>
      <c r="F10" s="36"/>
      <c r="G10" s="36"/>
      <c r="H10" s="37"/>
      <c r="I10" s="38">
        <v>355220007</v>
      </c>
      <c r="J10" s="238">
        <v>7.7</v>
      </c>
      <c r="K10" s="239">
        <v>770</v>
      </c>
      <c r="L10" s="39">
        <v>7.66</v>
      </c>
      <c r="M10" s="208">
        <v>766</v>
      </c>
      <c r="N10" s="240">
        <v>7610</v>
      </c>
      <c r="O10" s="237">
        <v>6479</v>
      </c>
      <c r="P10" s="40">
        <v>6479</v>
      </c>
      <c r="Q10" s="36">
        <v>6098</v>
      </c>
      <c r="R10" s="41">
        <v>6072</v>
      </c>
      <c r="S10" s="240">
        <v>1131</v>
      </c>
      <c r="T10" s="242">
        <v>0.17456397592221021</v>
      </c>
      <c r="U10" s="273">
        <v>988.8</v>
      </c>
      <c r="V10" s="42">
        <v>407</v>
      </c>
      <c r="W10" s="43">
        <v>6.7028985507246383E-2</v>
      </c>
      <c r="X10" s="278">
        <v>846</v>
      </c>
      <c r="Y10" s="237">
        <v>3272</v>
      </c>
      <c r="Z10" s="40">
        <v>2783</v>
      </c>
      <c r="AA10" s="41">
        <v>2528</v>
      </c>
      <c r="AB10" s="241">
        <v>489</v>
      </c>
      <c r="AC10" s="243">
        <v>0.17570966582824291</v>
      </c>
      <c r="AD10" s="36">
        <v>255</v>
      </c>
      <c r="AE10" s="136">
        <v>0.10087025316455696</v>
      </c>
      <c r="AF10" s="237">
        <v>3142</v>
      </c>
      <c r="AG10" s="36">
        <v>2693</v>
      </c>
      <c r="AH10" s="41">
        <v>2441</v>
      </c>
      <c r="AI10" s="239">
        <v>449</v>
      </c>
      <c r="AJ10" s="244">
        <v>0.16672855551429633</v>
      </c>
      <c r="AK10" s="245">
        <v>4.1018276762402088</v>
      </c>
      <c r="AL10" s="42">
        <v>252</v>
      </c>
      <c r="AM10" s="44">
        <v>0.10323637853338796</v>
      </c>
      <c r="AN10" s="45">
        <v>3.5156657963446474</v>
      </c>
      <c r="AO10" s="237">
        <v>2230</v>
      </c>
      <c r="AP10" s="237">
        <v>1835</v>
      </c>
      <c r="AQ10" s="237">
        <v>175</v>
      </c>
      <c r="AR10" s="42">
        <v>2010</v>
      </c>
      <c r="AS10" s="43">
        <v>0.90134529147982068</v>
      </c>
      <c r="AT10" s="48">
        <v>0.98185761599109012</v>
      </c>
      <c r="AU10" s="237">
        <v>70</v>
      </c>
      <c r="AV10" s="43">
        <v>3.1390134529147982E-2</v>
      </c>
      <c r="AW10" s="124">
        <v>1.7342615761960212</v>
      </c>
      <c r="AX10" s="237">
        <v>95</v>
      </c>
      <c r="AY10" s="237">
        <v>30</v>
      </c>
      <c r="AZ10" s="42">
        <v>125</v>
      </c>
      <c r="BA10" s="43">
        <v>5.6053811659192827E-2</v>
      </c>
      <c r="BB10" s="48">
        <v>1.1486436815408367</v>
      </c>
      <c r="BC10" s="237">
        <v>25</v>
      </c>
      <c r="BD10" s="330" t="s">
        <v>6</v>
      </c>
      <c r="BE10" s="323" t="s">
        <v>6</v>
      </c>
      <c r="BF10" s="49" t="s">
        <v>6</v>
      </c>
      <c r="BI10" s="76"/>
    </row>
    <row r="11" spans="1:61">
      <c r="A11" s="190"/>
      <c r="B11" s="237" t="s">
        <v>148</v>
      </c>
      <c r="C11" s="33">
        <v>5220008</v>
      </c>
      <c r="D11" s="34"/>
      <c r="E11" s="35"/>
      <c r="F11" s="36"/>
      <c r="G11" s="36"/>
      <c r="H11" s="37"/>
      <c r="I11" s="38">
        <v>355220008</v>
      </c>
      <c r="J11" s="238">
        <v>1.49</v>
      </c>
      <c r="K11" s="239">
        <v>149</v>
      </c>
      <c r="L11" s="39">
        <v>1.5</v>
      </c>
      <c r="M11" s="208">
        <v>150</v>
      </c>
      <c r="N11" s="240">
        <v>3272</v>
      </c>
      <c r="O11" s="237">
        <v>3180</v>
      </c>
      <c r="P11" s="40">
        <v>3180</v>
      </c>
      <c r="Q11" s="36">
        <v>3306</v>
      </c>
      <c r="R11" s="41">
        <v>3340</v>
      </c>
      <c r="S11" s="240">
        <v>92</v>
      </c>
      <c r="T11" s="242">
        <v>2.8930817610062894E-2</v>
      </c>
      <c r="U11" s="273">
        <v>2192.6</v>
      </c>
      <c r="V11" s="42">
        <v>-160</v>
      </c>
      <c r="W11" s="43">
        <v>-4.790419161676647E-2</v>
      </c>
      <c r="X11" s="278">
        <v>2120.3000000000002</v>
      </c>
      <c r="Y11" s="237">
        <v>1460</v>
      </c>
      <c r="Z11" s="40">
        <v>1464</v>
      </c>
      <c r="AA11" s="41">
        <v>1416</v>
      </c>
      <c r="AB11" s="241">
        <v>-4</v>
      </c>
      <c r="AC11" s="243">
        <v>-2.7322404371584699E-3</v>
      </c>
      <c r="AD11" s="36">
        <v>48</v>
      </c>
      <c r="AE11" s="136">
        <v>3.3898305084745763E-2</v>
      </c>
      <c r="AF11" s="237">
        <v>1416</v>
      </c>
      <c r="AG11" s="36">
        <v>1396</v>
      </c>
      <c r="AH11" s="41">
        <v>1384</v>
      </c>
      <c r="AI11" s="239">
        <v>20</v>
      </c>
      <c r="AJ11" s="244">
        <v>1.4326647564469915E-2</v>
      </c>
      <c r="AK11" s="245">
        <v>9.44</v>
      </c>
      <c r="AL11" s="42">
        <v>12</v>
      </c>
      <c r="AM11" s="44">
        <v>8.670520231213872E-3</v>
      </c>
      <c r="AN11" s="45">
        <v>9.3066666666666666</v>
      </c>
      <c r="AO11" s="237">
        <v>990</v>
      </c>
      <c r="AP11" s="237">
        <v>740</v>
      </c>
      <c r="AQ11" s="237">
        <v>80</v>
      </c>
      <c r="AR11" s="42">
        <v>820</v>
      </c>
      <c r="AS11" s="43">
        <v>0.82828282828282829</v>
      </c>
      <c r="AT11" s="48">
        <v>0.90226887612508533</v>
      </c>
      <c r="AU11" s="237">
        <v>65</v>
      </c>
      <c r="AV11" s="43">
        <v>6.5656565656565663E-2</v>
      </c>
      <c r="AW11" s="124">
        <v>3.6274345666610861</v>
      </c>
      <c r="AX11" s="237">
        <v>60</v>
      </c>
      <c r="AY11" s="237">
        <v>25</v>
      </c>
      <c r="AZ11" s="42">
        <v>85</v>
      </c>
      <c r="BA11" s="43">
        <v>8.5858585858585856E-2</v>
      </c>
      <c r="BB11" s="48">
        <v>1.7593972512005298</v>
      </c>
      <c r="BC11" s="237">
        <v>25</v>
      </c>
      <c r="BD11" s="330" t="s">
        <v>6</v>
      </c>
      <c r="BE11" s="323" t="s">
        <v>6</v>
      </c>
      <c r="BF11" s="32" t="s">
        <v>4</v>
      </c>
      <c r="BG11" s="128" t="s">
        <v>211</v>
      </c>
      <c r="BI11" s="76"/>
    </row>
    <row r="12" spans="1:61">
      <c r="A12" s="190"/>
      <c r="B12" s="237" t="s">
        <v>149</v>
      </c>
      <c r="C12" s="33">
        <v>5220009</v>
      </c>
      <c r="D12" s="34"/>
      <c r="E12" s="35"/>
      <c r="F12" s="36"/>
      <c r="G12" s="36"/>
      <c r="H12" s="37"/>
      <c r="I12" s="38">
        <v>355220009</v>
      </c>
      <c r="J12" s="238">
        <v>1.5</v>
      </c>
      <c r="K12" s="239">
        <v>150</v>
      </c>
      <c r="L12" s="39">
        <v>1.54</v>
      </c>
      <c r="M12" s="208">
        <v>154</v>
      </c>
      <c r="N12" s="240">
        <v>2346</v>
      </c>
      <c r="O12" s="237">
        <v>2203</v>
      </c>
      <c r="P12" s="40">
        <v>2203</v>
      </c>
      <c r="Q12" s="36">
        <v>2080</v>
      </c>
      <c r="R12" s="41">
        <v>2111</v>
      </c>
      <c r="S12" s="240">
        <v>143</v>
      </c>
      <c r="T12" s="242">
        <v>6.4911484339537001E-2</v>
      </c>
      <c r="U12" s="273">
        <v>1568.7</v>
      </c>
      <c r="V12" s="42">
        <v>92</v>
      </c>
      <c r="W12" s="43">
        <v>4.3581241117953577E-2</v>
      </c>
      <c r="X12" s="278">
        <v>1432.9</v>
      </c>
      <c r="Y12" s="237">
        <v>931</v>
      </c>
      <c r="Z12" s="40">
        <v>858</v>
      </c>
      <c r="AA12" s="41">
        <v>789</v>
      </c>
      <c r="AB12" s="241">
        <v>73</v>
      </c>
      <c r="AC12" s="243">
        <v>8.5081585081585087E-2</v>
      </c>
      <c r="AD12" s="36">
        <v>69</v>
      </c>
      <c r="AE12" s="136">
        <v>8.7452471482889732E-2</v>
      </c>
      <c r="AF12" s="237">
        <v>919</v>
      </c>
      <c r="AG12" s="36">
        <v>852</v>
      </c>
      <c r="AH12" s="41">
        <v>783</v>
      </c>
      <c r="AI12" s="239">
        <v>67</v>
      </c>
      <c r="AJ12" s="244">
        <v>7.8638497652582157E-2</v>
      </c>
      <c r="AK12" s="245">
        <v>5.9675324675324672</v>
      </c>
      <c r="AL12" s="42">
        <v>69</v>
      </c>
      <c r="AM12" s="44">
        <v>8.8122605363984668E-2</v>
      </c>
      <c r="AN12" s="45">
        <v>5.5324675324675328</v>
      </c>
      <c r="AO12" s="237">
        <v>745</v>
      </c>
      <c r="AP12" s="237">
        <v>635</v>
      </c>
      <c r="AQ12" s="237">
        <v>50</v>
      </c>
      <c r="AR12" s="42">
        <v>685</v>
      </c>
      <c r="AS12" s="43">
        <v>0.91946308724832215</v>
      </c>
      <c r="AT12" s="48">
        <v>1.0015937769589567</v>
      </c>
      <c r="AU12" s="237">
        <v>20</v>
      </c>
      <c r="AV12" s="43">
        <v>2.6845637583892617E-2</v>
      </c>
      <c r="AW12" s="124">
        <v>1.4831843969001446</v>
      </c>
      <c r="AX12" s="237">
        <v>25</v>
      </c>
      <c r="AY12" s="237">
        <v>0</v>
      </c>
      <c r="AZ12" s="42">
        <v>25</v>
      </c>
      <c r="BA12" s="43">
        <v>3.3557046979865772E-2</v>
      </c>
      <c r="BB12" s="48">
        <v>0.68764440532511828</v>
      </c>
      <c r="BC12" s="237">
        <v>10</v>
      </c>
      <c r="BD12" s="330" t="s">
        <v>6</v>
      </c>
      <c r="BE12" s="323" t="s">
        <v>6</v>
      </c>
      <c r="BF12" s="49" t="s">
        <v>6</v>
      </c>
      <c r="BI12" s="76"/>
    </row>
    <row r="13" spans="1:61">
      <c r="A13" s="190"/>
      <c r="B13" s="237" t="s">
        <v>152</v>
      </c>
      <c r="C13" s="33">
        <v>5220011</v>
      </c>
      <c r="D13" s="34"/>
      <c r="E13" s="35"/>
      <c r="F13" s="36"/>
      <c r="G13" s="36"/>
      <c r="H13" s="37"/>
      <c r="I13" s="38">
        <v>355220011</v>
      </c>
      <c r="J13" s="238">
        <v>2.41</v>
      </c>
      <c r="K13" s="239">
        <v>241</v>
      </c>
      <c r="L13" s="39">
        <v>2.4300000000000002</v>
      </c>
      <c r="M13" s="208">
        <v>243.00000000000003</v>
      </c>
      <c r="N13" s="240">
        <v>4009</v>
      </c>
      <c r="O13" s="237">
        <v>4060</v>
      </c>
      <c r="P13" s="40">
        <v>4060</v>
      </c>
      <c r="Q13" s="36">
        <v>3952</v>
      </c>
      <c r="R13" s="41">
        <v>3936</v>
      </c>
      <c r="S13" s="240">
        <v>-51</v>
      </c>
      <c r="T13" s="242">
        <v>-1.2561576354679803E-2</v>
      </c>
      <c r="U13" s="273">
        <v>1660.9</v>
      </c>
      <c r="V13" s="42">
        <v>124</v>
      </c>
      <c r="W13" s="43">
        <v>3.1504065040650404E-2</v>
      </c>
      <c r="X13" s="278">
        <v>1673.1</v>
      </c>
      <c r="Y13" s="237">
        <v>1800</v>
      </c>
      <c r="Z13" s="40">
        <v>1793</v>
      </c>
      <c r="AA13" s="41">
        <v>1719</v>
      </c>
      <c r="AB13" s="241">
        <v>7</v>
      </c>
      <c r="AC13" s="243">
        <v>3.9040713887339654E-3</v>
      </c>
      <c r="AD13" s="36">
        <v>74</v>
      </c>
      <c r="AE13" s="136">
        <v>4.3048283885980219E-2</v>
      </c>
      <c r="AF13" s="237">
        <v>1741</v>
      </c>
      <c r="AG13" s="36">
        <v>1723</v>
      </c>
      <c r="AH13" s="41">
        <v>1672</v>
      </c>
      <c r="AI13" s="239">
        <v>18</v>
      </c>
      <c r="AJ13" s="244">
        <v>1.0446894950667441E-2</v>
      </c>
      <c r="AK13" s="245">
        <v>7.1646090534979416</v>
      </c>
      <c r="AL13" s="42">
        <v>51</v>
      </c>
      <c r="AM13" s="44">
        <v>3.0502392344497607E-2</v>
      </c>
      <c r="AN13" s="45">
        <v>7.0905349794238672</v>
      </c>
      <c r="AO13" s="237">
        <v>1545</v>
      </c>
      <c r="AP13" s="237">
        <v>1265</v>
      </c>
      <c r="AQ13" s="237">
        <v>115</v>
      </c>
      <c r="AR13" s="42">
        <v>1380</v>
      </c>
      <c r="AS13" s="43">
        <v>0.89320388349514568</v>
      </c>
      <c r="AT13" s="48">
        <v>0.97298897984220667</v>
      </c>
      <c r="AU13" s="237">
        <v>40</v>
      </c>
      <c r="AV13" s="43">
        <v>2.5889967637540454E-2</v>
      </c>
      <c r="AW13" s="124">
        <v>1.4303849523503012</v>
      </c>
      <c r="AX13" s="237">
        <v>90</v>
      </c>
      <c r="AY13" s="237">
        <v>10</v>
      </c>
      <c r="AZ13" s="42">
        <v>100</v>
      </c>
      <c r="BA13" s="43">
        <v>6.4724919093851127E-2</v>
      </c>
      <c r="BB13" s="48">
        <v>1.3263303093002281</v>
      </c>
      <c r="BC13" s="237">
        <v>35</v>
      </c>
      <c r="BD13" s="330" t="s">
        <v>6</v>
      </c>
      <c r="BE13" s="323" t="s">
        <v>6</v>
      </c>
      <c r="BF13" s="49" t="s">
        <v>6</v>
      </c>
      <c r="BI13" s="76"/>
    </row>
    <row r="14" spans="1:61">
      <c r="A14" s="190"/>
      <c r="B14" s="237" t="s">
        <v>153</v>
      </c>
      <c r="C14" s="33">
        <v>5220012</v>
      </c>
      <c r="D14" s="34"/>
      <c r="E14" s="35"/>
      <c r="F14" s="36"/>
      <c r="G14" s="36"/>
      <c r="H14" s="37"/>
      <c r="I14" s="38">
        <v>355220012</v>
      </c>
      <c r="J14" s="238">
        <v>2.94</v>
      </c>
      <c r="K14" s="239">
        <v>294</v>
      </c>
      <c r="L14" s="39">
        <v>2.96</v>
      </c>
      <c r="M14" s="208">
        <v>296</v>
      </c>
      <c r="N14" s="240">
        <v>7170</v>
      </c>
      <c r="O14" s="237">
        <v>7054</v>
      </c>
      <c r="P14" s="40">
        <v>7054</v>
      </c>
      <c r="Q14" s="36">
        <v>7157</v>
      </c>
      <c r="R14" s="41">
        <v>6893</v>
      </c>
      <c r="S14" s="240">
        <v>116</v>
      </c>
      <c r="T14" s="242">
        <v>1.6444570456478593E-2</v>
      </c>
      <c r="U14" s="273">
        <v>2438.3000000000002</v>
      </c>
      <c r="V14" s="42">
        <v>161</v>
      </c>
      <c r="W14" s="43">
        <v>2.3357028869867982E-2</v>
      </c>
      <c r="X14" s="278">
        <v>2385</v>
      </c>
      <c r="Y14" s="237">
        <v>3046</v>
      </c>
      <c r="Z14" s="40">
        <v>2931</v>
      </c>
      <c r="AA14" s="41">
        <v>2789</v>
      </c>
      <c r="AB14" s="241">
        <v>115</v>
      </c>
      <c r="AC14" s="243">
        <v>3.9235755714773113E-2</v>
      </c>
      <c r="AD14" s="36">
        <v>142</v>
      </c>
      <c r="AE14" s="136">
        <v>5.0914306202940122E-2</v>
      </c>
      <c r="AF14" s="237">
        <v>2933</v>
      </c>
      <c r="AG14" s="36">
        <v>2861</v>
      </c>
      <c r="AH14" s="41">
        <v>2705</v>
      </c>
      <c r="AI14" s="239">
        <v>72</v>
      </c>
      <c r="AJ14" s="244">
        <v>2.5166025865082139E-2</v>
      </c>
      <c r="AK14" s="245">
        <v>9.9087837837837842</v>
      </c>
      <c r="AL14" s="42">
        <v>156</v>
      </c>
      <c r="AM14" s="44">
        <v>5.767097966728281E-2</v>
      </c>
      <c r="AN14" s="45">
        <v>9.6655405405405403</v>
      </c>
      <c r="AO14" s="237">
        <v>2335</v>
      </c>
      <c r="AP14" s="237">
        <v>1790</v>
      </c>
      <c r="AQ14" s="237">
        <v>215</v>
      </c>
      <c r="AR14" s="42">
        <v>2005</v>
      </c>
      <c r="AS14" s="43">
        <v>0.85867237687366171</v>
      </c>
      <c r="AT14" s="48">
        <v>0.93537295955736577</v>
      </c>
      <c r="AU14" s="237">
        <v>115</v>
      </c>
      <c r="AV14" s="43">
        <v>4.9250535331905779E-2</v>
      </c>
      <c r="AW14" s="124">
        <v>2.7210240514865069</v>
      </c>
      <c r="AX14" s="237">
        <v>175</v>
      </c>
      <c r="AY14" s="237">
        <v>25</v>
      </c>
      <c r="AZ14" s="42">
        <v>200</v>
      </c>
      <c r="BA14" s="43">
        <v>8.5653104925053528E-2</v>
      </c>
      <c r="BB14" s="48">
        <v>1.7551865763330641</v>
      </c>
      <c r="BC14" s="237">
        <v>20</v>
      </c>
      <c r="BD14" s="330" t="s">
        <v>6</v>
      </c>
      <c r="BE14" s="323" t="s">
        <v>6</v>
      </c>
      <c r="BF14" s="49" t="s">
        <v>6</v>
      </c>
      <c r="BI14" s="76"/>
    </row>
    <row r="15" spans="1:61">
      <c r="A15" s="190" t="s">
        <v>36</v>
      </c>
      <c r="B15" s="237" t="s">
        <v>158</v>
      </c>
      <c r="C15" s="33">
        <v>5220201</v>
      </c>
      <c r="D15" s="34"/>
      <c r="E15" s="35"/>
      <c r="F15" s="36"/>
      <c r="G15" s="36"/>
      <c r="H15" s="37"/>
      <c r="I15" s="38">
        <v>355220201</v>
      </c>
      <c r="J15" s="238">
        <v>25.53</v>
      </c>
      <c r="K15" s="239">
        <v>2553</v>
      </c>
      <c r="L15" s="39">
        <v>25.65</v>
      </c>
      <c r="M15" s="208">
        <v>2565</v>
      </c>
      <c r="N15" s="240">
        <v>6652</v>
      </c>
      <c r="O15" s="237">
        <v>4822</v>
      </c>
      <c r="P15" s="40">
        <v>4822</v>
      </c>
      <c r="Q15" s="36">
        <v>3832</v>
      </c>
      <c r="R15" s="41">
        <v>3001</v>
      </c>
      <c r="S15" s="240">
        <v>1830</v>
      </c>
      <c r="T15" s="242">
        <v>0.37951057652426379</v>
      </c>
      <c r="U15" s="273">
        <v>260.60000000000002</v>
      </c>
      <c r="V15" s="42">
        <v>1821</v>
      </c>
      <c r="W15" s="43">
        <v>0.60679773408863713</v>
      </c>
      <c r="X15" s="278">
        <v>188</v>
      </c>
      <c r="Y15" s="237">
        <v>2457</v>
      </c>
      <c r="Z15" s="40">
        <v>1809</v>
      </c>
      <c r="AA15" s="41">
        <v>1171</v>
      </c>
      <c r="AB15" s="241">
        <v>648</v>
      </c>
      <c r="AC15" s="243">
        <v>0.35820895522388058</v>
      </c>
      <c r="AD15" s="36">
        <v>638</v>
      </c>
      <c r="AE15" s="136">
        <v>0.54483347566182749</v>
      </c>
      <c r="AF15" s="237">
        <v>2400</v>
      </c>
      <c r="AG15" s="36">
        <v>1779</v>
      </c>
      <c r="AH15" s="41">
        <v>1147</v>
      </c>
      <c r="AI15" s="239">
        <v>621</v>
      </c>
      <c r="AJ15" s="244">
        <v>0.34907251264755479</v>
      </c>
      <c r="AK15" s="245">
        <v>0.93567251461988299</v>
      </c>
      <c r="AL15" s="42">
        <v>632</v>
      </c>
      <c r="AM15" s="44">
        <v>0.55100261551874452</v>
      </c>
      <c r="AN15" s="45">
        <v>0.69356725146198828</v>
      </c>
      <c r="AO15" s="237">
        <v>2455</v>
      </c>
      <c r="AP15" s="237">
        <v>2145</v>
      </c>
      <c r="AQ15" s="237">
        <v>185</v>
      </c>
      <c r="AR15" s="42">
        <v>2330</v>
      </c>
      <c r="AS15" s="43">
        <v>0.94908350305498979</v>
      </c>
      <c r="AT15" s="48">
        <v>1.0338600251143681</v>
      </c>
      <c r="AU15" s="237">
        <v>15</v>
      </c>
      <c r="AV15" s="43">
        <v>6.1099796334012219E-3</v>
      </c>
      <c r="AW15" s="124">
        <v>0.3375679355470288</v>
      </c>
      <c r="AX15" s="237">
        <v>45</v>
      </c>
      <c r="AY15" s="237">
        <v>0</v>
      </c>
      <c r="AZ15" s="42">
        <v>45</v>
      </c>
      <c r="BA15" s="43">
        <v>1.8329938900203666E-2</v>
      </c>
      <c r="BB15" s="48">
        <v>0.37561350205335381</v>
      </c>
      <c r="BC15" s="237">
        <v>55</v>
      </c>
      <c r="BD15" s="330" t="s">
        <v>6</v>
      </c>
      <c r="BE15" s="323" t="s">
        <v>6</v>
      </c>
      <c r="BF15" s="76" t="s">
        <v>2</v>
      </c>
      <c r="BG15" s="128" t="s">
        <v>230</v>
      </c>
      <c r="BI15" s="76"/>
    </row>
    <row r="16" spans="1:61">
      <c r="A16" s="190"/>
      <c r="B16" s="237" t="s">
        <v>160</v>
      </c>
      <c r="C16" s="33">
        <v>5220300</v>
      </c>
      <c r="D16" s="34"/>
      <c r="E16" s="35"/>
      <c r="F16" s="36"/>
      <c r="G16" s="36"/>
      <c r="H16" s="37"/>
      <c r="I16" s="38">
        <v>355220300</v>
      </c>
      <c r="J16" s="238">
        <v>14.88</v>
      </c>
      <c r="K16" s="239">
        <v>1488</v>
      </c>
      <c r="L16" s="39">
        <v>14.8</v>
      </c>
      <c r="M16" s="208">
        <v>1480</v>
      </c>
      <c r="N16" s="240">
        <v>4229</v>
      </c>
      <c r="O16" s="237">
        <v>3823</v>
      </c>
      <c r="P16" s="40">
        <v>3823</v>
      </c>
      <c r="Q16" s="36">
        <v>4079</v>
      </c>
      <c r="R16" s="41">
        <v>4026</v>
      </c>
      <c r="S16" s="240">
        <v>406</v>
      </c>
      <c r="T16" s="242">
        <v>0.10619931990583312</v>
      </c>
      <c r="U16" s="273">
        <v>284.10000000000002</v>
      </c>
      <c r="V16" s="42">
        <v>-203</v>
      </c>
      <c r="W16" s="43">
        <v>-5.042225534028813E-2</v>
      </c>
      <c r="X16" s="278">
        <v>258.3</v>
      </c>
      <c r="Y16" s="237">
        <v>1979</v>
      </c>
      <c r="Z16" s="40">
        <v>1820</v>
      </c>
      <c r="AA16" s="41">
        <v>1795</v>
      </c>
      <c r="AB16" s="241">
        <v>159</v>
      </c>
      <c r="AC16" s="243">
        <v>8.7362637362637358E-2</v>
      </c>
      <c r="AD16" s="36">
        <v>25</v>
      </c>
      <c r="AE16" s="136">
        <v>1.3927576601671309E-2</v>
      </c>
      <c r="AF16" s="237">
        <v>1918</v>
      </c>
      <c r="AG16" s="36">
        <v>1749</v>
      </c>
      <c r="AH16" s="41">
        <v>1734</v>
      </c>
      <c r="AI16" s="239">
        <v>169</v>
      </c>
      <c r="AJ16" s="244">
        <v>9.6626643796455122E-2</v>
      </c>
      <c r="AK16" s="245">
        <v>1.2959459459459459</v>
      </c>
      <c r="AL16" s="42">
        <v>15</v>
      </c>
      <c r="AM16" s="44">
        <v>8.6505190311418692E-3</v>
      </c>
      <c r="AN16" s="45">
        <v>1.1817567567567568</v>
      </c>
      <c r="AO16" s="237">
        <v>1370</v>
      </c>
      <c r="AP16" s="237">
        <v>1270</v>
      </c>
      <c r="AQ16" s="237">
        <v>45</v>
      </c>
      <c r="AR16" s="42">
        <v>1315</v>
      </c>
      <c r="AS16" s="43">
        <v>0.95985401459854014</v>
      </c>
      <c r="AT16" s="48">
        <v>1.0455926084951419</v>
      </c>
      <c r="AU16" s="237">
        <v>10</v>
      </c>
      <c r="AV16" s="43">
        <v>7.2992700729927005E-3</v>
      </c>
      <c r="AW16" s="124">
        <v>0.40327458966810498</v>
      </c>
      <c r="AX16" s="237">
        <v>15</v>
      </c>
      <c r="AY16" s="237">
        <v>0</v>
      </c>
      <c r="AZ16" s="42">
        <v>15</v>
      </c>
      <c r="BA16" s="43">
        <v>1.0948905109489052E-2</v>
      </c>
      <c r="BB16" s="48">
        <v>0.22436280962067731</v>
      </c>
      <c r="BC16" s="237">
        <v>20</v>
      </c>
      <c r="BD16" s="330" t="s">
        <v>6</v>
      </c>
      <c r="BE16" s="323" t="s">
        <v>6</v>
      </c>
      <c r="BF16" s="49" t="s">
        <v>6</v>
      </c>
      <c r="BI16" s="76"/>
    </row>
    <row r="17" spans="1:61">
      <c r="A17" s="190" t="s">
        <v>220</v>
      </c>
      <c r="B17" s="237" t="s">
        <v>165</v>
      </c>
      <c r="C17" s="33">
        <v>5220400</v>
      </c>
      <c r="D17" s="34"/>
      <c r="E17" s="35"/>
      <c r="F17" s="36"/>
      <c r="G17" s="36"/>
      <c r="H17" s="37"/>
      <c r="I17" s="38">
        <v>355220400</v>
      </c>
      <c r="J17" s="238">
        <v>2.75</v>
      </c>
      <c r="K17" s="239">
        <v>275</v>
      </c>
      <c r="L17" s="39">
        <v>2.79</v>
      </c>
      <c r="M17" s="208">
        <v>279</v>
      </c>
      <c r="N17" s="240">
        <v>2491</v>
      </c>
      <c r="O17" s="237">
        <v>2482</v>
      </c>
      <c r="P17" s="40">
        <v>2482</v>
      </c>
      <c r="Q17" s="36">
        <v>2393</v>
      </c>
      <c r="R17" s="41">
        <v>2444</v>
      </c>
      <c r="S17" s="240">
        <v>9</v>
      </c>
      <c r="T17" s="242">
        <v>3.6261079774375505E-3</v>
      </c>
      <c r="U17" s="273">
        <v>906.2</v>
      </c>
      <c r="V17" s="42">
        <v>38</v>
      </c>
      <c r="W17" s="43">
        <v>1.5548281505728314E-2</v>
      </c>
      <c r="X17" s="278">
        <v>889.7</v>
      </c>
      <c r="Y17" s="237">
        <v>1183</v>
      </c>
      <c r="Z17" s="40">
        <v>1168</v>
      </c>
      <c r="AA17" s="41">
        <v>1133</v>
      </c>
      <c r="AB17" s="241">
        <v>15</v>
      </c>
      <c r="AC17" s="243">
        <v>1.2842465753424657E-2</v>
      </c>
      <c r="AD17" s="36">
        <v>35</v>
      </c>
      <c r="AE17" s="136">
        <v>3.089143865842895E-2</v>
      </c>
      <c r="AF17" s="237">
        <v>1126</v>
      </c>
      <c r="AG17" s="36">
        <v>1119</v>
      </c>
      <c r="AH17" s="41">
        <v>1086</v>
      </c>
      <c r="AI17" s="239">
        <v>7</v>
      </c>
      <c r="AJ17" s="244">
        <v>6.2555853440571943E-3</v>
      </c>
      <c r="AK17" s="245">
        <v>4.0358422939068097</v>
      </c>
      <c r="AL17" s="42">
        <v>33</v>
      </c>
      <c r="AM17" s="44">
        <v>3.0386740331491711E-2</v>
      </c>
      <c r="AN17" s="45">
        <v>4.010752688172043</v>
      </c>
      <c r="AO17" s="237">
        <v>725</v>
      </c>
      <c r="AP17" s="237">
        <v>570</v>
      </c>
      <c r="AQ17" s="237">
        <v>75</v>
      </c>
      <c r="AR17" s="42">
        <v>645</v>
      </c>
      <c r="AS17" s="43">
        <v>0.8896551724137931</v>
      </c>
      <c r="AT17" s="48">
        <v>0.96912328149650673</v>
      </c>
      <c r="AU17" s="237">
        <v>0</v>
      </c>
      <c r="AV17" s="43">
        <v>0</v>
      </c>
      <c r="AW17" s="124">
        <v>0</v>
      </c>
      <c r="AX17" s="237">
        <v>55</v>
      </c>
      <c r="AY17" s="237">
        <v>10</v>
      </c>
      <c r="AZ17" s="42">
        <v>65</v>
      </c>
      <c r="BA17" s="43">
        <v>8.9655172413793102E-2</v>
      </c>
      <c r="BB17" s="48">
        <v>1.8371961560203505</v>
      </c>
      <c r="BC17" s="237">
        <v>15</v>
      </c>
      <c r="BD17" s="330" t="s">
        <v>6</v>
      </c>
      <c r="BE17" s="323" t="s">
        <v>6</v>
      </c>
      <c r="BF17" s="32" t="s">
        <v>4</v>
      </c>
      <c r="BI17" s="76"/>
    </row>
    <row r="18" spans="1:61">
      <c r="A18" s="190"/>
      <c r="B18" s="237" t="s">
        <v>166</v>
      </c>
      <c r="C18" s="33">
        <v>5220401</v>
      </c>
      <c r="D18" s="34"/>
      <c r="E18" s="35"/>
      <c r="F18" s="36"/>
      <c r="G18" s="36"/>
      <c r="H18" s="37"/>
      <c r="I18" s="38">
        <v>355220401</v>
      </c>
      <c r="J18" s="238">
        <v>2.61</v>
      </c>
      <c r="K18" s="239">
        <v>261</v>
      </c>
      <c r="L18" s="39">
        <v>2.59</v>
      </c>
      <c r="M18" s="208">
        <v>259</v>
      </c>
      <c r="N18" s="240">
        <v>5084</v>
      </c>
      <c r="O18" s="237">
        <v>5060</v>
      </c>
      <c r="P18" s="40">
        <v>5060</v>
      </c>
      <c r="Q18" s="36">
        <v>5140</v>
      </c>
      <c r="R18" s="41">
        <v>5159</v>
      </c>
      <c r="S18" s="240">
        <v>24</v>
      </c>
      <c r="T18" s="242">
        <v>4.7430830039525695E-3</v>
      </c>
      <c r="U18" s="273">
        <v>1945.1</v>
      </c>
      <c r="V18" s="42">
        <v>-99</v>
      </c>
      <c r="W18" s="43">
        <v>-1.9189765458422176E-2</v>
      </c>
      <c r="X18" s="278">
        <v>1952.9</v>
      </c>
      <c r="Y18" s="237">
        <v>2364</v>
      </c>
      <c r="Z18" s="40">
        <v>2340</v>
      </c>
      <c r="AA18" s="41">
        <v>2307</v>
      </c>
      <c r="AB18" s="241">
        <v>24</v>
      </c>
      <c r="AC18" s="243">
        <v>1.0256410256410256E-2</v>
      </c>
      <c r="AD18" s="36">
        <v>33</v>
      </c>
      <c r="AE18" s="136">
        <v>1.4304291287386216E-2</v>
      </c>
      <c r="AF18" s="237">
        <v>2264</v>
      </c>
      <c r="AG18" s="36">
        <v>2210</v>
      </c>
      <c r="AH18" s="41">
        <v>2199</v>
      </c>
      <c r="AI18" s="239">
        <v>54</v>
      </c>
      <c r="AJ18" s="244">
        <v>2.4434389140271493E-2</v>
      </c>
      <c r="AK18" s="245">
        <v>8.7413127413127416</v>
      </c>
      <c r="AL18" s="42">
        <v>11</v>
      </c>
      <c r="AM18" s="44">
        <v>5.0022737608003635E-3</v>
      </c>
      <c r="AN18" s="45">
        <v>8.5328185328185331</v>
      </c>
      <c r="AO18" s="237">
        <v>1635</v>
      </c>
      <c r="AP18" s="237">
        <v>1305</v>
      </c>
      <c r="AQ18" s="237">
        <v>185</v>
      </c>
      <c r="AR18" s="42">
        <v>1490</v>
      </c>
      <c r="AS18" s="43">
        <v>0.91131498470948014</v>
      </c>
      <c r="AT18" s="48">
        <v>0.99271784826740761</v>
      </c>
      <c r="AU18" s="237">
        <v>20</v>
      </c>
      <c r="AV18" s="43">
        <v>1.2232415902140673E-2</v>
      </c>
      <c r="AW18" s="124">
        <v>0.67582408299119734</v>
      </c>
      <c r="AX18" s="237">
        <v>85</v>
      </c>
      <c r="AY18" s="237">
        <v>10</v>
      </c>
      <c r="AZ18" s="42">
        <v>95</v>
      </c>
      <c r="BA18" s="43">
        <v>5.8103975535168197E-2</v>
      </c>
      <c r="BB18" s="48">
        <v>1.1906552363763974</v>
      </c>
      <c r="BC18" s="237">
        <v>30</v>
      </c>
      <c r="BD18" s="330" t="s">
        <v>6</v>
      </c>
      <c r="BE18" s="323" t="s">
        <v>6</v>
      </c>
      <c r="BF18" s="49" t="s">
        <v>6</v>
      </c>
      <c r="BI18" s="76"/>
    </row>
    <row r="19" spans="1:61">
      <c r="A19" s="190"/>
      <c r="B19" s="237" t="s">
        <v>168</v>
      </c>
      <c r="C19" s="33">
        <v>5220403</v>
      </c>
      <c r="D19" s="34"/>
      <c r="E19" s="35"/>
      <c r="F19" s="36"/>
      <c r="G19" s="36"/>
      <c r="H19" s="37"/>
      <c r="I19" s="38">
        <v>355220403</v>
      </c>
      <c r="J19" s="238">
        <v>2.62</v>
      </c>
      <c r="K19" s="239">
        <v>262</v>
      </c>
      <c r="L19" s="39">
        <v>2.58</v>
      </c>
      <c r="M19" s="208">
        <v>258</v>
      </c>
      <c r="N19" s="240">
        <v>4099</v>
      </c>
      <c r="O19" s="237">
        <v>3651</v>
      </c>
      <c r="P19" s="40">
        <v>3651</v>
      </c>
      <c r="Q19" s="36">
        <v>3700</v>
      </c>
      <c r="R19" s="41">
        <v>3638</v>
      </c>
      <c r="S19" s="240">
        <v>448</v>
      </c>
      <c r="T19" s="242">
        <v>0.12270610791563955</v>
      </c>
      <c r="U19" s="273">
        <v>1564.1</v>
      </c>
      <c r="V19" s="42">
        <v>13</v>
      </c>
      <c r="W19" s="43">
        <v>3.5733919736118747E-3</v>
      </c>
      <c r="X19" s="278">
        <v>1417.3</v>
      </c>
      <c r="Y19" s="237">
        <v>1753</v>
      </c>
      <c r="Z19" s="40">
        <v>1613</v>
      </c>
      <c r="AA19" s="41">
        <v>1561</v>
      </c>
      <c r="AB19" s="241">
        <v>140</v>
      </c>
      <c r="AC19" s="243">
        <v>8.6794792312461247E-2</v>
      </c>
      <c r="AD19" s="36">
        <v>52</v>
      </c>
      <c r="AE19" s="136">
        <v>3.3311979500320305E-2</v>
      </c>
      <c r="AF19" s="237">
        <v>1727</v>
      </c>
      <c r="AG19" s="36">
        <v>1587</v>
      </c>
      <c r="AH19" s="41">
        <v>1515</v>
      </c>
      <c r="AI19" s="239">
        <v>140</v>
      </c>
      <c r="AJ19" s="244">
        <v>8.8216761184625084E-2</v>
      </c>
      <c r="AK19" s="245">
        <v>6.6937984496124034</v>
      </c>
      <c r="AL19" s="42">
        <v>72</v>
      </c>
      <c r="AM19" s="44">
        <v>4.7524752475247525E-2</v>
      </c>
      <c r="AN19" s="45">
        <v>6.1511627906976747</v>
      </c>
      <c r="AO19" s="237">
        <v>1485</v>
      </c>
      <c r="AP19" s="237">
        <v>1275</v>
      </c>
      <c r="AQ19" s="237">
        <v>105</v>
      </c>
      <c r="AR19" s="42">
        <v>1380</v>
      </c>
      <c r="AS19" s="43">
        <v>0.92929292929292928</v>
      </c>
      <c r="AT19" s="48">
        <v>1.0123016658964372</v>
      </c>
      <c r="AU19" s="237">
        <v>10</v>
      </c>
      <c r="AV19" s="43">
        <v>6.7340067340067337E-3</v>
      </c>
      <c r="AW19" s="124">
        <v>0.37204457093959853</v>
      </c>
      <c r="AX19" s="237">
        <v>65</v>
      </c>
      <c r="AY19" s="237">
        <v>10</v>
      </c>
      <c r="AZ19" s="42">
        <v>75</v>
      </c>
      <c r="BA19" s="43">
        <v>5.0505050505050504E-2</v>
      </c>
      <c r="BB19" s="48">
        <v>1.0349395595297235</v>
      </c>
      <c r="BC19" s="237">
        <v>25</v>
      </c>
      <c r="BD19" s="330" t="s">
        <v>6</v>
      </c>
      <c r="BE19" s="323" t="s">
        <v>6</v>
      </c>
      <c r="BF19" s="49" t="s">
        <v>6</v>
      </c>
    </row>
    <row r="20" spans="1:61">
      <c r="A20" s="190"/>
      <c r="B20" s="237" t="s">
        <v>169</v>
      </c>
      <c r="C20" s="33">
        <v>5220404</v>
      </c>
      <c r="D20" s="34"/>
      <c r="E20" s="35"/>
      <c r="F20" s="36"/>
      <c r="G20" s="36"/>
      <c r="H20" s="37"/>
      <c r="I20" s="38">
        <v>355220404</v>
      </c>
      <c r="J20" s="238">
        <v>1.98</v>
      </c>
      <c r="K20" s="239">
        <v>198</v>
      </c>
      <c r="L20" s="39">
        <v>1.97</v>
      </c>
      <c r="M20" s="208">
        <v>197</v>
      </c>
      <c r="N20" s="240">
        <v>2049</v>
      </c>
      <c r="O20" s="237">
        <v>2076</v>
      </c>
      <c r="P20" s="40">
        <v>2076</v>
      </c>
      <c r="Q20" s="36">
        <v>2078</v>
      </c>
      <c r="R20" s="41">
        <v>2044</v>
      </c>
      <c r="S20" s="240">
        <v>-27</v>
      </c>
      <c r="T20" s="242">
        <v>-1.300578034682081E-2</v>
      </c>
      <c r="U20" s="273">
        <v>1035.7</v>
      </c>
      <c r="V20" s="42">
        <v>32</v>
      </c>
      <c r="W20" s="43">
        <v>1.5655577299412915E-2</v>
      </c>
      <c r="X20" s="278">
        <v>1052.4000000000001</v>
      </c>
      <c r="Y20" s="237">
        <v>855</v>
      </c>
      <c r="Z20" s="40">
        <v>854</v>
      </c>
      <c r="AA20" s="41">
        <v>783</v>
      </c>
      <c r="AB20" s="241">
        <v>1</v>
      </c>
      <c r="AC20" s="243">
        <v>1.17096018735363E-3</v>
      </c>
      <c r="AD20" s="36">
        <v>71</v>
      </c>
      <c r="AE20" s="136">
        <v>9.0676883780332063E-2</v>
      </c>
      <c r="AF20" s="237">
        <v>813</v>
      </c>
      <c r="AG20" s="36">
        <v>819</v>
      </c>
      <c r="AH20" s="41">
        <v>767</v>
      </c>
      <c r="AI20" s="239">
        <v>-6</v>
      </c>
      <c r="AJ20" s="244">
        <v>-7.326007326007326E-3</v>
      </c>
      <c r="AK20" s="245">
        <v>4.126903553299492</v>
      </c>
      <c r="AL20" s="42">
        <v>52</v>
      </c>
      <c r="AM20" s="44">
        <v>6.7796610169491525E-2</v>
      </c>
      <c r="AN20" s="45">
        <v>4.1573604060913709</v>
      </c>
      <c r="AO20" s="237">
        <v>690</v>
      </c>
      <c r="AP20" s="237">
        <v>575</v>
      </c>
      <c r="AQ20" s="237">
        <v>70</v>
      </c>
      <c r="AR20" s="42">
        <v>645</v>
      </c>
      <c r="AS20" s="43">
        <v>0.93478260869565222</v>
      </c>
      <c r="AT20" s="48">
        <v>1.0182817088187932</v>
      </c>
      <c r="AU20" s="237">
        <v>10</v>
      </c>
      <c r="AV20" s="43">
        <v>1.4492753623188406E-2</v>
      </c>
      <c r="AW20" s="124">
        <v>0.80070462006565779</v>
      </c>
      <c r="AX20" s="237">
        <v>20</v>
      </c>
      <c r="AY20" s="237">
        <v>0</v>
      </c>
      <c r="AZ20" s="42">
        <v>20</v>
      </c>
      <c r="BA20" s="43">
        <v>2.8985507246376812E-2</v>
      </c>
      <c r="BB20" s="48">
        <v>0.59396531242575434</v>
      </c>
      <c r="BC20" s="237">
        <v>15</v>
      </c>
      <c r="BD20" s="330" t="s">
        <v>6</v>
      </c>
      <c r="BE20" s="323" t="s">
        <v>6</v>
      </c>
      <c r="BF20" s="49" t="s">
        <v>6</v>
      </c>
    </row>
    <row r="21" spans="1:61">
      <c r="A21" s="190"/>
      <c r="B21" s="237" t="s">
        <v>171</v>
      </c>
      <c r="C21" s="33">
        <v>5220406</v>
      </c>
      <c r="D21" s="34"/>
      <c r="E21" s="35"/>
      <c r="F21" s="36"/>
      <c r="G21" s="36"/>
      <c r="H21" s="37"/>
      <c r="I21" s="38">
        <v>355220406</v>
      </c>
      <c r="J21" s="238">
        <v>1.86</v>
      </c>
      <c r="K21" s="239">
        <v>186</v>
      </c>
      <c r="L21" s="39">
        <v>1.86</v>
      </c>
      <c r="M21" s="208">
        <v>186</v>
      </c>
      <c r="N21" s="240">
        <v>4274</v>
      </c>
      <c r="O21" s="237">
        <v>4330</v>
      </c>
      <c r="P21" s="40">
        <v>4330</v>
      </c>
      <c r="Q21" s="36">
        <v>4307</v>
      </c>
      <c r="R21" s="41">
        <v>4539</v>
      </c>
      <c r="S21" s="240">
        <v>-56</v>
      </c>
      <c r="T21" s="242">
        <v>-1.2933025404157044E-2</v>
      </c>
      <c r="U21" s="273">
        <v>2291.9</v>
      </c>
      <c r="V21" s="42">
        <v>-209</v>
      </c>
      <c r="W21" s="43">
        <v>-4.6045384445913197E-2</v>
      </c>
      <c r="X21" s="278">
        <v>2329.8000000000002</v>
      </c>
      <c r="Y21" s="237">
        <v>1894</v>
      </c>
      <c r="Z21" s="40">
        <v>1893</v>
      </c>
      <c r="AA21" s="41">
        <v>1870</v>
      </c>
      <c r="AB21" s="241">
        <v>1</v>
      </c>
      <c r="AC21" s="243">
        <v>5.2826201796090863E-4</v>
      </c>
      <c r="AD21" s="36">
        <v>23</v>
      </c>
      <c r="AE21" s="136">
        <v>1.229946524064171E-2</v>
      </c>
      <c r="AF21" s="237">
        <v>1826</v>
      </c>
      <c r="AG21" s="36">
        <v>1856</v>
      </c>
      <c r="AH21" s="41">
        <v>1818</v>
      </c>
      <c r="AI21" s="239">
        <v>-30</v>
      </c>
      <c r="AJ21" s="244">
        <v>-1.6163793103448277E-2</v>
      </c>
      <c r="AK21" s="245">
        <v>9.8172043010752681</v>
      </c>
      <c r="AL21" s="42">
        <v>38</v>
      </c>
      <c r="AM21" s="44">
        <v>2.0902090209020903E-2</v>
      </c>
      <c r="AN21" s="45">
        <v>9.978494623655914</v>
      </c>
      <c r="AO21" s="237">
        <v>1740</v>
      </c>
      <c r="AP21" s="237">
        <v>1525</v>
      </c>
      <c r="AQ21" s="237">
        <v>80</v>
      </c>
      <c r="AR21" s="42">
        <v>1605</v>
      </c>
      <c r="AS21" s="43">
        <v>0.92241379310344829</v>
      </c>
      <c r="AT21" s="48">
        <v>1.0048080534895951</v>
      </c>
      <c r="AU21" s="237">
        <v>0</v>
      </c>
      <c r="AV21" s="43">
        <v>0</v>
      </c>
      <c r="AW21" s="124">
        <v>0</v>
      </c>
      <c r="AX21" s="237">
        <v>105</v>
      </c>
      <c r="AY21" s="237">
        <v>0</v>
      </c>
      <c r="AZ21" s="42">
        <v>105</v>
      </c>
      <c r="BA21" s="43">
        <v>6.0344827586206899E-2</v>
      </c>
      <c r="BB21" s="48">
        <v>1.2365743357829282</v>
      </c>
      <c r="BC21" s="237">
        <v>15</v>
      </c>
      <c r="BD21" s="330" t="s">
        <v>6</v>
      </c>
      <c r="BE21" s="323" t="s">
        <v>6</v>
      </c>
      <c r="BF21" s="49" t="s">
        <v>6</v>
      </c>
    </row>
    <row r="22" spans="1:61">
      <c r="A22" s="289"/>
      <c r="B22" s="290" t="s">
        <v>156</v>
      </c>
      <c r="C22" s="291">
        <v>5220015</v>
      </c>
      <c r="D22" s="292"/>
      <c r="E22" s="293"/>
      <c r="F22" s="294"/>
      <c r="G22" s="294"/>
      <c r="H22" s="295"/>
      <c r="I22" s="296">
        <v>355220015</v>
      </c>
      <c r="J22" s="297">
        <v>1.33</v>
      </c>
      <c r="K22" s="298">
        <v>133</v>
      </c>
      <c r="L22" s="299">
        <v>1.33</v>
      </c>
      <c r="M22" s="300">
        <v>133</v>
      </c>
      <c r="N22" s="301">
        <v>75</v>
      </c>
      <c r="O22" s="290">
        <v>84</v>
      </c>
      <c r="P22" s="302">
        <v>84</v>
      </c>
      <c r="Q22" s="294">
        <v>52</v>
      </c>
      <c r="R22" s="303">
        <v>42</v>
      </c>
      <c r="S22" s="301">
        <v>-9</v>
      </c>
      <c r="T22" s="304">
        <v>-0.10714285714285714</v>
      </c>
      <c r="U22" s="305">
        <v>56.4</v>
      </c>
      <c r="V22" s="306">
        <v>42</v>
      </c>
      <c r="W22" s="307">
        <v>1</v>
      </c>
      <c r="X22" s="308">
        <v>63.2</v>
      </c>
      <c r="Y22" s="290">
        <v>40</v>
      </c>
      <c r="Z22" s="302">
        <v>42</v>
      </c>
      <c r="AA22" s="303">
        <v>20</v>
      </c>
      <c r="AB22" s="309">
        <v>-2</v>
      </c>
      <c r="AC22" s="310">
        <v>-4.7619047619047616E-2</v>
      </c>
      <c r="AD22" s="294">
        <v>22</v>
      </c>
      <c r="AE22" s="311">
        <v>1.1000000000000001</v>
      </c>
      <c r="AF22" s="290">
        <v>38</v>
      </c>
      <c r="AG22" s="294">
        <v>42</v>
      </c>
      <c r="AH22" s="303">
        <v>20</v>
      </c>
      <c r="AI22" s="298">
        <v>-4</v>
      </c>
      <c r="AJ22" s="312">
        <v>-9.5238095238095233E-2</v>
      </c>
      <c r="AK22" s="313">
        <v>0.2857142857142857</v>
      </c>
      <c r="AL22" s="306">
        <v>22</v>
      </c>
      <c r="AM22" s="314">
        <v>1.1000000000000001</v>
      </c>
      <c r="AN22" s="315">
        <v>0.31578947368421051</v>
      </c>
      <c r="AO22" s="290">
        <v>20</v>
      </c>
      <c r="AP22" s="290">
        <v>0</v>
      </c>
      <c r="AQ22" s="290">
        <v>0</v>
      </c>
      <c r="AR22" s="306">
        <v>0</v>
      </c>
      <c r="AS22" s="307">
        <v>0</v>
      </c>
      <c r="AT22" s="317">
        <v>0</v>
      </c>
      <c r="AU22" s="290">
        <v>0</v>
      </c>
      <c r="AV22" s="307">
        <v>0</v>
      </c>
      <c r="AW22" s="316">
        <v>0</v>
      </c>
      <c r="AX22" s="290">
        <v>0</v>
      </c>
      <c r="AY22" s="290">
        <v>0</v>
      </c>
      <c r="AZ22" s="306">
        <v>0</v>
      </c>
      <c r="BA22" s="307">
        <v>0</v>
      </c>
      <c r="BB22" s="317">
        <v>0</v>
      </c>
      <c r="BC22" s="290">
        <v>0</v>
      </c>
      <c r="BD22" s="331" t="s">
        <v>2</v>
      </c>
      <c r="BE22" s="324" t="s">
        <v>2</v>
      </c>
      <c r="BF22" s="318" t="s">
        <v>2</v>
      </c>
      <c r="BI22" s="76"/>
    </row>
    <row r="23" spans="1:61">
      <c r="A23" s="289" t="s">
        <v>219</v>
      </c>
      <c r="B23" s="290" t="s">
        <v>157</v>
      </c>
      <c r="C23" s="291">
        <v>5220200</v>
      </c>
      <c r="D23" s="292"/>
      <c r="E23" s="293"/>
      <c r="F23" s="294"/>
      <c r="G23" s="294"/>
      <c r="H23" s="295"/>
      <c r="I23" s="296">
        <v>355220200</v>
      </c>
      <c r="J23" s="297">
        <v>88.23</v>
      </c>
      <c r="K23" s="298">
        <v>8823</v>
      </c>
      <c r="L23" s="299">
        <v>88.28</v>
      </c>
      <c r="M23" s="300">
        <v>8828</v>
      </c>
      <c r="N23" s="301">
        <v>2372</v>
      </c>
      <c r="O23" s="290">
        <v>2366</v>
      </c>
      <c r="P23" s="302">
        <v>2366</v>
      </c>
      <c r="Q23" s="294">
        <v>2411</v>
      </c>
      <c r="R23" s="303">
        <v>2396</v>
      </c>
      <c r="S23" s="301">
        <v>6</v>
      </c>
      <c r="T23" s="304">
        <v>2.5359256128486898E-3</v>
      </c>
      <c r="U23" s="305">
        <v>26.9</v>
      </c>
      <c r="V23" s="306">
        <v>-30</v>
      </c>
      <c r="W23" s="307">
        <v>-1.2520868113522538E-2</v>
      </c>
      <c r="X23" s="308">
        <v>26.8</v>
      </c>
      <c r="Y23" s="290">
        <v>919</v>
      </c>
      <c r="Z23" s="302">
        <v>902</v>
      </c>
      <c r="AA23" s="303">
        <v>871</v>
      </c>
      <c r="AB23" s="309">
        <v>17</v>
      </c>
      <c r="AC23" s="310">
        <v>1.8847006651884702E-2</v>
      </c>
      <c r="AD23" s="294">
        <v>31</v>
      </c>
      <c r="AE23" s="311">
        <v>3.5591274397244549E-2</v>
      </c>
      <c r="AF23" s="290">
        <v>893</v>
      </c>
      <c r="AG23" s="294">
        <v>877</v>
      </c>
      <c r="AH23" s="303">
        <v>851</v>
      </c>
      <c r="AI23" s="298">
        <v>16</v>
      </c>
      <c r="AJ23" s="312">
        <v>1.8244013683010263E-2</v>
      </c>
      <c r="AK23" s="313">
        <v>0.1011554145899411</v>
      </c>
      <c r="AL23" s="306">
        <v>26</v>
      </c>
      <c r="AM23" s="314">
        <v>3.0552291421856639E-2</v>
      </c>
      <c r="AN23" s="315">
        <v>9.9342999546896238E-2</v>
      </c>
      <c r="AO23" s="290">
        <v>1000</v>
      </c>
      <c r="AP23" s="290">
        <v>925</v>
      </c>
      <c r="AQ23" s="290">
        <v>40</v>
      </c>
      <c r="AR23" s="306">
        <v>965</v>
      </c>
      <c r="AS23" s="307">
        <v>0.96499999999999997</v>
      </c>
      <c r="AT23" s="317">
        <v>1.05119825708061</v>
      </c>
      <c r="AU23" s="290">
        <v>0</v>
      </c>
      <c r="AV23" s="307">
        <v>0</v>
      </c>
      <c r="AW23" s="316">
        <v>0</v>
      </c>
      <c r="AX23" s="290">
        <v>10</v>
      </c>
      <c r="AY23" s="290">
        <v>0</v>
      </c>
      <c r="AZ23" s="306">
        <v>10</v>
      </c>
      <c r="BA23" s="307">
        <v>0.01</v>
      </c>
      <c r="BB23" s="317">
        <v>0.20491803278688525</v>
      </c>
      <c r="BC23" s="290">
        <v>20</v>
      </c>
      <c r="BD23" s="331" t="s">
        <v>2</v>
      </c>
      <c r="BE23" s="324" t="s">
        <v>2</v>
      </c>
      <c r="BF23" s="318" t="s">
        <v>2</v>
      </c>
      <c r="BI23" s="76"/>
    </row>
    <row r="24" spans="1:61">
      <c r="A24" s="289" t="s">
        <v>218</v>
      </c>
      <c r="B24" s="290" t="s">
        <v>159</v>
      </c>
      <c r="C24" s="291">
        <v>5220202</v>
      </c>
      <c r="D24" s="292"/>
      <c r="E24" s="293"/>
      <c r="F24" s="294"/>
      <c r="G24" s="294"/>
      <c r="H24" s="295"/>
      <c r="I24" s="296">
        <v>355220202</v>
      </c>
      <c r="J24" s="297">
        <v>90.42</v>
      </c>
      <c r="K24" s="298">
        <v>9042</v>
      </c>
      <c r="L24" s="299">
        <v>90.48</v>
      </c>
      <c r="M24" s="300">
        <v>9048</v>
      </c>
      <c r="N24" s="301">
        <v>3165</v>
      </c>
      <c r="O24" s="290">
        <v>2946</v>
      </c>
      <c r="P24" s="302">
        <v>2946</v>
      </c>
      <c r="Q24" s="294">
        <v>2948</v>
      </c>
      <c r="R24" s="303">
        <v>2875</v>
      </c>
      <c r="S24" s="301">
        <v>219</v>
      </c>
      <c r="T24" s="304">
        <v>7.4338085539714868E-2</v>
      </c>
      <c r="U24" s="305">
        <v>35</v>
      </c>
      <c r="V24" s="306">
        <v>71</v>
      </c>
      <c r="W24" s="307">
        <v>2.4695652173913042E-2</v>
      </c>
      <c r="X24" s="308">
        <v>32.6</v>
      </c>
      <c r="Y24" s="290">
        <v>1197</v>
      </c>
      <c r="Z24" s="302">
        <v>1140</v>
      </c>
      <c r="AA24" s="303">
        <v>1027</v>
      </c>
      <c r="AB24" s="309">
        <v>57</v>
      </c>
      <c r="AC24" s="310">
        <v>0.05</v>
      </c>
      <c r="AD24" s="294">
        <v>113</v>
      </c>
      <c r="AE24" s="311">
        <v>0.11002921129503408</v>
      </c>
      <c r="AF24" s="290">
        <v>1166</v>
      </c>
      <c r="AG24" s="294">
        <v>1111</v>
      </c>
      <c r="AH24" s="303">
        <v>1006</v>
      </c>
      <c r="AI24" s="298">
        <v>55</v>
      </c>
      <c r="AJ24" s="312">
        <v>4.9504950495049507E-2</v>
      </c>
      <c r="AK24" s="313">
        <v>0.12886825817860301</v>
      </c>
      <c r="AL24" s="306">
        <v>105</v>
      </c>
      <c r="AM24" s="314">
        <v>0.10437375745526839</v>
      </c>
      <c r="AN24" s="315">
        <v>0.122789566755084</v>
      </c>
      <c r="AO24" s="290">
        <v>1105</v>
      </c>
      <c r="AP24" s="290">
        <v>1060</v>
      </c>
      <c r="AQ24" s="290">
        <v>30</v>
      </c>
      <c r="AR24" s="306">
        <v>1090</v>
      </c>
      <c r="AS24" s="307">
        <v>0.98642533936651589</v>
      </c>
      <c r="AT24" s="317">
        <v>1.0745374067173377</v>
      </c>
      <c r="AU24" s="290">
        <v>0</v>
      </c>
      <c r="AV24" s="307">
        <v>0</v>
      </c>
      <c r="AW24" s="316">
        <v>0</v>
      </c>
      <c r="AX24" s="290">
        <v>0</v>
      </c>
      <c r="AY24" s="290">
        <v>0</v>
      </c>
      <c r="AZ24" s="306">
        <v>0</v>
      </c>
      <c r="BA24" s="307">
        <v>0</v>
      </c>
      <c r="BB24" s="317">
        <v>0</v>
      </c>
      <c r="BC24" s="290">
        <v>0</v>
      </c>
      <c r="BD24" s="331" t="s">
        <v>2</v>
      </c>
      <c r="BE24" s="324" t="s">
        <v>2</v>
      </c>
      <c r="BF24" s="318" t="s">
        <v>2</v>
      </c>
      <c r="BI24" s="76"/>
    </row>
    <row r="25" spans="1:61">
      <c r="A25" s="289" t="s">
        <v>37</v>
      </c>
      <c r="B25" s="290" t="s">
        <v>162</v>
      </c>
      <c r="C25" s="291">
        <v>5220302</v>
      </c>
      <c r="D25" s="292"/>
      <c r="E25" s="293"/>
      <c r="F25" s="294"/>
      <c r="G25" s="294"/>
      <c r="H25" s="295"/>
      <c r="I25" s="296">
        <v>355220302</v>
      </c>
      <c r="J25" s="297">
        <v>113.21</v>
      </c>
      <c r="K25" s="298">
        <v>11321</v>
      </c>
      <c r="L25" s="299">
        <v>113.35</v>
      </c>
      <c r="M25" s="300">
        <v>11335</v>
      </c>
      <c r="N25" s="301">
        <v>4592</v>
      </c>
      <c r="O25" s="290">
        <v>4748</v>
      </c>
      <c r="P25" s="302">
        <v>4748</v>
      </c>
      <c r="Q25" s="294">
        <v>4598</v>
      </c>
      <c r="R25" s="303">
        <v>4261</v>
      </c>
      <c r="S25" s="301">
        <v>-156</v>
      </c>
      <c r="T25" s="304">
        <v>-3.285593934288121E-2</v>
      </c>
      <c r="U25" s="305">
        <v>40.6</v>
      </c>
      <c r="V25" s="306">
        <v>487</v>
      </c>
      <c r="W25" s="307">
        <v>0.11429241961980756</v>
      </c>
      <c r="X25" s="308">
        <v>41.9</v>
      </c>
      <c r="Y25" s="290">
        <v>1842</v>
      </c>
      <c r="Z25" s="302">
        <v>1831</v>
      </c>
      <c r="AA25" s="303">
        <v>1573</v>
      </c>
      <c r="AB25" s="309">
        <v>11</v>
      </c>
      <c r="AC25" s="310">
        <v>6.0076460950300378E-3</v>
      </c>
      <c r="AD25" s="294">
        <v>258</v>
      </c>
      <c r="AE25" s="311">
        <v>0.16401780038143673</v>
      </c>
      <c r="AF25" s="290">
        <v>1798</v>
      </c>
      <c r="AG25" s="294">
        <v>1809</v>
      </c>
      <c r="AH25" s="303">
        <v>1536</v>
      </c>
      <c r="AI25" s="298">
        <v>-11</v>
      </c>
      <c r="AJ25" s="312">
        <v>-6.0807075732448868E-3</v>
      </c>
      <c r="AK25" s="313">
        <v>0.15862373180414646</v>
      </c>
      <c r="AL25" s="306">
        <v>273</v>
      </c>
      <c r="AM25" s="314">
        <v>0.177734375</v>
      </c>
      <c r="AN25" s="315">
        <v>0.15959417732686371</v>
      </c>
      <c r="AO25" s="290">
        <v>1760</v>
      </c>
      <c r="AP25" s="290">
        <v>1615</v>
      </c>
      <c r="AQ25" s="290">
        <v>85</v>
      </c>
      <c r="AR25" s="306">
        <v>1700</v>
      </c>
      <c r="AS25" s="307">
        <v>0.96590909090909094</v>
      </c>
      <c r="AT25" s="317">
        <v>1.0521885521885523</v>
      </c>
      <c r="AU25" s="290">
        <v>0</v>
      </c>
      <c r="AV25" s="307">
        <v>0</v>
      </c>
      <c r="AW25" s="316">
        <v>0</v>
      </c>
      <c r="AX25" s="290">
        <v>30</v>
      </c>
      <c r="AY25" s="290">
        <v>0</v>
      </c>
      <c r="AZ25" s="306">
        <v>30</v>
      </c>
      <c r="BA25" s="307">
        <v>1.7045454545454544E-2</v>
      </c>
      <c r="BB25" s="317">
        <v>0.34929210134128164</v>
      </c>
      <c r="BC25" s="290">
        <v>25</v>
      </c>
      <c r="BD25" s="331" t="s">
        <v>2</v>
      </c>
      <c r="BE25" s="324" t="s">
        <v>2</v>
      </c>
      <c r="BF25" s="318" t="s">
        <v>2</v>
      </c>
      <c r="BI25" s="76"/>
    </row>
    <row r="26" spans="1:61">
      <c r="A26" s="289" t="s">
        <v>217</v>
      </c>
      <c r="B26" s="290" t="s">
        <v>163</v>
      </c>
      <c r="C26" s="291">
        <v>5220303</v>
      </c>
      <c r="D26" s="292"/>
      <c r="E26" s="293"/>
      <c r="F26" s="294"/>
      <c r="G26" s="294"/>
      <c r="H26" s="295"/>
      <c r="I26" s="296">
        <v>355220303</v>
      </c>
      <c r="J26" s="297">
        <v>109.84</v>
      </c>
      <c r="K26" s="298">
        <v>10984</v>
      </c>
      <c r="L26" s="299">
        <v>109.25</v>
      </c>
      <c r="M26" s="300">
        <v>10925</v>
      </c>
      <c r="N26" s="301">
        <v>3859</v>
      </c>
      <c r="O26" s="290">
        <v>3617</v>
      </c>
      <c r="P26" s="302">
        <v>3617</v>
      </c>
      <c r="Q26" s="294">
        <v>3549</v>
      </c>
      <c r="R26" s="303">
        <v>3365</v>
      </c>
      <c r="S26" s="301">
        <v>242</v>
      </c>
      <c r="T26" s="304">
        <v>6.690627591927012E-2</v>
      </c>
      <c r="U26" s="305">
        <v>35.1</v>
      </c>
      <c r="V26" s="306">
        <v>252</v>
      </c>
      <c r="W26" s="307">
        <v>7.4888558692421989E-2</v>
      </c>
      <c r="X26" s="308">
        <v>33.1</v>
      </c>
      <c r="Y26" s="290">
        <v>1574</v>
      </c>
      <c r="Z26" s="302">
        <v>1517</v>
      </c>
      <c r="AA26" s="303">
        <v>1364</v>
      </c>
      <c r="AB26" s="309">
        <v>57</v>
      </c>
      <c r="AC26" s="310">
        <v>3.7574159525379035E-2</v>
      </c>
      <c r="AD26" s="294">
        <v>153</v>
      </c>
      <c r="AE26" s="311">
        <v>0.11217008797653959</v>
      </c>
      <c r="AF26" s="290">
        <v>1460</v>
      </c>
      <c r="AG26" s="294">
        <v>1368</v>
      </c>
      <c r="AH26" s="303">
        <v>1247</v>
      </c>
      <c r="AI26" s="298">
        <v>92</v>
      </c>
      <c r="AJ26" s="312">
        <v>6.725146198830409E-2</v>
      </c>
      <c r="AK26" s="313">
        <v>0.13363844393592678</v>
      </c>
      <c r="AL26" s="306">
        <v>121</v>
      </c>
      <c r="AM26" s="314">
        <v>9.7032878909382517E-2</v>
      </c>
      <c r="AN26" s="315">
        <v>0.12521739130434784</v>
      </c>
      <c r="AO26" s="290">
        <v>1595</v>
      </c>
      <c r="AP26" s="290">
        <v>1435</v>
      </c>
      <c r="AQ26" s="290">
        <v>90</v>
      </c>
      <c r="AR26" s="306">
        <v>1525</v>
      </c>
      <c r="AS26" s="307">
        <v>0.9561128526645768</v>
      </c>
      <c r="AT26" s="317">
        <v>1.041517268697796</v>
      </c>
      <c r="AU26" s="290">
        <v>0</v>
      </c>
      <c r="AV26" s="307">
        <v>0</v>
      </c>
      <c r="AW26" s="316">
        <v>0</v>
      </c>
      <c r="AX26" s="290">
        <v>55</v>
      </c>
      <c r="AY26" s="290">
        <v>0</v>
      </c>
      <c r="AZ26" s="306">
        <v>55</v>
      </c>
      <c r="BA26" s="307">
        <v>3.4482758620689655E-2</v>
      </c>
      <c r="BB26" s="317">
        <v>0.7066139061616733</v>
      </c>
      <c r="BC26" s="290">
        <v>20</v>
      </c>
      <c r="BD26" s="331" t="s">
        <v>2</v>
      </c>
      <c r="BE26" s="324" t="s">
        <v>2</v>
      </c>
      <c r="BF26" s="318" t="s">
        <v>2</v>
      </c>
      <c r="BI26" s="76"/>
    </row>
    <row r="27" spans="1:61">
      <c r="A27" s="289" t="s">
        <v>216</v>
      </c>
      <c r="B27" s="290" t="s">
        <v>164</v>
      </c>
      <c r="C27" s="291">
        <v>5220304</v>
      </c>
      <c r="D27" s="292"/>
      <c r="E27" s="293"/>
      <c r="F27" s="294"/>
      <c r="G27" s="294"/>
      <c r="H27" s="295"/>
      <c r="I27" s="296">
        <v>355220304</v>
      </c>
      <c r="J27" s="297">
        <v>54.41</v>
      </c>
      <c r="K27" s="298">
        <v>5441</v>
      </c>
      <c r="L27" s="299">
        <v>54.37</v>
      </c>
      <c r="M27" s="300">
        <v>5437</v>
      </c>
      <c r="N27" s="301">
        <v>4773</v>
      </c>
      <c r="O27" s="290">
        <v>4322</v>
      </c>
      <c r="P27" s="302">
        <v>4322</v>
      </c>
      <c r="Q27" s="294">
        <v>4205</v>
      </c>
      <c r="R27" s="303">
        <v>4225</v>
      </c>
      <c r="S27" s="301">
        <v>451</v>
      </c>
      <c r="T27" s="304">
        <v>0.1043498380379454</v>
      </c>
      <c r="U27" s="305">
        <v>87.7</v>
      </c>
      <c r="V27" s="306">
        <v>97</v>
      </c>
      <c r="W27" s="307">
        <v>2.2958579881656806E-2</v>
      </c>
      <c r="X27" s="308">
        <v>79.5</v>
      </c>
      <c r="Y27" s="290">
        <v>2014</v>
      </c>
      <c r="Z27" s="302">
        <v>1859</v>
      </c>
      <c r="AA27" s="303">
        <v>1686</v>
      </c>
      <c r="AB27" s="309">
        <v>155</v>
      </c>
      <c r="AC27" s="310">
        <v>8.3378160301237222E-2</v>
      </c>
      <c r="AD27" s="294">
        <v>173</v>
      </c>
      <c r="AE27" s="311">
        <v>0.10260972716488731</v>
      </c>
      <c r="AF27" s="290">
        <v>1919</v>
      </c>
      <c r="AG27" s="294">
        <v>1747</v>
      </c>
      <c r="AH27" s="303">
        <v>1613</v>
      </c>
      <c r="AI27" s="298">
        <v>172</v>
      </c>
      <c r="AJ27" s="312">
        <v>9.8454493417286779E-2</v>
      </c>
      <c r="AK27" s="313">
        <v>0.35295199558580098</v>
      </c>
      <c r="AL27" s="306">
        <v>134</v>
      </c>
      <c r="AM27" s="314">
        <v>8.3075015499070051E-2</v>
      </c>
      <c r="AN27" s="315">
        <v>0.32131690270369689</v>
      </c>
      <c r="AO27" s="290">
        <v>1775</v>
      </c>
      <c r="AP27" s="290">
        <v>1575</v>
      </c>
      <c r="AQ27" s="290">
        <v>105</v>
      </c>
      <c r="AR27" s="306">
        <v>1680</v>
      </c>
      <c r="AS27" s="307">
        <v>0.94647887323943658</v>
      </c>
      <c r="AT27" s="317">
        <v>1.031022737733591</v>
      </c>
      <c r="AU27" s="290">
        <v>0</v>
      </c>
      <c r="AV27" s="307">
        <v>0</v>
      </c>
      <c r="AW27" s="316">
        <v>0</v>
      </c>
      <c r="AX27" s="290">
        <v>45</v>
      </c>
      <c r="AY27" s="290">
        <v>0</v>
      </c>
      <c r="AZ27" s="306">
        <v>45</v>
      </c>
      <c r="BA27" s="307">
        <v>2.5352112676056339E-2</v>
      </c>
      <c r="BB27" s="317">
        <v>0.51951050565689216</v>
      </c>
      <c r="BC27" s="290">
        <v>35</v>
      </c>
      <c r="BD27" s="331" t="s">
        <v>2</v>
      </c>
      <c r="BE27" s="324" t="s">
        <v>2</v>
      </c>
      <c r="BF27" s="318" t="s">
        <v>2</v>
      </c>
      <c r="BI27" s="76"/>
    </row>
    <row r="28" spans="1:61">
      <c r="A28" s="289" t="s">
        <v>215</v>
      </c>
      <c r="B28" s="290" t="s">
        <v>173</v>
      </c>
      <c r="C28" s="291">
        <v>5220500</v>
      </c>
      <c r="D28" s="292"/>
      <c r="E28" s="293"/>
      <c r="F28" s="294"/>
      <c r="G28" s="294"/>
      <c r="H28" s="295"/>
      <c r="I28" s="296">
        <v>355220500</v>
      </c>
      <c r="J28" s="297">
        <v>62.87</v>
      </c>
      <c r="K28" s="298">
        <v>6287</v>
      </c>
      <c r="L28" s="299">
        <v>62.62</v>
      </c>
      <c r="M28" s="300">
        <v>6262</v>
      </c>
      <c r="N28" s="301">
        <v>5912</v>
      </c>
      <c r="O28" s="290">
        <v>4542</v>
      </c>
      <c r="P28" s="302">
        <v>4542</v>
      </c>
      <c r="Q28" s="294">
        <v>4159</v>
      </c>
      <c r="R28" s="303">
        <v>4066</v>
      </c>
      <c r="S28" s="301">
        <v>1370</v>
      </c>
      <c r="T28" s="304">
        <v>0.30162923822104798</v>
      </c>
      <c r="U28" s="305">
        <v>94</v>
      </c>
      <c r="V28" s="306">
        <v>476</v>
      </c>
      <c r="W28" s="307">
        <v>0.11706837186424005</v>
      </c>
      <c r="X28" s="308">
        <v>72.5</v>
      </c>
      <c r="Y28" s="290">
        <v>2435</v>
      </c>
      <c r="Z28" s="302">
        <v>1833</v>
      </c>
      <c r="AA28" s="303">
        <v>1580</v>
      </c>
      <c r="AB28" s="309">
        <v>602</v>
      </c>
      <c r="AC28" s="310">
        <v>0.32842334969994547</v>
      </c>
      <c r="AD28" s="294">
        <v>253</v>
      </c>
      <c r="AE28" s="311">
        <v>0.16012658227848101</v>
      </c>
      <c r="AF28" s="290">
        <v>2285</v>
      </c>
      <c r="AG28" s="294">
        <v>1731</v>
      </c>
      <c r="AH28" s="303">
        <v>1475</v>
      </c>
      <c r="AI28" s="298">
        <v>554</v>
      </c>
      <c r="AJ28" s="312">
        <v>0.32004621606008088</v>
      </c>
      <c r="AK28" s="313">
        <v>0.36489939316512299</v>
      </c>
      <c r="AL28" s="306">
        <v>256</v>
      </c>
      <c r="AM28" s="314">
        <v>0.17355932203389832</v>
      </c>
      <c r="AN28" s="315">
        <v>0.27642925582880867</v>
      </c>
      <c r="AO28" s="290">
        <v>2050</v>
      </c>
      <c r="AP28" s="290">
        <v>1895</v>
      </c>
      <c r="AQ28" s="290">
        <v>105</v>
      </c>
      <c r="AR28" s="306">
        <v>2000</v>
      </c>
      <c r="AS28" s="307">
        <v>0.97560975609756095</v>
      </c>
      <c r="AT28" s="317">
        <v>1.0627557255964717</v>
      </c>
      <c r="AU28" s="290">
        <v>0</v>
      </c>
      <c r="AV28" s="307">
        <v>0</v>
      </c>
      <c r="AW28" s="316">
        <v>0</v>
      </c>
      <c r="AX28" s="290">
        <v>25</v>
      </c>
      <c r="AY28" s="290">
        <v>10</v>
      </c>
      <c r="AZ28" s="306">
        <v>35</v>
      </c>
      <c r="BA28" s="307">
        <v>1.7073170731707318E-2</v>
      </c>
      <c r="BB28" s="317">
        <v>0.349860055977609</v>
      </c>
      <c r="BC28" s="290">
        <v>25</v>
      </c>
      <c r="BD28" s="331" t="s">
        <v>2</v>
      </c>
      <c r="BE28" s="324" t="s">
        <v>2</v>
      </c>
      <c r="BF28" s="318" t="s">
        <v>2</v>
      </c>
    </row>
    <row r="29" spans="1:61">
      <c r="A29" s="289" t="s">
        <v>214</v>
      </c>
      <c r="B29" s="290" t="s">
        <v>174</v>
      </c>
      <c r="C29" s="291">
        <v>5220501</v>
      </c>
      <c r="D29" s="292"/>
      <c r="E29" s="293"/>
      <c r="F29" s="294"/>
      <c r="G29" s="294"/>
      <c r="H29" s="295"/>
      <c r="I29" s="296">
        <v>355220501</v>
      </c>
      <c r="J29" s="297">
        <v>117.36</v>
      </c>
      <c r="K29" s="298">
        <v>11736</v>
      </c>
      <c r="L29" s="299">
        <v>116.79</v>
      </c>
      <c r="M29" s="300">
        <v>11679</v>
      </c>
      <c r="N29" s="301">
        <v>3307</v>
      </c>
      <c r="O29" s="290">
        <v>3288</v>
      </c>
      <c r="P29" s="302">
        <v>3288</v>
      </c>
      <c r="Q29" s="294">
        <v>3213</v>
      </c>
      <c r="R29" s="303">
        <v>3185</v>
      </c>
      <c r="S29" s="301">
        <v>19</v>
      </c>
      <c r="T29" s="304">
        <v>5.778588807785888E-3</v>
      </c>
      <c r="U29" s="305">
        <v>28.2</v>
      </c>
      <c r="V29" s="306">
        <v>103</v>
      </c>
      <c r="W29" s="307">
        <v>3.2339089481946623E-2</v>
      </c>
      <c r="X29" s="308">
        <v>28.2</v>
      </c>
      <c r="Y29" s="290">
        <v>1253</v>
      </c>
      <c r="Z29" s="302">
        <v>1228</v>
      </c>
      <c r="AA29" s="303">
        <v>1122</v>
      </c>
      <c r="AB29" s="309">
        <v>25</v>
      </c>
      <c r="AC29" s="310">
        <v>2.035830618892508E-2</v>
      </c>
      <c r="AD29" s="294">
        <v>106</v>
      </c>
      <c r="AE29" s="311">
        <v>9.4474153297682703E-2</v>
      </c>
      <c r="AF29" s="290">
        <v>1214</v>
      </c>
      <c r="AG29" s="294">
        <v>1180</v>
      </c>
      <c r="AH29" s="303">
        <v>1095</v>
      </c>
      <c r="AI29" s="298">
        <v>34</v>
      </c>
      <c r="AJ29" s="312">
        <v>2.8813559322033899E-2</v>
      </c>
      <c r="AK29" s="313">
        <v>0.10394725575819848</v>
      </c>
      <c r="AL29" s="306">
        <v>85</v>
      </c>
      <c r="AM29" s="314">
        <v>7.7625570776255703E-2</v>
      </c>
      <c r="AN29" s="315">
        <v>0.10103604760681566</v>
      </c>
      <c r="AO29" s="290">
        <v>1275</v>
      </c>
      <c r="AP29" s="290">
        <v>1175</v>
      </c>
      <c r="AQ29" s="290">
        <v>85</v>
      </c>
      <c r="AR29" s="306">
        <v>1260</v>
      </c>
      <c r="AS29" s="307">
        <v>0.9882352941176471</v>
      </c>
      <c r="AT29" s="317">
        <v>1.0765090349865436</v>
      </c>
      <c r="AU29" s="290">
        <v>0</v>
      </c>
      <c r="AV29" s="307">
        <v>0</v>
      </c>
      <c r="AW29" s="316">
        <v>0</v>
      </c>
      <c r="AX29" s="290">
        <v>15</v>
      </c>
      <c r="AY29" s="290">
        <v>0</v>
      </c>
      <c r="AZ29" s="306">
        <v>15</v>
      </c>
      <c r="BA29" s="307">
        <v>1.1764705882352941E-2</v>
      </c>
      <c r="BB29" s="317">
        <v>0.24108003857280619</v>
      </c>
      <c r="BC29" s="290">
        <v>0</v>
      </c>
      <c r="BD29" s="331" t="s">
        <v>2</v>
      </c>
      <c r="BE29" s="324" t="s">
        <v>2</v>
      </c>
      <c r="BF29" s="318" t="s">
        <v>2</v>
      </c>
    </row>
    <row r="30" spans="1:61">
      <c r="A30" s="289" t="s">
        <v>213</v>
      </c>
      <c r="B30" s="290" t="s">
        <v>175</v>
      </c>
      <c r="C30" s="291">
        <v>5220600</v>
      </c>
      <c r="D30" s="292"/>
      <c r="E30" s="293"/>
      <c r="F30" s="294"/>
      <c r="G30" s="294"/>
      <c r="H30" s="295"/>
      <c r="I30" s="292"/>
      <c r="J30" s="297">
        <v>312.42</v>
      </c>
      <c r="K30" s="298">
        <v>31242</v>
      </c>
      <c r="L30" s="299">
        <v>312.92</v>
      </c>
      <c r="M30" s="300">
        <v>31292</v>
      </c>
      <c r="N30" s="301">
        <v>4538</v>
      </c>
      <c r="O30" s="290">
        <v>4226</v>
      </c>
      <c r="P30" s="501">
        <v>4226</v>
      </c>
      <c r="Q30" s="294">
        <v>4150</v>
      </c>
      <c r="R30" s="294" t="s">
        <v>31</v>
      </c>
      <c r="S30" s="301">
        <v>312</v>
      </c>
      <c r="T30" s="304">
        <v>7.382867960246095E-2</v>
      </c>
      <c r="U30" s="305">
        <v>14.5</v>
      </c>
      <c r="V30" s="306" t="s">
        <v>31</v>
      </c>
      <c r="W30" s="307" t="s">
        <v>31</v>
      </c>
      <c r="X30" s="308">
        <v>13.7</v>
      </c>
      <c r="Y30" s="290">
        <v>1730</v>
      </c>
      <c r="Z30" s="302">
        <v>1631</v>
      </c>
      <c r="AA30" s="294" t="s">
        <v>31</v>
      </c>
      <c r="AB30" s="309">
        <v>99</v>
      </c>
      <c r="AC30" s="310">
        <v>6.069895769466585E-2</v>
      </c>
      <c r="AD30" s="307" t="s">
        <v>31</v>
      </c>
      <c r="AE30" s="319" t="s">
        <v>31</v>
      </c>
      <c r="AF30" s="290">
        <v>1650</v>
      </c>
      <c r="AG30" s="294">
        <v>1546</v>
      </c>
      <c r="AH30" s="294" t="s">
        <v>31</v>
      </c>
      <c r="AI30" s="298">
        <v>104</v>
      </c>
      <c r="AJ30" s="312">
        <v>6.7270375161707627E-2</v>
      </c>
      <c r="AK30" s="313">
        <v>5.2729132046529466E-2</v>
      </c>
      <c r="AL30" s="307" t="s">
        <v>31</v>
      </c>
      <c r="AM30" s="307" t="s">
        <v>31</v>
      </c>
      <c r="AN30" s="315">
        <v>4.9405598875111853E-2</v>
      </c>
      <c r="AO30" s="290">
        <v>1850</v>
      </c>
      <c r="AP30" s="290">
        <v>1680</v>
      </c>
      <c r="AQ30" s="290">
        <v>130</v>
      </c>
      <c r="AR30" s="306">
        <v>1810</v>
      </c>
      <c r="AS30" s="307">
        <v>0.97837837837837838</v>
      </c>
      <c r="AT30" s="317">
        <v>1.0657716540069482</v>
      </c>
      <c r="AU30" s="290">
        <v>15</v>
      </c>
      <c r="AV30" s="307">
        <v>8.1081081081081086E-3</v>
      </c>
      <c r="AW30" s="316">
        <v>0.44796177392862474</v>
      </c>
      <c r="AX30" s="290">
        <v>20</v>
      </c>
      <c r="AY30" s="290">
        <v>0</v>
      </c>
      <c r="AZ30" s="306">
        <v>20</v>
      </c>
      <c r="BA30" s="307">
        <v>1.0810810810810811E-2</v>
      </c>
      <c r="BB30" s="317">
        <v>0.22153300841825435</v>
      </c>
      <c r="BC30" s="290">
        <v>15</v>
      </c>
      <c r="BD30" s="331" t="s">
        <v>2</v>
      </c>
      <c r="BE30" s="324" t="s">
        <v>2</v>
      </c>
      <c r="BF30" s="503" t="s">
        <v>31</v>
      </c>
    </row>
    <row r="31" spans="1:61">
      <c r="A31" s="289" t="s">
        <v>212</v>
      </c>
      <c r="B31" s="290" t="s">
        <v>176</v>
      </c>
      <c r="C31" s="291">
        <v>5220700</v>
      </c>
      <c r="D31" s="292"/>
      <c r="E31" s="293"/>
      <c r="F31" s="294"/>
      <c r="G31" s="294"/>
      <c r="H31" s="295"/>
      <c r="I31" s="292"/>
      <c r="J31" s="297">
        <v>282.48</v>
      </c>
      <c r="K31" s="298">
        <v>28248</v>
      </c>
      <c r="L31" s="299">
        <v>282.33</v>
      </c>
      <c r="M31" s="300">
        <v>28233</v>
      </c>
      <c r="N31" s="301">
        <v>5015</v>
      </c>
      <c r="O31" s="290">
        <v>4882</v>
      </c>
      <c r="P31" s="302">
        <v>4882</v>
      </c>
      <c r="Q31" s="294">
        <v>4978</v>
      </c>
      <c r="R31" s="294" t="s">
        <v>31</v>
      </c>
      <c r="S31" s="301">
        <v>133</v>
      </c>
      <c r="T31" s="304">
        <v>2.7242933224088488E-2</v>
      </c>
      <c r="U31" s="305">
        <v>17.8</v>
      </c>
      <c r="V31" s="306" t="s">
        <v>31</v>
      </c>
      <c r="W31" s="306" t="s">
        <v>31</v>
      </c>
      <c r="X31" s="308">
        <v>17.3</v>
      </c>
      <c r="Y31" s="290">
        <v>2074</v>
      </c>
      <c r="Z31" s="302">
        <v>2029</v>
      </c>
      <c r="AA31" s="294" t="s">
        <v>31</v>
      </c>
      <c r="AB31" s="309">
        <v>45</v>
      </c>
      <c r="AC31" s="310">
        <v>2.2178413011335635E-2</v>
      </c>
      <c r="AD31" s="307" t="s">
        <v>31</v>
      </c>
      <c r="AE31" s="319" t="s">
        <v>31</v>
      </c>
      <c r="AF31" s="290">
        <v>1971</v>
      </c>
      <c r="AG31" s="294">
        <v>1896</v>
      </c>
      <c r="AH31" s="294" t="s">
        <v>31</v>
      </c>
      <c r="AI31" s="298">
        <v>75</v>
      </c>
      <c r="AJ31" s="312">
        <v>3.9556962025316458E-2</v>
      </c>
      <c r="AK31" s="313">
        <v>6.9811922218680267E-2</v>
      </c>
      <c r="AL31" s="307" t="s">
        <v>31</v>
      </c>
      <c r="AM31" s="307" t="s">
        <v>31</v>
      </c>
      <c r="AN31" s="315">
        <v>6.7155456380830938E-2</v>
      </c>
      <c r="AO31" s="290">
        <v>1825</v>
      </c>
      <c r="AP31" s="290">
        <v>1595</v>
      </c>
      <c r="AQ31" s="290">
        <v>120</v>
      </c>
      <c r="AR31" s="306">
        <v>1715</v>
      </c>
      <c r="AS31" s="307">
        <v>0.9397260273972603</v>
      </c>
      <c r="AT31" s="317">
        <v>1.0236666965111769</v>
      </c>
      <c r="AU31" s="290">
        <v>10</v>
      </c>
      <c r="AV31" s="307">
        <v>5.4794520547945206E-3</v>
      </c>
      <c r="AW31" s="316">
        <v>0.30273215772345419</v>
      </c>
      <c r="AX31" s="290">
        <v>85</v>
      </c>
      <c r="AY31" s="290">
        <v>0</v>
      </c>
      <c r="AZ31" s="306">
        <v>85</v>
      </c>
      <c r="BA31" s="307">
        <v>4.6575342465753428E-2</v>
      </c>
      <c r="BB31" s="317">
        <v>0.95441275544576698</v>
      </c>
      <c r="BC31" s="290">
        <v>15</v>
      </c>
      <c r="BD31" s="331" t="s">
        <v>2</v>
      </c>
      <c r="BE31" s="324" t="s">
        <v>2</v>
      </c>
      <c r="BF31" s="503" t="s">
        <v>31</v>
      </c>
    </row>
    <row r="32" spans="1:61">
      <c r="A32" s="192" t="s">
        <v>38</v>
      </c>
      <c r="B32" s="228" t="s">
        <v>146</v>
      </c>
      <c r="C32" s="50">
        <v>5220006</v>
      </c>
      <c r="D32" s="51"/>
      <c r="E32" s="52"/>
      <c r="F32" s="53"/>
      <c r="G32" s="53"/>
      <c r="H32" s="54"/>
      <c r="I32" s="55">
        <v>355220006</v>
      </c>
      <c r="J32" s="229">
        <v>2.15</v>
      </c>
      <c r="K32" s="230">
        <v>215</v>
      </c>
      <c r="L32" s="56">
        <v>2.12</v>
      </c>
      <c r="M32" s="210">
        <v>212</v>
      </c>
      <c r="N32" s="231">
        <v>6042</v>
      </c>
      <c r="O32" s="228">
        <v>5604</v>
      </c>
      <c r="P32" s="57">
        <v>5604</v>
      </c>
      <c r="Q32" s="53">
        <v>5742</v>
      </c>
      <c r="R32" s="58">
        <v>5962</v>
      </c>
      <c r="S32" s="232">
        <v>438</v>
      </c>
      <c r="T32" s="233">
        <v>7.8158458244111342E-2</v>
      </c>
      <c r="U32" s="275">
        <v>2807.9</v>
      </c>
      <c r="V32" s="59">
        <v>-358</v>
      </c>
      <c r="W32" s="60">
        <v>-6.0046964106004699E-2</v>
      </c>
      <c r="X32" s="280">
        <v>2641.3</v>
      </c>
      <c r="Y32" s="228">
        <v>2984</v>
      </c>
      <c r="Z32" s="57">
        <v>2919</v>
      </c>
      <c r="AA32" s="58">
        <v>2913</v>
      </c>
      <c r="AB32" s="232">
        <v>65</v>
      </c>
      <c r="AC32" s="234">
        <v>2.2267899965741692E-2</v>
      </c>
      <c r="AD32" s="53">
        <v>6</v>
      </c>
      <c r="AE32" s="135">
        <v>2.0597322348094747E-3</v>
      </c>
      <c r="AF32" s="228">
        <v>2818</v>
      </c>
      <c r="AG32" s="53">
        <v>2686</v>
      </c>
      <c r="AH32" s="58">
        <v>2756</v>
      </c>
      <c r="AI32" s="230">
        <v>132</v>
      </c>
      <c r="AJ32" s="235">
        <v>4.9143708116157855E-2</v>
      </c>
      <c r="AK32" s="236">
        <v>13.29245283018868</v>
      </c>
      <c r="AL32" s="59">
        <v>-70</v>
      </c>
      <c r="AM32" s="61">
        <v>-2.5399129172714079E-2</v>
      </c>
      <c r="AN32" s="62">
        <v>12.669811320754716</v>
      </c>
      <c r="AO32" s="228">
        <v>2165</v>
      </c>
      <c r="AP32" s="228">
        <v>1555</v>
      </c>
      <c r="AQ32" s="228">
        <v>225</v>
      </c>
      <c r="AR32" s="59">
        <v>1780</v>
      </c>
      <c r="AS32" s="60">
        <v>0.8221709006928406</v>
      </c>
      <c r="AT32" s="65">
        <v>0.8956110029333777</v>
      </c>
      <c r="AU32" s="228">
        <v>115</v>
      </c>
      <c r="AV32" s="60">
        <v>5.3117782909930716E-2</v>
      </c>
      <c r="AW32" s="126">
        <v>2.9346841386702049</v>
      </c>
      <c r="AX32" s="228">
        <v>210</v>
      </c>
      <c r="AY32" s="228">
        <v>20</v>
      </c>
      <c r="AZ32" s="59">
        <v>230</v>
      </c>
      <c r="BA32" s="60">
        <v>0.10623556581986143</v>
      </c>
      <c r="BB32" s="65">
        <v>2.1769583159807673</v>
      </c>
      <c r="BC32" s="228">
        <v>40</v>
      </c>
      <c r="BD32" s="332" t="s">
        <v>5</v>
      </c>
      <c r="BE32" s="325" t="s">
        <v>5</v>
      </c>
      <c r="BF32" s="32" t="s">
        <v>4</v>
      </c>
      <c r="BG32" s="128" t="s">
        <v>209</v>
      </c>
      <c r="BI32" s="76"/>
    </row>
    <row r="33" spans="1:61">
      <c r="A33" s="193"/>
      <c r="B33" s="246" t="s">
        <v>150</v>
      </c>
      <c r="C33" s="155">
        <v>5220010</v>
      </c>
      <c r="D33" s="156"/>
      <c r="E33" s="157"/>
      <c r="F33" s="158"/>
      <c r="G33" s="158"/>
      <c r="H33" s="159"/>
      <c r="I33" s="160">
        <v>355220010</v>
      </c>
      <c r="J33" s="247">
        <v>8.41</v>
      </c>
      <c r="K33" s="248">
        <v>841</v>
      </c>
      <c r="L33" s="161">
        <v>8.3800000000000008</v>
      </c>
      <c r="M33" s="211">
        <v>838.00000000000011</v>
      </c>
      <c r="N33" s="249">
        <v>15</v>
      </c>
      <c r="O33" s="246">
        <v>20</v>
      </c>
      <c r="P33" s="162">
        <v>20</v>
      </c>
      <c r="Q33" s="158">
        <v>43</v>
      </c>
      <c r="R33" s="163">
        <v>35</v>
      </c>
      <c r="S33" s="250">
        <v>-5</v>
      </c>
      <c r="T33" s="251">
        <v>-0.25</v>
      </c>
      <c r="U33" s="276">
        <v>1.8</v>
      </c>
      <c r="V33" s="164">
        <v>-15</v>
      </c>
      <c r="W33" s="169">
        <v>-0.42857142857142855</v>
      </c>
      <c r="X33" s="281">
        <v>2.4</v>
      </c>
      <c r="Y33" s="246">
        <v>6</v>
      </c>
      <c r="Z33" s="162">
        <v>11</v>
      </c>
      <c r="AA33" s="163">
        <v>14</v>
      </c>
      <c r="AB33" s="250">
        <v>-5</v>
      </c>
      <c r="AC33" s="252">
        <v>-0.45454545454545453</v>
      </c>
      <c r="AD33" s="158">
        <v>-3</v>
      </c>
      <c r="AE33" s="165">
        <v>-0.21428571428571427</v>
      </c>
      <c r="AF33" s="246">
        <v>5</v>
      </c>
      <c r="AG33" s="158">
        <v>8</v>
      </c>
      <c r="AH33" s="163">
        <v>14</v>
      </c>
      <c r="AI33" s="248">
        <v>-3</v>
      </c>
      <c r="AJ33" s="253">
        <v>-0.375</v>
      </c>
      <c r="AK33" s="254">
        <v>5.9665871121718367E-3</v>
      </c>
      <c r="AL33" s="164">
        <v>-6</v>
      </c>
      <c r="AM33" s="166">
        <v>-0.42857142857142855</v>
      </c>
      <c r="AN33" s="167">
        <v>9.546539379474939E-3</v>
      </c>
      <c r="AO33" s="246" t="s">
        <v>151</v>
      </c>
      <c r="AP33" s="246" t="s">
        <v>151</v>
      </c>
      <c r="AQ33" s="246" t="s">
        <v>151</v>
      </c>
      <c r="AR33" s="164" t="s">
        <v>151</v>
      </c>
      <c r="AS33" s="169" t="s">
        <v>31</v>
      </c>
      <c r="AT33" s="170" t="s">
        <v>31</v>
      </c>
      <c r="AU33" s="246" t="s">
        <v>151</v>
      </c>
      <c r="AV33" s="169" t="s">
        <v>31</v>
      </c>
      <c r="AW33" s="169" t="s">
        <v>31</v>
      </c>
      <c r="AX33" s="246" t="s">
        <v>151</v>
      </c>
      <c r="AY33" s="246" t="s">
        <v>151</v>
      </c>
      <c r="AZ33" s="164" t="s">
        <v>151</v>
      </c>
      <c r="BA33" s="169" t="s">
        <v>31</v>
      </c>
      <c r="BB33" s="170" t="s">
        <v>31</v>
      </c>
      <c r="BC33" s="246" t="s">
        <v>151</v>
      </c>
      <c r="BD33" s="333" t="s">
        <v>69</v>
      </c>
      <c r="BE33" s="326" t="s">
        <v>69</v>
      </c>
      <c r="BF33" s="76" t="s">
        <v>2</v>
      </c>
      <c r="BG33" s="128" t="s">
        <v>228</v>
      </c>
      <c r="BI33" s="76"/>
    </row>
    <row r="34" spans="1:61">
      <c r="A34" s="193"/>
      <c r="B34" s="246" t="s">
        <v>154</v>
      </c>
      <c r="C34" s="155">
        <v>5220013</v>
      </c>
      <c r="D34" s="156"/>
      <c r="E34" s="157"/>
      <c r="F34" s="158"/>
      <c r="G34" s="158"/>
      <c r="H34" s="159"/>
      <c r="I34" s="160">
        <v>355220013</v>
      </c>
      <c r="J34" s="247">
        <v>2.71</v>
      </c>
      <c r="K34" s="248">
        <v>271</v>
      </c>
      <c r="L34" s="161">
        <v>2.74</v>
      </c>
      <c r="M34" s="211">
        <v>274</v>
      </c>
      <c r="N34" s="249">
        <v>0</v>
      </c>
      <c r="O34" s="246">
        <v>15</v>
      </c>
      <c r="P34" s="162">
        <v>15</v>
      </c>
      <c r="Q34" s="158">
        <v>10</v>
      </c>
      <c r="R34" s="163">
        <v>10</v>
      </c>
      <c r="S34" s="250">
        <v>-15</v>
      </c>
      <c r="T34" s="251">
        <v>-1</v>
      </c>
      <c r="U34" s="276">
        <v>0</v>
      </c>
      <c r="V34" s="164">
        <v>5</v>
      </c>
      <c r="W34" s="169">
        <v>0.5</v>
      </c>
      <c r="X34" s="281">
        <v>5.5</v>
      </c>
      <c r="Y34" s="246">
        <v>0</v>
      </c>
      <c r="Z34" s="162">
        <v>7</v>
      </c>
      <c r="AA34" s="163">
        <v>7</v>
      </c>
      <c r="AB34" s="250">
        <v>-7</v>
      </c>
      <c r="AC34" s="252">
        <v>-1</v>
      </c>
      <c r="AD34" s="158">
        <v>0</v>
      </c>
      <c r="AE34" s="165">
        <v>0</v>
      </c>
      <c r="AF34" s="246">
        <v>0</v>
      </c>
      <c r="AG34" s="158">
        <v>7</v>
      </c>
      <c r="AH34" s="163">
        <v>8</v>
      </c>
      <c r="AI34" s="248">
        <v>-7</v>
      </c>
      <c r="AJ34" s="253">
        <v>-1</v>
      </c>
      <c r="AK34" s="254">
        <v>0</v>
      </c>
      <c r="AL34" s="164">
        <v>-1</v>
      </c>
      <c r="AM34" s="166">
        <v>-0.125</v>
      </c>
      <c r="AN34" s="167">
        <v>2.5547445255474453E-2</v>
      </c>
      <c r="AO34" s="246" t="s">
        <v>151</v>
      </c>
      <c r="AP34" s="246" t="s">
        <v>151</v>
      </c>
      <c r="AQ34" s="246" t="s">
        <v>151</v>
      </c>
      <c r="AR34" s="164" t="s">
        <v>151</v>
      </c>
      <c r="AS34" s="169" t="s">
        <v>31</v>
      </c>
      <c r="AT34" s="170" t="s">
        <v>31</v>
      </c>
      <c r="AU34" s="246" t="s">
        <v>151</v>
      </c>
      <c r="AV34" s="169" t="s">
        <v>31</v>
      </c>
      <c r="AW34" s="169" t="s">
        <v>31</v>
      </c>
      <c r="AX34" s="246" t="s">
        <v>151</v>
      </c>
      <c r="AY34" s="246" t="s">
        <v>151</v>
      </c>
      <c r="AZ34" s="164" t="s">
        <v>151</v>
      </c>
      <c r="BA34" s="169" t="s">
        <v>31</v>
      </c>
      <c r="BB34" s="170" t="s">
        <v>31</v>
      </c>
      <c r="BC34" s="246" t="s">
        <v>151</v>
      </c>
      <c r="BD34" s="333" t="s">
        <v>69</v>
      </c>
      <c r="BE34" s="326" t="s">
        <v>69</v>
      </c>
      <c r="BF34" s="76" t="s">
        <v>2</v>
      </c>
      <c r="BG34" s="128" t="s">
        <v>227</v>
      </c>
      <c r="BI34" s="76"/>
    </row>
    <row r="35" spans="1:61">
      <c r="A35" s="193" t="s">
        <v>225</v>
      </c>
      <c r="B35" s="246" t="s">
        <v>155</v>
      </c>
      <c r="C35" s="155">
        <v>5220014</v>
      </c>
      <c r="D35" s="156"/>
      <c r="E35" s="157"/>
      <c r="F35" s="158"/>
      <c r="G35" s="158"/>
      <c r="H35" s="159"/>
      <c r="I35" s="160">
        <v>355220014</v>
      </c>
      <c r="J35" s="247">
        <v>2.2400000000000002</v>
      </c>
      <c r="K35" s="248">
        <v>224.00000000000003</v>
      </c>
      <c r="L35" s="161">
        <v>2.2400000000000002</v>
      </c>
      <c r="M35" s="211">
        <v>224.00000000000003</v>
      </c>
      <c r="N35" s="249">
        <v>28</v>
      </c>
      <c r="O35" s="246">
        <v>34</v>
      </c>
      <c r="P35" s="162">
        <v>34</v>
      </c>
      <c r="Q35" s="158">
        <v>39</v>
      </c>
      <c r="R35" s="163">
        <v>36</v>
      </c>
      <c r="S35" s="250">
        <v>-6</v>
      </c>
      <c r="T35" s="251">
        <v>-0.17647058823529413</v>
      </c>
      <c r="U35" s="276">
        <v>12.5</v>
      </c>
      <c r="V35" s="164">
        <v>-2</v>
      </c>
      <c r="W35" s="169">
        <v>-5.5555555555555552E-2</v>
      </c>
      <c r="X35" s="281">
        <v>15.2</v>
      </c>
      <c r="Y35" s="246">
        <v>13</v>
      </c>
      <c r="Z35" s="162">
        <v>12</v>
      </c>
      <c r="AA35" s="163">
        <v>13</v>
      </c>
      <c r="AB35" s="250">
        <v>1</v>
      </c>
      <c r="AC35" s="252">
        <v>8.3333333333333329E-2</v>
      </c>
      <c r="AD35" s="158">
        <v>-1</v>
      </c>
      <c r="AE35" s="165">
        <v>-7.6923076923076927E-2</v>
      </c>
      <c r="AF35" s="246">
        <v>13</v>
      </c>
      <c r="AG35" s="158">
        <v>12</v>
      </c>
      <c r="AH35" s="163">
        <v>14</v>
      </c>
      <c r="AI35" s="248">
        <v>1</v>
      </c>
      <c r="AJ35" s="253">
        <v>8.3333333333333329E-2</v>
      </c>
      <c r="AK35" s="254">
        <v>5.8035714285714281E-2</v>
      </c>
      <c r="AL35" s="164">
        <v>-2</v>
      </c>
      <c r="AM35" s="166">
        <v>-0.14285714285714285</v>
      </c>
      <c r="AN35" s="167">
        <v>5.3571428571428562E-2</v>
      </c>
      <c r="AO35" s="246" t="s">
        <v>151</v>
      </c>
      <c r="AP35" s="246" t="s">
        <v>151</v>
      </c>
      <c r="AQ35" s="246" t="s">
        <v>151</v>
      </c>
      <c r="AR35" s="164" t="s">
        <v>151</v>
      </c>
      <c r="AS35" s="169" t="s">
        <v>31</v>
      </c>
      <c r="AT35" s="170" t="s">
        <v>31</v>
      </c>
      <c r="AU35" s="246" t="s">
        <v>151</v>
      </c>
      <c r="AV35" s="169" t="s">
        <v>31</v>
      </c>
      <c r="AW35" s="169" t="s">
        <v>31</v>
      </c>
      <c r="AX35" s="246" t="s">
        <v>151</v>
      </c>
      <c r="AY35" s="246" t="s">
        <v>151</v>
      </c>
      <c r="AZ35" s="164" t="s">
        <v>151</v>
      </c>
      <c r="BA35" s="169" t="s">
        <v>31</v>
      </c>
      <c r="BB35" s="170" t="s">
        <v>31</v>
      </c>
      <c r="BC35" s="246" t="s">
        <v>151</v>
      </c>
      <c r="BD35" s="333" t="s">
        <v>69</v>
      </c>
      <c r="BE35" s="326" t="s">
        <v>69</v>
      </c>
      <c r="BF35" s="76" t="s">
        <v>2</v>
      </c>
      <c r="BG35" s="128" t="s">
        <v>226</v>
      </c>
      <c r="BI35" s="76"/>
    </row>
    <row r="36" spans="1:61">
      <c r="A36" s="193" t="s">
        <v>35</v>
      </c>
      <c r="B36" s="246" t="s">
        <v>170</v>
      </c>
      <c r="C36" s="155">
        <v>5220405</v>
      </c>
      <c r="D36" s="156"/>
      <c r="E36" s="157"/>
      <c r="F36" s="158"/>
      <c r="G36" s="158"/>
      <c r="H36" s="159"/>
      <c r="I36" s="160">
        <v>355220405</v>
      </c>
      <c r="J36" s="247">
        <v>2.0699999999999998</v>
      </c>
      <c r="K36" s="248">
        <v>206.99999999999997</v>
      </c>
      <c r="L36" s="161">
        <v>2.09</v>
      </c>
      <c r="M36" s="211">
        <v>209</v>
      </c>
      <c r="N36" s="249">
        <v>0</v>
      </c>
      <c r="O36" s="246">
        <v>0</v>
      </c>
      <c r="P36" s="502">
        <v>0</v>
      </c>
      <c r="Q36" s="158">
        <v>5</v>
      </c>
      <c r="R36" s="163">
        <v>0</v>
      </c>
      <c r="S36" s="250">
        <v>0</v>
      </c>
      <c r="T36" s="251">
        <v>0</v>
      </c>
      <c r="U36" s="276">
        <v>0</v>
      </c>
      <c r="V36" s="164">
        <v>0</v>
      </c>
      <c r="W36" s="164">
        <v>0</v>
      </c>
      <c r="X36" s="281">
        <v>0</v>
      </c>
      <c r="Y36" s="246">
        <v>1</v>
      </c>
      <c r="Z36" s="162">
        <v>2</v>
      </c>
      <c r="AA36" s="163">
        <v>0</v>
      </c>
      <c r="AB36" s="250">
        <v>-1</v>
      </c>
      <c r="AC36" s="252">
        <v>-0.5</v>
      </c>
      <c r="AD36" s="158">
        <v>2</v>
      </c>
      <c r="AE36" s="165">
        <v>1</v>
      </c>
      <c r="AF36" s="246">
        <v>0</v>
      </c>
      <c r="AG36" s="158">
        <v>2</v>
      </c>
      <c r="AH36" s="163">
        <v>0</v>
      </c>
      <c r="AI36" s="248">
        <v>-2</v>
      </c>
      <c r="AJ36" s="253">
        <v>-1</v>
      </c>
      <c r="AK36" s="254">
        <v>0</v>
      </c>
      <c r="AL36" s="164">
        <v>2</v>
      </c>
      <c r="AM36" s="166">
        <v>1</v>
      </c>
      <c r="AN36" s="167">
        <v>9.5693779904306216E-3</v>
      </c>
      <c r="AO36" s="246" t="s">
        <v>151</v>
      </c>
      <c r="AP36" s="246" t="s">
        <v>151</v>
      </c>
      <c r="AQ36" s="246" t="s">
        <v>151</v>
      </c>
      <c r="AR36" s="164" t="s">
        <v>151</v>
      </c>
      <c r="AS36" s="169" t="s">
        <v>31</v>
      </c>
      <c r="AT36" s="170" t="s">
        <v>31</v>
      </c>
      <c r="AU36" s="246" t="s">
        <v>151</v>
      </c>
      <c r="AV36" s="169" t="s">
        <v>31</v>
      </c>
      <c r="AW36" s="169" t="s">
        <v>31</v>
      </c>
      <c r="AX36" s="246" t="s">
        <v>151</v>
      </c>
      <c r="AY36" s="246" t="s">
        <v>151</v>
      </c>
      <c r="AZ36" s="164" t="s">
        <v>151</v>
      </c>
      <c r="BA36" s="169" t="s">
        <v>31</v>
      </c>
      <c r="BB36" s="170" t="s">
        <v>31</v>
      </c>
      <c r="BC36" s="246" t="s">
        <v>151</v>
      </c>
      <c r="BD36" s="333" t="s">
        <v>69</v>
      </c>
      <c r="BE36" s="326" t="s">
        <v>69</v>
      </c>
      <c r="BF36" s="7" t="s">
        <v>2</v>
      </c>
      <c r="BG36" s="128" t="s">
        <v>229</v>
      </c>
    </row>
    <row r="37" spans="1:61">
      <c r="A37" s="193"/>
      <c r="B37" s="246" t="s">
        <v>172</v>
      </c>
      <c r="C37" s="155">
        <v>5220407</v>
      </c>
      <c r="D37" s="156"/>
      <c r="E37" s="157"/>
      <c r="F37" s="158"/>
      <c r="G37" s="158"/>
      <c r="H37" s="159"/>
      <c r="I37" s="160">
        <v>355220407</v>
      </c>
      <c r="J37" s="247">
        <v>0.95</v>
      </c>
      <c r="K37" s="248">
        <v>95</v>
      </c>
      <c r="L37" s="161">
        <v>0.95</v>
      </c>
      <c r="M37" s="211">
        <v>95</v>
      </c>
      <c r="N37" s="249">
        <v>0</v>
      </c>
      <c r="O37" s="246">
        <v>0</v>
      </c>
      <c r="P37" s="162">
        <v>0</v>
      </c>
      <c r="Q37" s="158">
        <v>5</v>
      </c>
      <c r="R37" s="163">
        <v>5</v>
      </c>
      <c r="S37" s="250">
        <v>0</v>
      </c>
      <c r="T37" s="251">
        <v>0</v>
      </c>
      <c r="U37" s="276">
        <v>0</v>
      </c>
      <c r="V37" s="164">
        <v>-5</v>
      </c>
      <c r="W37" s="169">
        <v>-1</v>
      </c>
      <c r="X37" s="281">
        <v>0</v>
      </c>
      <c r="Y37" s="246">
        <v>1</v>
      </c>
      <c r="Z37" s="162">
        <v>1</v>
      </c>
      <c r="AA37" s="163">
        <v>1</v>
      </c>
      <c r="AB37" s="250">
        <v>0</v>
      </c>
      <c r="AC37" s="252">
        <v>0</v>
      </c>
      <c r="AD37" s="158">
        <v>0</v>
      </c>
      <c r="AE37" s="165">
        <v>0</v>
      </c>
      <c r="AF37" s="246">
        <v>1</v>
      </c>
      <c r="AG37" s="158">
        <v>1</v>
      </c>
      <c r="AH37" s="163">
        <v>2</v>
      </c>
      <c r="AI37" s="248">
        <v>0</v>
      </c>
      <c r="AJ37" s="253">
        <v>0</v>
      </c>
      <c r="AK37" s="254">
        <v>1.0526315789473684E-2</v>
      </c>
      <c r="AL37" s="164">
        <v>-1</v>
      </c>
      <c r="AM37" s="166">
        <v>-0.5</v>
      </c>
      <c r="AN37" s="167">
        <v>1.0526315789473684E-2</v>
      </c>
      <c r="AO37" s="246" t="s">
        <v>151</v>
      </c>
      <c r="AP37" s="246" t="s">
        <v>151</v>
      </c>
      <c r="AQ37" s="246" t="s">
        <v>151</v>
      </c>
      <c r="AR37" s="164" t="s">
        <v>151</v>
      </c>
      <c r="AS37" s="169" t="s">
        <v>31</v>
      </c>
      <c r="AT37" s="170" t="s">
        <v>31</v>
      </c>
      <c r="AU37" s="246" t="s">
        <v>151</v>
      </c>
      <c r="AV37" s="169" t="s">
        <v>31</v>
      </c>
      <c r="AW37" s="169" t="s">
        <v>31</v>
      </c>
      <c r="AX37" s="246" t="s">
        <v>151</v>
      </c>
      <c r="AY37" s="246" t="s">
        <v>151</v>
      </c>
      <c r="AZ37" s="164" t="s">
        <v>151</v>
      </c>
      <c r="BA37" s="169" t="s">
        <v>31</v>
      </c>
      <c r="BB37" s="170" t="s">
        <v>31</v>
      </c>
      <c r="BC37" s="246" t="s">
        <v>151</v>
      </c>
      <c r="BD37" s="333" t="s">
        <v>69</v>
      </c>
      <c r="BE37" s="326" t="s">
        <v>69</v>
      </c>
      <c r="BF37" s="7" t="s">
        <v>2</v>
      </c>
      <c r="BG37" s="128" t="s">
        <v>229</v>
      </c>
    </row>
    <row r="38" spans="1:61">
      <c r="A38" s="334"/>
      <c r="B38" s="334"/>
      <c r="C38" s="68"/>
      <c r="H38" s="70"/>
      <c r="L38" s="335"/>
      <c r="M38" s="204"/>
      <c r="N38" s="204"/>
      <c r="O38" s="204"/>
      <c r="P38" s="70"/>
      <c r="V38" s="15"/>
      <c r="W38" s="113"/>
      <c r="X38" s="121"/>
      <c r="Z38" s="117"/>
      <c r="AD38" s="14"/>
      <c r="AE38" s="206"/>
      <c r="AL38" s="15"/>
      <c r="AM38" s="114"/>
      <c r="AN38" s="336"/>
      <c r="AP38" s="70"/>
      <c r="AR38" s="15"/>
      <c r="AS38" s="115"/>
      <c r="AT38" s="337"/>
      <c r="AV38" s="115"/>
      <c r="AW38" s="125"/>
      <c r="AX38" s="70"/>
      <c r="AZ38" s="15"/>
      <c r="BA38" s="14"/>
      <c r="BB38" s="125"/>
      <c r="BE38" s="76"/>
      <c r="BF38" s="76"/>
      <c r="BG38" s="334"/>
      <c r="BH38" s="76"/>
    </row>
    <row r="39" spans="1:61">
      <c r="A39" s="334"/>
      <c r="B39" s="334"/>
      <c r="C39" s="68"/>
      <c r="H39" s="70"/>
      <c r="L39" s="335"/>
      <c r="M39" s="204"/>
      <c r="N39" s="204"/>
      <c r="P39" s="70"/>
      <c r="V39" s="15"/>
      <c r="W39" s="113"/>
      <c r="X39" s="121"/>
      <c r="Z39" s="117"/>
      <c r="AE39" s="206"/>
      <c r="AL39" s="15"/>
      <c r="AM39" s="114"/>
      <c r="AN39" s="336"/>
      <c r="AP39" s="70"/>
      <c r="AR39" s="15"/>
      <c r="AS39" s="115"/>
      <c r="AT39" s="337"/>
      <c r="AV39" s="115"/>
      <c r="AW39" s="125"/>
      <c r="AX39" s="70"/>
      <c r="AZ39" s="15"/>
      <c r="BA39" s="14"/>
      <c r="BB39" s="125"/>
      <c r="BE39" s="76"/>
      <c r="BF39" s="76"/>
      <c r="BG39" s="334"/>
      <c r="BH39" s="76"/>
    </row>
    <row r="40" spans="1:61">
      <c r="A40" s="334"/>
      <c r="B40" s="334"/>
      <c r="C40" s="68"/>
      <c r="H40" s="70"/>
      <c r="L40" s="335"/>
      <c r="M40" s="204"/>
      <c r="N40" s="204"/>
      <c r="P40" s="70"/>
      <c r="V40" s="15"/>
      <c r="W40" s="113"/>
      <c r="X40" s="121"/>
      <c r="Z40" s="117"/>
      <c r="AE40" s="206"/>
      <c r="AL40" s="15"/>
      <c r="AM40" s="114"/>
      <c r="AN40" s="336"/>
      <c r="AP40" s="70"/>
      <c r="AR40" s="15"/>
      <c r="AS40" s="115"/>
      <c r="AT40" s="337"/>
      <c r="AV40" s="115"/>
      <c r="AW40" s="125"/>
      <c r="AX40" s="70"/>
      <c r="AZ40" s="15"/>
      <c r="BA40" s="14"/>
      <c r="BB40" s="125"/>
      <c r="BE40" s="76"/>
      <c r="BF40" s="76"/>
      <c r="BG40" s="334"/>
      <c r="BH40" s="76"/>
    </row>
    <row r="41" spans="1:61">
      <c r="A41" s="334"/>
      <c r="B41" s="334"/>
      <c r="C41" s="68"/>
      <c r="H41" s="70"/>
      <c r="L41" s="335"/>
      <c r="M41" s="204"/>
      <c r="N41" s="204"/>
      <c r="P41" s="70"/>
      <c r="V41" s="15"/>
      <c r="W41" s="113"/>
      <c r="X41" s="121"/>
      <c r="Z41" s="117"/>
      <c r="AE41" s="206"/>
      <c r="AL41" s="15"/>
      <c r="AM41" s="114"/>
      <c r="AN41" s="336"/>
      <c r="AP41" s="70"/>
      <c r="AR41" s="15"/>
      <c r="AS41" s="115"/>
      <c r="AT41" s="337"/>
      <c r="AV41" s="115"/>
      <c r="AW41" s="125"/>
      <c r="AX41" s="70"/>
      <c r="AZ41" s="15"/>
      <c r="BA41" s="14"/>
      <c r="BB41" s="125"/>
      <c r="BE41" s="76"/>
      <c r="BF41" s="76"/>
      <c r="BG41" s="334"/>
      <c r="BH41" s="76"/>
    </row>
    <row r="42" spans="1:61">
      <c r="A42" s="334"/>
      <c r="B42" s="334"/>
      <c r="C42" s="68"/>
      <c r="H42" s="70"/>
      <c r="L42" s="335"/>
      <c r="M42" s="204"/>
      <c r="N42" s="204"/>
      <c r="P42" s="70"/>
      <c r="V42" s="15"/>
      <c r="W42" s="113"/>
      <c r="X42" s="121"/>
      <c r="Z42" s="117"/>
      <c r="AE42" s="206"/>
      <c r="AL42" s="15"/>
      <c r="AM42" s="114"/>
      <c r="AN42" s="336"/>
      <c r="AP42" s="70"/>
      <c r="AR42" s="15"/>
      <c r="AS42" s="115"/>
      <c r="AT42" s="337"/>
      <c r="AV42" s="115"/>
      <c r="AW42" s="125"/>
      <c r="AX42" s="70"/>
      <c r="AZ42" s="15"/>
      <c r="BA42" s="14"/>
      <c r="BB42" s="125"/>
      <c r="BE42" s="76"/>
      <c r="BF42" s="76"/>
      <c r="BG42" s="334"/>
      <c r="BH42" s="76"/>
    </row>
    <row r="43" spans="1:61">
      <c r="A43" s="334"/>
      <c r="B43" s="334"/>
      <c r="C43" s="68"/>
      <c r="H43" s="70"/>
      <c r="L43" s="335"/>
      <c r="M43" s="204"/>
      <c r="N43" s="204"/>
      <c r="P43" s="70"/>
      <c r="V43" s="15"/>
      <c r="W43" s="113"/>
      <c r="X43" s="121"/>
      <c r="Z43" s="117"/>
      <c r="AE43" s="206"/>
      <c r="AL43" s="15"/>
      <c r="AM43" s="114"/>
      <c r="AN43" s="336"/>
      <c r="AP43" s="70"/>
      <c r="AR43" s="15"/>
      <c r="AS43" s="115"/>
      <c r="AT43" s="337"/>
      <c r="AV43" s="115"/>
      <c r="AW43" s="125"/>
      <c r="AX43" s="70"/>
      <c r="AZ43" s="15"/>
      <c r="BA43" s="14"/>
      <c r="BB43" s="125"/>
      <c r="BE43" s="76"/>
      <c r="BF43" s="76"/>
      <c r="BG43" s="334"/>
      <c r="BH43" s="76"/>
    </row>
    <row r="44" spans="1:61">
      <c r="A44" s="334"/>
      <c r="B44" s="334"/>
      <c r="C44" s="68"/>
      <c r="H44" s="70"/>
      <c r="L44" s="335"/>
      <c r="M44" s="204"/>
      <c r="N44" s="204"/>
      <c r="P44" s="70"/>
      <c r="V44" s="15"/>
      <c r="W44" s="113"/>
      <c r="X44" s="121"/>
      <c r="Z44" s="117"/>
      <c r="AE44" s="206"/>
      <c r="AL44" s="15"/>
      <c r="AM44" s="114"/>
      <c r="AN44" s="336"/>
      <c r="AP44" s="70"/>
      <c r="AR44" s="15"/>
      <c r="AS44" s="115"/>
      <c r="AT44" s="337"/>
      <c r="AV44" s="115"/>
      <c r="AW44" s="125"/>
      <c r="AX44" s="70"/>
      <c r="AZ44" s="15"/>
      <c r="BA44" s="14"/>
      <c r="BB44" s="125"/>
      <c r="BE44" s="76"/>
      <c r="BF44" s="76"/>
      <c r="BG44" s="334"/>
      <c r="BH44" s="76"/>
    </row>
    <row r="45" spans="1:61">
      <c r="A45" s="334"/>
      <c r="B45" s="334"/>
      <c r="C45" s="68"/>
      <c r="H45" s="70"/>
      <c r="L45" s="335"/>
      <c r="M45" s="204"/>
      <c r="N45" s="204"/>
      <c r="P45" s="70"/>
      <c r="V45" s="15"/>
      <c r="W45" s="113"/>
      <c r="X45" s="121"/>
      <c r="Z45" s="117"/>
      <c r="AE45" s="206"/>
      <c r="AL45" s="15"/>
      <c r="AM45" s="114"/>
      <c r="AN45" s="336"/>
      <c r="AP45" s="70"/>
      <c r="AR45" s="15"/>
      <c r="AS45" s="115"/>
      <c r="AT45" s="337"/>
      <c r="AV45" s="115"/>
      <c r="AW45" s="125"/>
      <c r="AX45" s="70"/>
      <c r="AZ45" s="15"/>
      <c r="BA45" s="14"/>
      <c r="BB45" s="125"/>
      <c r="BE45" s="76"/>
      <c r="BF45" s="76"/>
      <c r="BG45" s="334"/>
      <c r="BH45" s="76"/>
    </row>
    <row r="46" spans="1:61">
      <c r="A46" s="334"/>
      <c r="B46" s="334"/>
      <c r="C46" s="68"/>
      <c r="H46" s="70"/>
      <c r="L46" s="335"/>
      <c r="M46" s="204"/>
      <c r="N46" s="204"/>
      <c r="P46" s="70"/>
      <c r="V46" s="15"/>
      <c r="W46" s="113"/>
      <c r="X46" s="121"/>
      <c r="Z46" s="117"/>
      <c r="AE46" s="206"/>
      <c r="AL46" s="15"/>
      <c r="AM46" s="114"/>
      <c r="AN46" s="336"/>
      <c r="AP46" s="70"/>
      <c r="AR46" s="15"/>
      <c r="AS46" s="115"/>
      <c r="AT46" s="337"/>
      <c r="AV46" s="115"/>
      <c r="AW46" s="125"/>
      <c r="AX46" s="70"/>
      <c r="AZ46" s="15"/>
      <c r="BA46" s="14"/>
      <c r="BB46" s="125"/>
      <c r="BE46" s="76"/>
      <c r="BF46" s="76"/>
      <c r="BG46" s="334"/>
      <c r="BH46" s="76"/>
    </row>
    <row r="47" spans="1:61">
      <c r="A47" s="334"/>
      <c r="B47" s="334"/>
      <c r="C47" s="68"/>
      <c r="H47" s="70"/>
      <c r="L47" s="335"/>
      <c r="M47" s="204"/>
      <c r="N47" s="204"/>
      <c r="P47" s="70"/>
      <c r="V47" s="15"/>
      <c r="W47" s="113"/>
      <c r="X47" s="121"/>
      <c r="Z47" s="117"/>
      <c r="AE47" s="206"/>
      <c r="AM47" s="338"/>
      <c r="AN47" s="76"/>
      <c r="AP47" s="70"/>
      <c r="AS47" s="338"/>
      <c r="AT47" s="338"/>
      <c r="AV47" s="338"/>
      <c r="AW47" s="338"/>
      <c r="AX47" s="70"/>
      <c r="BB47" s="338"/>
      <c r="BE47" s="76"/>
      <c r="BF47" s="76"/>
      <c r="BG47" s="334"/>
      <c r="BH47" s="76"/>
    </row>
    <row r="48" spans="1:61">
      <c r="A48" s="334"/>
      <c r="B48" s="334"/>
      <c r="C48" s="68"/>
      <c r="H48" s="70"/>
      <c r="L48" s="335"/>
      <c r="M48" s="205"/>
      <c r="P48" s="70"/>
      <c r="X48" s="121"/>
      <c r="Z48" s="117"/>
      <c r="AE48" s="206"/>
      <c r="AM48" s="338"/>
      <c r="AN48" s="76"/>
      <c r="AP48" s="70"/>
      <c r="AS48" s="338"/>
      <c r="AT48" s="338"/>
      <c r="AV48" s="338"/>
      <c r="AW48" s="338"/>
      <c r="AX48" s="70"/>
      <c r="BB48" s="338"/>
      <c r="BE48" s="76"/>
      <c r="BF48" s="76"/>
      <c r="BG48" s="334"/>
      <c r="BH48" s="76"/>
    </row>
    <row r="49" spans="1:60">
      <c r="A49" s="334"/>
      <c r="B49" s="334"/>
      <c r="C49" s="68"/>
      <c r="H49" s="70"/>
      <c r="L49" s="335"/>
      <c r="M49" s="205"/>
      <c r="P49" s="70"/>
      <c r="X49" s="121"/>
      <c r="Z49" s="117"/>
      <c r="AE49" s="206"/>
      <c r="AM49" s="338"/>
      <c r="AN49" s="76"/>
      <c r="AP49" s="70"/>
      <c r="AS49" s="338"/>
      <c r="AT49" s="338"/>
      <c r="AV49" s="338"/>
      <c r="AW49" s="338"/>
      <c r="AX49" s="70"/>
      <c r="BB49" s="338"/>
      <c r="BE49" s="76"/>
      <c r="BF49" s="76"/>
      <c r="BG49" s="334"/>
      <c r="BH49" s="76"/>
    </row>
    <row r="50" spans="1:60">
      <c r="A50" s="334"/>
      <c r="B50" s="334"/>
      <c r="C50" s="68"/>
      <c r="H50" s="70"/>
      <c r="L50" s="335"/>
      <c r="M50" s="205"/>
      <c r="P50" s="70"/>
      <c r="X50" s="121"/>
      <c r="Z50" s="117"/>
      <c r="AE50" s="206"/>
      <c r="AM50" s="338"/>
      <c r="AN50" s="76"/>
      <c r="AP50" s="70"/>
      <c r="AS50" s="338"/>
      <c r="AT50" s="338"/>
      <c r="AV50" s="338"/>
      <c r="AW50" s="338"/>
      <c r="AX50" s="70"/>
      <c r="BB50" s="338"/>
      <c r="BE50" s="76"/>
      <c r="BF50" s="76"/>
      <c r="BG50" s="334"/>
      <c r="BH50" s="76"/>
    </row>
    <row r="51" spans="1:60">
      <c r="A51" s="334"/>
      <c r="B51" s="334"/>
      <c r="C51" s="68"/>
      <c r="H51" s="70"/>
      <c r="L51" s="335"/>
      <c r="M51" s="205"/>
      <c r="P51" s="70"/>
      <c r="X51" s="121"/>
      <c r="Z51" s="117"/>
      <c r="AE51" s="206"/>
      <c r="AM51" s="338"/>
      <c r="AN51" s="76"/>
      <c r="AP51" s="70"/>
      <c r="AS51" s="338"/>
      <c r="AT51" s="338"/>
      <c r="AV51" s="338"/>
      <c r="AW51" s="338"/>
      <c r="AX51" s="70"/>
      <c r="BB51" s="338"/>
      <c r="BE51" s="76"/>
      <c r="BF51" s="76"/>
      <c r="BG51" s="334"/>
      <c r="BH51" s="76"/>
    </row>
    <row r="52" spans="1:60">
      <c r="A52" s="334"/>
      <c r="B52" s="334"/>
      <c r="C52" s="68"/>
      <c r="H52" s="70"/>
      <c r="L52" s="335"/>
      <c r="M52" s="205"/>
      <c r="P52" s="70"/>
      <c r="X52" s="121"/>
      <c r="Z52" s="117"/>
      <c r="AE52" s="206"/>
      <c r="AM52" s="338"/>
      <c r="AN52" s="76"/>
      <c r="AP52" s="70"/>
      <c r="AS52" s="338"/>
      <c r="AT52" s="338"/>
      <c r="AV52" s="338"/>
      <c r="AW52" s="338"/>
      <c r="AX52" s="70"/>
      <c r="BB52" s="338"/>
      <c r="BE52" s="76"/>
      <c r="BF52" s="76"/>
      <c r="BG52" s="334"/>
      <c r="BH52" s="76"/>
    </row>
    <row r="53" spans="1:60">
      <c r="A53" s="334"/>
      <c r="B53" s="334"/>
      <c r="C53" s="68"/>
      <c r="H53" s="70"/>
      <c r="L53" s="335"/>
      <c r="M53" s="205"/>
      <c r="P53" s="70"/>
      <c r="X53" s="121"/>
      <c r="Z53" s="117"/>
      <c r="AE53" s="206"/>
      <c r="AM53" s="338"/>
      <c r="AN53" s="76"/>
      <c r="AP53" s="70"/>
      <c r="AS53" s="338"/>
      <c r="AT53" s="338"/>
      <c r="AV53" s="338"/>
      <c r="AW53" s="338"/>
      <c r="AX53" s="70"/>
      <c r="BB53" s="338"/>
      <c r="BE53" s="76"/>
      <c r="BF53" s="76"/>
      <c r="BG53" s="334"/>
      <c r="BH53" s="76"/>
    </row>
    <row r="54" spans="1:60">
      <c r="A54" s="334"/>
      <c r="B54" s="334"/>
      <c r="C54" s="68"/>
      <c r="H54" s="70"/>
      <c r="L54" s="335"/>
      <c r="M54" s="205"/>
      <c r="N54" s="204"/>
      <c r="P54" s="70"/>
      <c r="X54" s="121"/>
      <c r="Z54" s="117"/>
      <c r="AE54" s="206"/>
      <c r="AM54" s="338"/>
      <c r="AN54" s="76"/>
      <c r="AP54" s="70"/>
      <c r="AS54" s="338"/>
      <c r="AT54" s="338"/>
      <c r="AV54" s="338"/>
      <c r="AW54" s="338"/>
      <c r="AX54" s="70"/>
      <c r="BB54" s="338"/>
      <c r="BE54" s="76"/>
      <c r="BF54" s="76"/>
      <c r="BG54" s="334"/>
      <c r="BH54" s="76"/>
    </row>
    <row r="55" spans="1:60">
      <c r="A55" s="334"/>
      <c r="B55" s="334"/>
      <c r="C55" s="68"/>
      <c r="H55" s="70"/>
      <c r="L55" s="335"/>
      <c r="M55" s="205"/>
      <c r="P55" s="70"/>
      <c r="X55" s="121"/>
      <c r="Z55" s="117"/>
      <c r="AE55" s="206"/>
      <c r="AM55" s="338"/>
      <c r="AN55" s="76"/>
      <c r="AP55" s="70"/>
      <c r="AS55" s="338"/>
      <c r="AT55" s="338"/>
      <c r="AV55" s="338"/>
      <c r="AW55" s="338"/>
      <c r="AX55" s="70"/>
      <c r="BB55" s="338"/>
      <c r="BE55" s="76"/>
      <c r="BF55" s="76"/>
      <c r="BG55" s="334"/>
      <c r="BH55" s="76"/>
    </row>
    <row r="56" spans="1:60">
      <c r="A56" s="334"/>
      <c r="B56" s="334"/>
      <c r="C56" s="68"/>
      <c r="H56" s="70"/>
      <c r="L56" s="335"/>
      <c r="M56" s="205"/>
      <c r="P56" s="70"/>
      <c r="X56" s="121"/>
      <c r="Z56" s="117"/>
      <c r="AE56" s="206"/>
      <c r="AM56" s="338"/>
      <c r="AN56" s="76"/>
      <c r="AP56" s="70"/>
      <c r="AS56" s="338"/>
      <c r="AT56" s="338"/>
      <c r="AV56" s="338"/>
      <c r="AW56" s="338"/>
      <c r="AX56" s="70"/>
      <c r="BB56" s="338"/>
      <c r="BE56" s="76"/>
      <c r="BF56" s="76"/>
      <c r="BG56" s="334"/>
      <c r="BH56" s="76"/>
    </row>
    <row r="57" spans="1:60">
      <c r="A57" s="334"/>
      <c r="B57" s="334"/>
      <c r="C57" s="68"/>
      <c r="H57" s="70"/>
      <c r="L57" s="335"/>
      <c r="M57" s="205"/>
      <c r="P57" s="70"/>
      <c r="X57" s="121"/>
      <c r="Z57" s="117"/>
      <c r="AE57" s="206"/>
      <c r="AM57" s="338"/>
      <c r="AN57" s="76"/>
      <c r="AP57" s="70"/>
      <c r="AS57" s="338"/>
      <c r="AT57" s="338"/>
      <c r="AV57" s="338"/>
      <c r="AW57" s="338"/>
      <c r="AX57" s="70"/>
      <c r="BB57" s="338"/>
      <c r="BE57" s="76"/>
      <c r="BF57" s="76"/>
      <c r="BG57" s="334"/>
      <c r="BH57" s="76"/>
    </row>
    <row r="58" spans="1:60">
      <c r="A58" s="334"/>
      <c r="B58" s="334"/>
      <c r="C58" s="68"/>
      <c r="H58" s="70"/>
      <c r="L58" s="335"/>
      <c r="M58" s="205"/>
      <c r="P58" s="70"/>
      <c r="X58" s="121"/>
      <c r="Z58" s="117"/>
      <c r="AE58" s="206"/>
      <c r="AM58" s="338"/>
      <c r="AN58" s="76"/>
      <c r="AP58" s="70"/>
      <c r="AS58" s="338"/>
      <c r="AT58" s="338"/>
      <c r="AV58" s="338"/>
      <c r="AW58" s="338"/>
      <c r="AX58" s="70"/>
      <c r="BB58" s="338"/>
      <c r="BE58" s="76"/>
      <c r="BF58" s="76"/>
      <c r="BG58" s="334"/>
      <c r="BH58" s="76"/>
    </row>
    <row r="59" spans="1:60">
      <c r="A59" s="334"/>
      <c r="B59" s="334"/>
      <c r="C59" s="68"/>
      <c r="H59" s="70"/>
      <c r="L59" s="335"/>
      <c r="M59" s="205"/>
      <c r="P59" s="70"/>
      <c r="X59" s="121"/>
      <c r="Z59" s="117"/>
      <c r="AE59" s="206"/>
      <c r="AM59" s="338"/>
      <c r="AN59" s="76"/>
      <c r="AP59" s="70"/>
      <c r="AS59" s="338"/>
      <c r="AT59" s="338"/>
      <c r="AV59" s="338"/>
      <c r="AW59" s="338"/>
      <c r="AX59" s="70"/>
      <c r="BB59" s="338"/>
      <c r="BE59" s="76"/>
      <c r="BF59" s="76"/>
      <c r="BG59" s="334"/>
      <c r="BH59" s="76"/>
    </row>
    <row r="60" spans="1:60">
      <c r="A60" s="334"/>
      <c r="B60" s="334"/>
      <c r="C60" s="68"/>
      <c r="H60" s="70"/>
      <c r="L60" s="335"/>
      <c r="M60" s="205"/>
      <c r="P60" s="70"/>
      <c r="X60" s="121"/>
      <c r="Z60" s="117"/>
      <c r="AE60" s="206"/>
      <c r="AM60" s="338"/>
      <c r="AN60" s="76"/>
      <c r="AP60" s="70"/>
      <c r="AS60" s="338"/>
      <c r="AT60" s="338"/>
      <c r="AV60" s="338"/>
      <c r="AW60" s="338"/>
      <c r="AX60" s="70"/>
      <c r="BB60" s="338"/>
      <c r="BE60" s="76"/>
      <c r="BF60" s="76"/>
      <c r="BG60" s="334"/>
      <c r="BH60" s="76"/>
    </row>
    <row r="61" spans="1:60">
      <c r="A61" s="334"/>
      <c r="B61" s="334"/>
      <c r="C61" s="68"/>
      <c r="H61" s="70"/>
      <c r="L61" s="335"/>
      <c r="M61" s="205"/>
      <c r="P61" s="70"/>
      <c r="X61" s="121"/>
      <c r="Z61" s="117"/>
      <c r="AE61" s="206"/>
      <c r="AM61" s="338"/>
      <c r="AN61" s="76"/>
      <c r="AP61" s="70"/>
      <c r="AS61" s="338"/>
      <c r="AT61" s="338"/>
      <c r="AV61" s="338"/>
      <c r="AW61" s="338"/>
      <c r="AX61" s="70"/>
      <c r="BB61" s="338"/>
      <c r="BE61" s="76"/>
      <c r="BF61" s="76"/>
      <c r="BG61" s="334"/>
      <c r="BH61" s="76"/>
    </row>
    <row r="62" spans="1:60">
      <c r="A62" s="334"/>
      <c r="B62" s="334"/>
      <c r="C62" s="68"/>
      <c r="H62" s="70"/>
      <c r="L62" s="335"/>
      <c r="M62" s="205"/>
      <c r="P62" s="70"/>
      <c r="X62" s="121"/>
      <c r="Z62" s="117"/>
      <c r="AE62" s="206"/>
      <c r="AM62" s="338"/>
      <c r="AN62" s="76"/>
      <c r="AP62" s="70"/>
      <c r="AS62" s="338"/>
      <c r="AT62" s="338"/>
      <c r="AV62" s="338"/>
      <c r="AW62" s="338"/>
      <c r="AX62" s="70"/>
      <c r="BB62" s="338"/>
      <c r="BE62" s="76"/>
      <c r="BF62" s="76"/>
      <c r="BG62" s="334"/>
      <c r="BH62" s="76"/>
    </row>
    <row r="63" spans="1:60">
      <c r="A63" s="334"/>
      <c r="B63" s="334"/>
      <c r="C63" s="68"/>
      <c r="H63" s="70"/>
      <c r="L63" s="335"/>
      <c r="M63" s="205"/>
      <c r="P63" s="70"/>
      <c r="X63" s="121"/>
      <c r="Z63" s="117"/>
      <c r="AE63" s="206"/>
      <c r="AM63" s="338"/>
      <c r="AN63" s="76"/>
      <c r="AP63" s="70"/>
      <c r="AS63" s="338"/>
      <c r="AT63" s="338"/>
      <c r="AV63" s="338"/>
      <c r="AW63" s="338"/>
      <c r="AX63" s="70"/>
      <c r="BB63" s="338"/>
      <c r="BE63" s="76"/>
      <c r="BF63" s="76"/>
      <c r="BG63" s="334"/>
      <c r="BH63" s="76"/>
    </row>
    <row r="64" spans="1:60">
      <c r="A64" s="334"/>
      <c r="B64" s="334"/>
      <c r="C64" s="68"/>
      <c r="H64" s="70"/>
      <c r="L64" s="335"/>
      <c r="M64" s="205"/>
      <c r="P64" s="70"/>
      <c r="X64" s="121"/>
      <c r="Z64" s="117"/>
      <c r="AE64" s="206"/>
      <c r="AM64" s="338"/>
      <c r="AN64" s="76"/>
      <c r="AP64" s="70"/>
      <c r="AS64" s="338"/>
      <c r="AT64" s="338"/>
      <c r="AV64" s="338"/>
      <c r="AW64" s="338"/>
      <c r="AX64" s="70"/>
      <c r="BB64" s="338"/>
      <c r="BE64" s="76"/>
      <c r="BF64" s="76"/>
      <c r="BG64" s="334"/>
      <c r="BH64" s="76"/>
    </row>
    <row r="65" spans="1:60">
      <c r="A65" s="334"/>
      <c r="B65" s="334"/>
      <c r="C65" s="68"/>
      <c r="H65" s="70"/>
      <c r="L65" s="335"/>
      <c r="M65" s="205"/>
      <c r="P65" s="70"/>
      <c r="X65" s="121"/>
      <c r="Z65" s="117"/>
      <c r="AE65" s="206"/>
      <c r="AM65" s="338"/>
      <c r="AN65" s="76"/>
      <c r="AP65" s="70"/>
      <c r="AS65" s="338"/>
      <c r="AT65" s="338"/>
      <c r="AV65" s="338"/>
      <c r="AW65" s="338"/>
      <c r="AX65" s="70"/>
      <c r="BB65" s="338"/>
      <c r="BE65" s="76"/>
      <c r="BF65" s="76"/>
      <c r="BG65" s="334"/>
      <c r="BH65" s="76"/>
    </row>
    <row r="66" spans="1:60">
      <c r="A66" s="334"/>
      <c r="B66" s="334"/>
      <c r="C66" s="68"/>
      <c r="H66" s="70"/>
      <c r="L66" s="335"/>
      <c r="M66" s="205"/>
      <c r="P66" s="70"/>
      <c r="X66" s="121"/>
      <c r="Z66" s="117"/>
      <c r="AE66" s="206"/>
      <c r="AM66" s="338"/>
      <c r="AN66" s="76"/>
      <c r="AP66" s="70"/>
      <c r="AS66" s="338"/>
      <c r="AT66" s="338"/>
      <c r="AV66" s="338"/>
      <c r="AW66" s="338"/>
      <c r="AX66" s="70"/>
      <c r="BB66" s="338"/>
      <c r="BE66" s="76"/>
      <c r="BF66" s="76"/>
      <c r="BG66" s="334"/>
      <c r="BH66" s="76"/>
    </row>
    <row r="67" spans="1:60">
      <c r="A67" s="334"/>
      <c r="B67" s="334"/>
      <c r="C67" s="68"/>
      <c r="H67" s="70"/>
      <c r="L67" s="335"/>
      <c r="M67" s="205"/>
      <c r="P67" s="70"/>
      <c r="X67" s="121"/>
      <c r="Z67" s="117"/>
      <c r="AE67" s="206"/>
      <c r="AM67" s="338"/>
      <c r="AN67" s="76"/>
      <c r="AP67" s="70"/>
      <c r="AS67" s="338"/>
      <c r="AT67" s="338"/>
      <c r="AV67" s="338"/>
      <c r="AW67" s="338"/>
      <c r="AX67" s="70"/>
      <c r="BB67" s="338"/>
      <c r="BE67" s="76"/>
      <c r="BF67" s="76"/>
      <c r="BG67" s="334"/>
      <c r="BH67" s="76"/>
    </row>
    <row r="68" spans="1:60">
      <c r="A68" s="334"/>
      <c r="B68" s="334"/>
      <c r="C68" s="68"/>
      <c r="H68" s="70"/>
      <c r="L68" s="335"/>
      <c r="M68" s="205"/>
      <c r="P68" s="70"/>
      <c r="X68" s="121"/>
      <c r="Z68" s="117"/>
      <c r="AE68" s="206"/>
      <c r="AM68" s="338"/>
      <c r="AN68" s="76"/>
      <c r="AP68" s="70"/>
      <c r="AS68" s="338"/>
      <c r="AT68" s="338"/>
      <c r="AV68" s="338"/>
      <c r="AW68" s="338"/>
      <c r="AX68" s="70"/>
      <c r="BB68" s="338"/>
      <c r="BE68" s="76"/>
      <c r="BF68" s="76"/>
      <c r="BG68" s="334"/>
      <c r="BH68" s="76"/>
    </row>
    <row r="69" spans="1:60">
      <c r="A69" s="334"/>
      <c r="B69" s="334"/>
      <c r="C69" s="68"/>
      <c r="H69" s="70"/>
      <c r="L69" s="335"/>
      <c r="M69" s="205"/>
      <c r="P69" s="70"/>
      <c r="X69" s="121"/>
      <c r="Z69" s="117"/>
      <c r="AE69" s="206"/>
      <c r="AM69" s="338"/>
      <c r="AN69" s="76"/>
      <c r="AP69" s="70"/>
      <c r="AS69" s="338"/>
      <c r="AT69" s="338"/>
      <c r="AV69" s="338"/>
      <c r="AW69" s="338"/>
      <c r="AX69" s="70"/>
      <c r="BB69" s="338"/>
      <c r="BE69" s="76"/>
      <c r="BF69" s="76"/>
      <c r="BG69" s="334"/>
      <c r="BH69" s="76"/>
    </row>
    <row r="70" spans="1:60">
      <c r="A70" s="334"/>
      <c r="B70" s="334"/>
      <c r="C70" s="68"/>
      <c r="H70" s="70"/>
      <c r="L70" s="335"/>
      <c r="M70" s="205"/>
      <c r="P70" s="70"/>
      <c r="X70" s="121"/>
      <c r="Z70" s="117"/>
      <c r="AE70" s="206"/>
      <c r="AM70" s="338"/>
      <c r="AN70" s="76"/>
      <c r="AP70" s="70"/>
      <c r="AS70" s="338"/>
      <c r="AT70" s="338"/>
      <c r="AV70" s="338"/>
      <c r="AW70" s="338"/>
      <c r="AX70" s="70"/>
      <c r="BB70" s="338"/>
      <c r="BE70" s="76"/>
      <c r="BF70" s="76"/>
      <c r="BG70" s="334"/>
      <c r="BH70" s="76"/>
    </row>
    <row r="71" spans="1:60">
      <c r="A71" s="334"/>
      <c r="B71" s="334"/>
      <c r="C71" s="68"/>
      <c r="H71" s="70"/>
      <c r="L71" s="335"/>
      <c r="M71" s="205"/>
      <c r="P71" s="70"/>
      <c r="X71" s="121"/>
      <c r="Z71" s="117"/>
      <c r="AE71" s="206"/>
      <c r="AM71" s="338"/>
      <c r="AN71" s="76"/>
      <c r="AP71" s="70"/>
      <c r="AS71" s="338"/>
      <c r="AT71" s="338"/>
      <c r="AV71" s="338"/>
      <c r="AW71" s="338"/>
      <c r="AX71" s="70"/>
      <c r="BB71" s="338"/>
      <c r="BE71" s="76"/>
      <c r="BF71" s="76"/>
      <c r="BG71" s="334"/>
      <c r="BH71" s="76"/>
    </row>
    <row r="72" spans="1:60">
      <c r="A72" s="334"/>
      <c r="B72" s="334"/>
      <c r="C72" s="68"/>
      <c r="H72" s="70"/>
      <c r="L72" s="335"/>
      <c r="M72" s="205"/>
      <c r="P72" s="70"/>
      <c r="X72" s="121"/>
      <c r="Z72" s="117"/>
      <c r="AE72" s="206"/>
      <c r="AM72" s="338"/>
      <c r="AN72" s="76"/>
      <c r="AP72" s="70"/>
      <c r="AS72" s="338"/>
      <c r="AT72" s="338"/>
      <c r="AV72" s="338"/>
      <c r="AW72" s="338"/>
      <c r="AX72" s="70"/>
      <c r="BB72" s="338"/>
      <c r="BE72" s="76"/>
      <c r="BF72" s="76"/>
      <c r="BG72" s="334"/>
      <c r="BH72" s="76"/>
    </row>
    <row r="73" spans="1:60">
      <c r="A73" s="334"/>
      <c r="B73" s="334"/>
      <c r="C73" s="68"/>
      <c r="H73" s="70"/>
      <c r="L73" s="335"/>
      <c r="M73" s="205"/>
      <c r="P73" s="70"/>
      <c r="X73" s="121"/>
      <c r="Z73" s="117"/>
      <c r="AE73" s="206"/>
      <c r="AM73" s="338"/>
      <c r="AN73" s="76"/>
      <c r="AP73" s="70"/>
      <c r="AS73" s="338"/>
      <c r="AT73" s="338"/>
      <c r="AV73" s="338"/>
      <c r="AW73" s="338"/>
      <c r="AX73" s="70"/>
      <c r="BB73" s="338"/>
      <c r="BE73" s="76"/>
      <c r="BF73" s="76"/>
      <c r="BG73" s="334"/>
      <c r="BH73" s="76"/>
    </row>
    <row r="74" spans="1:60">
      <c r="A74" s="334"/>
      <c r="B74" s="334"/>
      <c r="C74" s="68"/>
      <c r="H74" s="70"/>
      <c r="L74" s="335"/>
      <c r="M74" s="205"/>
      <c r="P74" s="70"/>
      <c r="X74" s="121"/>
      <c r="Z74" s="117"/>
      <c r="AE74" s="206"/>
      <c r="AM74" s="338"/>
      <c r="AN74" s="76"/>
      <c r="AP74" s="70"/>
      <c r="AS74" s="338"/>
      <c r="AT74" s="338"/>
      <c r="AV74" s="338"/>
      <c r="AW74" s="338"/>
      <c r="AX74" s="70"/>
      <c r="BB74" s="338"/>
      <c r="BE74" s="76"/>
      <c r="BF74" s="76"/>
      <c r="BG74" s="334"/>
      <c r="BH74" s="76"/>
    </row>
    <row r="75" spans="1:60">
      <c r="A75" s="334"/>
      <c r="B75" s="334"/>
      <c r="C75" s="68"/>
      <c r="H75" s="70"/>
      <c r="L75" s="335"/>
      <c r="M75" s="205"/>
      <c r="P75" s="70"/>
      <c r="X75" s="121"/>
      <c r="Z75" s="117"/>
      <c r="AE75" s="206"/>
      <c r="AM75" s="338"/>
      <c r="AN75" s="76"/>
      <c r="AP75" s="70"/>
      <c r="AS75" s="338"/>
      <c r="AT75" s="338"/>
      <c r="AV75" s="338"/>
      <c r="AW75" s="338"/>
      <c r="AX75" s="70"/>
      <c r="BB75" s="338"/>
      <c r="BE75" s="76"/>
      <c r="BF75" s="76"/>
      <c r="BG75" s="334"/>
      <c r="BH75" s="76"/>
    </row>
    <row r="76" spans="1:60">
      <c r="A76" s="334"/>
      <c r="B76" s="334"/>
      <c r="C76" s="68"/>
      <c r="H76" s="70"/>
      <c r="L76" s="335"/>
      <c r="M76" s="205"/>
      <c r="P76" s="70"/>
      <c r="X76" s="121"/>
      <c r="Z76" s="117"/>
      <c r="AE76" s="206"/>
      <c r="AM76" s="338"/>
      <c r="AN76" s="76"/>
      <c r="AP76" s="70"/>
      <c r="AS76" s="338"/>
      <c r="AT76" s="338"/>
      <c r="AV76" s="338"/>
      <c r="AW76" s="338"/>
      <c r="AX76" s="70"/>
      <c r="BB76" s="338"/>
      <c r="BE76" s="76"/>
      <c r="BF76" s="76"/>
      <c r="BG76" s="334"/>
      <c r="BH76" s="76"/>
    </row>
    <row r="77" spans="1:60">
      <c r="A77" s="334"/>
      <c r="B77" s="334"/>
      <c r="C77" s="68"/>
      <c r="H77" s="70"/>
      <c r="L77" s="335"/>
      <c r="M77" s="205"/>
      <c r="P77" s="70"/>
      <c r="X77" s="121"/>
      <c r="Z77" s="117"/>
      <c r="AE77" s="206"/>
      <c r="AM77" s="338"/>
      <c r="AN77" s="76"/>
      <c r="AP77" s="70"/>
      <c r="AS77" s="338"/>
      <c r="AT77" s="338"/>
      <c r="AV77" s="338"/>
      <c r="AW77" s="338"/>
      <c r="AX77" s="70"/>
      <c r="BB77" s="338"/>
      <c r="BE77" s="76"/>
      <c r="BF77" s="76"/>
      <c r="BG77" s="334"/>
      <c r="BH77" s="76"/>
    </row>
    <row r="78" spans="1:60">
      <c r="A78" s="334"/>
      <c r="B78" s="334"/>
      <c r="C78" s="68"/>
      <c r="H78" s="70"/>
      <c r="L78" s="335"/>
      <c r="M78" s="205"/>
      <c r="P78" s="70"/>
      <c r="X78" s="121"/>
      <c r="Z78" s="117"/>
      <c r="AE78" s="206"/>
      <c r="AM78" s="338"/>
      <c r="AN78" s="76"/>
      <c r="AP78" s="70"/>
      <c r="AS78" s="338"/>
      <c r="AT78" s="338"/>
      <c r="AV78" s="338"/>
      <c r="AW78" s="338"/>
      <c r="AX78" s="70"/>
      <c r="BB78" s="338"/>
      <c r="BE78" s="76"/>
      <c r="BF78" s="76"/>
      <c r="BG78" s="334"/>
      <c r="BH78" s="76"/>
    </row>
    <row r="79" spans="1:60">
      <c r="A79" s="334"/>
      <c r="B79" s="334"/>
      <c r="C79" s="68"/>
      <c r="H79" s="70"/>
      <c r="L79" s="335"/>
      <c r="M79" s="205"/>
      <c r="P79" s="70"/>
      <c r="X79" s="121"/>
      <c r="Z79" s="117"/>
      <c r="AE79" s="206"/>
      <c r="AM79" s="338"/>
      <c r="AN79" s="76"/>
      <c r="AP79" s="70"/>
      <c r="AS79" s="338"/>
      <c r="AT79" s="338"/>
      <c r="AV79" s="338"/>
      <c r="AW79" s="338"/>
      <c r="AX79" s="70"/>
      <c r="BB79" s="338"/>
      <c r="BE79" s="76"/>
      <c r="BF79" s="76"/>
      <c r="BG79" s="334"/>
      <c r="BH79" s="76"/>
    </row>
    <row r="80" spans="1:60">
      <c r="A80" s="334"/>
      <c r="B80" s="334"/>
      <c r="C80" s="68"/>
      <c r="H80" s="70"/>
      <c r="L80" s="335"/>
      <c r="M80" s="205"/>
      <c r="P80" s="70"/>
      <c r="X80" s="121"/>
      <c r="Z80" s="117"/>
      <c r="AE80" s="206"/>
      <c r="AM80" s="338"/>
      <c r="AN80" s="76"/>
      <c r="AP80" s="70"/>
      <c r="AS80" s="338"/>
      <c r="AT80" s="338"/>
      <c r="AV80" s="338"/>
      <c r="AW80" s="338"/>
      <c r="AX80" s="70"/>
      <c r="BB80" s="338"/>
      <c r="BE80" s="76"/>
      <c r="BF80" s="76"/>
      <c r="BG80" s="334"/>
      <c r="BH80" s="76"/>
    </row>
    <row r="81" spans="1:60">
      <c r="A81" s="334"/>
      <c r="B81" s="334"/>
      <c r="C81" s="68"/>
      <c r="H81" s="70"/>
      <c r="L81" s="335"/>
      <c r="M81" s="205"/>
      <c r="P81" s="70"/>
      <c r="X81" s="121"/>
      <c r="Z81" s="117"/>
      <c r="AE81" s="206"/>
      <c r="AM81" s="338"/>
      <c r="AN81" s="76"/>
      <c r="AP81" s="70"/>
      <c r="AS81" s="338"/>
      <c r="AT81" s="338"/>
      <c r="AV81" s="338"/>
      <c r="AW81" s="338"/>
      <c r="AX81" s="70"/>
      <c r="BB81" s="338"/>
      <c r="BE81" s="76"/>
      <c r="BF81" s="76"/>
      <c r="BG81" s="334"/>
      <c r="BH81" s="76"/>
    </row>
    <row r="82" spans="1:60">
      <c r="A82" s="334"/>
      <c r="B82" s="334"/>
      <c r="C82" s="68"/>
      <c r="H82" s="70"/>
      <c r="L82" s="335"/>
      <c r="M82" s="205"/>
      <c r="P82" s="70"/>
      <c r="X82" s="121"/>
      <c r="Z82" s="117"/>
      <c r="AE82" s="206"/>
      <c r="AM82" s="338"/>
      <c r="AN82" s="76"/>
      <c r="AP82" s="70"/>
      <c r="AS82" s="338"/>
      <c r="AT82" s="338"/>
      <c r="AV82" s="338"/>
      <c r="AW82" s="338"/>
      <c r="AX82" s="70"/>
      <c r="BB82" s="338"/>
      <c r="BE82" s="76"/>
      <c r="BF82" s="76"/>
      <c r="BG82" s="334"/>
      <c r="BH82" s="76"/>
    </row>
    <row r="83" spans="1:60">
      <c r="A83" s="334"/>
      <c r="B83" s="334"/>
      <c r="C83" s="68"/>
      <c r="H83" s="70"/>
      <c r="L83" s="335"/>
      <c r="M83" s="205"/>
      <c r="P83" s="70"/>
      <c r="X83" s="121"/>
      <c r="Z83" s="117"/>
      <c r="AE83" s="206"/>
      <c r="AM83" s="338"/>
      <c r="AN83" s="76"/>
      <c r="AP83" s="70"/>
      <c r="AS83" s="338"/>
      <c r="AT83" s="338"/>
      <c r="AV83" s="338"/>
      <c r="AW83" s="338"/>
      <c r="AX83" s="70"/>
      <c r="BB83" s="338"/>
      <c r="BE83" s="76"/>
      <c r="BF83" s="76"/>
      <c r="BG83" s="334"/>
      <c r="BH83" s="76"/>
    </row>
    <row r="84" spans="1:60">
      <c r="A84" s="334"/>
      <c r="B84" s="334"/>
      <c r="C84" s="68"/>
      <c r="H84" s="70"/>
      <c r="L84" s="335"/>
      <c r="M84" s="205"/>
      <c r="P84" s="70"/>
      <c r="X84" s="121"/>
      <c r="Z84" s="117"/>
      <c r="AE84" s="206"/>
      <c r="AM84" s="338"/>
      <c r="AN84" s="76"/>
      <c r="AP84" s="70"/>
      <c r="AS84" s="338"/>
      <c r="AT84" s="338"/>
      <c r="AV84" s="338"/>
      <c r="AW84" s="338"/>
      <c r="AX84" s="70"/>
      <c r="BB84" s="338"/>
      <c r="BE84" s="76"/>
      <c r="BF84" s="76"/>
      <c r="BG84" s="334"/>
      <c r="BH84" s="76"/>
    </row>
    <row r="85" spans="1:60">
      <c r="A85" s="334"/>
      <c r="B85" s="334"/>
      <c r="C85" s="68"/>
      <c r="H85" s="70"/>
      <c r="L85" s="335"/>
      <c r="M85" s="205"/>
      <c r="P85" s="70"/>
      <c r="X85" s="121"/>
      <c r="Z85" s="117"/>
      <c r="AE85" s="206"/>
      <c r="AN85" s="76"/>
      <c r="AP85" s="70"/>
      <c r="AT85" s="76"/>
      <c r="AX85" s="70"/>
      <c r="BB85" s="76"/>
      <c r="BE85" s="76"/>
      <c r="BF85" s="76"/>
      <c r="BG85" s="334"/>
      <c r="BH85" s="76"/>
    </row>
    <row r="86" spans="1:60">
      <c r="A86" s="334"/>
      <c r="B86" s="334"/>
      <c r="C86" s="68"/>
      <c r="H86" s="70"/>
      <c r="L86" s="335"/>
      <c r="M86" s="205"/>
      <c r="P86" s="70"/>
      <c r="X86" s="121"/>
      <c r="Z86" s="117"/>
      <c r="AE86" s="206"/>
      <c r="AN86" s="76"/>
      <c r="AP86" s="70"/>
      <c r="AT86" s="76"/>
      <c r="AX86" s="70"/>
      <c r="BB86" s="76"/>
      <c r="BE86" s="76"/>
      <c r="BF86" s="76"/>
      <c r="BG86" s="334"/>
      <c r="BH86" s="76"/>
    </row>
  </sheetData>
  <autoFilter ref="A1:BI84" xr:uid="{00000000-0001-0000-0200-000000000000}">
    <sortState xmlns:xlrd2="http://schemas.microsoft.com/office/spreadsheetml/2017/richdata2" ref="A2:BI84">
      <sortCondition ref="BD1:BD84"/>
    </sortState>
  </autoFilter>
  <sortState xmlns:xlrd2="http://schemas.microsoft.com/office/spreadsheetml/2017/richdata2" ref="A2:BI84">
    <sortCondition ref="B2:B84"/>
  </sortState>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workbookViewId="0">
      <selection activeCell="A2" sqref="A2"/>
    </sheetView>
  </sheetViews>
  <sheetFormatPr defaultRowHeight="15"/>
  <cols>
    <col min="1" max="1" width="37.5703125"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thickBot="1">
      <c r="A1" s="218" t="s">
        <v>292</v>
      </c>
    </row>
    <row r="2" spans="1:7" ht="15.75">
      <c r="A2" s="80"/>
      <c r="B2" s="81" t="s">
        <v>2</v>
      </c>
      <c r="C2" s="484" t="s">
        <v>0</v>
      </c>
      <c r="D2" s="485"/>
      <c r="E2" s="486" t="s">
        <v>60</v>
      </c>
      <c r="F2" s="487"/>
    </row>
    <row r="3" spans="1:7" ht="45.75" thickBot="1">
      <c r="A3" s="82"/>
      <c r="B3" s="83" t="s">
        <v>1</v>
      </c>
      <c r="C3" s="84" t="s">
        <v>15</v>
      </c>
      <c r="D3" s="85" t="s">
        <v>61</v>
      </c>
      <c r="E3" s="84" t="s">
        <v>15</v>
      </c>
      <c r="F3" s="86" t="s">
        <v>61</v>
      </c>
      <c r="G3" s="87"/>
    </row>
    <row r="4" spans="1:7">
      <c r="A4" s="88" t="s">
        <v>62</v>
      </c>
      <c r="B4" s="89"/>
      <c r="C4" s="90">
        <v>6.2100000000000002E-2</v>
      </c>
      <c r="D4" s="91">
        <v>6.8900000000000003E-2</v>
      </c>
      <c r="E4" s="92">
        <v>2.3300000000000001E-2</v>
      </c>
      <c r="F4" s="93">
        <v>0.16250000000000001</v>
      </c>
      <c r="G4" s="2"/>
    </row>
    <row r="5" spans="1:7" ht="17.25">
      <c r="A5" s="94" t="s">
        <v>63</v>
      </c>
      <c r="B5" s="95" t="s">
        <v>64</v>
      </c>
      <c r="C5" s="96"/>
      <c r="D5" s="97"/>
      <c r="E5" s="98"/>
      <c r="F5" s="99"/>
      <c r="G5" s="3"/>
    </row>
    <row r="6" spans="1:7" ht="15.75">
      <c r="A6" s="94" t="s">
        <v>65</v>
      </c>
      <c r="B6" s="100"/>
      <c r="C6" s="101">
        <f>C4*1.5</f>
        <v>9.3150000000000011E-2</v>
      </c>
      <c r="D6" s="102">
        <f>D4*1.5</f>
        <v>0.10335</v>
      </c>
      <c r="E6" s="103"/>
      <c r="F6" s="104"/>
      <c r="G6" s="105"/>
    </row>
    <row r="7" spans="1:7" ht="16.5" thickBot="1">
      <c r="A7" s="106" t="s">
        <v>66</v>
      </c>
      <c r="B7" s="107"/>
      <c r="C7" s="108"/>
      <c r="D7" s="109"/>
      <c r="E7" s="110">
        <f>E4*1.5</f>
        <v>3.4950000000000002E-2</v>
      </c>
      <c r="F7" s="111">
        <f>F4*0.5</f>
        <v>8.1250000000000003E-2</v>
      </c>
      <c r="G7" s="2"/>
    </row>
    <row r="8" spans="1:7">
      <c r="C8" s="2"/>
      <c r="D8" s="2"/>
      <c r="E8" s="2"/>
      <c r="F8" s="2"/>
    </row>
    <row r="9" spans="1:7">
      <c r="A9" s="1" t="s">
        <v>14</v>
      </c>
    </row>
    <row r="11" spans="1:7">
      <c r="A11" s="194" t="s">
        <v>134</v>
      </c>
    </row>
    <row r="12" spans="1:7">
      <c r="A12" s="201" t="s">
        <v>135</v>
      </c>
    </row>
    <row r="13" spans="1:7">
      <c r="A13" s="201" t="s">
        <v>136</v>
      </c>
    </row>
    <row r="14" spans="1:7">
      <c r="A14" s="202" t="s">
        <v>137</v>
      </c>
    </row>
    <row r="15" spans="1:7">
      <c r="A15" s="201" t="s">
        <v>138</v>
      </c>
    </row>
    <row r="17" spans="1:6" ht="15.75" thickBot="1">
      <c r="A17" s="218" t="s">
        <v>195</v>
      </c>
    </row>
    <row r="18" spans="1:6" ht="15.75">
      <c r="A18" s="80"/>
      <c r="B18" s="81" t="s">
        <v>2</v>
      </c>
      <c r="C18" s="484" t="s">
        <v>0</v>
      </c>
      <c r="D18" s="485"/>
      <c r="E18" s="486" t="s">
        <v>60</v>
      </c>
      <c r="F18" s="487"/>
    </row>
    <row r="19" spans="1:6" ht="45.75" thickBot="1">
      <c r="A19" s="82"/>
      <c r="B19" s="83" t="s">
        <v>1</v>
      </c>
      <c r="C19" s="84" t="s">
        <v>15</v>
      </c>
      <c r="D19" s="85" t="s">
        <v>61</v>
      </c>
      <c r="E19" s="84" t="s">
        <v>15</v>
      </c>
      <c r="F19" s="86" t="s">
        <v>61</v>
      </c>
    </row>
    <row r="20" spans="1:6">
      <c r="A20" s="88" t="s">
        <v>62</v>
      </c>
      <c r="B20" s="89"/>
      <c r="C20" s="90">
        <v>4.8800000000000003E-2</v>
      </c>
      <c r="D20" s="91">
        <v>6.1699999999999998E-2</v>
      </c>
      <c r="E20" s="92">
        <v>1.8100000000000002E-2</v>
      </c>
      <c r="F20" s="93">
        <v>0.10199999999999999</v>
      </c>
    </row>
    <row r="21" spans="1:6" ht="17.25">
      <c r="A21" s="94" t="s">
        <v>63</v>
      </c>
      <c r="B21" s="95" t="s">
        <v>64</v>
      </c>
      <c r="C21" s="96"/>
      <c r="D21" s="97"/>
      <c r="E21" s="98"/>
      <c r="F21" s="99"/>
    </row>
    <row r="22" spans="1:6" ht="15.75">
      <c r="A22" s="94" t="s">
        <v>65</v>
      </c>
      <c r="B22" s="100"/>
      <c r="C22" s="101">
        <f>C20*1.5</f>
        <v>7.3200000000000001E-2</v>
      </c>
      <c r="D22" s="102">
        <f>D20*1.5</f>
        <v>9.2549999999999993E-2</v>
      </c>
      <c r="E22" s="103"/>
      <c r="F22" s="104"/>
    </row>
    <row r="23" spans="1:6" ht="16.5" thickBot="1">
      <c r="A23" s="106" t="s">
        <v>66</v>
      </c>
      <c r="B23" s="107"/>
      <c r="C23" s="108"/>
      <c r="D23" s="109"/>
      <c r="E23" s="110">
        <f>E20*1.5</f>
        <v>2.7150000000000001E-2</v>
      </c>
      <c r="F23" s="111">
        <f>F20*0.5</f>
        <v>5.0999999999999997E-2</v>
      </c>
    </row>
  </sheetData>
  <mergeCells count="4">
    <mergeCell ref="C2:D2"/>
    <mergeCell ref="E2:F2"/>
    <mergeCell ref="C18:D18"/>
    <mergeCell ref="E18:F18"/>
  </mergeCells>
  <hyperlinks>
    <hyperlink ref="A14" r:id="rId1" display="“T9” updates this method to calculate floors using total raw count sums to arrive at CMA thresholds. This method matches that used by Statistics Canada. " xr:uid="{D0362C4D-3662-4DE9-9F37-B0DEF82E51AD}"/>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B13CA-A6FB-41BA-844D-1ECB83AD1069}">
  <dimension ref="A1:AB24"/>
  <sheetViews>
    <sheetView zoomScale="90" zoomScaleNormal="90" workbookViewId="0">
      <selection activeCell="B3" sqref="B3:B24"/>
    </sheetView>
  </sheetViews>
  <sheetFormatPr defaultRowHeight="15"/>
  <cols>
    <col min="1" max="1" width="12.7109375" customWidth="1"/>
    <col min="2" max="5" width="10.7109375" customWidth="1"/>
    <col min="6" max="7" width="11.42578125" customWidth="1"/>
    <col min="8" max="8" width="10.42578125" customWidth="1"/>
    <col min="9" max="12" width="10.7109375" customWidth="1"/>
    <col min="13" max="13" width="12.5703125" customWidth="1"/>
    <col min="14" max="14" width="11.85546875" customWidth="1"/>
    <col min="15" max="18" width="10.7109375" customWidth="1"/>
    <col min="19" max="19" width="11.42578125" customWidth="1"/>
  </cols>
  <sheetData>
    <row r="1" spans="1:28" ht="67.5" customHeight="1" thickBot="1">
      <c r="B1" s="497" t="s">
        <v>233</v>
      </c>
      <c r="C1" s="498"/>
      <c r="D1" s="499" t="s">
        <v>68</v>
      </c>
      <c r="E1" s="500"/>
      <c r="F1" s="497" t="s">
        <v>231</v>
      </c>
      <c r="G1" s="498"/>
      <c r="H1" s="498"/>
      <c r="I1" s="498" t="s">
        <v>232</v>
      </c>
      <c r="J1" s="498"/>
      <c r="K1" s="477"/>
      <c r="P1" s="2"/>
      <c r="Q1" s="2"/>
      <c r="R1" s="2"/>
      <c r="U1" s="488" t="s">
        <v>139</v>
      </c>
      <c r="V1" s="489"/>
      <c r="W1" s="489"/>
      <c r="X1" s="489"/>
      <c r="Y1" s="489"/>
      <c r="Z1" s="489"/>
      <c r="AA1" s="489"/>
      <c r="AB1" s="490"/>
    </row>
    <row r="2" spans="1:28" ht="60.75" thickBot="1">
      <c r="A2" s="429" t="s">
        <v>70</v>
      </c>
      <c r="B2" s="425" t="s">
        <v>39</v>
      </c>
      <c r="C2" s="424" t="s">
        <v>40</v>
      </c>
      <c r="D2" s="425" t="s">
        <v>41</v>
      </c>
      <c r="E2" s="428" t="s">
        <v>42</v>
      </c>
      <c r="F2" s="425" t="s">
        <v>234</v>
      </c>
      <c r="G2" s="476" t="s">
        <v>294</v>
      </c>
      <c r="H2" s="425" t="s">
        <v>235</v>
      </c>
      <c r="I2" s="475" t="s">
        <v>180</v>
      </c>
      <c r="J2" s="474" t="s">
        <v>196</v>
      </c>
      <c r="K2" s="426" t="s">
        <v>43</v>
      </c>
      <c r="L2" s="424" t="s">
        <v>44</v>
      </c>
      <c r="M2" s="425" t="s">
        <v>236</v>
      </c>
      <c r="N2" s="424" t="s">
        <v>237</v>
      </c>
      <c r="O2" s="423" t="s">
        <v>200</v>
      </c>
      <c r="P2" s="422" t="s">
        <v>201</v>
      </c>
      <c r="Q2" s="420" t="s">
        <v>45</v>
      </c>
      <c r="R2" s="421" t="s">
        <v>202</v>
      </c>
      <c r="S2" s="420" t="s">
        <v>238</v>
      </c>
      <c r="U2" s="491"/>
      <c r="V2" s="492"/>
      <c r="W2" s="492"/>
      <c r="X2" s="492"/>
      <c r="Y2" s="492"/>
      <c r="Z2" s="492"/>
      <c r="AA2" s="492"/>
      <c r="AB2" s="493"/>
    </row>
    <row r="3" spans="1:28">
      <c r="A3" s="419" t="s">
        <v>4</v>
      </c>
      <c r="B3" s="417">
        <v>9660</v>
      </c>
      <c r="C3" s="418">
        <f>B3/B8</f>
        <v>0.10555300596603946</v>
      </c>
      <c r="D3" s="417">
        <v>9252</v>
      </c>
      <c r="E3" s="416">
        <f>D3/D8</f>
        <v>8.9415494046698629E-2</v>
      </c>
      <c r="F3" s="407">
        <v>9252</v>
      </c>
      <c r="G3" s="473">
        <f>F3/F8</f>
        <v>8.9476890939159198E-2</v>
      </c>
      <c r="H3" s="414">
        <v>9752</v>
      </c>
      <c r="I3" s="413">
        <v>9752</v>
      </c>
      <c r="J3" s="409">
        <f>I3/I8</f>
        <v>8.7710461936969353E-2</v>
      </c>
      <c r="K3" s="412">
        <f t="shared" ref="K3:K8" si="0">D3-B3</f>
        <v>-408</v>
      </c>
      <c r="L3" s="411">
        <f t="shared" ref="L3:L8" si="1">K3/B3</f>
        <v>-4.2236024844720499E-2</v>
      </c>
      <c r="M3" s="448">
        <f>H3-F3</f>
        <v>500</v>
      </c>
      <c r="N3" s="447">
        <f t="shared" ref="N3:N8" si="2">M3/F3</f>
        <v>5.4042369217466496E-2</v>
      </c>
      <c r="O3" s="410">
        <f t="shared" ref="O3:O8" si="3">I3-D3</f>
        <v>500</v>
      </c>
      <c r="P3" s="409">
        <f t="shared" ref="P3:P8" si="4">O3/D3</f>
        <v>5.4042369217466496E-2</v>
      </c>
      <c r="Q3" s="408">
        <f>K3/K8</f>
        <v>-3.4130834866990131E-2</v>
      </c>
      <c r="R3" s="408">
        <f>O3/O8</f>
        <v>6.4834024896265566E-2</v>
      </c>
      <c r="S3" s="472">
        <f>M3/M8</f>
        <v>6.4242579982012077E-2</v>
      </c>
      <c r="U3" s="494"/>
      <c r="V3" s="495"/>
      <c r="W3" s="495"/>
      <c r="X3" s="495"/>
      <c r="Y3" s="495"/>
      <c r="Z3" s="495"/>
      <c r="AA3" s="495"/>
      <c r="AB3" s="496"/>
    </row>
    <row r="4" spans="1:28">
      <c r="A4" s="406" t="s">
        <v>5</v>
      </c>
      <c r="B4" s="404">
        <v>5962</v>
      </c>
      <c r="C4" s="405">
        <f>B4/B8</f>
        <v>6.5145654406783368E-2</v>
      </c>
      <c r="D4" s="404">
        <v>5604</v>
      </c>
      <c r="E4" s="403">
        <f>D4/D8</f>
        <v>5.4159579403123548E-2</v>
      </c>
      <c r="F4" s="394">
        <v>5604</v>
      </c>
      <c r="G4" s="446">
        <f>F4/F8</f>
        <v>5.4196767922940786E-2</v>
      </c>
      <c r="H4" s="401">
        <v>6042</v>
      </c>
      <c r="I4" s="400">
        <v>6042</v>
      </c>
      <c r="J4" s="470">
        <f>I4/I8</f>
        <v>5.4342351417470139E-2</v>
      </c>
      <c r="K4" s="399">
        <f t="shared" si="0"/>
        <v>-358</v>
      </c>
      <c r="L4" s="398">
        <f t="shared" si="1"/>
        <v>-6.0046964106004699E-2</v>
      </c>
      <c r="M4" s="471">
        <f>H4-F4</f>
        <v>438</v>
      </c>
      <c r="N4" s="395">
        <f t="shared" si="2"/>
        <v>7.8158458244111342E-2</v>
      </c>
      <c r="O4" s="397">
        <f t="shared" si="3"/>
        <v>438</v>
      </c>
      <c r="P4" s="470">
        <f t="shared" si="4"/>
        <v>7.8158458244111342E-2</v>
      </c>
      <c r="Q4" s="395">
        <f>K4/K8</f>
        <v>-2.99481345156433E-2</v>
      </c>
      <c r="R4" s="395">
        <f>O4/O8</f>
        <v>5.679460580912863E-2</v>
      </c>
      <c r="S4" s="395">
        <f>M4/M8</f>
        <v>5.6276500064242577E-2</v>
      </c>
    </row>
    <row r="5" spans="1:28">
      <c r="A5" s="393" t="s">
        <v>6</v>
      </c>
      <c r="B5" s="391">
        <v>51395</v>
      </c>
      <c r="C5" s="392">
        <f>B5/B8</f>
        <v>0.56158351362573478</v>
      </c>
      <c r="D5" s="391">
        <v>53455</v>
      </c>
      <c r="E5" s="390">
        <f>D5/D8</f>
        <v>0.51661319004175044</v>
      </c>
      <c r="F5" s="381">
        <v>53455</v>
      </c>
      <c r="G5" s="444">
        <f>F5/F8</f>
        <v>0.51696792100656663</v>
      </c>
      <c r="H5" s="388">
        <v>57739</v>
      </c>
      <c r="I5" s="387">
        <v>57739</v>
      </c>
      <c r="J5" s="469">
        <f>I5/I8</f>
        <v>0.51931033242193125</v>
      </c>
      <c r="K5" s="387">
        <f t="shared" si="0"/>
        <v>2060</v>
      </c>
      <c r="L5" s="385">
        <f t="shared" si="1"/>
        <v>4.0081720011674288E-2</v>
      </c>
      <c r="M5" s="443">
        <f>H5-F5</f>
        <v>4284</v>
      </c>
      <c r="N5" s="385">
        <f t="shared" si="2"/>
        <v>8.0142175661771578E-2</v>
      </c>
      <c r="O5" s="384">
        <f t="shared" si="3"/>
        <v>4284</v>
      </c>
      <c r="P5" s="469">
        <f t="shared" si="4"/>
        <v>8.0142175661771578E-2</v>
      </c>
      <c r="Q5" s="382">
        <f>K5/K8</f>
        <v>0.17232725447548938</v>
      </c>
      <c r="R5" s="382">
        <f>O5/O8</f>
        <v>0.55549792531120334</v>
      </c>
      <c r="S5" s="382">
        <f>M5/M8</f>
        <v>0.55043042528587949</v>
      </c>
    </row>
    <row r="6" spans="1:28" ht="15.75" thickBot="1">
      <c r="A6" s="380" t="s">
        <v>2</v>
      </c>
      <c r="B6" s="378">
        <v>24415</v>
      </c>
      <c r="C6" s="379">
        <f>B6/B8</f>
        <v>0.26677812015122709</v>
      </c>
      <c r="D6" s="378">
        <v>35092</v>
      </c>
      <c r="E6" s="377">
        <f>D6/D8</f>
        <v>0.3391448894386887</v>
      </c>
      <c r="F6" s="468">
        <v>35021</v>
      </c>
      <c r="G6" s="442">
        <f>F6/F8</f>
        <v>0.33869111517296741</v>
      </c>
      <c r="H6" s="375">
        <v>37608</v>
      </c>
      <c r="I6" s="466">
        <v>37608</v>
      </c>
      <c r="J6" s="467">
        <f>I6/I8</f>
        <v>0.33825010792919846</v>
      </c>
      <c r="K6" s="466">
        <f t="shared" si="0"/>
        <v>10677</v>
      </c>
      <c r="L6" s="372">
        <f t="shared" si="1"/>
        <v>0.43731312717591647</v>
      </c>
      <c r="M6" s="465">
        <f>H6-F6</f>
        <v>2587</v>
      </c>
      <c r="N6" s="462">
        <f t="shared" si="2"/>
        <v>7.3869963736044084E-2</v>
      </c>
      <c r="O6" s="464">
        <f t="shared" si="3"/>
        <v>2516</v>
      </c>
      <c r="P6" s="463">
        <f t="shared" si="4"/>
        <v>7.1697252935141911E-2</v>
      </c>
      <c r="Q6" s="369">
        <f>K6/K8</f>
        <v>0.89317383302660203</v>
      </c>
      <c r="R6" s="369">
        <f>O6/O8</f>
        <v>0.32624481327800831</v>
      </c>
      <c r="S6" s="462">
        <f>M6/M8</f>
        <v>0.33239110882693051</v>
      </c>
    </row>
    <row r="7" spans="1:28" ht="15.75" thickBot="1">
      <c r="A7" s="461" t="s">
        <v>69</v>
      </c>
      <c r="B7" s="459">
        <v>86</v>
      </c>
      <c r="C7" s="460">
        <f>B7/B8</f>
        <v>9.3970585021525821E-4</v>
      </c>
      <c r="D7" s="459">
        <v>69</v>
      </c>
      <c r="E7" s="458">
        <f>D7/D8</f>
        <v>6.6684706973867331E-4</v>
      </c>
      <c r="F7" s="457">
        <v>69</v>
      </c>
      <c r="G7" s="441"/>
      <c r="H7" s="361">
        <v>43</v>
      </c>
      <c r="I7" s="456">
        <v>43</v>
      </c>
      <c r="J7" s="452">
        <f>I7/I8</f>
        <v>3.8674629443085338E-4</v>
      </c>
      <c r="K7" s="455">
        <f t="shared" si="0"/>
        <v>-17</v>
      </c>
      <c r="L7" s="454">
        <f t="shared" si="1"/>
        <v>-0.19767441860465115</v>
      </c>
      <c r="M7" s="358">
        <f>H7-F7</f>
        <v>-26</v>
      </c>
      <c r="N7" s="357">
        <f t="shared" si="2"/>
        <v>-0.37681159420289856</v>
      </c>
      <c r="O7" s="453">
        <f t="shared" si="3"/>
        <v>-26</v>
      </c>
      <c r="P7" s="452">
        <f t="shared" si="4"/>
        <v>-0.37681159420289856</v>
      </c>
      <c r="Q7" s="451">
        <f>K7/K8</f>
        <v>-1.4221181194579221E-3</v>
      </c>
      <c r="R7" s="451">
        <f>O7/O8</f>
        <v>-3.3713692946058093E-3</v>
      </c>
      <c r="S7" s="354">
        <f>M7/M8</f>
        <v>-3.3406141590646282E-3</v>
      </c>
    </row>
    <row r="8" spans="1:28" ht="15.75" thickBot="1">
      <c r="A8" s="353" t="s">
        <v>7</v>
      </c>
      <c r="B8" s="351">
        <f>SUM(B3:B7)</f>
        <v>91518</v>
      </c>
      <c r="C8" s="352"/>
      <c r="D8" s="351">
        <f>SUM(D3:D7)</f>
        <v>103472</v>
      </c>
      <c r="E8" s="350"/>
      <c r="F8" s="349">
        <f>SUM(F3:F7)</f>
        <v>103401</v>
      </c>
      <c r="G8" s="440"/>
      <c r="H8" s="347">
        <f>SUM(H3:H7)</f>
        <v>111184</v>
      </c>
      <c r="I8" s="346">
        <f>SUM(I3:I7)</f>
        <v>111184</v>
      </c>
      <c r="J8" s="345"/>
      <c r="K8" s="344">
        <f t="shared" si="0"/>
        <v>11954</v>
      </c>
      <c r="L8" s="342">
        <f t="shared" si="1"/>
        <v>0.13061911317992089</v>
      </c>
      <c r="M8" s="343">
        <f>SUM(M3:M7)</f>
        <v>7783</v>
      </c>
      <c r="N8" s="342">
        <f t="shared" si="2"/>
        <v>7.5270065086411153E-2</v>
      </c>
      <c r="O8" s="341">
        <f t="shared" si="3"/>
        <v>7712</v>
      </c>
      <c r="P8" s="340">
        <f t="shared" si="4"/>
        <v>7.4532240606154321E-2</v>
      </c>
      <c r="Q8" s="339"/>
      <c r="R8" s="339"/>
      <c r="S8" s="339"/>
      <c r="V8" s="288"/>
    </row>
    <row r="9" spans="1:28" ht="14.25" customHeight="1" thickBot="1">
      <c r="A9" s="439"/>
      <c r="B9" s="435"/>
      <c r="C9" s="438"/>
      <c r="D9" s="435"/>
      <c r="E9" s="436"/>
      <c r="F9" s="437"/>
      <c r="G9" s="436"/>
      <c r="H9" s="435"/>
      <c r="I9" s="434"/>
      <c r="J9" s="433"/>
      <c r="K9" s="432"/>
      <c r="L9" s="431"/>
      <c r="M9" s="432"/>
      <c r="N9" s="431"/>
      <c r="O9" s="431"/>
      <c r="P9" s="431"/>
      <c r="Q9" s="430"/>
      <c r="R9" s="430"/>
      <c r="S9" s="430"/>
    </row>
    <row r="10" spans="1:28" ht="75.75" thickBot="1">
      <c r="A10" s="429" t="s">
        <v>70</v>
      </c>
      <c r="B10" s="425" t="s">
        <v>46</v>
      </c>
      <c r="C10" s="424" t="s">
        <v>47</v>
      </c>
      <c r="D10" s="425" t="s">
        <v>48</v>
      </c>
      <c r="E10" s="428" t="s">
        <v>49</v>
      </c>
      <c r="F10" s="425" t="s">
        <v>239</v>
      </c>
      <c r="G10" s="450" t="s">
        <v>295</v>
      </c>
      <c r="H10" s="425" t="s">
        <v>197</v>
      </c>
      <c r="I10" s="423" t="s">
        <v>197</v>
      </c>
      <c r="J10" s="422" t="s">
        <v>198</v>
      </c>
      <c r="K10" s="426" t="s">
        <v>50</v>
      </c>
      <c r="L10" s="424" t="s">
        <v>51</v>
      </c>
      <c r="M10" s="425" t="s">
        <v>240</v>
      </c>
      <c r="N10" s="424" t="s">
        <v>241</v>
      </c>
      <c r="O10" s="423" t="s">
        <v>203</v>
      </c>
      <c r="P10" s="422" t="s">
        <v>204</v>
      </c>
      <c r="Q10" s="420" t="s">
        <v>52</v>
      </c>
      <c r="R10" s="421" t="s">
        <v>205</v>
      </c>
      <c r="S10" s="420" t="s">
        <v>242</v>
      </c>
    </row>
    <row r="11" spans="1:28">
      <c r="A11" s="419" t="s">
        <v>4</v>
      </c>
      <c r="B11" s="417">
        <v>4949</v>
      </c>
      <c r="C11" s="418">
        <f>B11/B16</f>
        <v>0.12738410851715529</v>
      </c>
      <c r="D11" s="417">
        <v>4868</v>
      </c>
      <c r="E11" s="416">
        <f>D11/D16</f>
        <v>0.10805771365149834</v>
      </c>
      <c r="F11" s="407" t="s">
        <v>31</v>
      </c>
      <c r="G11" s="449" t="s">
        <v>31</v>
      </c>
      <c r="H11" s="414">
        <v>5152</v>
      </c>
      <c r="I11" s="413">
        <v>5152</v>
      </c>
      <c r="J11" s="409">
        <f>I11/I16</f>
        <v>0.10672411650163649</v>
      </c>
      <c r="K11" s="412">
        <f t="shared" ref="K11:K16" si="5">D11-B11</f>
        <v>-81</v>
      </c>
      <c r="L11" s="411">
        <f t="shared" ref="L11:L16" si="6">K11/B11</f>
        <v>-1.6366942816730654E-2</v>
      </c>
      <c r="M11" s="448" t="s">
        <v>31</v>
      </c>
      <c r="N11" s="447" t="s">
        <v>31</v>
      </c>
      <c r="O11" s="410">
        <f t="shared" ref="O11:O16" si="7">I11-D11</f>
        <v>284</v>
      </c>
      <c r="P11" s="409">
        <f t="shared" ref="P11:P16" si="8">O11/D11</f>
        <v>5.8340180772391129E-2</v>
      </c>
      <c r="Q11" s="408">
        <f>K11/K16</f>
        <v>-1.3066623648975642E-2</v>
      </c>
      <c r="R11" s="408">
        <f>O11/O16</f>
        <v>8.8089330024813894E-2</v>
      </c>
      <c r="S11" s="447" t="s">
        <v>31</v>
      </c>
    </row>
    <row r="12" spans="1:28">
      <c r="A12" s="406" t="s">
        <v>5</v>
      </c>
      <c r="B12" s="404">
        <v>2913</v>
      </c>
      <c r="C12" s="405">
        <f>B12/B16</f>
        <v>7.4978765025353278E-2</v>
      </c>
      <c r="D12" s="404">
        <v>2919</v>
      </c>
      <c r="E12" s="403">
        <f>D12/D16</f>
        <v>6.4794672586015539E-2</v>
      </c>
      <c r="F12" s="394" t="s">
        <v>31</v>
      </c>
      <c r="G12" s="446" t="s">
        <v>31</v>
      </c>
      <c r="H12" s="401">
        <v>2984</v>
      </c>
      <c r="I12" s="445">
        <v>2984</v>
      </c>
      <c r="J12" s="396">
        <f>I12/I16</f>
        <v>6.1813812818494428E-2</v>
      </c>
      <c r="K12" s="399">
        <f t="shared" si="5"/>
        <v>6</v>
      </c>
      <c r="L12" s="398">
        <f t="shared" si="6"/>
        <v>2.0597322348094747E-3</v>
      </c>
      <c r="M12" s="394" t="s">
        <v>31</v>
      </c>
      <c r="N12" s="394" t="s">
        <v>31</v>
      </c>
      <c r="O12" s="397">
        <f t="shared" si="7"/>
        <v>65</v>
      </c>
      <c r="P12" s="396">
        <f t="shared" si="8"/>
        <v>2.2267899965741692E-2</v>
      </c>
      <c r="Q12" s="395">
        <f>K12/K16</f>
        <v>9.6789804807226971E-4</v>
      </c>
      <c r="R12" s="395">
        <f>O12/O16</f>
        <v>2.0161290322580645E-2</v>
      </c>
      <c r="S12" s="394" t="s">
        <v>31</v>
      </c>
    </row>
    <row r="13" spans="1:28">
      <c r="A13" s="393" t="s">
        <v>6</v>
      </c>
      <c r="B13" s="391">
        <v>21711</v>
      </c>
      <c r="C13" s="392">
        <f>B13/B16</f>
        <v>0.55882731461223645</v>
      </c>
      <c r="D13" s="391">
        <v>23218</v>
      </c>
      <c r="E13" s="390">
        <f>D13/D16</f>
        <v>0.51538290788013319</v>
      </c>
      <c r="F13" s="381" t="s">
        <v>31</v>
      </c>
      <c r="G13" s="444" t="s">
        <v>31</v>
      </c>
      <c r="H13" s="388">
        <v>25039</v>
      </c>
      <c r="I13" s="387">
        <v>25039</v>
      </c>
      <c r="J13" s="383">
        <f>I13/I16</f>
        <v>0.51868500642167625</v>
      </c>
      <c r="K13" s="386">
        <f t="shared" si="5"/>
        <v>1507</v>
      </c>
      <c r="L13" s="385">
        <f t="shared" si="6"/>
        <v>6.9411818893648378E-2</v>
      </c>
      <c r="M13" s="443" t="s">
        <v>31</v>
      </c>
      <c r="N13" s="443" t="s">
        <v>31</v>
      </c>
      <c r="O13" s="384">
        <f t="shared" si="7"/>
        <v>1821</v>
      </c>
      <c r="P13" s="383">
        <f t="shared" si="8"/>
        <v>7.8430528038590755E-2</v>
      </c>
      <c r="Q13" s="382">
        <f>K13/K16</f>
        <v>0.24310372640748507</v>
      </c>
      <c r="R13" s="382">
        <f>O13/O16</f>
        <v>0.5648263027295285</v>
      </c>
      <c r="S13" s="443" t="s">
        <v>31</v>
      </c>
    </row>
    <row r="14" spans="1:28">
      <c r="A14" s="380" t="s">
        <v>2</v>
      </c>
      <c r="B14" s="378">
        <v>9243</v>
      </c>
      <c r="C14" s="379">
        <f>B14/B16</f>
        <v>0.23790893413296954</v>
      </c>
      <c r="D14" s="378">
        <v>14012</v>
      </c>
      <c r="E14" s="377">
        <f>D14/D16</f>
        <v>0.31103218645948943</v>
      </c>
      <c r="F14" s="368" t="s">
        <v>31</v>
      </c>
      <c r="G14" s="442" t="s">
        <v>31</v>
      </c>
      <c r="H14" s="375">
        <v>15078</v>
      </c>
      <c r="I14" s="374">
        <v>15078</v>
      </c>
      <c r="J14" s="370">
        <f>I14/I16</f>
        <v>0.31234204747897421</v>
      </c>
      <c r="K14" s="373">
        <f t="shared" si="5"/>
        <v>4769</v>
      </c>
      <c r="L14" s="372">
        <f t="shared" si="6"/>
        <v>0.51595802228713616</v>
      </c>
      <c r="M14" s="368" t="s">
        <v>31</v>
      </c>
      <c r="N14" s="368" t="s">
        <v>31</v>
      </c>
      <c r="O14" s="371">
        <f t="shared" si="7"/>
        <v>1066</v>
      </c>
      <c r="P14" s="370">
        <f t="shared" si="8"/>
        <v>7.6077647730516701E-2</v>
      </c>
      <c r="Q14" s="369">
        <f>K14/K16</f>
        <v>0.76931763187610902</v>
      </c>
      <c r="R14" s="369">
        <f>O14/O16</f>
        <v>0.33064516129032256</v>
      </c>
      <c r="S14" s="368" t="s">
        <v>31</v>
      </c>
    </row>
    <row r="15" spans="1:28" ht="14.25" customHeight="1" thickBot="1">
      <c r="A15" s="367" t="s">
        <v>69</v>
      </c>
      <c r="B15" s="365">
        <v>35</v>
      </c>
      <c r="C15" s="366">
        <f>B15/B16</f>
        <v>9.008777122853981E-4</v>
      </c>
      <c r="D15" s="365">
        <v>33</v>
      </c>
      <c r="E15" s="364">
        <f>D15/D16</f>
        <v>7.3251942286348506E-4</v>
      </c>
      <c r="F15" s="363" t="s">
        <v>31</v>
      </c>
      <c r="G15" s="441" t="s">
        <v>31</v>
      </c>
      <c r="H15" s="361">
        <v>21</v>
      </c>
      <c r="I15" s="360">
        <v>21</v>
      </c>
      <c r="J15" s="355">
        <f>I15/I16</f>
        <v>4.35016779218627E-4</v>
      </c>
      <c r="K15" s="359">
        <f t="shared" si="5"/>
        <v>-2</v>
      </c>
      <c r="L15" s="357">
        <f t="shared" si="6"/>
        <v>-5.7142857142857141E-2</v>
      </c>
      <c r="M15" s="358" t="s">
        <v>31</v>
      </c>
      <c r="N15" s="357" t="s">
        <v>293</v>
      </c>
      <c r="O15" s="356">
        <f t="shared" si="7"/>
        <v>-12</v>
      </c>
      <c r="P15" s="355">
        <f t="shared" si="8"/>
        <v>-0.36363636363636365</v>
      </c>
      <c r="Q15" s="354">
        <f>K15/K16</f>
        <v>-3.2263268269075657E-4</v>
      </c>
      <c r="R15" s="354">
        <f>O15/O16</f>
        <v>-3.7220843672456576E-3</v>
      </c>
      <c r="S15" s="354" t="s">
        <v>31</v>
      </c>
    </row>
    <row r="16" spans="1:28" ht="15.75" thickBot="1">
      <c r="A16" s="353" t="s">
        <v>7</v>
      </c>
      <c r="B16" s="351">
        <f>SUM(B11:B15)</f>
        <v>38851</v>
      </c>
      <c r="C16" s="352"/>
      <c r="D16" s="351">
        <f>SUM(D11:D15)</f>
        <v>45050</v>
      </c>
      <c r="E16" s="350"/>
      <c r="F16" s="349">
        <f>SUM(F11:F15)</f>
        <v>0</v>
      </c>
      <c r="G16" s="440"/>
      <c r="H16" s="347">
        <f>SUM(H11:H15)</f>
        <v>48274</v>
      </c>
      <c r="I16" s="346">
        <f>SUM(I11:I15)</f>
        <v>48274</v>
      </c>
      <c r="J16" s="345"/>
      <c r="K16" s="344">
        <f t="shared" si="5"/>
        <v>6199</v>
      </c>
      <c r="L16" s="342">
        <f t="shared" si="6"/>
        <v>0.15955831252734806</v>
      </c>
      <c r="M16" s="343"/>
      <c r="N16" s="342"/>
      <c r="O16" s="341">
        <f t="shared" si="7"/>
        <v>3224</v>
      </c>
      <c r="P16" s="340">
        <f t="shared" si="8"/>
        <v>7.1564927857935626E-2</v>
      </c>
      <c r="Q16" s="339"/>
      <c r="R16" s="339"/>
      <c r="S16" s="339"/>
    </row>
    <row r="17" spans="1:19" ht="15.75" thickBot="1">
      <c r="A17" s="439"/>
      <c r="B17" s="435"/>
      <c r="C17" s="438"/>
      <c r="D17" s="435"/>
      <c r="E17" s="436"/>
      <c r="F17" s="437"/>
      <c r="G17" s="436"/>
      <c r="H17" s="435"/>
      <c r="I17" s="434"/>
      <c r="J17" s="433"/>
      <c r="K17" s="432"/>
      <c r="L17" s="431"/>
      <c r="M17" s="432"/>
      <c r="N17" s="431"/>
      <c r="O17" s="431"/>
      <c r="P17" s="431"/>
      <c r="Q17" s="430"/>
      <c r="R17" s="430"/>
      <c r="S17" s="430"/>
    </row>
    <row r="18" spans="1:19" ht="90.75" thickBot="1">
      <c r="A18" s="429" t="s">
        <v>70</v>
      </c>
      <c r="B18" s="425" t="s">
        <v>53</v>
      </c>
      <c r="C18" s="424" t="s">
        <v>54</v>
      </c>
      <c r="D18" s="425" t="s">
        <v>55</v>
      </c>
      <c r="E18" s="428" t="s">
        <v>56</v>
      </c>
      <c r="F18" s="425" t="s">
        <v>243</v>
      </c>
      <c r="G18" s="427" t="s">
        <v>296</v>
      </c>
      <c r="H18" s="425" t="s">
        <v>187</v>
      </c>
      <c r="I18" s="423" t="s">
        <v>187</v>
      </c>
      <c r="J18" s="422" t="s">
        <v>199</v>
      </c>
      <c r="K18" s="426" t="s">
        <v>57</v>
      </c>
      <c r="L18" s="424" t="s">
        <v>58</v>
      </c>
      <c r="M18" s="425" t="s">
        <v>244</v>
      </c>
      <c r="N18" s="424" t="s">
        <v>245</v>
      </c>
      <c r="O18" s="423" t="s">
        <v>206</v>
      </c>
      <c r="P18" s="422" t="s">
        <v>207</v>
      </c>
      <c r="Q18" s="420" t="s">
        <v>59</v>
      </c>
      <c r="R18" s="421" t="s">
        <v>208</v>
      </c>
      <c r="S18" s="420" t="s">
        <v>246</v>
      </c>
    </row>
    <row r="19" spans="1:19">
      <c r="A19" s="419" t="s">
        <v>4</v>
      </c>
      <c r="B19" s="417">
        <v>4536</v>
      </c>
      <c r="C19" s="418">
        <f>B19/B24</f>
        <v>0.12179469967510673</v>
      </c>
      <c r="D19" s="417">
        <v>4485</v>
      </c>
      <c r="E19" s="416">
        <f>D19/D24</f>
        <v>0.10429747453606809</v>
      </c>
      <c r="F19" s="407" t="s">
        <v>31</v>
      </c>
      <c r="G19" s="415" t="s">
        <v>31</v>
      </c>
      <c r="H19" s="414">
        <v>4755</v>
      </c>
      <c r="I19" s="413">
        <v>4755</v>
      </c>
      <c r="J19" s="409">
        <f>I19/I24</f>
        <v>0.10289312531105965</v>
      </c>
      <c r="K19" s="412">
        <f t="shared" ref="K19:K24" si="9">D19-B19</f>
        <v>-51</v>
      </c>
      <c r="L19" s="411">
        <f t="shared" ref="L19:L24" si="10">K19/B19</f>
        <v>-1.1243386243386243E-2</v>
      </c>
      <c r="M19" s="407" t="s">
        <v>31</v>
      </c>
      <c r="N19" s="407" t="s">
        <v>31</v>
      </c>
      <c r="O19" s="410">
        <f>I19-D19</f>
        <v>270</v>
      </c>
      <c r="P19" s="409">
        <f t="shared" ref="P19:P24" si="11">O19/D19</f>
        <v>6.0200668896321072E-2</v>
      </c>
      <c r="Q19" s="408">
        <f>K19/K24</f>
        <v>-8.8557041152977946E-3</v>
      </c>
      <c r="R19" s="408">
        <f>O19/O24</f>
        <v>8.4085954531298662E-2</v>
      </c>
      <c r="S19" s="407" t="s">
        <v>31</v>
      </c>
    </row>
    <row r="20" spans="1:19">
      <c r="A20" s="406" t="s">
        <v>5</v>
      </c>
      <c r="B20" s="404">
        <v>2756</v>
      </c>
      <c r="C20" s="405">
        <f>B20/B24</f>
        <v>7.4000483312300303E-2</v>
      </c>
      <c r="D20" s="404">
        <v>2686</v>
      </c>
      <c r="E20" s="403">
        <f>D20/D24</f>
        <v>6.2462211059950701E-2</v>
      </c>
      <c r="F20" s="394" t="s">
        <v>31</v>
      </c>
      <c r="G20" s="402" t="s">
        <v>31</v>
      </c>
      <c r="H20" s="401">
        <v>2818</v>
      </c>
      <c r="I20" s="400">
        <v>2818</v>
      </c>
      <c r="J20" s="396">
        <f>I20/I24</f>
        <v>6.097851253976154E-2</v>
      </c>
      <c r="K20" s="399">
        <f t="shared" si="9"/>
        <v>-70</v>
      </c>
      <c r="L20" s="398">
        <f t="shared" si="10"/>
        <v>-2.5399129172714079E-2</v>
      </c>
      <c r="M20" s="394" t="s">
        <v>31</v>
      </c>
      <c r="N20" s="394" t="s">
        <v>31</v>
      </c>
      <c r="O20" s="397">
        <f>I20-D20</f>
        <v>132</v>
      </c>
      <c r="P20" s="396">
        <f t="shared" si="11"/>
        <v>4.9143708116157855E-2</v>
      </c>
      <c r="Q20" s="395">
        <f>K20/K24</f>
        <v>-1.2154888001389129E-2</v>
      </c>
      <c r="R20" s="395">
        <f>O20/O24</f>
        <v>4.1108688881968232E-2</v>
      </c>
      <c r="S20" s="394" t="s">
        <v>31</v>
      </c>
    </row>
    <row r="21" spans="1:19">
      <c r="A21" s="393" t="s">
        <v>6</v>
      </c>
      <c r="B21" s="391">
        <v>21070</v>
      </c>
      <c r="C21" s="392">
        <f>B21/B24</f>
        <v>0.56574389818220872</v>
      </c>
      <c r="D21" s="391">
        <v>22494</v>
      </c>
      <c r="E21" s="390">
        <f>D21/D24</f>
        <v>0.52309194921166458</v>
      </c>
      <c r="F21" s="381" t="s">
        <v>31</v>
      </c>
      <c r="G21" s="389" t="s">
        <v>31</v>
      </c>
      <c r="H21" s="388">
        <v>24227</v>
      </c>
      <c r="I21" s="387">
        <v>24227</v>
      </c>
      <c r="J21" s="383">
        <f>I21/I24</f>
        <v>0.52424642416636014</v>
      </c>
      <c r="K21" s="386">
        <f t="shared" si="9"/>
        <v>1424</v>
      </c>
      <c r="L21" s="385">
        <f t="shared" si="10"/>
        <v>6.7584242999525396E-2</v>
      </c>
      <c r="M21" s="381" t="s">
        <v>31</v>
      </c>
      <c r="N21" s="381" t="s">
        <v>31</v>
      </c>
      <c r="O21" s="384">
        <f>I21-D21</f>
        <v>1733</v>
      </c>
      <c r="P21" s="383">
        <f t="shared" si="11"/>
        <v>7.7042766960078238E-2</v>
      </c>
      <c r="Q21" s="382">
        <f>K21/K24</f>
        <v>0.24726515019968745</v>
      </c>
      <c r="R21" s="382">
        <f>O21/O24</f>
        <v>0.53970725630644656</v>
      </c>
      <c r="S21" s="381" t="s">
        <v>31</v>
      </c>
    </row>
    <row r="22" spans="1:19">
      <c r="A22" s="380" t="s">
        <v>2</v>
      </c>
      <c r="B22" s="378">
        <v>8843</v>
      </c>
      <c r="C22" s="379">
        <f>B22/B24</f>
        <v>0.23744059286308836</v>
      </c>
      <c r="D22" s="378">
        <v>13307</v>
      </c>
      <c r="E22" s="377">
        <f>D22/D24</f>
        <v>0.30945072322217571</v>
      </c>
      <c r="F22" s="368" t="s">
        <v>31</v>
      </c>
      <c r="G22" s="376" t="s">
        <v>31</v>
      </c>
      <c r="H22" s="375">
        <v>14394</v>
      </c>
      <c r="I22" s="374">
        <v>14394</v>
      </c>
      <c r="J22" s="370">
        <f>I22/I24</f>
        <v>0.31147079826022983</v>
      </c>
      <c r="K22" s="373">
        <f t="shared" si="9"/>
        <v>4464</v>
      </c>
      <c r="L22" s="372">
        <f t="shared" si="10"/>
        <v>0.50480606129141692</v>
      </c>
      <c r="M22" s="368" t="s">
        <v>31</v>
      </c>
      <c r="N22" s="368" t="s">
        <v>31</v>
      </c>
      <c r="O22" s="371">
        <f>I22-D22</f>
        <v>1087</v>
      </c>
      <c r="P22" s="370">
        <f t="shared" si="11"/>
        <v>8.1686330502742918E-2</v>
      </c>
      <c r="Q22" s="369">
        <f>K22/K24</f>
        <v>0.77513457197430113</v>
      </c>
      <c r="R22" s="369">
        <f>O22/O24</f>
        <v>0.33852382435378386</v>
      </c>
      <c r="S22" s="368" t="s">
        <v>31</v>
      </c>
    </row>
    <row r="23" spans="1:19" ht="15.75" thickBot="1">
      <c r="A23" s="367" t="s">
        <v>69</v>
      </c>
      <c r="B23" s="365">
        <v>38</v>
      </c>
      <c r="C23" s="366">
        <f>B23/B24</f>
        <v>1.0203259672958676E-3</v>
      </c>
      <c r="D23" s="365">
        <v>30</v>
      </c>
      <c r="E23" s="364">
        <f>D23/D24</f>
        <v>6.9764197014092369E-4</v>
      </c>
      <c r="F23" s="363" t="s">
        <v>31</v>
      </c>
      <c r="G23" s="362" t="s">
        <v>31</v>
      </c>
      <c r="H23" s="361">
        <v>19</v>
      </c>
      <c r="I23" s="360">
        <v>19</v>
      </c>
      <c r="J23" s="355">
        <f>I23/I24</f>
        <v>4.1113972258888194E-4</v>
      </c>
      <c r="K23" s="359">
        <f t="shared" si="9"/>
        <v>-8</v>
      </c>
      <c r="L23" s="357">
        <f t="shared" si="10"/>
        <v>-0.21052631578947367</v>
      </c>
      <c r="M23" s="358" t="s">
        <v>31</v>
      </c>
      <c r="N23" s="357" t="s">
        <v>31</v>
      </c>
      <c r="O23" s="356">
        <f>I22-D22</f>
        <v>1087</v>
      </c>
      <c r="P23" s="355">
        <f t="shared" si="11"/>
        <v>36.233333333333334</v>
      </c>
      <c r="Q23" s="354">
        <f>K23/K24</f>
        <v>-1.3891300573016148E-3</v>
      </c>
      <c r="R23" s="354">
        <f>O23/O24</f>
        <v>0.33852382435378386</v>
      </c>
      <c r="S23" s="354" t="s">
        <v>31</v>
      </c>
    </row>
    <row r="24" spans="1:19" ht="15.75" thickBot="1">
      <c r="A24" s="353" t="s">
        <v>7</v>
      </c>
      <c r="B24" s="351">
        <f>SUM(B19:B23)</f>
        <v>37243</v>
      </c>
      <c r="C24" s="352"/>
      <c r="D24" s="351">
        <f>SUM(D19:D23)</f>
        <v>43002</v>
      </c>
      <c r="E24" s="350"/>
      <c r="F24" s="349">
        <f>SUM(F19:F23)</f>
        <v>0</v>
      </c>
      <c r="G24" s="348"/>
      <c r="H24" s="347">
        <f>SUM(H19:H23)</f>
        <v>46213</v>
      </c>
      <c r="I24" s="346">
        <f>SUM(I19:I23)</f>
        <v>46213</v>
      </c>
      <c r="J24" s="345"/>
      <c r="K24" s="344">
        <f t="shared" si="9"/>
        <v>5759</v>
      </c>
      <c r="L24" s="342">
        <f t="shared" si="10"/>
        <v>0.15463308541202372</v>
      </c>
      <c r="M24" s="343"/>
      <c r="N24" s="342"/>
      <c r="O24" s="341">
        <f>I24-D24</f>
        <v>3211</v>
      </c>
      <c r="P24" s="340">
        <f t="shared" si="11"/>
        <v>7.4670945537416863E-2</v>
      </c>
      <c r="Q24" s="339"/>
      <c r="R24" s="339"/>
      <c r="S24" s="339"/>
    </row>
  </sheetData>
  <mergeCells count="5">
    <mergeCell ref="U1:AB3"/>
    <mergeCell ref="B1:C1"/>
    <mergeCell ref="D1:E1"/>
    <mergeCell ref="F1:H1"/>
    <mergeCell ref="I1:J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vt:lpstr>
      <vt:lpstr>2006 Original</vt:lpstr>
      <vt:lpstr>2016 Original</vt:lpstr>
      <vt:lpstr>2021 Original</vt:lpstr>
      <vt:lpstr>2016 Commuters</vt:lpstr>
      <vt:lpstr>2021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Hindrichs;Edited by Chris Willms</dc:creator>
  <cp:lastModifiedBy>Remus</cp:lastModifiedBy>
  <cp:lastPrinted>2018-07-14T00:46:53Z</cp:lastPrinted>
  <dcterms:created xsi:type="dcterms:W3CDTF">2018-05-09T18:33:31Z</dcterms:created>
  <dcterms:modified xsi:type="dcterms:W3CDTF">2023-05-27T01:18:05Z</dcterms:modified>
</cp:coreProperties>
</file>