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Remus\Desktop\School\Canadian Suburbs Project\2021\Datamakers\"/>
    </mc:Choice>
  </mc:AlternateContent>
  <xr:revisionPtr revIDLastSave="0" documentId="13_ncr:1_{48FD7172-38F4-421B-B541-8FE5DCAF1E3B}" xr6:coauthVersionLast="47" xr6:coauthVersionMax="47" xr10:uidLastSave="{00000000-0000-0000-0000-000000000000}"/>
  <bookViews>
    <workbookView xWindow="-120" yWindow="-120" windowWidth="29040" windowHeight="15840" activeTab="4" xr2:uid="{00000000-000D-0000-FFFF-FFFF00000000}"/>
  </bookViews>
  <sheets>
    <sheet name="INFO" sheetId="7" r:id="rId1"/>
    <sheet name="2006 Original" sheetId="5" r:id="rId2"/>
    <sheet name="2016 Original" sheetId="6" r:id="rId3"/>
    <sheet name="2021 Original" sheetId="8" r:id="rId4"/>
    <sheet name="2021 CTDataMaker" sheetId="1" r:id="rId5"/>
    <sheet name="Weights" sheetId="9" r:id="rId6"/>
    <sheet name="Thresholds" sheetId="2" r:id="rId7"/>
    <sheet name="Summary" sheetId="3" r:id="rId8"/>
  </sheets>
  <definedNames>
    <definedName name="_xlnm._FilterDatabase" localSheetId="4" hidden="1">'2021 CTDataMaker'!$A$1:$CD$36</definedName>
    <definedName name="_xlnm.Print_Area" localSheetId="7">Summary!#REF!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0" i="3" l="1"/>
  <c r="J21" i="3"/>
  <c r="J22" i="3"/>
  <c r="J19" i="3"/>
  <c r="F24" i="3"/>
  <c r="G19" i="3" s="1"/>
  <c r="J12" i="3"/>
  <c r="J13" i="3"/>
  <c r="K13" i="3" s="1"/>
  <c r="J14" i="3"/>
  <c r="K14" i="3" s="1"/>
  <c r="J11" i="3"/>
  <c r="F16" i="3"/>
  <c r="G13" i="3" s="1"/>
  <c r="G21" i="3" l="1"/>
  <c r="G12" i="3"/>
  <c r="G22" i="3"/>
  <c r="G20" i="3"/>
  <c r="K11" i="3"/>
  <c r="G14" i="3"/>
  <c r="K19" i="3"/>
  <c r="K22" i="3"/>
  <c r="K21" i="3"/>
  <c r="G11" i="3"/>
  <c r="J4" i="3"/>
  <c r="J5" i="3"/>
  <c r="J6" i="3"/>
  <c r="J3" i="3"/>
  <c r="K3" i="3" s="1"/>
  <c r="F8" i="3"/>
  <c r="G3" i="3" s="1"/>
  <c r="F22" i="2"/>
  <c r="E22" i="2"/>
  <c r="D21" i="2"/>
  <c r="C21" i="2"/>
  <c r="G4" i="3" l="1"/>
  <c r="G6" i="3"/>
  <c r="G5" i="3"/>
  <c r="K6" i="3"/>
  <c r="K5" i="3"/>
  <c r="Q3" i="5" l="1"/>
  <c r="R3" i="5" s="1"/>
  <c r="Q4" i="5"/>
  <c r="R4" i="5" s="1"/>
  <c r="Q5" i="5"/>
  <c r="R5" i="5" s="1"/>
  <c r="Q6" i="5"/>
  <c r="R6" i="5" s="1"/>
  <c r="Q7" i="5"/>
  <c r="R7" i="5" s="1"/>
  <c r="Q8" i="5"/>
  <c r="R8" i="5" s="1"/>
  <c r="Q9" i="5"/>
  <c r="R9" i="5" s="1"/>
  <c r="Q10" i="5"/>
  <c r="R10" i="5" s="1"/>
  <c r="Q11" i="5"/>
  <c r="R11" i="5" s="1"/>
  <c r="Q13" i="5"/>
  <c r="R13" i="5" s="1"/>
  <c r="Q14" i="5"/>
  <c r="R14" i="5" s="1"/>
  <c r="Q15" i="5"/>
  <c r="R15" i="5" s="1"/>
  <c r="Q16" i="5"/>
  <c r="R16" i="5" s="1"/>
  <c r="Q17" i="5"/>
  <c r="R17" i="5" s="1"/>
  <c r="Q18" i="5"/>
  <c r="R18" i="5" s="1"/>
  <c r="Q19" i="5"/>
  <c r="R19" i="5" s="1"/>
  <c r="Q20" i="5"/>
  <c r="R20" i="5" s="1"/>
  <c r="Q21" i="5"/>
  <c r="R21" i="5" s="1"/>
  <c r="Q22" i="5"/>
  <c r="R22" i="5" s="1"/>
  <c r="Q24" i="5"/>
  <c r="R24" i="5" s="1"/>
  <c r="Q25" i="5"/>
  <c r="R25" i="5" s="1"/>
  <c r="Q26" i="5"/>
  <c r="R26" i="5" s="1"/>
  <c r="Q27" i="5"/>
  <c r="R27" i="5" s="1"/>
  <c r="Q28" i="5"/>
  <c r="R28" i="5" s="1"/>
  <c r="Q29" i="5"/>
  <c r="R29" i="5" s="1"/>
  <c r="Q2" i="5"/>
  <c r="R2" i="5" s="1"/>
  <c r="W2" i="5" s="1"/>
  <c r="N3" i="5"/>
  <c r="N4" i="5"/>
  <c r="N5" i="5"/>
  <c r="N6" i="5"/>
  <c r="N7" i="5"/>
  <c r="N8" i="5"/>
  <c r="N9" i="5"/>
  <c r="N10" i="5"/>
  <c r="N11" i="5"/>
  <c r="N13" i="5"/>
  <c r="N14" i="5"/>
  <c r="N15" i="5"/>
  <c r="N16" i="5"/>
  <c r="N17" i="5"/>
  <c r="N18" i="5"/>
  <c r="N19" i="5"/>
  <c r="N20" i="5"/>
  <c r="N21" i="5"/>
  <c r="N22" i="5"/>
  <c r="N24" i="5"/>
  <c r="N25" i="5"/>
  <c r="N26" i="5"/>
  <c r="N27" i="5"/>
  <c r="N28" i="5"/>
  <c r="N29" i="5"/>
  <c r="N2" i="5"/>
  <c r="Y2" i="5" s="1"/>
  <c r="K3" i="5"/>
  <c r="L3" i="5" s="1"/>
  <c r="K4" i="5"/>
  <c r="L4" i="5" s="1"/>
  <c r="K5" i="5"/>
  <c r="L5" i="5" s="1"/>
  <c r="K6" i="5"/>
  <c r="L6" i="5" s="1"/>
  <c r="K7" i="5"/>
  <c r="L7" i="5" s="1"/>
  <c r="K8" i="5"/>
  <c r="L8" i="5" s="1"/>
  <c r="K9" i="5"/>
  <c r="L9" i="5" s="1"/>
  <c r="K10" i="5"/>
  <c r="L10" i="5" s="1"/>
  <c r="K11" i="5"/>
  <c r="L11" i="5" s="1"/>
  <c r="K13" i="5"/>
  <c r="L13" i="5" s="1"/>
  <c r="K14" i="5"/>
  <c r="L14" i="5" s="1"/>
  <c r="K15" i="5"/>
  <c r="L15" i="5" s="1"/>
  <c r="K16" i="5"/>
  <c r="L16" i="5" s="1"/>
  <c r="K17" i="5"/>
  <c r="L17" i="5" s="1"/>
  <c r="K18" i="5"/>
  <c r="L18" i="5" s="1"/>
  <c r="K19" i="5"/>
  <c r="L19" i="5" s="1"/>
  <c r="K20" i="5"/>
  <c r="L20" i="5" s="1"/>
  <c r="K21" i="5"/>
  <c r="L21" i="5" s="1"/>
  <c r="K22" i="5"/>
  <c r="L22" i="5" s="1"/>
  <c r="K24" i="5"/>
  <c r="L24" i="5" s="1"/>
  <c r="K25" i="5"/>
  <c r="L25" i="5" s="1"/>
  <c r="K26" i="5"/>
  <c r="L26" i="5" s="1"/>
  <c r="K27" i="5"/>
  <c r="L27" i="5" s="1"/>
  <c r="K28" i="5"/>
  <c r="L28" i="5" s="1"/>
  <c r="K29" i="5"/>
  <c r="L29" i="5" s="1"/>
  <c r="K2" i="5"/>
  <c r="L2" i="5" s="1"/>
  <c r="B24" i="3" l="1"/>
  <c r="C22" i="3" s="1"/>
  <c r="I22" i="3"/>
  <c r="H22" i="3"/>
  <c r="I21" i="3"/>
  <c r="H21" i="3"/>
  <c r="I19" i="3"/>
  <c r="H19" i="3"/>
  <c r="D16" i="3"/>
  <c r="B16" i="3"/>
  <c r="C14" i="3" s="1"/>
  <c r="I14" i="3"/>
  <c r="H14" i="3"/>
  <c r="I13" i="3"/>
  <c r="H13" i="3"/>
  <c r="I12" i="3"/>
  <c r="H12" i="3"/>
  <c r="I11" i="3"/>
  <c r="H11" i="3"/>
  <c r="D8" i="3"/>
  <c r="J8" i="3" s="1"/>
  <c r="I6" i="3"/>
  <c r="H6" i="3"/>
  <c r="I4" i="3"/>
  <c r="H4" i="3"/>
  <c r="I3" i="3"/>
  <c r="H3" i="3"/>
  <c r="E11" i="3" l="1"/>
  <c r="J16" i="3"/>
  <c r="K8" i="3"/>
  <c r="M6" i="3"/>
  <c r="M5" i="3"/>
  <c r="M3" i="3"/>
  <c r="E6" i="3"/>
  <c r="D24" i="3"/>
  <c r="I20" i="3"/>
  <c r="H20" i="3"/>
  <c r="H24" i="3" s="1"/>
  <c r="L20" i="3" s="1"/>
  <c r="C19" i="3"/>
  <c r="E14" i="3"/>
  <c r="H16" i="3"/>
  <c r="L14" i="3" s="1"/>
  <c r="I16" i="3"/>
  <c r="C11" i="3"/>
  <c r="E3" i="3"/>
  <c r="B8" i="3"/>
  <c r="I5" i="3"/>
  <c r="H5" i="3"/>
  <c r="H8" i="3" s="1"/>
  <c r="C12" i="3"/>
  <c r="E4" i="3"/>
  <c r="E12" i="3"/>
  <c r="C13" i="3"/>
  <c r="C21" i="3"/>
  <c r="C20" i="3"/>
  <c r="E5" i="3"/>
  <c r="E13" i="3"/>
  <c r="F6" i="2"/>
  <c r="E6" i="2"/>
  <c r="D5" i="2"/>
  <c r="C5" i="2"/>
  <c r="E22" i="3" l="1"/>
  <c r="J24" i="3"/>
  <c r="M13" i="3"/>
  <c r="M14" i="3"/>
  <c r="K16" i="3"/>
  <c r="M12" i="3"/>
  <c r="M11" i="3"/>
  <c r="C6" i="3"/>
  <c r="E21" i="3"/>
  <c r="L11" i="3"/>
  <c r="L12" i="3"/>
  <c r="C5" i="3"/>
  <c r="C3" i="3"/>
  <c r="C4" i="3"/>
  <c r="I8" i="3"/>
  <c r="E20" i="3"/>
  <c r="I24" i="3"/>
  <c r="L22" i="3"/>
  <c r="L21" i="3"/>
  <c r="E19" i="3"/>
  <c r="L19" i="3"/>
  <c r="L13" i="3"/>
  <c r="L4" i="3"/>
  <c r="L6" i="3"/>
  <c r="L3" i="3"/>
  <c r="L5" i="3"/>
  <c r="M20" i="3" l="1"/>
  <c r="K24" i="3"/>
  <c r="M19" i="3"/>
  <c r="M22" i="3"/>
  <c r="M2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18" authorId="0" shapeId="0" xr:uid="{3D7AD85B-B67B-48D4-9652-BC1CC65D4F06}">
      <text>
        <r>
          <rPr>
            <sz val="10"/>
            <color rgb="FF000000"/>
            <rFont val="Calibri"/>
            <family val="2"/>
            <scheme val="minor"/>
          </rPr>
          <t>======
ID#AAAAnZDX74Q
    (2023-01-12 21:09:40)
(r) revised</t>
        </r>
      </text>
    </comment>
    <comment ref="C19" authorId="0" shapeId="0" xr:uid="{F86FBE34-5E59-48B0-9EEC-919952C63EA8}">
      <text>
        <r>
          <rPr>
            <sz val="10"/>
            <color rgb="FF000000"/>
            <rFont val="Calibri"/>
            <family val="2"/>
            <scheme val="minor"/>
          </rPr>
          <t>======
ID#AAAAnZDX7qY
    (2023-01-12 21:09:40)
(r) revised</t>
        </r>
      </text>
    </comment>
    <comment ref="C22" authorId="0" shapeId="0" xr:uid="{51246845-489E-45B9-8C27-2720802F57B4}">
      <text>
        <r>
          <rPr>
            <sz val="10"/>
            <color rgb="FF000000"/>
            <rFont val="Calibri"/>
            <family val="2"/>
            <scheme val="minor"/>
          </rPr>
          <t>======
ID#AAAAnZDX6wY
    (2023-01-12 21:09:39)
(r) revised</t>
        </r>
      </text>
    </comment>
    <comment ref="C23" authorId="0" shapeId="0" xr:uid="{03CA31D4-B14D-4702-8FB2-7AC2A84A618B}">
      <text>
        <r>
          <rPr>
            <sz val="10"/>
            <color rgb="FF000000"/>
            <rFont val="Calibri"/>
            <family val="2"/>
            <scheme val="minor"/>
          </rPr>
          <t>======
ID#AAAAnZDX7-Y
    (2023-01-12 21:09:40)
(r) revised</t>
        </r>
      </text>
    </comment>
    <comment ref="C24" authorId="0" shapeId="0" xr:uid="{B3686D05-615E-449A-AB16-77CDC31A4690}">
      <text>
        <r>
          <rPr>
            <sz val="10"/>
            <color rgb="FF000000"/>
            <rFont val="Calibri"/>
            <family val="2"/>
            <scheme val="minor"/>
          </rPr>
          <t>======
ID#AAAAnZDX7T4
    (2023-01-12 21:09:40)
(r) revised</t>
        </r>
      </text>
    </comment>
    <comment ref="H29" authorId="0" shapeId="0" xr:uid="{6980D81D-0339-4AB5-A657-ACAF571C6C61}">
      <text>
        <r>
          <rPr>
            <sz val="10"/>
            <color rgb="FF000000"/>
            <rFont val="Calibri"/>
            <family val="2"/>
            <scheme val="minor"/>
          </rPr>
          <t>======
ID#AAAAnZDX6yI
    (2023-01-12 21:09:39)
x  Suppressed to meet the confidentiality requirements of the Statistics Act</t>
        </r>
      </text>
    </comment>
    <comment ref="I29" authorId="0" shapeId="0" xr:uid="{4EC067B1-58BE-4B5F-8A9A-22ED582EFA2E}">
      <text>
        <r>
          <rPr>
            <sz val="10"/>
            <color rgb="FF000000"/>
            <rFont val="Calibri"/>
            <family val="2"/>
            <scheme val="minor"/>
          </rPr>
          <t>======
ID#AAAAnZDX7Ls
    (2023-01-12 21:09:40)
x  Suppressed to meet the confidentiality requirements of the Statistics Act</t>
        </r>
      </text>
    </comment>
    <comment ref="J29" authorId="0" shapeId="0" xr:uid="{64EA4863-CCD9-4719-BA6E-EC58D9929E56}">
      <text>
        <r>
          <rPr>
            <sz val="10"/>
            <color rgb="FF000000"/>
            <rFont val="Calibri"/>
            <family val="2"/>
            <scheme val="minor"/>
          </rPr>
          <t>======
ID#AAAAnZDX8Hk
    (2023-01-12 21:09:40)
x  Suppressed to meet the confidentiality requirements of the Statistics Act</t>
        </r>
      </text>
    </comment>
    <comment ref="K29" authorId="0" shapeId="0" xr:uid="{61F8F130-CCC2-4B56-A93B-7CFAB1283E08}">
      <text>
        <r>
          <rPr>
            <sz val="10"/>
            <color rgb="FF000000"/>
            <rFont val="Calibri"/>
            <family val="2"/>
            <scheme val="minor"/>
          </rPr>
          <t>======
ID#AAAAnZDX7es
    (2023-01-12 21:09:40)
x  Suppressed to meet the confidentiality requirements of the Statistics Act</t>
        </r>
      </text>
    </comment>
    <comment ref="L29" authorId="0" shapeId="0" xr:uid="{C2FFB58C-D9F4-4F59-807C-3C838CE57C15}">
      <text>
        <r>
          <rPr>
            <sz val="10"/>
            <color rgb="FF000000"/>
            <rFont val="Calibri"/>
            <family val="2"/>
            <scheme val="minor"/>
          </rPr>
          <t>======
ID#AAAAnZDX7uU
    (2023-01-12 21:09:40)
x  Suppressed to meet the confidentiality requirements of the Statistics Act</t>
        </r>
      </text>
    </comment>
    <comment ref="M29" authorId="0" shapeId="0" xr:uid="{A81FEBDE-7BCD-49FA-B66A-57FE7F1C9021}">
      <text>
        <r>
          <rPr>
            <sz val="10"/>
            <color rgb="FF000000"/>
            <rFont val="Calibri"/>
            <family val="2"/>
            <scheme val="minor"/>
          </rPr>
          <t>======
ID#AAAAnZDX7RA
    (2023-01-12 21:09:40)
x  Suppressed to meet the confidentiality requirements of the Statistics Act</t>
        </r>
      </text>
    </comment>
    <comment ref="N29" authorId="0" shapeId="0" xr:uid="{9283F8CD-1606-4E00-8691-0EA9A3C69E9B}">
      <text>
        <r>
          <rPr>
            <sz val="10"/>
            <color rgb="FF000000"/>
            <rFont val="Calibri"/>
            <family val="2"/>
            <scheme val="minor"/>
          </rPr>
          <t>======
ID#AAAAnZDX7RM
    (2023-01-12 21:09:40)
x  Suppressed to meet the confidentiality requirements of the Statistics Act</t>
        </r>
      </text>
    </comment>
    <comment ref="C31" authorId="0" shapeId="0" xr:uid="{9024FC48-472C-42E6-8720-7EA3DD5600FA}">
      <text>
        <r>
          <rPr>
            <sz val="10"/>
            <color rgb="FF000000"/>
            <rFont val="Calibri"/>
            <family val="2"/>
            <scheme val="minor"/>
          </rPr>
          <t>======
ID#AAAAnZDX7Jg
    (2023-01-12 21:09:40)
(r) revised</t>
        </r>
      </text>
    </comment>
    <comment ref="C35" authorId="0" shapeId="0" xr:uid="{69B41A0F-62B7-47F9-AD13-2BBF5DB6104F}">
      <text>
        <r>
          <rPr>
            <sz val="10"/>
            <color rgb="FF000000"/>
            <rFont val="Calibri"/>
            <family val="2"/>
            <scheme val="minor"/>
          </rPr>
          <t>======
ID#AAAAnZDX704
    (2023-01-12 21:09:40)
(r) revised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U29" authorId="0" shapeId="0" xr:uid="{E335BE27-4C58-4F10-96DE-A3C9EB6A991C}">
      <text>
        <r>
          <rPr>
            <sz val="10"/>
            <color rgb="FF000000"/>
            <rFont val="Calibri"/>
            <family val="2"/>
            <scheme val="minor"/>
          </rPr>
          <t>======
ID#AAAAnZDX6yI
    (2023-01-12 21:09:39)
x  Suppressed to meet the confidentiality requirements of the Statistics Act</t>
        </r>
      </text>
    </comment>
    <comment ref="AV29" authorId="0" shapeId="0" xr:uid="{68038A67-2B7E-4BA7-B1F3-D6D2794D4B9A}">
      <text>
        <r>
          <rPr>
            <sz val="10"/>
            <color rgb="FF000000"/>
            <rFont val="Calibri"/>
            <family val="2"/>
            <scheme val="minor"/>
          </rPr>
          <t>======
ID#AAAAnZDX7Ls
    (2023-01-12 21:09:40)
x  Suppressed to meet the confidentiality requirements of the Statistics Act</t>
        </r>
      </text>
    </comment>
    <comment ref="AW29" authorId="0" shapeId="0" xr:uid="{4CE5AB97-9616-4F25-80F4-297AF8BE51B2}">
      <text>
        <r>
          <rPr>
            <sz val="10"/>
            <color rgb="FF000000"/>
            <rFont val="Calibri"/>
            <family val="2"/>
            <scheme val="minor"/>
          </rPr>
          <t>======
ID#AAAAnZDX8Hk
    (2023-01-12 21:09:40)
x  Suppressed to meet the confidentiality requirements of the Statistics Act</t>
        </r>
      </text>
    </comment>
    <comment ref="BA29" authorId="0" shapeId="0" xr:uid="{3392041B-82B4-4997-8CDF-A02C46901EE7}">
      <text>
        <r>
          <rPr>
            <sz val="10"/>
            <color rgb="FF000000"/>
            <rFont val="Calibri"/>
            <family val="2"/>
            <scheme val="minor"/>
          </rPr>
          <t>======
ID#AAAAnZDX7es
    (2023-01-12 21:09:40)
x  Suppressed to meet the confidentiality requirements of the Statistics Act</t>
        </r>
      </text>
    </comment>
    <comment ref="BD29" authorId="0" shapeId="0" xr:uid="{CF7466C4-1860-4BB8-9D2B-97C45CACAACC}">
      <text>
        <r>
          <rPr>
            <sz val="10"/>
            <color rgb="FF000000"/>
            <rFont val="Calibri"/>
            <family val="2"/>
            <scheme val="minor"/>
          </rPr>
          <t>======
ID#AAAAnZDX7uU
    (2023-01-12 21:09:40)
x  Suppressed to meet the confidentiality requirements of the Statistics Act</t>
        </r>
      </text>
    </comment>
    <comment ref="BE29" authorId="0" shapeId="0" xr:uid="{173E5F54-AB87-4E71-9085-BFE5015558E5}">
      <text>
        <r>
          <rPr>
            <sz val="10"/>
            <color rgb="FF000000"/>
            <rFont val="Calibri"/>
            <family val="2"/>
            <scheme val="minor"/>
          </rPr>
          <t>======
ID#AAAAnZDX7RA
    (2023-01-12 21:09:40)
x  Suppressed to meet the confidentiality requirements of the Statistics Act</t>
        </r>
      </text>
    </comment>
    <comment ref="BI29" authorId="0" shapeId="0" xr:uid="{3D6B070D-29E9-4B70-9076-58CE4B6E7CA0}">
      <text>
        <r>
          <rPr>
            <sz val="10"/>
            <color rgb="FF000000"/>
            <rFont val="Calibri"/>
            <family val="2"/>
            <scheme val="minor"/>
          </rPr>
          <t>======
ID#AAAAnZDX7RM
    (2023-01-12 21:09:40)
x  Suppressed to meet the confidentiality requirements of the Statistics Act</t>
        </r>
      </text>
    </comment>
  </commentList>
</comments>
</file>

<file path=xl/sharedStrings.xml><?xml version="1.0" encoding="utf-8"?>
<sst xmlns="http://schemas.openxmlformats.org/spreadsheetml/2006/main" count="547" uniqueCount="302">
  <si>
    <t>Active Transportation</t>
  </si>
  <si>
    <t>National Average</t>
  </si>
  <si>
    <t>Density</t>
  </si>
  <si>
    <t>Exurban</t>
  </si>
  <si>
    <t>2006 Population</t>
  </si>
  <si>
    <t>Active Core</t>
  </si>
  <si>
    <t>Transit Suburb</t>
  </si>
  <si>
    <t>Auto Suburb</t>
  </si>
  <si>
    <t>Total</t>
  </si>
  <si>
    <t>notes</t>
  </si>
  <si>
    <t>Driver</t>
  </si>
  <si>
    <t>Passenger</t>
  </si>
  <si>
    <t>Walk</t>
  </si>
  <si>
    <t>Bike</t>
  </si>
  <si>
    <t>Other</t>
  </si>
  <si>
    <t>*National Average Floor must be at least 50% higher than the national average for active cores, and must exceed 50% of national average for transit suburb (see Notes 2 &amp; 3 in Gordon &amp; Janzen [2013])</t>
  </si>
  <si>
    <t>CMA data</t>
  </si>
  <si>
    <t>AREA_NAME</t>
  </si>
  <si>
    <t>2006 Private Dwellings</t>
  </si>
  <si>
    <t>2006 Private Dwellings: Occupied by Usual Residents</t>
  </si>
  <si>
    <t>Land Area, sq km</t>
  </si>
  <si>
    <t>Land Area, sq km: Persons per sq km</t>
  </si>
  <si>
    <t>Land Area, sq km: Dwellings per sq km</t>
  </si>
  <si>
    <t>GEOUID 2016</t>
  </si>
  <si>
    <t>Pop 2016</t>
  </si>
  <si>
    <t>Pop 2011</t>
  </si>
  <si>
    <t>Total DU</t>
  </si>
  <si>
    <t>Occu DU</t>
  </si>
  <si>
    <t>PopDenSqKm</t>
  </si>
  <si>
    <t>AreaSqKm</t>
  </si>
  <si>
    <t>Total Commute</t>
  </si>
  <si>
    <t>Transit</t>
  </si>
  <si>
    <t>Public Transit</t>
  </si>
  <si>
    <t>Average Share</t>
  </si>
  <si>
    <t>Exurban threshold</t>
  </si>
  <si>
    <r>
      <t>&lt; 150 ppl / km</t>
    </r>
    <r>
      <rPr>
        <vertAlign val="superscript"/>
        <sz val="11"/>
        <color theme="1"/>
        <rFont val="Calibri"/>
        <family val="2"/>
        <scheme val="minor"/>
      </rPr>
      <t>2</t>
    </r>
  </si>
  <si>
    <t>Active Core Floor (higher value used)</t>
  </si>
  <si>
    <t>Transit Suburb Floor (higher value used)</t>
  </si>
  <si>
    <t>2006
Population</t>
  </si>
  <si>
    <t>2006
Population
(%)</t>
  </si>
  <si>
    <t>2016
Population</t>
  </si>
  <si>
    <t>Lethbridge</t>
  </si>
  <si>
    <t>CMA total</t>
  </si>
  <si>
    <t>2006
Total Dwelling Units</t>
  </si>
  <si>
    <t>2006
Total Dwelling Units (%)</t>
  </si>
  <si>
    <t>2016
Total Dwelling Units</t>
  </si>
  <si>
    <t>2006
Occupied Dwelling Units</t>
  </si>
  <si>
    <t>2006
Occupied Dwelling Units (%)</t>
  </si>
  <si>
    <t>2016
Occupied Dwelling Units</t>
  </si>
  <si>
    <t>CTs 02.00 &amp; 10.00 --&gt; no noticeable boundary change</t>
  </si>
  <si>
    <t>Split</t>
  </si>
  <si>
    <t>Neighbourhood</t>
  </si>
  <si>
    <t>Rural</t>
  </si>
  <si>
    <t>London Road</t>
  </si>
  <si>
    <t>S of downtown</t>
  </si>
  <si>
    <t>north end</t>
  </si>
  <si>
    <t>Split - E of downtwon across river</t>
  </si>
  <si>
    <t>N of downtown</t>
  </si>
  <si>
    <t>Bridge Valley G.C.</t>
  </si>
  <si>
    <t>W of river, N side</t>
  </si>
  <si>
    <t>Split - Urban Edge SW</t>
  </si>
  <si>
    <t>Split - Urban Edge W</t>
  </si>
  <si>
    <t>Urban Edge N</t>
  </si>
  <si>
    <t>Fairmont, Southgate</t>
  </si>
  <si>
    <t>Urban Edge SE</t>
  </si>
  <si>
    <t>Coaldale</t>
  </si>
  <si>
    <t>Rural town E</t>
  </si>
  <si>
    <t>Coalhurst</t>
  </si>
  <si>
    <t>Rural town NW</t>
  </si>
  <si>
    <t>Downtown</t>
  </si>
  <si>
    <t>Classification_2006</t>
  </si>
  <si>
    <t>Barons</t>
  </si>
  <si>
    <t>Nobleford</t>
  </si>
  <si>
    <t>Picture Butte</t>
  </si>
  <si>
    <t>Rural town NE</t>
  </si>
  <si>
    <t>&lt;-- Moving Backward</t>
  </si>
  <si>
    <t>CommutersTotal</t>
  </si>
  <si>
    <t>Drivers</t>
  </si>
  <si>
    <t>Passengers</t>
  </si>
  <si>
    <t>PT</t>
  </si>
  <si>
    <t>Motorcycle</t>
  </si>
  <si>
    <t>Taxi</t>
  </si>
  <si>
    <t>OtherMethod</t>
  </si>
  <si>
    <t>Drivers_Passengers</t>
  </si>
  <si>
    <t>Drivers_Passengers_Per</t>
  </si>
  <si>
    <t>PT_per</t>
  </si>
  <si>
    <t>AT</t>
  </si>
  <si>
    <t>AT_per</t>
  </si>
  <si>
    <t>AT_CMA_avgX1.5</t>
  </si>
  <si>
    <t>AT_FloorUsed</t>
  </si>
  <si>
    <t>PT_CMA_avgX1.5</t>
  </si>
  <si>
    <t>PT_FloorUsed</t>
  </si>
  <si>
    <t>2016 CTDataMaker using new 2016 Classifications</t>
  </si>
  <si>
    <t>Unclassified</t>
  </si>
  <si>
    <t>Note:
Weighted-values produced by Allen and Taylor (2018) were utilized for estimating 2006 data in cases of census tract splits for 2016. While useful, these values sometimes produce non-sensical split references from 2016 to 2006 census tracts. Visual inspection of each split was carried-out which resulted in the intentional omission of some Allen and Taylor data.</t>
  </si>
  <si>
    <t>A note on the 'T9' update</t>
  </si>
  <si>
    <t>- New for the 2016 census, the “T9” model follows the same methodology as the “T8” model, with one small exception regarding CMA threshold calculations for public transit and active transportation floors.</t>
  </si>
  <si>
    <t>- “T8” calculated these floors as an average of the already-calculated census tract shares. This produced suitable results but did not match the method by which Statistics Canada calculates census metropolitan averages for the journey to work.</t>
  </si>
  <si>
    <t>- “T9” updates this method to calculate floors using total raw count sums to arrive at CMA thresholds. This method matches that used by Statistics Canada. (hyperlink)</t>
  </si>
  <si>
    <t>- Regarding national thresholds for active transport and public transit, these are calculated using CMA totals only and exclude all other populations in Canada, including Census Agglomerations.</t>
  </si>
  <si>
    <t>Overview</t>
  </si>
  <si>
    <t>* Where the metro floor did not exceed the national floor, the national floor was used (based on averages derived from raw data nationally for all CMAs only)</t>
  </si>
  <si>
    <t>Sheets</t>
  </si>
  <si>
    <t>2006 Original</t>
  </si>
  <si>
    <t>contains original 2006 Census data provided by Statistics Canada and downloaded from PCensus</t>
  </si>
  <si>
    <t>2016 Original</t>
  </si>
  <si>
    <t>contains original 2016 Census data provided by Statistics Canada and downloaded from Computing in the Humanities and Social Sciences (CHASS) through University of Toronto</t>
  </si>
  <si>
    <t>2016 Datamaker</t>
  </si>
  <si>
    <t>classifies 2016 Census data by the Research Team using the 'T9' classification update from Gordon &amp; Janzen's (2013) 'T8' model</t>
  </si>
  <si>
    <t>estimates 2006 data based on values from Allen &amp; Taylor (2018)</t>
  </si>
  <si>
    <t>compares classifications for 2006 and 2016</t>
  </si>
  <si>
    <t>Thresholds</t>
  </si>
  <si>
    <t>Sources</t>
  </si>
  <si>
    <t>2016
Census Tract ID</t>
  </si>
  <si>
    <t xml:space="preserve">2006
split CT reference
</t>
  </si>
  <si>
    <t>2006
split CT weight apportioned</t>
  </si>
  <si>
    <t xml:space="preserve">2006
split CT population
</t>
  </si>
  <si>
    <t>2006
split CT 
total dwelling units</t>
  </si>
  <si>
    <t>2006
split CT occupied dwelling units</t>
  </si>
  <si>
    <t>2006
Census Tract ID</t>
  </si>
  <si>
    <t>Area (2016)
Square Km</t>
  </si>
  <si>
    <t>Area (2016)
Hectares</t>
  </si>
  <si>
    <t>2011
Population</t>
  </si>
  <si>
    <t>Population
Growth
2006-16</t>
  </si>
  <si>
    <t>Population
Growth %
2006-16</t>
  </si>
  <si>
    <t>Population Density per square Km
2016</t>
  </si>
  <si>
    <t>Total DU Growth
2006-16</t>
  </si>
  <si>
    <t>Total DU Growth %
2006-16</t>
  </si>
  <si>
    <t>2006
Occuped Dwelling Units</t>
  </si>
  <si>
    <t>Occupied DU Growth
2006-16</t>
  </si>
  <si>
    <t>Occupied DU Growth %
2006-16</t>
  </si>
  <si>
    <t>Occupied DU
Density per hectare
2016</t>
  </si>
  <si>
    <t>Total Commuters
2016</t>
  </si>
  <si>
    <t>Auto Drivers</t>
  </si>
  <si>
    <t>Auto Passengers</t>
  </si>
  <si>
    <t>Auto
Total</t>
  </si>
  <si>
    <t>Auto
%</t>
  </si>
  <si>
    <t>Total Auto Normalized</t>
  </si>
  <si>
    <t>Public Transit
Total</t>
  </si>
  <si>
    <t>Public Transit
%</t>
  </si>
  <si>
    <t xml:space="preserve">Public Transit
Normalized </t>
  </si>
  <si>
    <t>Walkers</t>
  </si>
  <si>
    <t>Cyclists</t>
  </si>
  <si>
    <t>Active Transport Total</t>
  </si>
  <si>
    <t>Active Transport
%</t>
  </si>
  <si>
    <t>Active Transport
Normalized</t>
  </si>
  <si>
    <t>Other Transport Method</t>
  </si>
  <si>
    <t>2016
'T9' model
Classification</t>
  </si>
  <si>
    <t>2006
'T9' model
Classification</t>
  </si>
  <si>
    <t xml:space="preserve">  Public transit</t>
  </si>
  <si>
    <t xml:space="preserve">  Walked</t>
  </si>
  <si>
    <t xml:space="preserve">  Bicycle</t>
  </si>
  <si>
    <t>CTUID</t>
  </si>
  <si>
    <t>Pop 2021</t>
  </si>
  <si>
    <t>OccuDU</t>
  </si>
  <si>
    <t>TotalCommute</t>
  </si>
  <si>
    <t xml:space="preserve">  Other</t>
  </si>
  <si>
    <t>8100001.00</t>
  </si>
  <si>
    <t>8100002.00</t>
  </si>
  <si>
    <t>8100003.00</t>
  </si>
  <si>
    <t>8100004.00</t>
  </si>
  <si>
    <t>8100005.00</t>
  </si>
  <si>
    <t>8100006.00</t>
  </si>
  <si>
    <t>8100007.00</t>
  </si>
  <si>
    <t>8100008.00</t>
  </si>
  <si>
    <t>8100009.00</t>
  </si>
  <si>
    <t>8100010.00</t>
  </si>
  <si>
    <t>8100011.00</t>
  </si>
  <si>
    <t>8100012.00</t>
  </si>
  <si>
    <t>8100013.00</t>
  </si>
  <si>
    <t>8100014.00</t>
  </si>
  <si>
    <t>8100015.00</t>
  </si>
  <si>
    <t>8100016.01</t>
  </si>
  <si>
    <t>8100016.02</t>
  </si>
  <si>
    <t>8100017.01</t>
  </si>
  <si>
    <t>8100017.03</t>
  </si>
  <si>
    <t>8100017.04</t>
  </si>
  <si>
    <t>8100017.05</t>
  </si>
  <si>
    <t>8100017.06</t>
  </si>
  <si>
    <t>8100018.00</t>
  </si>
  <si>
    <t>8100019.00</t>
  </si>
  <si>
    <t>8100020.01</t>
  </si>
  <si>
    <t>8100020.02</t>
  </si>
  <si>
    <t>8100021.00</t>
  </si>
  <si>
    <t>x</t>
  </si>
  <si>
    <t>8100100.01</t>
  </si>
  <si>
    <t>8100100.02</t>
  </si>
  <si>
    <t>8100101.00</t>
  </si>
  <si>
    <t>8100102.00</t>
  </si>
  <si>
    <t>8100103.00</t>
  </si>
  <si>
    <t>8100104.00</t>
  </si>
  <si>
    <t>8100105.00</t>
  </si>
  <si>
    <t>source_ctuid</t>
  </si>
  <si>
    <t>target_ctuid</t>
  </si>
  <si>
    <t>w_pop</t>
  </si>
  <si>
    <t>w_dwe</t>
  </si>
  <si>
    <t>2021 Census Tract ID</t>
  </si>
  <si>
    <t>Weighting ID</t>
  </si>
  <si>
    <t>2016-21 Pop Weighting</t>
  </si>
  <si>
    <t>Area (2021) Square Km</t>
  </si>
  <si>
    <t>Area (2021) Hectares</t>
  </si>
  <si>
    <t>2021 Population</t>
  </si>
  <si>
    <t>2016 Population Adjusted</t>
  </si>
  <si>
    <t>Population Growth 2016-21</t>
  </si>
  <si>
    <t>Population Growth % 2016-21</t>
  </si>
  <si>
    <t>Population Density per Square Km 2021</t>
  </si>
  <si>
    <t>2016-21 Dwelling Unit Weighting</t>
  </si>
  <si>
    <t>2021 Total Dwelling Units</t>
  </si>
  <si>
    <t>2016 Adjusted Total Dwelling Units</t>
  </si>
  <si>
    <t>Total DU Growth 2016-21</t>
  </si>
  <si>
    <t>Total DU Growth % 2016-21</t>
  </si>
  <si>
    <t>2021 Occupied Dwelling Units</t>
  </si>
  <si>
    <t>2016 Occupied Dwelling Units Adjusted</t>
  </si>
  <si>
    <t>Occupied DU Growth 2016-21</t>
  </si>
  <si>
    <t>Occupied DU Growth % 2016-21</t>
  </si>
  <si>
    <t>Occupied Density per hectare 2021</t>
  </si>
  <si>
    <t>notes 2021</t>
  </si>
  <si>
    <t>Total Commuters
2021</t>
  </si>
  <si>
    <t>2021 'T9' model Classification</t>
  </si>
  <si>
    <t>CMA Total</t>
  </si>
  <si>
    <t>2021 Data</t>
  </si>
  <si>
    <t>2016 AS from AC</t>
  </si>
  <si>
    <t>2016 AC from TS</t>
  </si>
  <si>
    <t>2021 Population (%)</t>
  </si>
  <si>
    <t>2021 Total Dwelling Units (%)</t>
  </si>
  <si>
    <t>2021 Occupied Dwelling Units (%)</t>
  </si>
  <si>
    <t>Industrial Parks</t>
  </si>
  <si>
    <t>% of Total Population Growth 2016A-2021</t>
  </si>
  <si>
    <t>Total Dwelling Unit Growth 2016A-2021</t>
  </si>
  <si>
    <t>% Total Dwelling Unit Growth 2016A-2021</t>
  </si>
  <si>
    <t>% of Total Dwelling Unit Growth 2016A-2021</t>
  </si>
  <si>
    <t>Occupied Dwelling Unit Growth 2016A-2021</t>
  </si>
  <si>
    <t>% Occupied Dwelling Unit Growth 2016A-2021</t>
  </si>
  <si>
    <t>% of Total Occupied Dwelling Unit Growth 2016A-2021</t>
  </si>
  <si>
    <t>This file contains the 2021, 2016 and 2006 CMA Census data used for the production of the Canadian Suburbs Project (hyperlink)</t>
  </si>
  <si>
    <t>Principal Investigator: David L.A. Gordon, Queen's University</t>
  </si>
  <si>
    <t>Research Team 2021: Sarah MacKinnon, Irene Chang, Matthew Field, Remus Herteg, Jan Li, Alex Miller, Huddah Nawaz, Riya Shah</t>
  </si>
  <si>
    <t>Research Team 2016: Chris Willms, Lyra Hindrichs, Kassidee Fior, Emily Goldney, Shuhong Lin, and Ben McCauley</t>
  </si>
  <si>
    <t>Queen's University, School of Urban and Regional Planning, 2018 and 2023</t>
  </si>
  <si>
    <t>University of Toronto, School of Cities, 2023</t>
  </si>
  <si>
    <t>Toronto Metropolitan University, School of Urban and Regional Planning, 2023</t>
  </si>
  <si>
    <t>Classifications</t>
  </si>
  <si>
    <t>Exurban areas are defined as areas with gross population density less than 150 people per square kilometre.</t>
  </si>
  <si>
    <t>Active Cores are defined as CTs with active transit greater than 150% of the metro average for the journey to work and greater than 50% of the national average.*</t>
  </si>
  <si>
    <t>Transit Suburbs are defined as CTs with transit use greater than 150% of the metro average for journey to work, active transit less than 150% of the metro average, and transit use at least greater than 50% of the national average.*</t>
  </si>
  <si>
    <t>Auto Suburbs are defined as CTs with a gross population density greater than 150 people per square kilometre, transit use less than 150% of the metro average, and active transit less than 150% of the metro average.*</t>
  </si>
  <si>
    <t>2021 census tract classifications were based on adjusted 2016 classifications to avoid anomalous effects of the 2021 pandemic on census journey to work data.</t>
  </si>
  <si>
    <t>Adjustments to the 2021 classifications are marked in the Notes column in the 2021 CT DataMaker Sheet</t>
  </si>
  <si>
    <t>2021 Original</t>
  </si>
  <si>
    <t>contains original 2021 Census tract data provided by Statistics Canada and downloaded from Statistics Canada</t>
  </si>
  <si>
    <t>Weights</t>
  </si>
  <si>
    <t>provides the weighting factors from the Canadian longitudinal census tract database (Taylor &amp; Allen, 2018)</t>
  </si>
  <si>
    <t>2021 CTDataMaker</t>
  </si>
  <si>
    <t>adjusts the 2016 CT population and dwelling unit data for split and new census tracts, based on Allen &amp; Taylor (2018)</t>
  </si>
  <si>
    <t>classifies 2021 Census data by the Research Team using the 'T9' classification update from Gordon &amp; Janzen's (2013) 'T8' model</t>
  </si>
  <si>
    <t>compares classifications for 2006, 2016 and 2021</t>
  </si>
  <si>
    <t>contains calculations used to determine active transport and public transit classification floors for 2016 and 2021</t>
  </si>
  <si>
    <t>Summary</t>
  </si>
  <si>
    <t>contains 2016-2021 and 2006-2016 changes for population, total dwelling unit, and occupied dwelling unit data</t>
  </si>
  <si>
    <t>Allen, J., &amp; Taylor, Z. (2018). A new tool for neighbourhood change research: The Canadian longitudinal census tract database, 1971-2016: Canadian longitudinal tract database. The Canadian Geographer, doi:10.1111/cag.12467</t>
  </si>
  <si>
    <t>Gordon, D., &amp; Janzen, M. (2013). Suburban nation? Estimating the size of Canada’s suburban population. Journal of Architectural and Planning Research, 30(3), 197-220.</t>
  </si>
  <si>
    <t>Gordon, D., Wilms, C. &amp; Hindrichs, L. (2018) Still Suburban? Growth in Canadian Suburbs, 2006-2016, Council for Canadian Urbanism Working Paper #2.</t>
  </si>
  <si>
    <t>2016A
Population</t>
  </si>
  <si>
    <t>2016A
Population
(%)</t>
  </si>
  <si>
    <t>Population Growth
2006-2016A</t>
  </si>
  <si>
    <t>% Population Growth
2006-2016A</t>
  </si>
  <si>
    <t>Population Growth 2016A-2021</t>
  </si>
  <si>
    <t>% Population Growth 2016A-2021</t>
  </si>
  <si>
    <t>% of Total Population Growth
2006-2016A</t>
  </si>
  <si>
    <t>2016A
Total Dwelling Units</t>
  </si>
  <si>
    <t>2016A
Total Dwelling Units (%)</t>
  </si>
  <si>
    <t>Total Dwelling Unit Growth
2006-2016A</t>
  </si>
  <si>
    <t>% Total Dwelling Unit Growth
2006-2016A</t>
  </si>
  <si>
    <t>% of Total Dwelling Unit Growth
2006-2016A</t>
  </si>
  <si>
    <t>2016A
Occupied Dwelling Units</t>
  </si>
  <si>
    <t>2016A
Occupied Dwelling Units (%)</t>
  </si>
  <si>
    <t>Occupied Dwelling Unit Growth
2006-2016A</t>
  </si>
  <si>
    <t>% Occupied Dwelling Unit Growth
2006-2016A</t>
  </si>
  <si>
    <t>% of Total Occupied Dwelling Unit Growth
2006-2016A</t>
  </si>
  <si>
    <t>Agnes Davidson &amp; Rollag &amp; Southridge</t>
  </si>
  <si>
    <t>Redwood</t>
  </si>
  <si>
    <t>Lakeview</t>
  </si>
  <si>
    <t>Fleetwood &amp; South Lethbridge</t>
  </si>
  <si>
    <t>Upper Eastside &amp; Victoria Park</t>
  </si>
  <si>
    <t>Glendale</t>
  </si>
  <si>
    <t>Westminster</t>
  </si>
  <si>
    <t>Senator Buchanan</t>
  </si>
  <si>
    <t>Staffordville &amp; St. Edwards &amp; Bridge Villa Estates</t>
  </si>
  <si>
    <t>Winston Churchill &amp; Majestic Place</t>
  </si>
  <si>
    <t>Winston Churchill N</t>
  </si>
  <si>
    <t>Uplands</t>
  </si>
  <si>
    <t>Hardieville &amp; Legacy Ridge</t>
  </si>
  <si>
    <t>Heritage Heights &amp; Ridgewood Heights</t>
  </si>
  <si>
    <t>Sunridge &amp; Moutain Heights</t>
  </si>
  <si>
    <t>Copperwood</t>
  </si>
  <si>
    <t>Copperwood S &amp; Paradise Canyon</t>
  </si>
  <si>
    <t>Riverstone</t>
  </si>
  <si>
    <t>Varsit Village W</t>
  </si>
  <si>
    <t>Varsit Village</t>
  </si>
  <si>
    <t>West Highlands &amp; Indian Battle Heights &amp; The Crossings</t>
  </si>
  <si>
    <t>Willowbrook</t>
  </si>
  <si>
    <r>
      <rPr>
        <strike/>
        <sz val="11"/>
        <color theme="1"/>
        <rFont val="Calibri"/>
        <family val="2"/>
      </rPr>
      <t>02.00</t>
    </r>
    <r>
      <rPr>
        <sz val="11"/>
        <color theme="1"/>
        <rFont val="Calibri"/>
        <family val="2"/>
      </rPr>
      <t>&amp;</t>
    </r>
    <r>
      <rPr>
        <strike/>
        <sz val="11"/>
        <color theme="1"/>
        <rFont val="Calibri"/>
        <family val="2"/>
      </rPr>
      <t>10.00</t>
    </r>
    <r>
      <rPr>
        <sz val="11"/>
        <color theme="1"/>
        <rFont val="Calibri"/>
        <family val="2"/>
      </rPr>
      <t>&amp;100.00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</si>
</sst>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0.000000"/>
    <numFmt numFmtId="167" formatCode="#,##0_ ;\-#,##0\ "/>
    <numFmt numFmtId="168" formatCode="_(* #,##0.00_);_(* \(#,##0.00\);_(* &quot;-&quot;??_);_(@_)"/>
  </numFmts>
  <fonts count="48">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sz val="10"/>
      <name val="Calibri"/>
      <family val="2"/>
    </font>
    <font>
      <b/>
      <sz val="10"/>
      <color theme="1"/>
      <name val="Calibri"/>
      <family val="2"/>
    </font>
    <font>
      <sz val="10"/>
      <color rgb="FF006100"/>
      <name val="Calibri"/>
      <family val="2"/>
    </font>
    <font>
      <sz val="10"/>
      <color theme="1"/>
      <name val="Calibri"/>
      <family val="2"/>
    </font>
    <font>
      <vertAlign val="superscript"/>
      <sz val="11"/>
      <color theme="1"/>
      <name val="Calibri"/>
      <family val="2"/>
      <scheme val="minor"/>
    </font>
    <font>
      <sz val="10"/>
      <color theme="1"/>
      <name val="Calibri"/>
      <family val="2"/>
      <scheme val="minor"/>
    </font>
    <font>
      <b/>
      <sz val="10"/>
      <color theme="1"/>
      <name val="Calibri"/>
      <family val="2"/>
      <scheme val="minor"/>
    </font>
    <font>
      <sz val="8"/>
      <color theme="1"/>
      <name val="Calibri"/>
      <family val="2"/>
      <scheme val="minor"/>
    </font>
    <font>
      <u/>
      <sz val="11"/>
      <color theme="10"/>
      <name val="Calibri"/>
      <family val="2"/>
      <scheme val="minor"/>
    </font>
    <font>
      <b/>
      <sz val="10"/>
      <color theme="0"/>
      <name val="Calibri"/>
      <family val="2"/>
      <scheme val="minor"/>
    </font>
    <font>
      <sz val="10"/>
      <name val="Calibri"/>
      <family val="2"/>
      <scheme val="minor"/>
    </font>
    <font>
      <sz val="10"/>
      <color theme="1"/>
      <name val="Times New Roman"/>
      <family val="1"/>
    </font>
    <font>
      <sz val="10"/>
      <color theme="1"/>
      <name val="Calibri"/>
      <family val="2"/>
      <scheme val="minor"/>
    </font>
    <font>
      <sz val="11"/>
      <color theme="1"/>
      <name val="Calibri"/>
      <family val="2"/>
    </font>
    <font>
      <sz val="10"/>
      <color theme="1"/>
      <name val="Calibri"/>
      <family val="2"/>
    </font>
    <font>
      <sz val="10"/>
      <color rgb="FF000000"/>
      <name val="Calibri"/>
      <family val="2"/>
      <scheme val="minor"/>
    </font>
    <font>
      <sz val="11"/>
      <name val="Calibri"/>
      <family val="2"/>
      <scheme val="minor"/>
    </font>
    <font>
      <sz val="11"/>
      <color rgb="FFC8F0C8"/>
      <name val="Calibri"/>
      <family val="2"/>
      <scheme val="minor"/>
    </font>
    <font>
      <b/>
      <sz val="10"/>
      <color rgb="FFFFFFFF"/>
      <name val="Calibri"/>
      <family val="2"/>
    </font>
    <font>
      <sz val="10"/>
      <color rgb="FF000000"/>
      <name val="Calibri"/>
      <family val="2"/>
    </font>
    <font>
      <u/>
      <sz val="10"/>
      <color rgb="FF0000FF"/>
      <name val="Calibri"/>
      <family val="2"/>
    </font>
    <font>
      <i/>
      <sz val="10"/>
      <color rgb="FF000000"/>
      <name val="Calibri"/>
      <family val="2"/>
    </font>
    <font>
      <sz val="10"/>
      <color rgb="FF000000"/>
      <name val="&quot;Times New Roman&quot;"/>
    </font>
    <font>
      <u/>
      <sz val="11"/>
      <color rgb="FF0563C1"/>
      <name val="Calibri"/>
      <family val="2"/>
    </font>
    <font>
      <b/>
      <sz val="11"/>
      <name val="Calibri"/>
      <family val="2"/>
      <scheme val="minor"/>
    </font>
    <font>
      <sz val="11"/>
      <color rgb="FF006100"/>
      <name val="Calibri"/>
      <family val="2"/>
    </font>
    <font>
      <sz val="11"/>
      <name val="Calibri"/>
      <family val="2"/>
    </font>
    <font>
      <strike/>
      <sz val="11"/>
      <color theme="1"/>
      <name val="Calibri"/>
      <family val="2"/>
    </font>
    <font>
      <sz val="12"/>
      <color theme="1"/>
      <name val="Calibri"/>
      <family val="2"/>
      <scheme val="minor"/>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
      <patternFill patternType="solid">
        <fgColor rgb="FFA8A800"/>
        <bgColor indexed="64"/>
      </patternFill>
    </fill>
    <fill>
      <patternFill patternType="solid">
        <fgColor rgb="FFE6E600"/>
        <bgColor indexed="64"/>
      </patternFill>
    </fill>
    <fill>
      <patternFill patternType="solid">
        <fgColor rgb="FFFFFFBE"/>
        <bgColor indexed="64"/>
      </patternFill>
    </fill>
    <fill>
      <patternFill patternType="solid">
        <fgColor theme="1"/>
        <bgColor indexed="64"/>
      </patternFill>
    </fill>
    <fill>
      <patternFill patternType="solid">
        <fgColor rgb="FFC8F0C8"/>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rgb="FFE7E6E6"/>
        <bgColor rgb="FFE7E6E6"/>
      </patternFill>
    </fill>
    <fill>
      <patternFill patternType="solid">
        <fgColor theme="0"/>
        <bgColor indexed="64"/>
      </patternFill>
    </fill>
    <fill>
      <patternFill patternType="solid">
        <fgColor rgb="FF000000"/>
        <bgColor rgb="FF000000"/>
      </patternFill>
    </fill>
  </fills>
  <borders count="8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right style="thin">
        <color indexed="64"/>
      </right>
      <top/>
      <bottom/>
      <diagonal/>
    </border>
    <border>
      <left style="medium">
        <color auto="1"/>
      </left>
      <right/>
      <top/>
      <bottom/>
      <diagonal/>
    </border>
    <border>
      <left style="medium">
        <color auto="1"/>
      </left>
      <right/>
      <top/>
      <bottom style="medium">
        <color auto="1"/>
      </bottom>
      <diagonal/>
    </border>
    <border>
      <left style="thick">
        <color auto="1"/>
      </left>
      <right style="thick">
        <color auto="1"/>
      </right>
      <top/>
      <bottom/>
      <diagonal/>
    </border>
    <border>
      <left/>
      <right style="thick">
        <color auto="1"/>
      </right>
      <top/>
      <bottom/>
      <diagonal/>
    </border>
    <border>
      <left style="thick">
        <color auto="1"/>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ck">
        <color auto="1"/>
      </left>
      <right style="thick">
        <color auto="1"/>
      </right>
      <top style="thick">
        <color auto="1"/>
      </top>
      <bottom style="thick">
        <color auto="1"/>
      </bottom>
      <diagonal/>
    </border>
    <border>
      <left style="thin">
        <color auto="1"/>
      </left>
      <right/>
      <top style="thick">
        <color auto="1"/>
      </top>
      <bottom style="thick">
        <color auto="1"/>
      </bottom>
      <diagonal/>
    </border>
    <border>
      <left/>
      <right/>
      <top style="thick">
        <color auto="1"/>
      </top>
      <bottom style="thick">
        <color auto="1"/>
      </bottom>
      <diagonal/>
    </border>
    <border>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style="thin">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indexed="64"/>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auto="1"/>
      </left>
      <right/>
      <top style="thin">
        <color auto="1"/>
      </top>
      <bottom/>
      <diagonal/>
    </border>
    <border>
      <left style="medium">
        <color indexed="64"/>
      </left>
      <right style="thin">
        <color indexed="64"/>
      </right>
      <top style="thin">
        <color indexed="64"/>
      </top>
      <bottom/>
      <diagonal/>
    </border>
    <border>
      <left style="thin">
        <color indexed="64"/>
      </left>
      <right style="medium">
        <color indexed="64"/>
      </right>
      <top style="thin">
        <color auto="1"/>
      </top>
      <bottom/>
      <diagonal/>
    </border>
    <border>
      <left style="medium">
        <color indexed="64"/>
      </left>
      <right style="medium">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auto="1"/>
      </left>
      <right/>
      <top style="thin">
        <color indexed="64"/>
      </top>
      <bottom style="medium">
        <color indexed="64"/>
      </bottom>
      <diagonal/>
    </border>
    <border>
      <left style="medium">
        <color indexed="64"/>
      </left>
      <right style="thin">
        <color indexed="64"/>
      </right>
      <top style="thin">
        <color auto="1"/>
      </top>
      <bottom style="medium">
        <color indexed="64"/>
      </bottom>
      <diagonal/>
    </border>
    <border>
      <left style="thin">
        <color indexed="64"/>
      </left>
      <right style="medium">
        <color indexed="64"/>
      </right>
      <top style="thin">
        <color auto="1"/>
      </top>
      <bottom style="medium">
        <color indexed="64"/>
      </bottom>
      <diagonal/>
    </border>
    <border>
      <left style="medium">
        <color auto="1"/>
      </left>
      <right style="medium">
        <color indexed="64"/>
      </right>
      <top style="thin">
        <color auto="1"/>
      </top>
      <bottom style="medium">
        <color indexed="64"/>
      </bottom>
      <diagonal/>
    </border>
    <border>
      <left style="thick">
        <color auto="1"/>
      </left>
      <right style="thick">
        <color indexed="64"/>
      </right>
      <top style="thick">
        <color auto="1"/>
      </top>
      <bottom/>
      <diagonal/>
    </border>
    <border>
      <left/>
      <right style="thick">
        <color indexed="64"/>
      </right>
      <top style="thick">
        <color auto="1"/>
      </top>
      <bottom/>
      <diagonal/>
    </border>
    <border>
      <left style="thin">
        <color indexed="64"/>
      </left>
      <right style="thick">
        <color indexed="64"/>
      </right>
      <top style="thick">
        <color auto="1"/>
      </top>
      <bottom/>
      <diagonal/>
    </border>
    <border>
      <left style="thin">
        <color indexed="64"/>
      </left>
      <right style="thick">
        <color indexed="64"/>
      </right>
      <top/>
      <bottom/>
      <diagonal/>
    </border>
    <border>
      <left/>
      <right/>
      <top style="thin">
        <color auto="1"/>
      </top>
      <bottom style="medium">
        <color indexed="64"/>
      </bottom>
      <diagonal/>
    </border>
    <border>
      <left/>
      <right style="medium">
        <color indexed="64"/>
      </right>
      <top/>
      <bottom style="thin">
        <color indexed="64"/>
      </bottom>
      <diagonal/>
    </border>
    <border>
      <left/>
      <right style="medium">
        <color indexed="64"/>
      </right>
      <top style="thin">
        <color auto="1"/>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auto="1"/>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thin">
        <color indexed="64"/>
      </right>
      <top style="thick">
        <color auto="1"/>
      </top>
      <bottom/>
      <diagonal/>
    </border>
    <border>
      <left style="thick">
        <color indexed="64"/>
      </left>
      <right style="thin">
        <color indexed="64"/>
      </right>
      <top style="thick">
        <color auto="1"/>
      </top>
      <bottom/>
      <diagonal/>
    </border>
    <border>
      <left style="thick">
        <color indexed="64"/>
      </left>
      <right style="thin">
        <color indexed="64"/>
      </right>
      <top/>
      <bottom/>
      <diagonal/>
    </border>
    <border>
      <left style="thin">
        <color indexed="64"/>
      </left>
      <right style="thin">
        <color indexed="64"/>
      </right>
      <top style="thick">
        <color auto="1"/>
      </top>
      <bottom/>
      <diagonal/>
    </border>
  </borders>
  <cellStyleXfs count="51">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xf numFmtId="0" fontId="27" fillId="0" borderId="0" applyNumberFormat="0" applyFill="0" applyBorder="0" applyAlignment="0" applyProtection="0"/>
    <xf numFmtId="43" fontId="1" fillId="0" borderId="0" applyFont="0" applyFill="0" applyBorder="0" applyAlignment="0" applyProtection="0"/>
    <xf numFmtId="0" fontId="1" fillId="0" borderId="0"/>
    <xf numFmtId="0" fontId="47" fillId="0" borderId="0"/>
    <xf numFmtId="9" fontId="47" fillId="0" borderId="0" applyFont="0" applyFill="0" applyBorder="0" applyAlignment="0" applyProtection="0"/>
    <xf numFmtId="168" fontId="47" fillId="0" borderId="0" applyFont="0" applyFill="0" applyBorder="0" applyAlignment="0" applyProtection="0"/>
  </cellStyleXfs>
  <cellXfs count="407">
    <xf numFmtId="0" fontId="0" fillId="0" borderId="0" xfId="0"/>
    <xf numFmtId="0" fontId="16" fillId="0" borderId="0" xfId="0" applyFont="1"/>
    <xf numFmtId="2" fontId="0" fillId="0" borderId="0" xfId="0" applyNumberFormat="1"/>
    <xf numFmtId="0" fontId="22" fillId="0" borderId="14" xfId="0" applyFont="1" applyBorder="1" applyAlignment="1">
      <alignment horizontal="center"/>
    </xf>
    <xf numFmtId="0" fontId="22" fillId="0" borderId="0" xfId="0" applyFont="1" applyAlignment="1">
      <alignment horizontal="center"/>
    </xf>
    <xf numFmtId="0" fontId="22" fillId="0" borderId="10" xfId="0" applyFont="1" applyBorder="1" applyAlignment="1">
      <alignment horizontal="center"/>
    </xf>
    <xf numFmtId="2" fontId="22" fillId="0" borderId="0" xfId="0" applyNumberFormat="1" applyFont="1" applyAlignment="1">
      <alignment horizontal="center"/>
    </xf>
    <xf numFmtId="10" fontId="22" fillId="0" borderId="11" xfId="0" applyNumberFormat="1" applyFont="1" applyBorder="1" applyAlignment="1">
      <alignment horizontal="center"/>
    </xf>
    <xf numFmtId="1" fontId="22" fillId="0" borderId="15" xfId="0" applyNumberFormat="1" applyFont="1" applyBorder="1" applyAlignment="1">
      <alignment horizontal="center"/>
    </xf>
    <xf numFmtId="0" fontId="22" fillId="0" borderId="11" xfId="0" applyFont="1" applyBorder="1" applyAlignment="1">
      <alignment horizontal="center"/>
    </xf>
    <xf numFmtId="2" fontId="22" fillId="0" borderId="14" xfId="0" applyNumberFormat="1" applyFont="1" applyBorder="1" applyAlignment="1">
      <alignment horizontal="center"/>
    </xf>
    <xf numFmtId="0" fontId="22" fillId="0" borderId="15" xfId="0" applyFont="1" applyBorder="1" applyAlignment="1">
      <alignment horizontal="center"/>
    </xf>
    <xf numFmtId="0" fontId="21" fillId="0" borderId="0" xfId="8" applyFont="1" applyFill="1" applyAlignment="1">
      <alignment horizontal="center"/>
    </xf>
    <xf numFmtId="49" fontId="19" fillId="0" borderId="0" xfId="0" applyNumberFormat="1" applyFont="1" applyAlignment="1">
      <alignment horizontal="center"/>
    </xf>
    <xf numFmtId="4" fontId="22" fillId="0" borderId="0" xfId="0" applyNumberFormat="1" applyFont="1" applyAlignment="1">
      <alignment horizontal="center"/>
    </xf>
    <xf numFmtId="3" fontId="22" fillId="0" borderId="0" xfId="0" applyNumberFormat="1" applyFont="1" applyAlignment="1">
      <alignment horizontal="center"/>
    </xf>
    <xf numFmtId="3" fontId="19" fillId="0" borderId="0" xfId="0" applyNumberFormat="1" applyFont="1" applyAlignment="1">
      <alignment horizontal="center"/>
    </xf>
    <xf numFmtId="3" fontId="22" fillId="0" borderId="16" xfId="0" applyNumberFormat="1" applyFont="1" applyBorder="1" applyAlignment="1">
      <alignment horizontal="center"/>
    </xf>
    <xf numFmtId="165" fontId="22" fillId="0" borderId="0" xfId="2" applyNumberFormat="1" applyFont="1" applyFill="1" applyBorder="1" applyAlignment="1">
      <alignment horizontal="center"/>
    </xf>
    <xf numFmtId="3" fontId="20" fillId="0" borderId="0" xfId="0" applyNumberFormat="1" applyFont="1" applyAlignment="1">
      <alignment horizontal="center"/>
    </xf>
    <xf numFmtId="165" fontId="20" fillId="0" borderId="0" xfId="2" applyNumberFormat="1" applyFont="1" applyFill="1" applyBorder="1" applyAlignment="1">
      <alignment horizontal="center"/>
    </xf>
    <xf numFmtId="165" fontId="22" fillId="0" borderId="11" xfId="2" applyNumberFormat="1" applyFont="1" applyFill="1" applyBorder="1" applyAlignment="1">
      <alignment horizontal="center"/>
    </xf>
    <xf numFmtId="3" fontId="22" fillId="0" borderId="10" xfId="0" applyNumberFormat="1" applyFont="1" applyBorder="1" applyAlignment="1">
      <alignment horizontal="center"/>
    </xf>
    <xf numFmtId="165" fontId="22" fillId="0" borderId="0" xfId="2" applyNumberFormat="1" applyFont="1" applyBorder="1" applyAlignment="1">
      <alignment horizontal="center"/>
    </xf>
    <xf numFmtId="166" fontId="22" fillId="0" borderId="0" xfId="0" applyNumberFormat="1" applyFont="1" applyAlignment="1">
      <alignment horizontal="center"/>
    </xf>
    <xf numFmtId="0" fontId="0" fillId="33" borderId="17" xfId="0" applyFill="1" applyBorder="1"/>
    <xf numFmtId="0" fontId="18" fillId="0" borderId="29" xfId="0" applyFont="1" applyBorder="1" applyAlignment="1">
      <alignment horizontal="center" vertical="center"/>
    </xf>
    <xf numFmtId="0" fontId="0" fillId="33" borderId="13" xfId="0" applyFill="1" applyBorder="1"/>
    <xf numFmtId="0" fontId="16" fillId="0" borderId="32" xfId="0" applyFont="1" applyBorder="1" applyAlignment="1">
      <alignment horizontal="center" vertical="center"/>
    </xf>
    <xf numFmtId="0" fontId="16" fillId="0" borderId="21" xfId="0" applyFont="1" applyBorder="1" applyAlignment="1">
      <alignment horizontal="center" vertical="center"/>
    </xf>
    <xf numFmtId="0" fontId="16" fillId="0" borderId="20" xfId="0" applyFont="1" applyBorder="1" applyAlignment="1">
      <alignment horizontal="center" vertical="center" wrapText="1"/>
    </xf>
    <xf numFmtId="0" fontId="16" fillId="0" borderId="33" xfId="0" applyFont="1" applyBorder="1" applyAlignment="1">
      <alignment horizontal="center" vertical="center"/>
    </xf>
    <xf numFmtId="0" fontId="16" fillId="0" borderId="34" xfId="0" applyFont="1" applyBorder="1" applyAlignment="1">
      <alignment horizontal="center" vertical="center" wrapText="1"/>
    </xf>
    <xf numFmtId="0" fontId="16" fillId="0" borderId="0" xfId="0" applyFont="1" applyAlignment="1">
      <alignment horizontal="center"/>
    </xf>
    <xf numFmtId="0" fontId="16" fillId="0" borderId="17" xfId="0" applyFont="1" applyBorder="1"/>
    <xf numFmtId="0" fontId="0" fillId="33" borderId="29" xfId="0" applyFill="1" applyBorder="1" applyAlignment="1">
      <alignment horizontal="center"/>
    </xf>
    <xf numFmtId="10" fontId="0" fillId="0" borderId="19" xfId="0" applyNumberFormat="1" applyBorder="1" applyAlignment="1">
      <alignment horizontal="center"/>
    </xf>
    <xf numFmtId="10" fontId="0" fillId="0" borderId="18" xfId="2" applyNumberFormat="1" applyFont="1" applyFill="1" applyBorder="1" applyAlignment="1">
      <alignment horizontal="center"/>
    </xf>
    <xf numFmtId="10" fontId="0" fillId="0" borderId="30" xfId="0" applyNumberFormat="1" applyBorder="1" applyAlignment="1">
      <alignment horizontal="center"/>
    </xf>
    <xf numFmtId="10" fontId="0" fillId="0" borderId="31" xfId="2" applyNumberFormat="1" applyFont="1" applyFill="1" applyBorder="1" applyAlignment="1">
      <alignment horizontal="center"/>
    </xf>
    <xf numFmtId="0" fontId="0" fillId="0" borderId="0" xfId="0" applyAlignment="1">
      <alignment horizontal="center"/>
    </xf>
    <xf numFmtId="0" fontId="16" fillId="0" borderId="12" xfId="0" applyFont="1" applyBorder="1"/>
    <xf numFmtId="0" fontId="0" fillId="0" borderId="35" xfId="0" applyBorder="1" applyAlignment="1">
      <alignment horizontal="center"/>
    </xf>
    <xf numFmtId="10" fontId="0" fillId="33" borderId="10" xfId="0" applyNumberFormat="1" applyFill="1" applyBorder="1" applyAlignment="1">
      <alignment horizontal="center"/>
    </xf>
    <xf numFmtId="10" fontId="0" fillId="33" borderId="11" xfId="2" applyNumberFormat="1" applyFont="1" applyFill="1" applyBorder="1" applyAlignment="1">
      <alignment horizontal="center"/>
    </xf>
    <xf numFmtId="10" fontId="0" fillId="33" borderId="0" xfId="0" applyNumberFormat="1" applyFill="1" applyAlignment="1">
      <alignment horizontal="center"/>
    </xf>
    <xf numFmtId="10" fontId="0" fillId="33" borderId="36" xfId="2" applyNumberFormat="1" applyFont="1" applyFill="1" applyBorder="1" applyAlignment="1">
      <alignment horizontal="center"/>
    </xf>
    <xf numFmtId="10" fontId="0" fillId="0" borderId="0" xfId="0" applyNumberFormat="1" applyAlignment="1">
      <alignment horizontal="center"/>
    </xf>
    <xf numFmtId="0" fontId="0" fillId="33" borderId="35" xfId="0" applyFill="1" applyBorder="1" applyAlignment="1">
      <alignment horizontal="center"/>
    </xf>
    <xf numFmtId="10" fontId="18" fillId="0" borderId="10" xfId="2" applyNumberFormat="1" applyFont="1" applyFill="1" applyBorder="1" applyAlignment="1">
      <alignment horizontal="center"/>
    </xf>
    <xf numFmtId="10" fontId="18" fillId="0" borderId="11" xfId="2" applyNumberFormat="1" applyFont="1" applyFill="1" applyBorder="1" applyAlignment="1">
      <alignment horizontal="center"/>
    </xf>
    <xf numFmtId="0" fontId="0" fillId="33" borderId="0" xfId="0" applyFill="1" applyAlignment="1">
      <alignment horizontal="center"/>
    </xf>
    <xf numFmtId="0" fontId="0" fillId="33" borderId="36" xfId="0" applyFill="1" applyBorder="1" applyAlignment="1">
      <alignment horizontal="center"/>
    </xf>
    <xf numFmtId="10" fontId="0" fillId="0" borderId="0" xfId="2" applyNumberFormat="1" applyFont="1" applyFill="1" applyBorder="1" applyAlignment="1">
      <alignment horizontal="center"/>
    </xf>
    <xf numFmtId="0" fontId="16" fillId="0" borderId="13" xfId="0" applyFont="1" applyBorder="1"/>
    <xf numFmtId="0" fontId="0" fillId="33" borderId="32" xfId="0" applyFill="1" applyBorder="1" applyAlignment="1">
      <alignment horizontal="center"/>
    </xf>
    <xf numFmtId="0" fontId="0" fillId="33" borderId="21" xfId="0" applyFill="1" applyBorder="1" applyAlignment="1">
      <alignment horizontal="center"/>
    </xf>
    <xf numFmtId="0" fontId="0" fillId="33" borderId="20" xfId="0" applyFill="1" applyBorder="1" applyAlignment="1">
      <alignment horizontal="center"/>
    </xf>
    <xf numFmtId="10" fontId="18" fillId="0" borderId="33" xfId="2" applyNumberFormat="1" applyFont="1" applyFill="1" applyBorder="1" applyAlignment="1">
      <alignment horizontal="center"/>
    </xf>
    <xf numFmtId="10" fontId="18" fillId="0" borderId="34" xfId="2" applyNumberFormat="1" applyFont="1" applyFill="1" applyBorder="1" applyAlignment="1">
      <alignment horizontal="center"/>
    </xf>
    <xf numFmtId="0" fontId="24" fillId="0" borderId="0" xfId="0" applyFont="1"/>
    <xf numFmtId="0" fontId="24" fillId="0" borderId="0" xfId="0" applyFont="1" applyAlignment="1">
      <alignment horizontal="center"/>
    </xf>
    <xf numFmtId="0" fontId="25" fillId="0" borderId="37" xfId="0" applyFont="1" applyBorder="1" applyAlignment="1">
      <alignment horizontal="center" vertical="center" wrapText="1"/>
    </xf>
    <xf numFmtId="0" fontId="25" fillId="0" borderId="38" xfId="0" applyFont="1" applyBorder="1" applyAlignment="1">
      <alignment horizontal="center" vertical="center" wrapText="1"/>
    </xf>
    <xf numFmtId="0" fontId="25" fillId="0" borderId="39" xfId="0" applyFont="1" applyBorder="1" applyAlignment="1">
      <alignment horizontal="center" vertical="center" wrapText="1"/>
    </xf>
    <xf numFmtId="0" fontId="24" fillId="34" borderId="44" xfId="0" applyFont="1" applyFill="1" applyBorder="1"/>
    <xf numFmtId="167" fontId="24" fillId="34" borderId="45" xfId="1" applyNumberFormat="1" applyFont="1" applyFill="1" applyBorder="1" applyAlignment="1">
      <alignment horizontal="center"/>
    </xf>
    <xf numFmtId="165" fontId="24" fillId="34" borderId="46" xfId="0" applyNumberFormat="1" applyFont="1" applyFill="1" applyBorder="1" applyAlignment="1">
      <alignment horizontal="center"/>
    </xf>
    <xf numFmtId="165" fontId="24" fillId="34" borderId="46" xfId="2" applyNumberFormat="1" applyFont="1" applyFill="1" applyBorder="1" applyAlignment="1">
      <alignment horizontal="center"/>
    </xf>
    <xf numFmtId="167" fontId="24" fillId="34" borderId="45" xfId="0" applyNumberFormat="1" applyFont="1" applyFill="1" applyBorder="1" applyAlignment="1">
      <alignment horizontal="center"/>
    </xf>
    <xf numFmtId="165" fontId="24" fillId="34" borderId="47" xfId="2" applyNumberFormat="1" applyFont="1" applyFill="1" applyBorder="1" applyAlignment="1">
      <alignment horizontal="center"/>
    </xf>
    <xf numFmtId="0" fontId="24" fillId="35" borderId="48" xfId="0" applyFont="1" applyFill="1" applyBorder="1"/>
    <xf numFmtId="167" fontId="24" fillId="35" borderId="41" xfId="1" applyNumberFormat="1" applyFont="1" applyFill="1" applyBorder="1" applyAlignment="1">
      <alignment horizontal="center"/>
    </xf>
    <xf numFmtId="165" fontId="24" fillId="35" borderId="42" xfId="0" applyNumberFormat="1" applyFont="1" applyFill="1" applyBorder="1" applyAlignment="1">
      <alignment horizontal="center"/>
    </xf>
    <xf numFmtId="165" fontId="24" fillId="35" borderId="42" xfId="2" applyNumberFormat="1" applyFont="1" applyFill="1" applyBorder="1" applyAlignment="1">
      <alignment horizontal="center"/>
    </xf>
    <xf numFmtId="167" fontId="24" fillId="35" borderId="41" xfId="0" applyNumberFormat="1" applyFont="1" applyFill="1" applyBorder="1" applyAlignment="1">
      <alignment horizontal="center"/>
    </xf>
    <xf numFmtId="165" fontId="24" fillId="35" borderId="40" xfId="2" applyNumberFormat="1" applyFont="1" applyFill="1" applyBorder="1" applyAlignment="1">
      <alignment horizontal="center"/>
    </xf>
    <xf numFmtId="0" fontId="24" fillId="36" borderId="48" xfId="0" applyFont="1" applyFill="1" applyBorder="1"/>
    <xf numFmtId="167" fontId="24" fillId="36" borderId="41" xfId="1" applyNumberFormat="1" applyFont="1" applyFill="1" applyBorder="1" applyAlignment="1">
      <alignment horizontal="center"/>
    </xf>
    <xf numFmtId="165" fontId="24" fillId="36" borderId="42" xfId="0" applyNumberFormat="1" applyFont="1" applyFill="1" applyBorder="1" applyAlignment="1">
      <alignment horizontal="center"/>
    </xf>
    <xf numFmtId="165" fontId="24" fillId="36" borderId="42" xfId="2" applyNumberFormat="1" applyFont="1" applyFill="1" applyBorder="1" applyAlignment="1">
      <alignment horizontal="center"/>
    </xf>
    <xf numFmtId="167" fontId="24" fillId="36" borderId="41" xfId="0" applyNumberFormat="1" applyFont="1" applyFill="1" applyBorder="1" applyAlignment="1">
      <alignment horizontal="center"/>
    </xf>
    <xf numFmtId="165" fontId="24" fillId="36" borderId="40" xfId="2" applyNumberFormat="1" applyFont="1" applyFill="1" applyBorder="1" applyAlignment="1">
      <alignment horizontal="center"/>
    </xf>
    <xf numFmtId="0" fontId="24" fillId="0" borderId="49" xfId="0" applyFont="1" applyBorder="1"/>
    <xf numFmtId="167" fontId="24" fillId="0" borderId="50" xfId="1" applyNumberFormat="1" applyFont="1" applyBorder="1" applyAlignment="1">
      <alignment horizontal="center"/>
    </xf>
    <xf numFmtId="165" fontId="24" fillId="0" borderId="51" xfId="0" applyNumberFormat="1" applyFont="1" applyBorder="1" applyAlignment="1">
      <alignment horizontal="center"/>
    </xf>
    <xf numFmtId="165" fontId="24" fillId="0" borderId="51" xfId="2" applyNumberFormat="1" applyFont="1" applyBorder="1" applyAlignment="1">
      <alignment horizontal="center"/>
    </xf>
    <xf numFmtId="167" fontId="24" fillId="0" borderId="50" xfId="0" applyNumberFormat="1" applyFont="1" applyBorder="1" applyAlignment="1">
      <alignment horizontal="center"/>
    </xf>
    <xf numFmtId="165" fontId="24" fillId="0" borderId="52" xfId="2" applyNumberFormat="1" applyFont="1" applyBorder="1" applyAlignment="1">
      <alignment horizontal="center"/>
    </xf>
    <xf numFmtId="0" fontId="25" fillId="0" borderId="43" xfId="0" applyFont="1" applyBorder="1"/>
    <xf numFmtId="167" fontId="25" fillId="0" borderId="37" xfId="1" applyNumberFormat="1" applyFont="1" applyBorder="1" applyAlignment="1">
      <alignment horizontal="center"/>
    </xf>
    <xf numFmtId="10" fontId="24" fillId="0" borderId="38" xfId="0" applyNumberFormat="1" applyFont="1" applyBorder="1" applyAlignment="1">
      <alignment horizontal="center"/>
    </xf>
    <xf numFmtId="0" fontId="25" fillId="0" borderId="38" xfId="0" applyFont="1" applyBorder="1" applyAlignment="1">
      <alignment horizontal="center"/>
    </xf>
    <xf numFmtId="167" fontId="25" fillId="0" borderId="37" xfId="0" applyNumberFormat="1" applyFont="1" applyBorder="1" applyAlignment="1">
      <alignment horizontal="center"/>
    </xf>
    <xf numFmtId="165" fontId="25" fillId="0" borderId="38" xfId="2" applyNumberFormat="1" applyFont="1" applyBorder="1" applyAlignment="1">
      <alignment horizontal="center"/>
    </xf>
    <xf numFmtId="165" fontId="25" fillId="0" borderId="39" xfId="0" applyNumberFormat="1" applyFont="1" applyBorder="1" applyAlignment="1">
      <alignment horizontal="center"/>
    </xf>
    <xf numFmtId="0" fontId="22" fillId="0" borderId="14" xfId="0" applyFont="1" applyBorder="1" applyAlignment="1">
      <alignment horizontal="left"/>
    </xf>
    <xf numFmtId="167" fontId="25" fillId="0" borderId="37" xfId="1" applyNumberFormat="1" applyFont="1" applyFill="1" applyBorder="1" applyAlignment="1">
      <alignment horizontal="center"/>
    </xf>
    <xf numFmtId="2" fontId="19" fillId="0" borderId="0" xfId="0" quotePrefix="1" applyNumberFormat="1" applyFont="1" applyAlignment="1">
      <alignment horizontal="center" wrapText="1"/>
    </xf>
    <xf numFmtId="0" fontId="19" fillId="0" borderId="0" xfId="0" quotePrefix="1" applyFont="1" applyAlignment="1">
      <alignment horizontal="center" wrapText="1"/>
    </xf>
    <xf numFmtId="2" fontId="19" fillId="0" borderId="0" xfId="0" quotePrefix="1" applyNumberFormat="1" applyFont="1" applyAlignment="1">
      <alignment horizontal="center"/>
    </xf>
    <xf numFmtId="0" fontId="19" fillId="0" borderId="0" xfId="0" quotePrefix="1" applyFont="1" applyAlignment="1">
      <alignment horizontal="center"/>
    </xf>
    <xf numFmtId="0" fontId="24" fillId="0" borderId="0" xfId="0" applyFont="1" applyAlignment="1">
      <alignment horizontal="center" wrapText="1"/>
    </xf>
    <xf numFmtId="10" fontId="24" fillId="0" borderId="0" xfId="2" applyNumberFormat="1" applyFont="1" applyAlignment="1">
      <alignment horizontal="center" wrapText="1"/>
    </xf>
    <xf numFmtId="10" fontId="24" fillId="0" borderId="0" xfId="2" applyNumberFormat="1" applyFont="1" applyAlignment="1">
      <alignment horizontal="center"/>
    </xf>
    <xf numFmtId="10" fontId="24" fillId="38" borderId="0" xfId="2" applyNumberFormat="1" applyFont="1" applyFill="1" applyAlignment="1">
      <alignment horizontal="center" wrapText="1"/>
    </xf>
    <xf numFmtId="10" fontId="24" fillId="38" borderId="0" xfId="2" applyNumberFormat="1" applyFont="1" applyFill="1" applyAlignment="1">
      <alignment horizontal="center"/>
    </xf>
    <xf numFmtId="0" fontId="24" fillId="36" borderId="0" xfId="0" applyFont="1" applyFill="1" applyAlignment="1">
      <alignment horizontal="center"/>
    </xf>
    <xf numFmtId="10" fontId="24" fillId="36" borderId="0" xfId="2" applyNumberFormat="1" applyFont="1" applyFill="1" applyAlignment="1">
      <alignment horizontal="center"/>
    </xf>
    <xf numFmtId="2" fontId="19" fillId="38" borderId="0" xfId="0" quotePrefix="1" applyNumberFormat="1" applyFont="1" applyFill="1" applyAlignment="1">
      <alignment horizontal="center" wrapText="1"/>
    </xf>
    <xf numFmtId="0" fontId="19" fillId="38" borderId="0" xfId="0" quotePrefix="1" applyFont="1" applyFill="1" applyAlignment="1">
      <alignment horizontal="center" wrapText="1"/>
    </xf>
    <xf numFmtId="0" fontId="24" fillId="38" borderId="0" xfId="0" applyFont="1" applyFill="1" applyAlignment="1">
      <alignment horizontal="center"/>
    </xf>
    <xf numFmtId="2" fontId="19" fillId="34" borderId="0" xfId="0" quotePrefix="1" applyNumberFormat="1" applyFont="1" applyFill="1" applyAlignment="1">
      <alignment horizontal="center"/>
    </xf>
    <xf numFmtId="0" fontId="19" fillId="34" borderId="0" xfId="0" quotePrefix="1" applyFont="1" applyFill="1" applyAlignment="1">
      <alignment horizontal="center"/>
    </xf>
    <xf numFmtId="0" fontId="24" fillId="34" borderId="0" xfId="0" applyFont="1" applyFill="1" applyAlignment="1">
      <alignment horizontal="center"/>
    </xf>
    <xf numFmtId="10" fontId="24" fillId="34" borderId="0" xfId="2" applyNumberFormat="1" applyFont="1" applyFill="1" applyAlignment="1">
      <alignment horizontal="center"/>
    </xf>
    <xf numFmtId="2" fontId="19" fillId="36" borderId="0" xfId="0" quotePrefix="1" applyNumberFormat="1" applyFont="1" applyFill="1" applyAlignment="1">
      <alignment horizontal="center"/>
    </xf>
    <xf numFmtId="0" fontId="19" fillId="36" borderId="0" xfId="0" quotePrefix="1" applyFont="1" applyFill="1" applyAlignment="1">
      <alignment horizontal="center"/>
    </xf>
    <xf numFmtId="0" fontId="25" fillId="37" borderId="43" xfId="0" applyFont="1" applyFill="1" applyBorder="1"/>
    <xf numFmtId="167" fontId="25" fillId="37" borderId="53" xfId="44" applyNumberFormat="1" applyFont="1" applyFill="1" applyBorder="1" applyAlignment="1">
      <alignment horizontal="center"/>
    </xf>
    <xf numFmtId="10" fontId="24" fillId="37" borderId="53" xfId="0" applyNumberFormat="1" applyFont="1" applyFill="1" applyBorder="1" applyAlignment="1">
      <alignment horizontal="center"/>
    </xf>
    <xf numFmtId="0" fontId="25" fillId="37" borderId="53" xfId="0" applyFont="1" applyFill="1" applyBorder="1" applyAlignment="1">
      <alignment horizontal="center"/>
    </xf>
    <xf numFmtId="167" fontId="25" fillId="37" borderId="53" xfId="0" applyNumberFormat="1" applyFont="1" applyFill="1" applyBorder="1" applyAlignment="1">
      <alignment horizontal="center"/>
    </xf>
    <xf numFmtId="165" fontId="25" fillId="37" borderId="53" xfId="2" applyNumberFormat="1" applyFont="1" applyFill="1" applyBorder="1" applyAlignment="1">
      <alignment horizontal="center"/>
    </xf>
    <xf numFmtId="165" fontId="25" fillId="37" borderId="54" xfId="0" applyNumberFormat="1" applyFont="1" applyFill="1" applyBorder="1" applyAlignment="1">
      <alignment horizontal="center"/>
    </xf>
    <xf numFmtId="0" fontId="18" fillId="0" borderId="43" xfId="0" applyFont="1" applyBorder="1" applyAlignment="1">
      <alignment vertical="center" wrapText="1"/>
    </xf>
    <xf numFmtId="0" fontId="24" fillId="39" borderId="61" xfId="0" applyFont="1" applyFill="1" applyBorder="1"/>
    <xf numFmtId="167" fontId="24" fillId="39" borderId="62" xfId="44" applyNumberFormat="1" applyFont="1" applyFill="1" applyBorder="1" applyAlignment="1">
      <alignment horizontal="center"/>
    </xf>
    <xf numFmtId="165" fontId="24" fillId="39" borderId="63" xfId="0" applyNumberFormat="1" applyFont="1" applyFill="1" applyBorder="1" applyAlignment="1">
      <alignment horizontal="center"/>
    </xf>
    <xf numFmtId="165" fontId="24" fillId="39" borderId="63" xfId="2" applyNumberFormat="1" applyFont="1" applyFill="1" applyBorder="1" applyAlignment="1">
      <alignment horizontal="center"/>
    </xf>
    <xf numFmtId="167" fontId="24" fillId="39" borderId="62" xfId="0" applyNumberFormat="1" applyFont="1" applyFill="1" applyBorder="1" applyAlignment="1">
      <alignment horizontal="center"/>
    </xf>
    <xf numFmtId="165" fontId="24" fillId="39" borderId="64" xfId="2" applyNumberFormat="1" applyFont="1" applyFill="1" applyBorder="1" applyAlignment="1">
      <alignment horizontal="center"/>
    </xf>
    <xf numFmtId="0" fontId="28" fillId="37" borderId="0" xfId="0" applyFont="1" applyFill="1"/>
    <xf numFmtId="49" fontId="24" fillId="0" borderId="0" xfId="0" applyNumberFormat="1" applyFont="1" applyAlignment="1">
      <alignment vertical="center"/>
    </xf>
    <xf numFmtId="49" fontId="29" fillId="0" borderId="0" xfId="45" applyNumberFormat="1" applyFont="1"/>
    <xf numFmtId="0" fontId="30" fillId="0" borderId="0" xfId="0" applyFont="1" applyAlignment="1">
      <alignment vertical="center"/>
    </xf>
    <xf numFmtId="0" fontId="30" fillId="0" borderId="0" xfId="0" applyFont="1" applyAlignment="1">
      <alignment horizontal="center" vertical="center"/>
    </xf>
    <xf numFmtId="0" fontId="25" fillId="0" borderId="24" xfId="0" applyFont="1" applyBorder="1" applyAlignment="1">
      <alignment vertical="center" wrapText="1"/>
    </xf>
    <xf numFmtId="0" fontId="31" fillId="0" borderId="0" xfId="0" applyFont="1"/>
    <xf numFmtId="0" fontId="32" fillId="41" borderId="0" xfId="0" applyFont="1" applyFill="1"/>
    <xf numFmtId="0" fontId="33" fillId="41" borderId="0" xfId="0" applyFont="1" applyFill="1"/>
    <xf numFmtId="2" fontId="31" fillId="0" borderId="0" xfId="0" applyNumberFormat="1" applyFont="1"/>
    <xf numFmtId="2" fontId="22" fillId="0" borderId="15" xfId="0" applyNumberFormat="1" applyFont="1" applyBorder="1" applyAlignment="1">
      <alignment horizontal="center"/>
    </xf>
    <xf numFmtId="3" fontId="19" fillId="0" borderId="15" xfId="0" applyNumberFormat="1" applyFont="1" applyBorder="1" applyAlignment="1">
      <alignment horizontal="center"/>
    </xf>
    <xf numFmtId="3" fontId="19" fillId="0" borderId="16" xfId="0" applyNumberFormat="1" applyFont="1" applyBorder="1" applyAlignment="1">
      <alignment horizontal="center"/>
    </xf>
    <xf numFmtId="1" fontId="22" fillId="0" borderId="0" xfId="0" applyNumberFormat="1" applyFont="1" applyAlignment="1">
      <alignment horizontal="center"/>
    </xf>
    <xf numFmtId="1" fontId="22" fillId="0" borderId="14" xfId="0" applyNumberFormat="1" applyFont="1" applyBorder="1" applyAlignment="1">
      <alignment horizontal="center"/>
    </xf>
    <xf numFmtId="165" fontId="20" fillId="0" borderId="15" xfId="2" applyNumberFormat="1" applyFont="1" applyFill="1" applyBorder="1" applyAlignment="1">
      <alignment horizontal="center"/>
    </xf>
    <xf numFmtId="0" fontId="22" fillId="0" borderId="68" xfId="0" applyFont="1" applyBorder="1" applyAlignment="1">
      <alignment horizontal="center"/>
    </xf>
    <xf numFmtId="0" fontId="35" fillId="38" borderId="0" xfId="0" applyFont="1" applyFill="1"/>
    <xf numFmtId="0" fontId="36" fillId="38" borderId="0" xfId="0" applyFont="1" applyFill="1"/>
    <xf numFmtId="0" fontId="25" fillId="0" borderId="53" xfId="0" applyFont="1" applyBorder="1" applyAlignment="1">
      <alignment horizontal="center" vertical="center" wrapText="1"/>
    </xf>
    <xf numFmtId="165" fontId="24" fillId="34" borderId="59" xfId="2" applyNumberFormat="1" applyFont="1" applyFill="1" applyBorder="1" applyAlignment="1">
      <alignment horizontal="center"/>
    </xf>
    <xf numFmtId="165" fontId="24" fillId="39" borderId="69" xfId="2" applyNumberFormat="1" applyFont="1" applyFill="1" applyBorder="1" applyAlignment="1">
      <alignment horizontal="center"/>
    </xf>
    <xf numFmtId="0" fontId="25" fillId="0" borderId="53" xfId="0" applyFont="1" applyBorder="1" applyAlignment="1">
      <alignment horizontal="center"/>
    </xf>
    <xf numFmtId="0" fontId="25" fillId="0" borderId="0" xfId="0" applyFont="1" applyAlignment="1">
      <alignment horizontal="center" vertical="center"/>
    </xf>
    <xf numFmtId="0" fontId="25" fillId="0" borderId="54" xfId="0" applyFont="1" applyBorder="1" applyAlignment="1">
      <alignment horizontal="center" vertical="center" wrapText="1"/>
    </xf>
    <xf numFmtId="165" fontId="24" fillId="34" borderId="70" xfId="2" applyNumberFormat="1" applyFont="1" applyFill="1" applyBorder="1" applyAlignment="1">
      <alignment horizontal="center"/>
    </xf>
    <xf numFmtId="165" fontId="24" fillId="39" borderId="71" xfId="2" applyNumberFormat="1" applyFont="1" applyFill="1" applyBorder="1" applyAlignment="1">
      <alignment horizontal="center"/>
    </xf>
    <xf numFmtId="0" fontId="25" fillId="0" borderId="72" xfId="0" applyFont="1" applyBorder="1" applyAlignment="1">
      <alignment horizontal="center" vertical="center" wrapText="1"/>
    </xf>
    <xf numFmtId="0" fontId="24" fillId="0" borderId="33" xfId="0" applyFont="1" applyBorder="1" applyAlignment="1">
      <alignment horizontal="center"/>
    </xf>
    <xf numFmtId="0" fontId="25" fillId="0" borderId="73" xfId="0" applyFont="1" applyBorder="1" applyAlignment="1">
      <alignment horizontal="center" vertical="center" wrapText="1"/>
    </xf>
    <xf numFmtId="165" fontId="25" fillId="0" borderId="74" xfId="0" applyNumberFormat="1" applyFont="1" applyBorder="1" applyAlignment="1">
      <alignment horizontal="center"/>
    </xf>
    <xf numFmtId="165" fontId="25" fillId="37" borderId="74" xfId="0" applyNumberFormat="1" applyFont="1" applyFill="1" applyBorder="1" applyAlignment="1">
      <alignment horizontal="center"/>
    </xf>
    <xf numFmtId="0" fontId="25" fillId="0" borderId="74" xfId="0" applyFont="1" applyBorder="1" applyAlignment="1">
      <alignment horizontal="center" vertical="center" wrapText="1"/>
    </xf>
    <xf numFmtId="165" fontId="25" fillId="0" borderId="72" xfId="0" applyNumberFormat="1" applyFont="1" applyBorder="1" applyAlignment="1">
      <alignment horizontal="center"/>
    </xf>
    <xf numFmtId="165" fontId="24" fillId="39" borderId="72" xfId="2" applyNumberFormat="1" applyFont="1" applyFill="1" applyBorder="1" applyAlignment="1">
      <alignment horizontal="center"/>
    </xf>
    <xf numFmtId="165" fontId="25" fillId="37" borderId="73" xfId="0" applyNumberFormat="1" applyFont="1" applyFill="1" applyBorder="1" applyAlignment="1">
      <alignment horizontal="center"/>
    </xf>
    <xf numFmtId="165" fontId="24" fillId="34" borderId="75" xfId="2" applyNumberFormat="1" applyFont="1" applyFill="1" applyBorder="1" applyAlignment="1">
      <alignment horizontal="center"/>
    </xf>
    <xf numFmtId="0" fontId="25" fillId="37" borderId="76" xfId="0" applyFont="1" applyFill="1" applyBorder="1" applyAlignment="1">
      <alignment horizontal="center"/>
    </xf>
    <xf numFmtId="0" fontId="24" fillId="35" borderId="78" xfId="2" applyNumberFormat="1" applyFont="1" applyFill="1" applyBorder="1" applyAlignment="1">
      <alignment horizontal="center"/>
    </xf>
    <xf numFmtId="0" fontId="24" fillId="39" borderId="79" xfId="2" applyNumberFormat="1" applyFont="1" applyFill="1" applyBorder="1" applyAlignment="1">
      <alignment horizontal="center"/>
    </xf>
    <xf numFmtId="3" fontId="24" fillId="34" borderId="77" xfId="2" applyNumberFormat="1" applyFont="1" applyFill="1" applyBorder="1" applyAlignment="1">
      <alignment horizontal="center"/>
    </xf>
    <xf numFmtId="3" fontId="24" fillId="36" borderId="78" xfId="2" applyNumberFormat="1" applyFont="1" applyFill="1" applyBorder="1" applyAlignment="1">
      <alignment horizontal="center"/>
    </xf>
    <xf numFmtId="3" fontId="24" fillId="0" borderId="57" xfId="2" applyNumberFormat="1" applyFont="1" applyBorder="1" applyAlignment="1">
      <alignment horizontal="center"/>
    </xf>
    <xf numFmtId="3" fontId="25" fillId="0" borderId="76" xfId="0" applyNumberFormat="1" applyFont="1" applyBorder="1" applyAlignment="1">
      <alignment horizontal="center"/>
    </xf>
    <xf numFmtId="165" fontId="24" fillId="35" borderId="59" xfId="2" applyNumberFormat="1" applyFont="1" applyFill="1" applyBorder="1" applyAlignment="1">
      <alignment horizontal="center"/>
    </xf>
    <xf numFmtId="165" fontId="24" fillId="36" borderId="59" xfId="2" applyNumberFormat="1" applyFont="1" applyFill="1" applyBorder="1" applyAlignment="1">
      <alignment horizontal="center"/>
    </xf>
    <xf numFmtId="165" fontId="24" fillId="42" borderId="59" xfId="2" applyNumberFormat="1" applyFont="1" applyFill="1" applyBorder="1" applyAlignment="1">
      <alignment horizontal="center"/>
    </xf>
    <xf numFmtId="165" fontId="24" fillId="39" borderId="59" xfId="2" applyNumberFormat="1" applyFont="1" applyFill="1" applyBorder="1" applyAlignment="1">
      <alignment horizontal="center"/>
    </xf>
    <xf numFmtId="3" fontId="24" fillId="34" borderId="70" xfId="2" applyNumberFormat="1" applyFont="1" applyFill="1" applyBorder="1" applyAlignment="1">
      <alignment horizontal="center"/>
    </xf>
    <xf numFmtId="3" fontId="24" fillId="42" borderId="70" xfId="2" applyNumberFormat="1" applyFont="1" applyFill="1" applyBorder="1" applyAlignment="1">
      <alignment horizontal="center"/>
    </xf>
    <xf numFmtId="3" fontId="25" fillId="42" borderId="70" xfId="2" applyNumberFormat="1" applyFont="1" applyFill="1" applyBorder="1" applyAlignment="1">
      <alignment horizontal="center"/>
    </xf>
    <xf numFmtId="3" fontId="24" fillId="36" borderId="70" xfId="2" applyNumberFormat="1" applyFont="1" applyFill="1" applyBorder="1" applyAlignment="1">
      <alignment horizontal="center"/>
    </xf>
    <xf numFmtId="3" fontId="24" fillId="35" borderId="70" xfId="2" applyNumberFormat="1" applyFont="1" applyFill="1" applyBorder="1" applyAlignment="1">
      <alignment horizontal="center"/>
    </xf>
    <xf numFmtId="165" fontId="24" fillId="35" borderId="70" xfId="2" applyNumberFormat="1" applyFont="1" applyFill="1" applyBorder="1" applyAlignment="1">
      <alignment horizontal="center"/>
    </xf>
    <xf numFmtId="165" fontId="24" fillId="36" borderId="70" xfId="2" applyNumberFormat="1" applyFont="1" applyFill="1" applyBorder="1" applyAlignment="1">
      <alignment horizontal="center"/>
    </xf>
    <xf numFmtId="165" fontId="24" fillId="42" borderId="70" xfId="2" applyNumberFormat="1" applyFont="1" applyFill="1" applyBorder="1" applyAlignment="1">
      <alignment horizontal="center"/>
    </xf>
    <xf numFmtId="165" fontId="25" fillId="42" borderId="70" xfId="2" applyNumberFormat="1" applyFont="1" applyFill="1" applyBorder="1" applyAlignment="1">
      <alignment horizontal="center"/>
    </xf>
    <xf numFmtId="165" fontId="24" fillId="35" borderId="75" xfId="2" applyNumberFormat="1" applyFont="1" applyFill="1" applyBorder="1" applyAlignment="1">
      <alignment horizontal="center"/>
    </xf>
    <xf numFmtId="165" fontId="24" fillId="36" borderId="75" xfId="2" applyNumberFormat="1" applyFont="1" applyFill="1" applyBorder="1" applyAlignment="1">
      <alignment horizontal="center"/>
    </xf>
    <xf numFmtId="165" fontId="24" fillId="42" borderId="75" xfId="2" applyNumberFormat="1" applyFont="1" applyFill="1" applyBorder="1" applyAlignment="1">
      <alignment horizontal="center"/>
    </xf>
    <xf numFmtId="3" fontId="24" fillId="34" borderId="60" xfId="2" applyNumberFormat="1" applyFont="1" applyFill="1" applyBorder="1" applyAlignment="1">
      <alignment horizontal="center"/>
    </xf>
    <xf numFmtId="0" fontId="24" fillId="35" borderId="41" xfId="2" applyNumberFormat="1" applyFont="1" applyFill="1" applyBorder="1" applyAlignment="1">
      <alignment horizontal="center"/>
    </xf>
    <xf numFmtId="0" fontId="24" fillId="39" borderId="62" xfId="2" applyNumberFormat="1" applyFont="1" applyFill="1" applyBorder="1" applyAlignment="1">
      <alignment horizontal="center"/>
    </xf>
    <xf numFmtId="3" fontId="24" fillId="34" borderId="80" xfId="2" applyNumberFormat="1" applyFont="1" applyFill="1" applyBorder="1" applyAlignment="1">
      <alignment horizontal="center"/>
    </xf>
    <xf numFmtId="3" fontId="24" fillId="36" borderId="41" xfId="2" applyNumberFormat="1" applyFont="1" applyFill="1" applyBorder="1" applyAlignment="1">
      <alignment horizontal="center"/>
    </xf>
    <xf numFmtId="3" fontId="24" fillId="0" borderId="50" xfId="2" applyNumberFormat="1" applyFont="1" applyBorder="1" applyAlignment="1">
      <alignment horizontal="center"/>
    </xf>
    <xf numFmtId="3" fontId="25" fillId="0" borderId="37" xfId="0" applyNumberFormat="1" applyFont="1" applyBorder="1" applyAlignment="1">
      <alignment horizontal="center"/>
    </xf>
    <xf numFmtId="165" fontId="24" fillId="35" borderId="47" xfId="2" applyNumberFormat="1" applyFont="1" applyFill="1" applyBorder="1" applyAlignment="1">
      <alignment horizontal="center"/>
    </xf>
    <xf numFmtId="165" fontId="24" fillId="36" borderId="47" xfId="2" applyNumberFormat="1" applyFont="1" applyFill="1" applyBorder="1" applyAlignment="1">
      <alignment horizontal="center"/>
    </xf>
    <xf numFmtId="165" fontId="24" fillId="42" borderId="47" xfId="2" applyNumberFormat="1" applyFont="1" applyFill="1" applyBorder="1" applyAlignment="1">
      <alignment horizontal="center"/>
    </xf>
    <xf numFmtId="3" fontId="25" fillId="42" borderId="72" xfId="2" applyNumberFormat="1" applyFont="1" applyFill="1" applyBorder="1" applyAlignment="1">
      <alignment horizontal="center"/>
    </xf>
    <xf numFmtId="165" fontId="24" fillId="42" borderId="34" xfId="2" applyNumberFormat="1" applyFont="1" applyFill="1" applyBorder="1" applyAlignment="1">
      <alignment horizontal="center"/>
    </xf>
    <xf numFmtId="3" fontId="24" fillId="39" borderId="64" xfId="2" applyNumberFormat="1" applyFont="1" applyFill="1" applyBorder="1" applyAlignment="1">
      <alignment horizontal="center"/>
    </xf>
    <xf numFmtId="167" fontId="25" fillId="0" borderId="43" xfId="0" applyNumberFormat="1" applyFont="1" applyBorder="1" applyAlignment="1">
      <alignment horizontal="center"/>
    </xf>
    <xf numFmtId="165" fontId="24" fillId="39" borderId="51" xfId="2" applyNumberFormat="1" applyFont="1" applyFill="1" applyBorder="1" applyAlignment="1">
      <alignment horizontal="center"/>
    </xf>
    <xf numFmtId="3" fontId="24" fillId="39" borderId="36" xfId="2" applyNumberFormat="1" applyFont="1" applyFill="1" applyBorder="1" applyAlignment="1">
      <alignment horizontal="center"/>
    </xf>
    <xf numFmtId="165" fontId="24" fillId="39" borderId="36" xfId="2" applyNumberFormat="1" applyFont="1" applyFill="1" applyBorder="1" applyAlignment="1">
      <alignment horizontal="center"/>
    </xf>
    <xf numFmtId="165" fontId="25" fillId="0" borderId="39" xfId="2" applyNumberFormat="1" applyFont="1" applyBorder="1" applyAlignment="1">
      <alignment horizontal="center"/>
    </xf>
    <xf numFmtId="3" fontId="25" fillId="42" borderId="54" xfId="2" applyNumberFormat="1" applyFont="1" applyFill="1" applyBorder="1" applyAlignment="1">
      <alignment horizontal="center"/>
    </xf>
    <xf numFmtId="165" fontId="25" fillId="42" borderId="54" xfId="2" applyNumberFormat="1" applyFont="1" applyFill="1" applyBorder="1" applyAlignment="1">
      <alignment horizontal="center"/>
    </xf>
    <xf numFmtId="165" fontId="25" fillId="0" borderId="81" xfId="2" applyNumberFormat="1" applyFont="1" applyBorder="1" applyAlignment="1">
      <alignment horizontal="center"/>
    </xf>
    <xf numFmtId="3" fontId="24" fillId="39" borderId="71" xfId="2" applyNumberFormat="1" applyFont="1" applyFill="1" applyBorder="1" applyAlignment="1">
      <alignment horizontal="center"/>
    </xf>
    <xf numFmtId="0" fontId="0" fillId="0" borderId="12" xfId="0" applyBorder="1"/>
    <xf numFmtId="0" fontId="37" fillId="43" borderId="0" xfId="47" applyFont="1" applyFill="1"/>
    <xf numFmtId="0" fontId="38" fillId="43" borderId="0" xfId="47" applyFont="1" applyFill="1"/>
    <xf numFmtId="0" fontId="38" fillId="0" borderId="0" xfId="47" applyFont="1"/>
    <xf numFmtId="0" fontId="40" fillId="0" borderId="0" xfId="47" applyFont="1"/>
    <xf numFmtId="0" fontId="41" fillId="0" borderId="0" xfId="47" applyFont="1"/>
    <xf numFmtId="0" fontId="41" fillId="0" borderId="0" xfId="47" applyFont="1" applyAlignment="1">
      <alignment horizontal="center"/>
    </xf>
    <xf numFmtId="0" fontId="42" fillId="0" borderId="0" xfId="47" applyFont="1"/>
    <xf numFmtId="2" fontId="22" fillId="0" borderId="11" xfId="0" applyNumberFormat="1" applyFont="1" applyBorder="1" applyAlignment="1">
      <alignment horizontal="center"/>
    </xf>
    <xf numFmtId="3" fontId="19" fillId="0" borderId="84" xfId="0" applyNumberFormat="1" applyFont="1" applyBorder="1" applyAlignment="1">
      <alignment horizontal="center"/>
    </xf>
    <xf numFmtId="3" fontId="22" fillId="0" borderId="11" xfId="0" applyNumberFormat="1" applyFont="1" applyBorder="1" applyAlignment="1">
      <alignment horizontal="center"/>
    </xf>
    <xf numFmtId="165" fontId="22" fillId="0" borderId="35" xfId="2" applyNumberFormat="1" applyFont="1" applyFill="1" applyBorder="1" applyAlignment="1">
      <alignment horizontal="center"/>
    </xf>
    <xf numFmtId="1" fontId="22" fillId="0" borderId="84" xfId="0" applyNumberFormat="1" applyFont="1" applyBorder="1" applyAlignment="1">
      <alignment horizontal="center"/>
    </xf>
    <xf numFmtId="3" fontId="20" fillId="0" borderId="11" xfId="0" applyNumberFormat="1" applyFont="1" applyBorder="1" applyAlignment="1">
      <alignment horizontal="center"/>
    </xf>
    <xf numFmtId="3" fontId="20" fillId="0" borderId="35" xfId="0" applyNumberFormat="1" applyFont="1" applyBorder="1" applyAlignment="1">
      <alignment horizontal="center"/>
    </xf>
    <xf numFmtId="165" fontId="20" fillId="0" borderId="11" xfId="2" applyNumberFormat="1" applyFont="1" applyFill="1" applyBorder="1" applyAlignment="1">
      <alignment horizontal="center"/>
    </xf>
    <xf numFmtId="0" fontId="20" fillId="0" borderId="11" xfId="2" applyNumberFormat="1" applyFont="1" applyFill="1" applyBorder="1" applyAlignment="1">
      <alignment horizontal="center"/>
    </xf>
    <xf numFmtId="3" fontId="20" fillId="0" borderId="84" xfId="0" applyNumberFormat="1" applyFont="1" applyBorder="1" applyAlignment="1">
      <alignment horizontal="center"/>
    </xf>
    <xf numFmtId="49" fontId="19" fillId="0" borderId="11" xfId="0" applyNumberFormat="1" applyFont="1" applyBorder="1" applyAlignment="1">
      <alignment horizontal="center"/>
    </xf>
    <xf numFmtId="0" fontId="16" fillId="0" borderId="22" xfId="0" applyFont="1" applyBorder="1" applyAlignment="1">
      <alignment horizontal="center" vertical="center" wrapText="1"/>
    </xf>
    <xf numFmtId="2" fontId="16" fillId="0" borderId="22" xfId="0" applyNumberFormat="1" applyFont="1" applyBorder="1" applyAlignment="1">
      <alignment horizontal="center" vertical="center" wrapText="1"/>
    </xf>
    <xf numFmtId="2" fontId="16" fillId="0" borderId="27" xfId="0" applyNumberFormat="1" applyFont="1" applyBorder="1" applyAlignment="1">
      <alignment horizontal="center" vertical="center" wrapText="1"/>
    </xf>
    <xf numFmtId="0" fontId="16" fillId="0" borderId="24" xfId="0" applyFont="1" applyBorder="1" applyAlignment="1">
      <alignment horizontal="center" vertical="center" wrapText="1"/>
    </xf>
    <xf numFmtId="3" fontId="16" fillId="0" borderId="24" xfId="0" applyNumberFormat="1" applyFont="1" applyBorder="1" applyAlignment="1">
      <alignment horizontal="center" vertical="center" wrapText="1"/>
    </xf>
    <xf numFmtId="2" fontId="16" fillId="0" borderId="24" xfId="0" applyNumberFormat="1" applyFont="1" applyBorder="1" applyAlignment="1">
      <alignment horizontal="center" vertical="center" wrapText="1"/>
    </xf>
    <xf numFmtId="4" fontId="16" fillId="0" borderId="24" xfId="0" applyNumberFormat="1" applyFont="1" applyBorder="1" applyAlignment="1">
      <alignment horizontal="center" vertical="center" wrapText="1"/>
    </xf>
    <xf numFmtId="3" fontId="43" fillId="0" borderId="28" xfId="0" applyNumberFormat="1" applyFont="1" applyBorder="1" applyAlignment="1">
      <alignment horizontal="center" vertical="center" wrapText="1"/>
    </xf>
    <xf numFmtId="3" fontId="43" fillId="0" borderId="24" xfId="0" applyNumberFormat="1" applyFont="1" applyBorder="1" applyAlignment="1">
      <alignment horizontal="center" vertical="center" wrapText="1"/>
    </xf>
    <xf numFmtId="1" fontId="16" fillId="0" borderId="24" xfId="0" applyNumberFormat="1" applyFont="1" applyBorder="1" applyAlignment="1">
      <alignment horizontal="center" vertical="center" wrapText="1"/>
    </xf>
    <xf numFmtId="3" fontId="16" fillId="0" borderId="28" xfId="0" applyNumberFormat="1" applyFont="1" applyBorder="1" applyAlignment="1">
      <alignment horizontal="center" vertical="center" wrapText="1"/>
    </xf>
    <xf numFmtId="3" fontId="16" fillId="0" borderId="27" xfId="0" applyNumberFormat="1" applyFont="1" applyBorder="1" applyAlignment="1">
      <alignment horizontal="center" vertical="center" wrapText="1"/>
    </xf>
    <xf numFmtId="1" fontId="16" fillId="0" borderId="28" xfId="0" applyNumberFormat="1" applyFont="1" applyBorder="1" applyAlignment="1">
      <alignment horizontal="center" vertical="center" wrapText="1"/>
    </xf>
    <xf numFmtId="0" fontId="16" fillId="0" borderId="28" xfId="0" applyFont="1" applyBorder="1" applyAlignment="1">
      <alignment horizontal="center" vertical="center" wrapText="1"/>
    </xf>
    <xf numFmtId="0" fontId="16" fillId="0" borderId="25" xfId="0" applyFont="1" applyBorder="1" applyAlignment="1">
      <alignment horizontal="center" vertical="center" wrapText="1"/>
    </xf>
    <xf numFmtId="3" fontId="16" fillId="0" borderId="23" xfId="0" applyNumberFormat="1" applyFont="1" applyBorder="1" applyAlignment="1">
      <alignment horizontal="center" vertical="center" wrapText="1"/>
    </xf>
    <xf numFmtId="0" fontId="16" fillId="0" borderId="27" xfId="0" applyFont="1" applyBorder="1" applyAlignment="1">
      <alignment horizontal="center" vertical="center" wrapText="1"/>
    </xf>
    <xf numFmtId="3" fontId="16" fillId="0" borderId="26" xfId="0" applyNumberFormat="1" applyFont="1" applyBorder="1" applyAlignment="1">
      <alignment horizontal="center" vertical="center" wrapText="1"/>
    </xf>
    <xf numFmtId="0" fontId="44" fillId="38" borderId="14" xfId="8" applyFont="1" applyFill="1" applyBorder="1" applyAlignment="1">
      <alignment horizontal="center"/>
    </xf>
    <xf numFmtId="2" fontId="0" fillId="38" borderId="0" xfId="0" applyNumberFormat="1" applyFill="1" applyAlignment="1">
      <alignment horizontal="center"/>
    </xf>
    <xf numFmtId="2" fontId="32" fillId="38" borderId="14" xfId="0" applyNumberFormat="1" applyFont="1" applyFill="1" applyBorder="1" applyAlignment="1">
      <alignment horizontal="center"/>
    </xf>
    <xf numFmtId="2" fontId="32" fillId="38" borderId="0" xfId="0" applyNumberFormat="1" applyFont="1" applyFill="1" applyAlignment="1">
      <alignment horizontal="center"/>
    </xf>
    <xf numFmtId="166" fontId="32" fillId="38" borderId="0" xfId="0" applyNumberFormat="1" applyFont="1" applyFill="1" applyAlignment="1">
      <alignment horizontal="center"/>
    </xf>
    <xf numFmtId="3" fontId="32" fillId="38" borderId="0" xfId="0" applyNumberFormat="1" applyFont="1" applyFill="1" applyAlignment="1">
      <alignment horizontal="center"/>
    </xf>
    <xf numFmtId="2" fontId="45" fillId="38" borderId="14" xfId="0" quotePrefix="1" applyNumberFormat="1" applyFont="1" applyFill="1" applyBorder="1" applyAlignment="1">
      <alignment horizontal="center" wrapText="1"/>
    </xf>
    <xf numFmtId="49" fontId="45" fillId="38" borderId="65" xfId="0" quotePrefix="1" applyNumberFormat="1" applyFont="1" applyFill="1" applyBorder="1" applyAlignment="1">
      <alignment horizontal="center" wrapText="1"/>
    </xf>
    <xf numFmtId="0" fontId="0" fillId="38" borderId="0" xfId="0" applyFill="1" applyAlignment="1">
      <alignment horizontal="center"/>
    </xf>
    <xf numFmtId="1" fontId="45" fillId="38" borderId="82" xfId="0" quotePrefix="1" applyNumberFormat="1" applyFont="1" applyFill="1" applyBorder="1" applyAlignment="1">
      <alignment horizontal="center" wrapText="1"/>
    </xf>
    <xf numFmtId="4" fontId="32" fillId="38" borderId="0" xfId="0" applyNumberFormat="1" applyFont="1" applyFill="1" applyAlignment="1">
      <alignment horizontal="center"/>
    </xf>
    <xf numFmtId="3" fontId="45" fillId="38" borderId="66" xfId="8" applyNumberFormat="1" applyFont="1" applyFill="1" applyBorder="1" applyAlignment="1">
      <alignment horizontal="center"/>
    </xf>
    <xf numFmtId="0" fontId="0" fillId="38" borderId="83" xfId="0" applyFill="1" applyBorder="1" applyAlignment="1">
      <alignment horizontal="center"/>
    </xf>
    <xf numFmtId="3" fontId="32" fillId="38" borderId="82" xfId="0" applyNumberFormat="1" applyFont="1" applyFill="1" applyBorder="1" applyAlignment="1">
      <alignment horizontal="center"/>
    </xf>
    <xf numFmtId="3" fontId="45" fillId="38" borderId="82" xfId="0" quotePrefix="1" applyNumberFormat="1" applyFont="1" applyFill="1" applyBorder="1" applyAlignment="1">
      <alignment horizontal="center" wrapText="1"/>
    </xf>
    <xf numFmtId="3" fontId="45" fillId="38" borderId="0" xfId="0" quotePrefix="1" applyNumberFormat="1" applyFont="1" applyFill="1" applyAlignment="1">
      <alignment horizontal="center" wrapText="1"/>
    </xf>
    <xf numFmtId="10" fontId="45" fillId="38" borderId="82" xfId="0" quotePrefix="1" applyNumberFormat="1" applyFont="1" applyFill="1" applyBorder="1" applyAlignment="1">
      <alignment horizontal="center" wrapText="1"/>
    </xf>
    <xf numFmtId="3" fontId="45" fillId="38" borderId="0" xfId="8" applyNumberFormat="1" applyFont="1" applyFill="1" applyBorder="1" applyAlignment="1">
      <alignment horizontal="center"/>
    </xf>
    <xf numFmtId="165" fontId="45" fillId="38" borderId="82" xfId="2" applyNumberFormat="1" applyFont="1" applyFill="1" applyBorder="1" applyAlignment="1">
      <alignment horizontal="center"/>
    </xf>
    <xf numFmtId="0" fontId="0" fillId="38" borderId="85" xfId="0" applyFill="1" applyBorder="1" applyAlignment="1">
      <alignment horizontal="center"/>
    </xf>
    <xf numFmtId="0" fontId="32" fillId="38" borderId="15" xfId="0" applyFont="1" applyFill="1" applyBorder="1" applyAlignment="1">
      <alignment horizontal="center"/>
    </xf>
    <xf numFmtId="0" fontId="32" fillId="38" borderId="65" xfId="0" applyFont="1" applyFill="1" applyBorder="1" applyAlignment="1">
      <alignment horizontal="center"/>
    </xf>
    <xf numFmtId="3" fontId="45" fillId="38" borderId="85" xfId="0" quotePrefix="1" applyNumberFormat="1" applyFont="1" applyFill="1" applyBorder="1" applyAlignment="1">
      <alignment horizontal="center" wrapText="1"/>
    </xf>
    <xf numFmtId="165" fontId="32" fillId="38" borderId="15" xfId="2" applyNumberFormat="1" applyFont="1" applyFill="1" applyBorder="1" applyAlignment="1">
      <alignment horizontal="center"/>
    </xf>
    <xf numFmtId="0" fontId="0" fillId="38" borderId="82" xfId="0" applyFill="1" applyBorder="1" applyAlignment="1">
      <alignment horizontal="center"/>
    </xf>
    <xf numFmtId="164" fontId="45" fillId="38" borderId="82" xfId="2" applyNumberFormat="1" applyFont="1" applyFill="1" applyBorder="1" applyAlignment="1">
      <alignment horizontal="center"/>
    </xf>
    <xf numFmtId="164" fontId="45" fillId="38" borderId="15" xfId="8" applyNumberFormat="1" applyFont="1" applyFill="1" applyBorder="1" applyAlignment="1">
      <alignment horizontal="center"/>
    </xf>
    <xf numFmtId="165" fontId="45" fillId="38" borderId="0" xfId="2" applyNumberFormat="1" applyFont="1" applyFill="1" applyBorder="1" applyAlignment="1">
      <alignment horizontal="center"/>
    </xf>
    <xf numFmtId="2" fontId="45" fillId="38" borderId="11" xfId="2" applyNumberFormat="1" applyFont="1" applyFill="1" applyBorder="1" applyAlignment="1">
      <alignment horizontal="center"/>
    </xf>
    <xf numFmtId="2" fontId="45" fillId="38" borderId="11" xfId="8" applyNumberFormat="1" applyFont="1" applyFill="1" applyBorder="1" applyAlignment="1">
      <alignment horizontal="center"/>
    </xf>
    <xf numFmtId="0" fontId="0" fillId="38" borderId="67" xfId="0" applyFill="1" applyBorder="1" applyAlignment="1">
      <alignment horizontal="center"/>
    </xf>
    <xf numFmtId="9" fontId="45" fillId="38" borderId="14" xfId="2" applyFont="1" applyFill="1" applyBorder="1" applyAlignment="1">
      <alignment horizontal="center"/>
    </xf>
    <xf numFmtId="0" fontId="0" fillId="38" borderId="65" xfId="0" applyFill="1" applyBorder="1" applyAlignment="1">
      <alignment horizontal="center"/>
    </xf>
    <xf numFmtId="165" fontId="44" fillId="0" borderId="14" xfId="8" applyNumberFormat="1" applyFont="1" applyFill="1" applyBorder="1" applyAlignment="1">
      <alignment horizontal="center"/>
    </xf>
    <xf numFmtId="0" fontId="44" fillId="0" borderId="65" xfId="8" applyFont="1" applyFill="1" applyBorder="1" applyAlignment="1">
      <alignment horizontal="center"/>
    </xf>
    <xf numFmtId="3" fontId="32" fillId="38" borderId="10" xfId="0" applyNumberFormat="1" applyFont="1" applyFill="1" applyBorder="1" applyAlignment="1">
      <alignment horizontal="center"/>
    </xf>
    <xf numFmtId="0" fontId="32" fillId="38" borderId="0" xfId="0" applyFont="1" applyFill="1" applyAlignment="1">
      <alignment horizontal="center"/>
    </xf>
    <xf numFmtId="0" fontId="32" fillId="36" borderId="14" xfId="0" applyFont="1" applyFill="1" applyBorder="1" applyAlignment="1">
      <alignment horizontal="center"/>
    </xf>
    <xf numFmtId="0" fontId="0" fillId="36" borderId="0" xfId="0" applyFill="1" applyAlignment="1">
      <alignment horizontal="center"/>
    </xf>
    <xf numFmtId="2" fontId="32" fillId="36" borderId="14" xfId="0" applyNumberFormat="1" applyFont="1" applyFill="1" applyBorder="1" applyAlignment="1">
      <alignment horizontal="center"/>
    </xf>
    <xf numFmtId="2" fontId="32" fillId="36" borderId="0" xfId="0" applyNumberFormat="1" applyFont="1" applyFill="1" applyAlignment="1">
      <alignment horizontal="center"/>
    </xf>
    <xf numFmtId="166" fontId="32" fillId="36" borderId="0" xfId="0" applyNumberFormat="1" applyFont="1" applyFill="1" applyAlignment="1">
      <alignment horizontal="center"/>
    </xf>
    <xf numFmtId="3" fontId="32" fillId="36" borderId="0" xfId="0" applyNumberFormat="1" applyFont="1" applyFill="1" applyAlignment="1">
      <alignment horizontal="center"/>
    </xf>
    <xf numFmtId="2" fontId="45" fillId="36" borderId="14" xfId="0" quotePrefix="1" applyNumberFormat="1" applyFont="1" applyFill="1" applyBorder="1" applyAlignment="1">
      <alignment horizontal="center"/>
    </xf>
    <xf numFmtId="0" fontId="0" fillId="36" borderId="14" xfId="0" applyFill="1" applyBorder="1" applyAlignment="1">
      <alignment horizontal="center"/>
    </xf>
    <xf numFmtId="1" fontId="45" fillId="36" borderId="11" xfId="0" quotePrefix="1" applyNumberFormat="1" applyFont="1" applyFill="1" applyBorder="1" applyAlignment="1">
      <alignment horizontal="center" wrapText="1"/>
    </xf>
    <xf numFmtId="4" fontId="32" fillId="36" borderId="0" xfId="0" applyNumberFormat="1" applyFont="1" applyFill="1" applyAlignment="1">
      <alignment horizontal="center"/>
    </xf>
    <xf numFmtId="3" fontId="45" fillId="36" borderId="15" xfId="8" applyNumberFormat="1" applyFont="1" applyFill="1" applyBorder="1" applyAlignment="1">
      <alignment horizontal="center"/>
    </xf>
    <xf numFmtId="0" fontId="0" fillId="36" borderId="84" xfId="0" applyFill="1" applyBorder="1" applyAlignment="1">
      <alignment horizontal="center"/>
    </xf>
    <xf numFmtId="3" fontId="32" fillId="36" borderId="11" xfId="0" applyNumberFormat="1" applyFont="1" applyFill="1" applyBorder="1" applyAlignment="1">
      <alignment horizontal="center"/>
    </xf>
    <xf numFmtId="3" fontId="45" fillId="36" borderId="11" xfId="0" quotePrefix="1" applyNumberFormat="1" applyFont="1" applyFill="1" applyBorder="1" applyAlignment="1">
      <alignment horizontal="center"/>
    </xf>
    <xf numFmtId="3" fontId="45" fillId="36" borderId="0" xfId="0" quotePrefix="1" applyNumberFormat="1" applyFont="1" applyFill="1" applyAlignment="1">
      <alignment horizontal="center" wrapText="1"/>
    </xf>
    <xf numFmtId="10" fontId="45" fillId="36" borderId="11" xfId="0" quotePrefix="1" applyNumberFormat="1" applyFont="1" applyFill="1" applyBorder="1" applyAlignment="1">
      <alignment horizontal="center" wrapText="1"/>
    </xf>
    <xf numFmtId="3" fontId="45" fillId="36" borderId="0" xfId="8" applyNumberFormat="1" applyFont="1" applyFill="1" applyBorder="1" applyAlignment="1">
      <alignment horizontal="center"/>
    </xf>
    <xf numFmtId="165" fontId="45" fillId="36" borderId="11" xfId="2" applyNumberFormat="1" applyFont="1" applyFill="1" applyBorder="1" applyAlignment="1">
      <alignment horizontal="center"/>
    </xf>
    <xf numFmtId="0" fontId="0" fillId="36" borderId="35" xfId="0" applyFill="1" applyBorder="1" applyAlignment="1">
      <alignment horizontal="center"/>
    </xf>
    <xf numFmtId="0" fontId="32" fillId="36" borderId="15" xfId="0" applyFont="1" applyFill="1" applyBorder="1" applyAlignment="1">
      <alignment horizontal="center"/>
    </xf>
    <xf numFmtId="3" fontId="45" fillId="36" borderId="35" xfId="0" quotePrefix="1" applyNumberFormat="1" applyFont="1" applyFill="1" applyBorder="1" applyAlignment="1">
      <alignment horizontal="center"/>
    </xf>
    <xf numFmtId="165" fontId="32" fillId="36" borderId="15" xfId="2" applyNumberFormat="1" applyFont="1" applyFill="1" applyBorder="1" applyAlignment="1">
      <alignment horizontal="center"/>
    </xf>
    <xf numFmtId="0" fontId="0" fillId="36" borderId="11" xfId="0" applyFill="1" applyBorder="1" applyAlignment="1">
      <alignment horizontal="center"/>
    </xf>
    <xf numFmtId="164" fontId="45" fillId="36" borderId="11" xfId="2" applyNumberFormat="1" applyFont="1" applyFill="1" applyBorder="1" applyAlignment="1">
      <alignment horizontal="center"/>
    </xf>
    <xf numFmtId="164" fontId="45" fillId="36" borderId="15" xfId="8" applyNumberFormat="1" applyFont="1" applyFill="1" applyBorder="1" applyAlignment="1">
      <alignment horizontal="center"/>
    </xf>
    <xf numFmtId="165" fontId="45" fillId="36" borderId="0" xfId="2" applyNumberFormat="1" applyFont="1" applyFill="1" applyBorder="1" applyAlignment="1">
      <alignment horizontal="center"/>
    </xf>
    <xf numFmtId="2" fontId="45" fillId="36" borderId="11" xfId="2" applyNumberFormat="1" applyFont="1" applyFill="1" applyBorder="1" applyAlignment="1">
      <alignment horizontal="center"/>
    </xf>
    <xf numFmtId="2" fontId="45" fillId="36" borderId="11" xfId="8" applyNumberFormat="1" applyFont="1" applyFill="1" applyBorder="1" applyAlignment="1">
      <alignment horizontal="center"/>
    </xf>
    <xf numFmtId="0" fontId="0" fillId="36" borderId="68" xfId="0" applyFill="1" applyBorder="1" applyAlignment="1">
      <alignment horizontal="center"/>
    </xf>
    <xf numFmtId="0" fontId="32" fillId="0" borderId="14" xfId="0" applyFont="1" applyBorder="1" applyAlignment="1">
      <alignment horizontal="center"/>
    </xf>
    <xf numFmtId="3" fontId="32" fillId="36" borderId="10" xfId="0" applyNumberFormat="1" applyFont="1" applyFill="1" applyBorder="1" applyAlignment="1">
      <alignment horizontal="center"/>
    </xf>
    <xf numFmtId="0" fontId="32" fillId="36" borderId="0" xfId="0" applyFont="1" applyFill="1" applyAlignment="1">
      <alignment horizontal="center"/>
    </xf>
    <xf numFmtId="0" fontId="32" fillId="34" borderId="14" xfId="0" applyFont="1" applyFill="1" applyBorder="1" applyAlignment="1">
      <alignment horizontal="center"/>
    </xf>
    <xf numFmtId="0" fontId="0" fillId="34" borderId="0" xfId="0" applyFill="1" applyAlignment="1">
      <alignment horizontal="center"/>
    </xf>
    <xf numFmtId="2" fontId="32" fillId="34" borderId="14" xfId="0" applyNumberFormat="1" applyFont="1" applyFill="1" applyBorder="1" applyAlignment="1">
      <alignment horizontal="center"/>
    </xf>
    <xf numFmtId="2" fontId="32" fillId="34" borderId="0" xfId="0" applyNumberFormat="1" applyFont="1" applyFill="1" applyAlignment="1">
      <alignment horizontal="center"/>
    </xf>
    <xf numFmtId="166" fontId="32" fillId="34" borderId="0" xfId="0" applyNumberFormat="1" applyFont="1" applyFill="1" applyAlignment="1">
      <alignment horizontal="center"/>
    </xf>
    <xf numFmtId="3" fontId="32" fillId="34" borderId="0" xfId="0" applyNumberFormat="1" applyFont="1" applyFill="1" applyAlignment="1">
      <alignment horizontal="center"/>
    </xf>
    <xf numFmtId="2" fontId="45" fillId="34" borderId="14" xfId="0" quotePrefix="1" applyNumberFormat="1" applyFont="1" applyFill="1" applyBorder="1" applyAlignment="1">
      <alignment horizontal="center"/>
    </xf>
    <xf numFmtId="0" fontId="0" fillId="34" borderId="14" xfId="0" applyFill="1" applyBorder="1" applyAlignment="1">
      <alignment horizontal="center"/>
    </xf>
    <xf numFmtId="1" fontId="45" fillId="34" borderId="11" xfId="0" quotePrefix="1" applyNumberFormat="1" applyFont="1" applyFill="1" applyBorder="1" applyAlignment="1">
      <alignment horizontal="center" wrapText="1"/>
    </xf>
    <xf numFmtId="4" fontId="32" fillId="34" borderId="0" xfId="0" applyNumberFormat="1" applyFont="1" applyFill="1" applyAlignment="1">
      <alignment horizontal="center"/>
    </xf>
    <xf numFmtId="3" fontId="45" fillId="34" borderId="15" xfId="8" applyNumberFormat="1" applyFont="1" applyFill="1" applyBorder="1" applyAlignment="1">
      <alignment horizontal="center"/>
    </xf>
    <xf numFmtId="0" fontId="0" fillId="34" borderId="84" xfId="0" applyFill="1" applyBorder="1" applyAlignment="1">
      <alignment horizontal="center"/>
    </xf>
    <xf numFmtId="3" fontId="32" fillId="34" borderId="11" xfId="0" applyNumberFormat="1" applyFont="1" applyFill="1" applyBorder="1" applyAlignment="1">
      <alignment horizontal="center"/>
    </xf>
    <xf numFmtId="3" fontId="45" fillId="34" borderId="11" xfId="0" quotePrefix="1" applyNumberFormat="1" applyFont="1" applyFill="1" applyBorder="1" applyAlignment="1">
      <alignment horizontal="center"/>
    </xf>
    <xf numFmtId="3" fontId="45" fillId="34" borderId="0" xfId="0" quotePrefix="1" applyNumberFormat="1" applyFont="1" applyFill="1" applyAlignment="1">
      <alignment horizontal="center" wrapText="1"/>
    </xf>
    <xf numFmtId="10" fontId="45" fillId="34" borderId="11" xfId="0" quotePrefix="1" applyNumberFormat="1" applyFont="1" applyFill="1" applyBorder="1" applyAlignment="1">
      <alignment horizontal="center" wrapText="1"/>
    </xf>
    <xf numFmtId="3" fontId="45" fillId="34" borderId="0" xfId="8" applyNumberFormat="1" applyFont="1" applyFill="1" applyBorder="1" applyAlignment="1">
      <alignment horizontal="center"/>
    </xf>
    <xf numFmtId="165" fontId="45" fillId="34" borderId="11" xfId="2" applyNumberFormat="1" applyFont="1" applyFill="1" applyBorder="1" applyAlignment="1">
      <alignment horizontal="center"/>
    </xf>
    <xf numFmtId="0" fontId="0" fillId="34" borderId="35" xfId="0" applyFill="1" applyBorder="1" applyAlignment="1">
      <alignment horizontal="center"/>
    </xf>
    <xf numFmtId="0" fontId="32" fillId="34" borderId="15" xfId="0" applyFont="1" applyFill="1" applyBorder="1" applyAlignment="1">
      <alignment horizontal="center"/>
    </xf>
    <xf numFmtId="3" fontId="45" fillId="34" borderId="35" xfId="0" quotePrefix="1" applyNumberFormat="1" applyFont="1" applyFill="1" applyBorder="1" applyAlignment="1">
      <alignment horizontal="center"/>
    </xf>
    <xf numFmtId="165" fontId="32" fillId="34" borderId="15" xfId="2" applyNumberFormat="1" applyFont="1" applyFill="1" applyBorder="1" applyAlignment="1">
      <alignment horizontal="center"/>
    </xf>
    <xf numFmtId="0" fontId="0" fillId="34" borderId="11" xfId="0" applyFill="1" applyBorder="1" applyAlignment="1">
      <alignment horizontal="center"/>
    </xf>
    <xf numFmtId="164" fontId="45" fillId="34" borderId="11" xfId="2" applyNumberFormat="1" applyFont="1" applyFill="1" applyBorder="1" applyAlignment="1">
      <alignment horizontal="center"/>
    </xf>
    <xf numFmtId="164" fontId="45" fillId="34" borderId="15" xfId="8" applyNumberFormat="1" applyFont="1" applyFill="1" applyBorder="1" applyAlignment="1">
      <alignment horizontal="center"/>
    </xf>
    <xf numFmtId="165" fontId="45" fillId="34" borderId="0" xfId="2" applyNumberFormat="1" applyFont="1" applyFill="1" applyBorder="1" applyAlignment="1">
      <alignment horizontal="center"/>
    </xf>
    <xf numFmtId="2" fontId="45" fillId="34" borderId="11" xfId="2" applyNumberFormat="1" applyFont="1" applyFill="1" applyBorder="1" applyAlignment="1">
      <alignment horizontal="center"/>
    </xf>
    <xf numFmtId="2" fontId="45" fillId="34" borderId="11" xfId="8" applyNumberFormat="1" applyFont="1" applyFill="1" applyBorder="1" applyAlignment="1">
      <alignment horizontal="center"/>
    </xf>
    <xf numFmtId="0" fontId="0" fillId="34" borderId="68" xfId="0" applyFill="1" applyBorder="1" applyAlignment="1">
      <alignment horizontal="center"/>
    </xf>
    <xf numFmtId="3" fontId="32" fillId="34" borderId="10" xfId="0" applyNumberFormat="1" applyFont="1" applyFill="1" applyBorder="1" applyAlignment="1">
      <alignment horizontal="center"/>
    </xf>
    <xf numFmtId="0" fontId="32" fillId="34" borderId="0" xfId="0" applyFont="1" applyFill="1" applyAlignment="1">
      <alignment horizontal="center"/>
    </xf>
    <xf numFmtId="2" fontId="32" fillId="0" borderId="14" xfId="0" applyNumberFormat="1" applyFont="1" applyBorder="1" applyAlignment="1">
      <alignment horizontal="center"/>
    </xf>
    <xf numFmtId="2" fontId="32" fillId="0" borderId="0" xfId="0" applyNumberFormat="1" applyFont="1" applyAlignment="1">
      <alignment horizontal="center"/>
    </xf>
    <xf numFmtId="166" fontId="32" fillId="0" borderId="0" xfId="0" applyNumberFormat="1" applyFont="1" applyAlignment="1">
      <alignment horizontal="center"/>
    </xf>
    <xf numFmtId="3" fontId="32" fillId="0" borderId="0" xfId="0" applyNumberFormat="1" applyFont="1" applyAlignment="1">
      <alignment horizontal="center"/>
    </xf>
    <xf numFmtId="2" fontId="45" fillId="0" borderId="14" xfId="0" quotePrefix="1" applyNumberFormat="1" applyFont="1" applyBorder="1" applyAlignment="1">
      <alignment horizontal="center"/>
    </xf>
    <xf numFmtId="0" fontId="0" fillId="0" borderId="14" xfId="0" applyBorder="1" applyAlignment="1">
      <alignment horizontal="center"/>
    </xf>
    <xf numFmtId="1" fontId="45" fillId="0" borderId="11" xfId="0" quotePrefix="1" applyNumberFormat="1" applyFont="1" applyBorder="1" applyAlignment="1">
      <alignment horizontal="center" wrapText="1"/>
    </xf>
    <xf numFmtId="4" fontId="32" fillId="0" borderId="0" xfId="0" applyNumberFormat="1" applyFont="1" applyAlignment="1">
      <alignment horizontal="center"/>
    </xf>
    <xf numFmtId="3" fontId="45" fillId="0" borderId="15" xfId="8" applyNumberFormat="1" applyFont="1" applyFill="1" applyBorder="1" applyAlignment="1">
      <alignment horizontal="center"/>
    </xf>
    <xf numFmtId="0" fontId="0" fillId="0" borderId="84" xfId="0" applyBorder="1" applyAlignment="1">
      <alignment horizontal="center"/>
    </xf>
    <xf numFmtId="3" fontId="32" fillId="0" borderId="11" xfId="0" applyNumberFormat="1" applyFont="1" applyBorder="1" applyAlignment="1">
      <alignment horizontal="center"/>
    </xf>
    <xf numFmtId="3" fontId="45" fillId="0" borderId="11" xfId="0" quotePrefix="1" applyNumberFormat="1" applyFont="1" applyBorder="1" applyAlignment="1">
      <alignment horizontal="center"/>
    </xf>
    <xf numFmtId="3" fontId="45" fillId="0" borderId="0" xfId="0" quotePrefix="1" applyNumberFormat="1" applyFont="1" applyAlignment="1">
      <alignment horizontal="center" wrapText="1"/>
    </xf>
    <xf numFmtId="10" fontId="45" fillId="0" borderId="11" xfId="0" quotePrefix="1" applyNumberFormat="1" applyFont="1" applyBorder="1" applyAlignment="1">
      <alignment horizontal="center" wrapText="1"/>
    </xf>
    <xf numFmtId="3" fontId="45" fillId="0" borderId="0" xfId="8" applyNumberFormat="1" applyFont="1" applyFill="1" applyBorder="1" applyAlignment="1">
      <alignment horizontal="center"/>
    </xf>
    <xf numFmtId="165" fontId="45" fillId="0" borderId="11" xfId="2" applyNumberFormat="1" applyFont="1" applyFill="1" applyBorder="1" applyAlignment="1">
      <alignment horizontal="center"/>
    </xf>
    <xf numFmtId="0" fontId="32" fillId="0" borderId="15" xfId="0" applyFont="1" applyBorder="1" applyAlignment="1">
      <alignment horizontal="center"/>
    </xf>
    <xf numFmtId="3" fontId="45" fillId="0" borderId="35" xfId="0" quotePrefix="1" applyNumberFormat="1" applyFont="1" applyBorder="1" applyAlignment="1">
      <alignment horizontal="center"/>
    </xf>
    <xf numFmtId="165" fontId="32" fillId="0" borderId="15" xfId="2" applyNumberFormat="1" applyFont="1" applyFill="1" applyBorder="1" applyAlignment="1">
      <alignment horizontal="center"/>
    </xf>
    <xf numFmtId="0" fontId="0" fillId="0" borderId="11" xfId="0" applyBorder="1" applyAlignment="1">
      <alignment horizontal="center"/>
    </xf>
    <xf numFmtId="164" fontId="45" fillId="0" borderId="11" xfId="2" applyNumberFormat="1" applyFont="1" applyFill="1" applyBorder="1" applyAlignment="1">
      <alignment horizontal="center"/>
    </xf>
    <xf numFmtId="164" fontId="45" fillId="0" borderId="15" xfId="8" applyNumberFormat="1" applyFont="1" applyFill="1" applyBorder="1" applyAlignment="1">
      <alignment horizontal="center"/>
    </xf>
    <xf numFmtId="165" fontId="45" fillId="0" borderId="0" xfId="2" applyNumberFormat="1" applyFont="1" applyFill="1" applyBorder="1" applyAlignment="1">
      <alignment horizontal="center"/>
    </xf>
    <xf numFmtId="2" fontId="45" fillId="0" borderId="11" xfId="2" applyNumberFormat="1" applyFont="1" applyFill="1" applyBorder="1" applyAlignment="1">
      <alignment horizontal="center"/>
    </xf>
    <xf numFmtId="2" fontId="45" fillId="0" borderId="11" xfId="8" applyNumberFormat="1" applyFont="1" applyFill="1" applyBorder="1" applyAlignment="1">
      <alignment horizontal="center"/>
    </xf>
    <xf numFmtId="0" fontId="0" fillId="0" borderId="68" xfId="0" applyBorder="1" applyAlignment="1">
      <alignment horizontal="center"/>
    </xf>
    <xf numFmtId="3" fontId="32" fillId="0" borderId="10" xfId="0" applyNumberFormat="1" applyFont="1" applyBorder="1" applyAlignment="1">
      <alignment horizontal="center"/>
    </xf>
    <xf numFmtId="0" fontId="32" fillId="0" borderId="0" xfId="0" applyFont="1" applyAlignment="1">
      <alignment horizontal="center"/>
    </xf>
    <xf numFmtId="2" fontId="0" fillId="36" borderId="0" xfId="0" applyNumberFormat="1" applyFill="1" applyAlignment="1">
      <alignment horizontal="center"/>
    </xf>
    <xf numFmtId="2" fontId="0" fillId="0" borderId="0" xfId="0" applyNumberFormat="1" applyAlignment="1">
      <alignment horizontal="center"/>
    </xf>
    <xf numFmtId="0" fontId="0" fillId="36" borderId="15" xfId="0" applyFill="1" applyBorder="1" applyAlignment="1">
      <alignment horizontal="center"/>
    </xf>
    <xf numFmtId="0" fontId="38" fillId="0" borderId="0" xfId="47" applyFont="1"/>
    <xf numFmtId="0" fontId="39" fillId="0" borderId="0" xfId="47" applyFont="1"/>
    <xf numFmtId="0" fontId="42" fillId="0" borderId="0" xfId="47" applyFont="1"/>
    <xf numFmtId="0" fontId="22" fillId="0" borderId="0" xfId="47" applyFont="1"/>
    <xf numFmtId="0" fontId="40" fillId="0" borderId="0" xfId="47" applyFont="1"/>
    <xf numFmtId="0" fontId="18" fillId="0" borderId="19" xfId="0" applyFont="1" applyBorder="1" applyAlignment="1">
      <alignment horizontal="center" vertical="center"/>
    </xf>
    <xf numFmtId="0" fontId="18" fillId="0" borderId="18" xfId="0" applyFont="1" applyBorder="1" applyAlignment="1">
      <alignment horizontal="center" vertical="center"/>
    </xf>
    <xf numFmtId="0" fontId="18" fillId="0" borderId="30" xfId="0" applyFont="1" applyBorder="1" applyAlignment="1">
      <alignment horizontal="center" vertical="center"/>
    </xf>
    <xf numFmtId="0" fontId="18" fillId="0" borderId="31" xfId="0" applyFont="1" applyBorder="1" applyAlignment="1">
      <alignment horizontal="center" vertical="center"/>
    </xf>
    <xf numFmtId="0" fontId="25" fillId="40" borderId="43" xfId="0" applyFont="1" applyFill="1" applyBorder="1" applyAlignment="1">
      <alignment horizontal="center" vertical="center" wrapText="1"/>
    </xf>
    <xf numFmtId="0" fontId="25" fillId="40" borderId="53" xfId="0" applyFont="1" applyFill="1" applyBorder="1" applyAlignment="1">
      <alignment horizontal="center" vertical="center" wrapText="1"/>
    </xf>
    <xf numFmtId="0" fontId="25" fillId="40" borderId="53" xfId="0" applyFont="1" applyFill="1" applyBorder="1" applyAlignment="1">
      <alignment horizontal="center" vertical="center"/>
    </xf>
    <xf numFmtId="0" fontId="25" fillId="40" borderId="54" xfId="0" applyFont="1" applyFill="1" applyBorder="1" applyAlignment="1">
      <alignment horizontal="center" vertical="center"/>
    </xf>
    <xf numFmtId="0" fontId="26" fillId="39" borderId="55" xfId="0" applyFont="1" applyFill="1" applyBorder="1" applyAlignment="1">
      <alignment horizontal="left" vertical="center" wrapText="1"/>
    </xf>
    <xf numFmtId="0" fontId="26" fillId="39" borderId="56" xfId="0" applyFont="1" applyFill="1" applyBorder="1" applyAlignment="1">
      <alignment horizontal="left" vertical="center" wrapText="1"/>
    </xf>
    <xf numFmtId="0" fontId="26" fillId="39" borderId="57" xfId="0" applyFont="1" applyFill="1" applyBorder="1" applyAlignment="1">
      <alignment horizontal="left" vertical="center" wrapText="1"/>
    </xf>
    <xf numFmtId="0" fontId="26" fillId="39" borderId="10" xfId="0" applyFont="1" applyFill="1" applyBorder="1" applyAlignment="1">
      <alignment horizontal="left" vertical="center" wrapText="1"/>
    </xf>
    <xf numFmtId="0" fontId="26" fillId="39" borderId="0" xfId="0" applyFont="1" applyFill="1" applyAlignment="1">
      <alignment horizontal="left" vertical="center" wrapText="1"/>
    </xf>
    <xf numFmtId="0" fontId="26" fillId="39" borderId="11" xfId="0" applyFont="1" applyFill="1" applyBorder="1" applyAlignment="1">
      <alignment horizontal="left" vertical="center" wrapText="1"/>
    </xf>
    <xf numFmtId="0" fontId="26" fillId="39" borderId="58" xfId="0" applyFont="1" applyFill="1" applyBorder="1" applyAlignment="1">
      <alignment horizontal="left" vertical="center" wrapText="1"/>
    </xf>
    <xf numFmtId="0" fontId="26" fillId="39" borderId="59" xfId="0" applyFont="1" applyFill="1" applyBorder="1" applyAlignment="1">
      <alignment horizontal="left" vertical="center" wrapText="1"/>
    </xf>
    <xf numFmtId="0" fontId="26" fillId="39" borderId="60" xfId="0" applyFont="1" applyFill="1" applyBorder="1" applyAlignment="1">
      <alignment horizontal="left" vertical="center" wrapText="1"/>
    </xf>
    <xf numFmtId="0" fontId="0" fillId="0" borderId="0" xfId="0" applyBorder="1" applyAlignment="1">
      <alignment horizontal="center"/>
    </xf>
    <xf numFmtId="3" fontId="32" fillId="36" borderId="0" xfId="0" applyNumberFormat="1" applyFont="1" applyFill="1" applyBorder="1" applyAlignment="1">
      <alignment horizontal="center"/>
    </xf>
    <xf numFmtId="3" fontId="32" fillId="0" borderId="0" xfId="0" applyNumberFormat="1" applyFont="1" applyBorder="1" applyAlignment="1">
      <alignment horizontal="center"/>
    </xf>
  </cellXfs>
  <cellStyles count="51">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1" builtinId="3"/>
    <cellStyle name="Comma 2" xfId="44" xr:uid="{DE90DB55-DAC1-4DD4-9CB9-CC1BA2E56E6D}"/>
    <cellStyle name="Comma 2 3" xfId="50" xr:uid="{E3F73144-6E87-41A5-A770-06DBDF05401E}"/>
    <cellStyle name="Comma 3" xfId="46" xr:uid="{EDABABCB-5167-4D87-951C-06E0CA663B7D}"/>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Hyperlink" xfId="45" builtinId="8"/>
    <cellStyle name="Input" xfId="11" builtinId="20" customBuiltin="1"/>
    <cellStyle name="Linked Cell" xfId="14" builtinId="24" customBuiltin="1"/>
    <cellStyle name="Neutral" xfId="10" builtinId="28" customBuiltin="1"/>
    <cellStyle name="Normal" xfId="0" builtinId="0"/>
    <cellStyle name="Normal 2" xfId="47" xr:uid="{FD52D974-8CF9-4501-97B9-025EF1E275FC}"/>
    <cellStyle name="Normal 2 2" xfId="48" xr:uid="{C0F09430-0FDA-479A-8E71-2A5DCD4C013E}"/>
    <cellStyle name="Note" xfId="17" builtinId="10" customBuiltin="1"/>
    <cellStyle name="Output" xfId="12" builtinId="21" customBuiltin="1"/>
    <cellStyle name="Percent" xfId="2" builtinId="5"/>
    <cellStyle name="Percent 2 2" xfId="49" xr:uid="{70E1855E-F9F0-4314-8CF1-3418827A3A04}"/>
    <cellStyle name="Title" xfId="3" builtinId="15" customBuiltin="1"/>
    <cellStyle name="Total" xfId="19" builtinId="25" customBuiltin="1"/>
    <cellStyle name="Warning Text" xfId="16" builtinId="11" customBuiltin="1"/>
  </cellStyles>
  <dxfs count="0"/>
  <tableStyles count="0" defaultTableStyle="TableStyleMedium2" defaultPivotStyle="PivotStyleLight16"/>
  <colors>
    <mruColors>
      <color rgb="FFFFFFBE"/>
      <color rgb="FFA8A800"/>
      <color rgb="FFE6E600"/>
      <color rgb="FFC8F0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borealisdata.ca/dataset.xhtml?persistentId=doi:10.5683/SP/EUG3DT" TargetMode="External"/><Relationship Id="rId2" Type="http://schemas.openxmlformats.org/officeDocument/2006/relationships/hyperlink" Target="https://japr.homestead.com/Gordon_FinalVersion131216.pdf" TargetMode="External"/><Relationship Id="rId1" Type="http://schemas.openxmlformats.org/officeDocument/2006/relationships/hyperlink" Target="https://www.canadiansuburbs.ca/wp-content/uploads/2022/03/Still_Suburban_Monograph_2016.pdf" TargetMode="External"/><Relationship Id="rId6" Type="http://schemas.openxmlformats.org/officeDocument/2006/relationships/hyperlink" Target="http://www.canadiansuburbs.ca/" TargetMode="External"/><Relationship Id="rId5" Type="http://schemas.openxmlformats.org/officeDocument/2006/relationships/hyperlink" Target="https://datacentre.chass.utoronto.ca/" TargetMode="External"/><Relationship Id="rId4" Type="http://schemas.openxmlformats.org/officeDocument/2006/relationships/hyperlink" Target="https://www12.statcan.gc.ca/census-recensement/2021/dp-pd/prof/details/download-telecharger.cfm?Lang=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150.statcan.gc.ca/n1/daily-quotidien/171129/t001c-eng.htm"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24F0D-E677-4271-8396-708486749A2B}">
  <dimension ref="A1:R45"/>
  <sheetViews>
    <sheetView topLeftCell="A7" workbookViewId="0">
      <selection activeCell="K24" sqref="K24"/>
    </sheetView>
  </sheetViews>
  <sheetFormatPr defaultColWidth="12.5703125" defaultRowHeight="12.75"/>
  <cols>
    <col min="1" max="1" width="15.5703125" style="60" customWidth="1"/>
    <col min="2" max="2" width="20.28515625" style="60" customWidth="1"/>
    <col min="3" max="16384" width="12.5703125" style="60"/>
  </cols>
  <sheetData>
    <row r="1" spans="1:18">
      <c r="A1" s="215" t="s">
        <v>100</v>
      </c>
      <c r="B1" s="216"/>
      <c r="C1" s="217"/>
      <c r="D1" s="217"/>
      <c r="E1" s="217"/>
      <c r="F1" s="217"/>
      <c r="G1" s="217"/>
      <c r="H1" s="217"/>
      <c r="I1" s="217"/>
      <c r="J1" s="217"/>
      <c r="K1" s="217"/>
      <c r="L1" s="217"/>
    </row>
    <row r="2" spans="1:18">
      <c r="A2" s="383" t="s">
        <v>234</v>
      </c>
      <c r="B2" s="383"/>
      <c r="C2" s="383"/>
      <c r="D2" s="383"/>
      <c r="E2" s="383"/>
      <c r="F2" s="383"/>
      <c r="G2" s="217"/>
      <c r="H2" s="217"/>
      <c r="I2" s="217"/>
      <c r="J2" s="217"/>
      <c r="K2" s="217"/>
      <c r="L2" s="217"/>
    </row>
    <row r="3" spans="1:18">
      <c r="A3" s="382" t="s">
        <v>235</v>
      </c>
      <c r="B3" s="382"/>
      <c r="C3" s="382"/>
      <c r="D3" s="217"/>
      <c r="E3" s="217"/>
      <c r="F3" s="217"/>
      <c r="G3" s="217"/>
      <c r="H3" s="217"/>
      <c r="I3" s="217"/>
      <c r="J3" s="217"/>
      <c r="K3" s="217"/>
      <c r="L3" s="217"/>
    </row>
    <row r="4" spans="1:18">
      <c r="A4" s="382" t="s">
        <v>236</v>
      </c>
      <c r="B4" s="382"/>
      <c r="C4" s="382"/>
      <c r="D4" s="382"/>
      <c r="E4" s="382"/>
      <c r="F4" s="382"/>
      <c r="G4" s="382"/>
      <c r="H4" s="217"/>
      <c r="I4" s="217"/>
      <c r="J4" s="217"/>
      <c r="K4" s="217"/>
      <c r="L4" s="217"/>
    </row>
    <row r="5" spans="1:18">
      <c r="A5" s="382" t="s">
        <v>237</v>
      </c>
      <c r="B5" s="382"/>
      <c r="C5" s="382"/>
      <c r="D5" s="382"/>
      <c r="E5" s="382"/>
      <c r="F5" s="382"/>
      <c r="G5" s="217"/>
      <c r="H5" s="217"/>
      <c r="I5" s="217"/>
      <c r="J5" s="217"/>
      <c r="K5" s="217"/>
      <c r="L5" s="217"/>
    </row>
    <row r="6" spans="1:18">
      <c r="A6" s="382" t="s">
        <v>238</v>
      </c>
      <c r="B6" s="382"/>
      <c r="C6" s="382"/>
      <c r="D6" s="382"/>
      <c r="E6" s="217"/>
      <c r="F6" s="217"/>
      <c r="G6" s="217"/>
      <c r="H6" s="217"/>
      <c r="I6" s="217"/>
      <c r="J6" s="217"/>
      <c r="K6" s="217"/>
      <c r="L6" s="217"/>
    </row>
    <row r="7" spans="1:18">
      <c r="A7" s="382" t="s">
        <v>239</v>
      </c>
      <c r="B7" s="382"/>
      <c r="C7" s="217"/>
      <c r="D7" s="217"/>
      <c r="E7" s="217"/>
      <c r="F7" s="217"/>
      <c r="G7" s="217"/>
      <c r="H7" s="217"/>
      <c r="I7" s="217"/>
      <c r="J7" s="217"/>
      <c r="K7" s="217"/>
      <c r="L7" s="217"/>
    </row>
    <row r="8" spans="1:18">
      <c r="A8" s="382" t="s">
        <v>240</v>
      </c>
      <c r="B8" s="382"/>
      <c r="C8" s="382"/>
      <c r="D8" s="382"/>
      <c r="E8" s="217"/>
      <c r="F8" s="217"/>
      <c r="G8" s="217"/>
      <c r="H8" s="217"/>
      <c r="I8" s="217"/>
      <c r="J8" s="217"/>
      <c r="K8" s="217"/>
      <c r="L8" s="217"/>
    </row>
    <row r="9" spans="1:18">
      <c r="A9" s="217"/>
      <c r="B9" s="217"/>
      <c r="C9" s="217"/>
      <c r="D9" s="217"/>
      <c r="E9" s="217"/>
      <c r="F9" s="217"/>
      <c r="G9" s="217"/>
      <c r="H9" s="217"/>
      <c r="I9" s="217"/>
      <c r="J9" s="217"/>
      <c r="K9" s="217"/>
      <c r="L9" s="217"/>
    </row>
    <row r="10" spans="1:18">
      <c r="A10" s="215" t="s">
        <v>241</v>
      </c>
      <c r="B10" s="216"/>
      <c r="C10" s="217"/>
      <c r="D10" s="217"/>
      <c r="E10" s="217"/>
      <c r="F10" s="217"/>
      <c r="G10" s="217"/>
      <c r="H10" s="217"/>
      <c r="I10" s="217"/>
      <c r="J10" s="217"/>
      <c r="K10" s="217"/>
      <c r="L10" s="217"/>
    </row>
    <row r="11" spans="1:18">
      <c r="A11" s="386" t="s">
        <v>242</v>
      </c>
      <c r="B11" s="386"/>
      <c r="C11" s="386"/>
      <c r="D11" s="386"/>
      <c r="E11" s="386"/>
      <c r="F11" s="219"/>
      <c r="G11" s="219"/>
      <c r="H11" s="219"/>
      <c r="I11" s="219"/>
      <c r="J11" s="219"/>
      <c r="K11" s="217"/>
      <c r="L11" s="217"/>
      <c r="N11" s="135"/>
      <c r="O11" s="135"/>
      <c r="P11" s="135"/>
      <c r="Q11" s="135"/>
      <c r="R11" s="135"/>
    </row>
    <row r="12" spans="1:18">
      <c r="A12" s="386" t="s">
        <v>243</v>
      </c>
      <c r="B12" s="386"/>
      <c r="C12" s="386"/>
      <c r="D12" s="386"/>
      <c r="E12" s="386"/>
      <c r="F12" s="386"/>
      <c r="G12" s="386"/>
      <c r="H12" s="386"/>
      <c r="I12" s="219"/>
      <c r="J12" s="219"/>
      <c r="K12" s="219"/>
      <c r="L12" s="219"/>
      <c r="N12" s="135"/>
      <c r="O12" s="135"/>
      <c r="P12" s="135"/>
      <c r="Q12" s="135"/>
    </row>
    <row r="13" spans="1:18">
      <c r="A13" s="386" t="s">
        <v>244</v>
      </c>
      <c r="B13" s="386"/>
      <c r="C13" s="386"/>
      <c r="D13" s="386"/>
      <c r="E13" s="386"/>
      <c r="F13" s="386"/>
      <c r="G13" s="386"/>
      <c r="H13" s="386"/>
      <c r="I13" s="386"/>
      <c r="J13" s="386"/>
      <c r="K13" s="386"/>
      <c r="L13" s="386"/>
      <c r="N13" s="136"/>
      <c r="O13" s="136"/>
      <c r="P13" s="136"/>
      <c r="Q13" s="136"/>
      <c r="R13" s="136"/>
    </row>
    <row r="14" spans="1:18">
      <c r="A14" s="386" t="s">
        <v>245</v>
      </c>
      <c r="B14" s="386"/>
      <c r="C14" s="386"/>
      <c r="D14" s="386"/>
      <c r="E14" s="386"/>
      <c r="F14" s="386"/>
      <c r="G14" s="386"/>
      <c r="H14" s="386"/>
      <c r="I14" s="386"/>
      <c r="J14" s="386"/>
      <c r="K14" s="386"/>
      <c r="L14" s="219"/>
    </row>
    <row r="15" spans="1:18">
      <c r="A15" s="386" t="s">
        <v>101</v>
      </c>
      <c r="B15" s="386"/>
      <c r="C15" s="386"/>
      <c r="D15" s="386"/>
      <c r="E15" s="386"/>
      <c r="F15" s="386"/>
      <c r="G15" s="386"/>
      <c r="H15" s="386"/>
      <c r="I15" s="220"/>
      <c r="J15" s="220"/>
      <c r="K15" s="220"/>
      <c r="L15" s="220"/>
    </row>
    <row r="16" spans="1:18">
      <c r="A16" s="218"/>
      <c r="B16" s="220"/>
      <c r="C16" s="220"/>
      <c r="D16" s="220"/>
      <c r="E16" s="220"/>
      <c r="F16" s="220"/>
      <c r="G16" s="220"/>
      <c r="H16" s="220"/>
      <c r="I16" s="220"/>
      <c r="J16" s="220"/>
      <c r="K16" s="220"/>
      <c r="L16" s="220"/>
    </row>
    <row r="17" spans="1:12">
      <c r="A17" s="382" t="s">
        <v>246</v>
      </c>
      <c r="B17" s="382"/>
      <c r="C17" s="382"/>
      <c r="D17" s="382"/>
      <c r="E17" s="382"/>
      <c r="F17" s="382"/>
      <c r="G17" s="382"/>
      <c r="H17" s="382"/>
      <c r="I17" s="220"/>
      <c r="J17" s="220"/>
      <c r="K17" s="220"/>
      <c r="L17" s="220"/>
    </row>
    <row r="18" spans="1:12">
      <c r="A18" s="382" t="s">
        <v>247</v>
      </c>
      <c r="B18" s="382"/>
      <c r="C18" s="382"/>
      <c r="D18" s="382"/>
      <c r="E18" s="382"/>
      <c r="F18" s="217"/>
      <c r="G18" s="217"/>
      <c r="H18" s="217"/>
      <c r="I18" s="217"/>
      <c r="J18" s="217"/>
      <c r="K18" s="217"/>
      <c r="L18" s="217"/>
    </row>
    <row r="19" spans="1:12">
      <c r="A19" s="217"/>
      <c r="B19" s="217"/>
      <c r="C19" s="217"/>
      <c r="D19" s="217"/>
      <c r="E19" s="217"/>
      <c r="F19" s="217"/>
      <c r="G19" s="217"/>
      <c r="H19" s="217"/>
      <c r="I19" s="217"/>
      <c r="J19" s="217"/>
      <c r="K19" s="217"/>
      <c r="L19" s="217"/>
    </row>
    <row r="20" spans="1:12">
      <c r="A20" s="215" t="s">
        <v>102</v>
      </c>
      <c r="B20" s="216"/>
      <c r="C20" s="217"/>
      <c r="D20" s="217"/>
      <c r="E20" s="217"/>
      <c r="F20" s="217"/>
      <c r="G20" s="217"/>
      <c r="H20" s="217"/>
      <c r="I20" s="217"/>
      <c r="J20" s="217"/>
      <c r="K20" s="217"/>
      <c r="L20" s="217"/>
    </row>
    <row r="21" spans="1:12">
      <c r="A21" s="217" t="s">
        <v>103</v>
      </c>
      <c r="B21" s="382" t="s">
        <v>104</v>
      </c>
      <c r="C21" s="382"/>
      <c r="D21" s="382"/>
      <c r="E21" s="382"/>
      <c r="F21" s="382"/>
      <c r="G21" s="217"/>
      <c r="H21" s="217"/>
      <c r="I21" s="217"/>
      <c r="J21" s="217"/>
      <c r="K21" s="217"/>
      <c r="L21" s="217"/>
    </row>
    <row r="22" spans="1:12">
      <c r="A22" s="217"/>
      <c r="B22" s="217"/>
      <c r="C22" s="217"/>
      <c r="D22" s="217"/>
      <c r="E22" s="217"/>
      <c r="F22" s="217"/>
      <c r="G22" s="217"/>
      <c r="H22" s="217"/>
      <c r="I22" s="217"/>
      <c r="J22" s="217"/>
      <c r="K22" s="217"/>
      <c r="L22" s="217"/>
    </row>
    <row r="23" spans="1:12" ht="15">
      <c r="A23" s="217" t="s">
        <v>105</v>
      </c>
      <c r="B23" s="384" t="s">
        <v>106</v>
      </c>
      <c r="C23" s="384"/>
      <c r="D23" s="384"/>
      <c r="E23" s="384"/>
      <c r="F23" s="384"/>
      <c r="G23" s="384"/>
      <c r="H23" s="384"/>
      <c r="I23" s="384"/>
      <c r="J23" s="384"/>
      <c r="K23" s="384"/>
      <c r="L23" s="217"/>
    </row>
    <row r="24" spans="1:12" ht="15">
      <c r="A24" s="217"/>
      <c r="B24" s="221"/>
      <c r="C24" s="217"/>
      <c r="D24" s="217"/>
      <c r="E24" s="217"/>
      <c r="F24" s="217"/>
      <c r="G24" s="217"/>
      <c r="H24" s="217"/>
      <c r="I24" s="217"/>
      <c r="J24" s="217"/>
      <c r="K24" s="217"/>
      <c r="L24" s="217"/>
    </row>
    <row r="25" spans="1:12" ht="15">
      <c r="A25" s="217" t="s">
        <v>248</v>
      </c>
      <c r="B25" s="384" t="s">
        <v>249</v>
      </c>
      <c r="C25" s="384"/>
      <c r="D25" s="384"/>
      <c r="E25" s="384"/>
      <c r="F25" s="384"/>
      <c r="G25" s="384"/>
      <c r="H25" s="384"/>
      <c r="I25" s="217"/>
      <c r="J25" s="217"/>
      <c r="K25" s="217"/>
      <c r="L25" s="217"/>
    </row>
    <row r="26" spans="1:12">
      <c r="A26" s="217"/>
      <c r="B26" s="217"/>
      <c r="C26" s="217"/>
      <c r="D26" s="217"/>
      <c r="E26" s="217"/>
      <c r="F26" s="217"/>
      <c r="G26" s="217"/>
      <c r="H26" s="217"/>
      <c r="I26" s="217"/>
      <c r="J26" s="217"/>
      <c r="K26" s="217"/>
      <c r="L26" s="217"/>
    </row>
    <row r="27" spans="1:12">
      <c r="A27" s="217" t="s">
        <v>107</v>
      </c>
      <c r="B27" s="382" t="s">
        <v>108</v>
      </c>
      <c r="C27" s="382"/>
      <c r="D27" s="382"/>
      <c r="E27" s="382"/>
      <c r="F27" s="382"/>
      <c r="G27" s="382"/>
      <c r="H27" s="382"/>
      <c r="I27" s="217"/>
      <c r="J27" s="217"/>
      <c r="K27" s="217"/>
      <c r="L27" s="217"/>
    </row>
    <row r="28" spans="1:12">
      <c r="A28" s="217"/>
      <c r="B28" s="382" t="s">
        <v>109</v>
      </c>
      <c r="C28" s="382"/>
      <c r="D28" s="382"/>
      <c r="E28" s="217"/>
      <c r="F28" s="217"/>
      <c r="G28" s="217"/>
      <c r="H28" s="217"/>
      <c r="I28" s="217"/>
      <c r="J28" s="217"/>
      <c r="K28" s="217"/>
      <c r="L28" s="217"/>
    </row>
    <row r="29" spans="1:12">
      <c r="A29" s="217"/>
      <c r="B29" s="382" t="s">
        <v>110</v>
      </c>
      <c r="C29" s="382"/>
      <c r="D29" s="217"/>
      <c r="E29" s="217"/>
      <c r="F29" s="217"/>
      <c r="G29" s="217"/>
      <c r="H29" s="217"/>
      <c r="I29" s="217"/>
      <c r="J29" s="217"/>
      <c r="K29" s="217"/>
      <c r="L29" s="217"/>
    </row>
    <row r="30" spans="1:12">
      <c r="A30" s="217"/>
      <c r="B30" s="217"/>
      <c r="C30" s="217"/>
      <c r="D30" s="217"/>
      <c r="E30" s="217"/>
      <c r="F30" s="217"/>
      <c r="G30" s="217"/>
      <c r="H30" s="217"/>
      <c r="I30" s="217"/>
      <c r="J30" s="217"/>
      <c r="K30" s="217"/>
      <c r="L30" s="217"/>
    </row>
    <row r="31" spans="1:12" ht="15">
      <c r="A31" s="217" t="s">
        <v>250</v>
      </c>
      <c r="B31" s="384" t="s">
        <v>251</v>
      </c>
      <c r="C31" s="384"/>
      <c r="D31" s="384"/>
      <c r="E31" s="384"/>
      <c r="F31" s="384"/>
      <c r="G31" s="384"/>
      <c r="H31" s="217"/>
      <c r="I31" s="217"/>
      <c r="J31" s="217"/>
      <c r="K31" s="217"/>
      <c r="L31" s="217"/>
    </row>
    <row r="32" spans="1:12">
      <c r="A32" s="217"/>
      <c r="B32" s="217"/>
      <c r="C32" s="217"/>
      <c r="D32" s="217"/>
      <c r="E32" s="217"/>
      <c r="F32" s="217"/>
      <c r="G32" s="217"/>
      <c r="H32" s="217"/>
      <c r="I32" s="217"/>
      <c r="J32" s="217"/>
      <c r="K32" s="217"/>
      <c r="L32" s="217"/>
    </row>
    <row r="33" spans="1:12">
      <c r="A33" s="217" t="s">
        <v>252</v>
      </c>
      <c r="B33" s="385" t="s">
        <v>253</v>
      </c>
      <c r="C33" s="385"/>
      <c r="D33" s="385"/>
      <c r="E33" s="385"/>
      <c r="F33" s="385"/>
      <c r="G33" s="385"/>
      <c r="H33" s="217"/>
      <c r="I33" s="217"/>
      <c r="J33" s="217"/>
      <c r="K33" s="217"/>
      <c r="L33" s="217"/>
    </row>
    <row r="34" spans="1:12">
      <c r="A34" s="217"/>
      <c r="B34" s="382" t="s">
        <v>254</v>
      </c>
      <c r="C34" s="382"/>
      <c r="D34" s="382"/>
      <c r="E34" s="382"/>
      <c r="F34" s="382"/>
      <c r="G34" s="382"/>
      <c r="H34" s="382"/>
      <c r="I34" s="217"/>
      <c r="J34" s="217"/>
      <c r="K34" s="217"/>
      <c r="L34" s="217"/>
    </row>
    <row r="35" spans="1:12">
      <c r="A35" s="217"/>
      <c r="B35" s="382" t="s">
        <v>255</v>
      </c>
      <c r="C35" s="382"/>
      <c r="D35" s="382"/>
      <c r="E35" s="217"/>
      <c r="F35" s="217"/>
      <c r="G35" s="217"/>
      <c r="H35" s="217"/>
      <c r="I35" s="217"/>
      <c r="J35" s="217"/>
      <c r="K35" s="217"/>
      <c r="L35" s="217"/>
    </row>
    <row r="36" spans="1:12">
      <c r="A36" s="217"/>
      <c r="B36" s="217"/>
      <c r="C36" s="217"/>
      <c r="D36" s="217"/>
      <c r="E36" s="217"/>
      <c r="F36" s="217"/>
      <c r="G36" s="217"/>
      <c r="H36" s="217"/>
      <c r="I36" s="217"/>
      <c r="J36" s="217"/>
      <c r="K36" s="217"/>
      <c r="L36" s="217"/>
    </row>
    <row r="37" spans="1:12">
      <c r="A37" s="217" t="s">
        <v>111</v>
      </c>
      <c r="B37" s="382" t="s">
        <v>256</v>
      </c>
      <c r="C37" s="382"/>
      <c r="D37" s="382"/>
      <c r="E37" s="382"/>
      <c r="F37" s="382"/>
      <c r="G37" s="382"/>
      <c r="H37" s="217"/>
      <c r="I37" s="217"/>
      <c r="J37" s="217"/>
      <c r="K37" s="217"/>
      <c r="L37" s="217"/>
    </row>
    <row r="38" spans="1:12">
      <c r="A38" s="217"/>
      <c r="B38" s="217"/>
      <c r="C38" s="217"/>
      <c r="D38" s="217"/>
      <c r="E38" s="217"/>
      <c r="F38" s="217"/>
      <c r="G38" s="217"/>
      <c r="H38" s="217"/>
      <c r="I38" s="217"/>
      <c r="J38" s="217"/>
      <c r="K38" s="217"/>
      <c r="L38" s="217"/>
    </row>
    <row r="39" spans="1:12">
      <c r="A39" s="217" t="s">
        <v>257</v>
      </c>
      <c r="B39" s="382" t="s">
        <v>258</v>
      </c>
      <c r="C39" s="382"/>
      <c r="D39" s="382"/>
      <c r="E39" s="382"/>
      <c r="F39" s="382"/>
      <c r="G39" s="382"/>
      <c r="H39" s="217"/>
      <c r="I39" s="217"/>
      <c r="J39" s="217"/>
      <c r="K39" s="217"/>
      <c r="L39" s="217"/>
    </row>
    <row r="40" spans="1:12">
      <c r="A40" s="217"/>
      <c r="B40" s="217"/>
      <c r="C40" s="217"/>
      <c r="D40" s="217"/>
      <c r="E40" s="217"/>
      <c r="F40" s="217"/>
      <c r="G40" s="217"/>
      <c r="H40" s="217"/>
      <c r="I40" s="217"/>
      <c r="J40" s="217"/>
      <c r="K40" s="217"/>
      <c r="L40" s="217"/>
    </row>
    <row r="41" spans="1:12">
      <c r="A41" s="217"/>
      <c r="B41" s="217"/>
      <c r="C41" s="217"/>
      <c r="D41" s="217"/>
      <c r="E41" s="217"/>
      <c r="F41" s="217"/>
      <c r="G41" s="217"/>
      <c r="H41" s="217"/>
      <c r="I41" s="217"/>
      <c r="J41" s="217"/>
      <c r="K41" s="217"/>
      <c r="L41" s="217"/>
    </row>
    <row r="42" spans="1:12">
      <c r="A42" s="215" t="s">
        <v>112</v>
      </c>
      <c r="B42" s="216"/>
      <c r="C42" s="217"/>
      <c r="D42" s="217"/>
      <c r="E42" s="217"/>
      <c r="F42" s="217"/>
      <c r="G42" s="217"/>
      <c r="H42" s="217"/>
      <c r="I42" s="217"/>
      <c r="J42" s="217"/>
      <c r="K42" s="217"/>
      <c r="L42" s="217"/>
    </row>
    <row r="43" spans="1:12">
      <c r="A43" s="382" t="s">
        <v>259</v>
      </c>
      <c r="B43" s="382"/>
      <c r="C43" s="382"/>
      <c r="D43" s="382"/>
      <c r="E43" s="382"/>
      <c r="F43" s="382"/>
      <c r="G43" s="382"/>
      <c r="H43" s="382"/>
      <c r="I43" s="382"/>
      <c r="J43" s="382"/>
      <c r="K43" s="382"/>
      <c r="L43" s="382"/>
    </row>
    <row r="44" spans="1:12">
      <c r="A44" s="383" t="s">
        <v>260</v>
      </c>
      <c r="B44" s="383"/>
      <c r="C44" s="383"/>
      <c r="D44" s="383"/>
      <c r="E44" s="383"/>
      <c r="F44" s="383"/>
      <c r="G44" s="383"/>
      <c r="H44" s="383"/>
      <c r="I44" s="383"/>
      <c r="J44" s="217"/>
      <c r="K44" s="217"/>
      <c r="L44" s="217"/>
    </row>
    <row r="45" spans="1:12" ht="15">
      <c r="A45" s="384" t="s">
        <v>261</v>
      </c>
      <c r="B45" s="384"/>
      <c r="C45" s="384"/>
      <c r="D45" s="384"/>
      <c r="E45" s="384"/>
      <c r="F45" s="384"/>
      <c r="G45" s="384"/>
      <c r="H45" s="384"/>
      <c r="I45" s="384"/>
      <c r="J45" s="217"/>
      <c r="K45" s="217"/>
      <c r="L45" s="217"/>
    </row>
  </sheetData>
  <mergeCells count="29">
    <mergeCell ref="A15:H15"/>
    <mergeCell ref="A2:F2"/>
    <mergeCell ref="A3:C3"/>
    <mergeCell ref="A4:G4"/>
    <mergeCell ref="A5:F5"/>
    <mergeCell ref="A6:D6"/>
    <mergeCell ref="A7:B7"/>
    <mergeCell ref="A8:D8"/>
    <mergeCell ref="A11:E11"/>
    <mergeCell ref="A12:H12"/>
    <mergeCell ref="A13:L13"/>
    <mergeCell ref="A14:K14"/>
    <mergeCell ref="B35:D35"/>
    <mergeCell ref="A17:H17"/>
    <mergeCell ref="A18:E18"/>
    <mergeCell ref="B21:F21"/>
    <mergeCell ref="B23:K23"/>
    <mergeCell ref="B25:H25"/>
    <mergeCell ref="B27:H27"/>
    <mergeCell ref="B28:D28"/>
    <mergeCell ref="B29:C29"/>
    <mergeCell ref="B31:G31"/>
    <mergeCell ref="B33:G33"/>
    <mergeCell ref="B34:H34"/>
    <mergeCell ref="B37:G37"/>
    <mergeCell ref="B39:G39"/>
    <mergeCell ref="A43:L43"/>
    <mergeCell ref="A44:I44"/>
    <mergeCell ref="A45:I45"/>
  </mergeCells>
  <hyperlinks>
    <hyperlink ref="A45" r:id="rId1" xr:uid="{D0A20CFA-4791-422B-B373-687AD1CB6B64}"/>
    <hyperlink ref="A44" r:id="rId2" xr:uid="{8A7A087F-451C-4A64-9327-29FB7FAD8763}"/>
    <hyperlink ref="B31" r:id="rId3" xr:uid="{B6C29BBF-75E7-480E-9998-7CB74B242BE3}"/>
    <hyperlink ref="B25" r:id="rId4" xr:uid="{12E750D1-7EA7-469F-9AA2-03961C4BCCC5}"/>
    <hyperlink ref="B23" r:id="rId5" xr:uid="{57D398D3-D99B-4BE3-BA4D-80D3F881011B}"/>
    <hyperlink ref="A2" r:id="rId6" xr:uid="{C08A7712-D7A2-408B-8125-343C86818DE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9"/>
  <sheetViews>
    <sheetView workbookViewId="0">
      <selection activeCell="J12" sqref="J12"/>
    </sheetView>
  </sheetViews>
  <sheetFormatPr defaultRowHeight="12.75"/>
  <cols>
    <col min="1" max="1" width="12.42578125" style="61" bestFit="1" customWidth="1"/>
    <col min="2" max="11" width="9.140625" style="61"/>
    <col min="12" max="12" width="9.140625" style="104"/>
    <col min="13" max="13" width="9.140625" style="61"/>
    <col min="14" max="14" width="9.140625" style="104"/>
    <col min="15" max="17" width="9.140625" style="61"/>
    <col min="18" max="18" width="9.140625" style="104"/>
    <col min="19" max="21" width="9.140625" style="61"/>
    <col min="22" max="22" width="10.5703125" style="61" bestFit="1" customWidth="1"/>
    <col min="23" max="23" width="11.42578125" style="106" bestFit="1" customWidth="1"/>
    <col min="24" max="26" width="9.140625" style="106"/>
    <col min="27" max="16384" width="9.140625" style="61"/>
  </cols>
  <sheetData>
    <row r="1" spans="1:26" ht="76.5">
      <c r="A1" s="98" t="s">
        <v>17</v>
      </c>
      <c r="B1" s="99" t="s">
        <v>4</v>
      </c>
      <c r="C1" s="99" t="s">
        <v>18</v>
      </c>
      <c r="D1" s="99" t="s">
        <v>19</v>
      </c>
      <c r="E1" s="99" t="s">
        <v>20</v>
      </c>
      <c r="F1" s="99" t="s">
        <v>21</v>
      </c>
      <c r="G1" s="99" t="s">
        <v>22</v>
      </c>
      <c r="H1" s="102" t="s">
        <v>76</v>
      </c>
      <c r="I1" s="102" t="s">
        <v>77</v>
      </c>
      <c r="J1" s="102" t="s">
        <v>78</v>
      </c>
      <c r="K1" s="102" t="s">
        <v>83</v>
      </c>
      <c r="L1" s="103" t="s">
        <v>84</v>
      </c>
      <c r="M1" s="102" t="s">
        <v>79</v>
      </c>
      <c r="N1" s="103" t="s">
        <v>85</v>
      </c>
      <c r="O1" s="102" t="s">
        <v>12</v>
      </c>
      <c r="P1" s="102" t="s">
        <v>13</v>
      </c>
      <c r="Q1" s="102" t="s">
        <v>86</v>
      </c>
      <c r="R1" s="103" t="s">
        <v>87</v>
      </c>
      <c r="S1" s="102" t="s">
        <v>80</v>
      </c>
      <c r="T1" s="102" t="s">
        <v>81</v>
      </c>
      <c r="U1" s="102" t="s">
        <v>82</v>
      </c>
      <c r="V1" s="102" t="s">
        <v>70</v>
      </c>
      <c r="W1" s="105" t="s">
        <v>88</v>
      </c>
      <c r="X1" s="105" t="s">
        <v>89</v>
      </c>
      <c r="Y1" s="105" t="s">
        <v>90</v>
      </c>
      <c r="Z1" s="105" t="s">
        <v>91</v>
      </c>
    </row>
    <row r="2" spans="1:26">
      <c r="A2" s="109">
        <v>488100000</v>
      </c>
      <c r="B2" s="110">
        <v>95196</v>
      </c>
      <c r="C2" s="110">
        <v>39687</v>
      </c>
      <c r="D2" s="110">
        <v>37193</v>
      </c>
      <c r="E2" s="110"/>
      <c r="F2" s="110"/>
      <c r="G2" s="110"/>
      <c r="H2" s="111">
        <v>46115</v>
      </c>
      <c r="I2" s="111">
        <v>37800</v>
      </c>
      <c r="J2" s="111">
        <v>3515</v>
      </c>
      <c r="K2" s="111">
        <f t="shared" ref="K2:K11" si="0">I2+J2</f>
        <v>41315</v>
      </c>
      <c r="L2" s="106">
        <f t="shared" ref="L2:L11" si="1">K2/H2</f>
        <v>0.89591239293071667</v>
      </c>
      <c r="M2" s="111">
        <v>1000</v>
      </c>
      <c r="N2" s="106">
        <f t="shared" ref="N2:N11" si="2">M2/H2</f>
        <v>2.1684918139434024E-2</v>
      </c>
      <c r="O2" s="111">
        <v>2595</v>
      </c>
      <c r="P2" s="111">
        <v>660</v>
      </c>
      <c r="Q2" s="111">
        <f t="shared" ref="Q2:Q11" si="3">O2+P2</f>
        <v>3255</v>
      </c>
      <c r="R2" s="106">
        <f t="shared" ref="R2:R11" si="4">Q2/H2</f>
        <v>7.0584408543857752E-2</v>
      </c>
      <c r="S2" s="111">
        <v>90</v>
      </c>
      <c r="T2" s="111">
        <v>85</v>
      </c>
      <c r="U2" s="111">
        <v>365</v>
      </c>
      <c r="V2" s="111" t="s">
        <v>42</v>
      </c>
      <c r="W2" s="106">
        <f>R2*1.5</f>
        <v>0.10587661281578663</v>
      </c>
      <c r="X2" s="106">
        <v>0.1065</v>
      </c>
      <c r="Y2" s="106">
        <f>N2*1.5</f>
        <v>3.252737720915104E-2</v>
      </c>
      <c r="Z2" s="106">
        <v>7.4999999999999997E-2</v>
      </c>
    </row>
    <row r="3" spans="1:26">
      <c r="A3" s="116">
        <v>488100001</v>
      </c>
      <c r="B3" s="117">
        <v>1755</v>
      </c>
      <c r="C3" s="117">
        <v>736</v>
      </c>
      <c r="D3" s="117">
        <v>687</v>
      </c>
      <c r="E3" s="117">
        <v>10.38030029296875</v>
      </c>
      <c r="F3" s="117">
        <v>169.07025331326639</v>
      </c>
      <c r="G3" s="117">
        <v>70.90353643223024</v>
      </c>
      <c r="H3" s="107">
        <v>745</v>
      </c>
      <c r="I3" s="107">
        <v>710</v>
      </c>
      <c r="J3" s="107">
        <v>20</v>
      </c>
      <c r="K3" s="107">
        <f t="shared" si="0"/>
        <v>730</v>
      </c>
      <c r="L3" s="108">
        <f t="shared" si="1"/>
        <v>0.97986577181208057</v>
      </c>
      <c r="M3" s="107">
        <v>10</v>
      </c>
      <c r="N3" s="108">
        <f t="shared" si="2"/>
        <v>1.3422818791946308E-2</v>
      </c>
      <c r="O3" s="107">
        <v>0</v>
      </c>
      <c r="P3" s="107">
        <v>10</v>
      </c>
      <c r="Q3" s="107">
        <f t="shared" si="3"/>
        <v>10</v>
      </c>
      <c r="R3" s="108">
        <f t="shared" si="4"/>
        <v>1.3422818791946308E-2</v>
      </c>
      <c r="S3" s="107">
        <v>0</v>
      </c>
      <c r="T3" s="107">
        <v>0</v>
      </c>
      <c r="U3" s="107">
        <v>0</v>
      </c>
      <c r="V3" s="107" t="s">
        <v>7</v>
      </c>
    </row>
    <row r="4" spans="1:26">
      <c r="A4" s="116">
        <v>488100002</v>
      </c>
      <c r="B4" s="117">
        <v>4453</v>
      </c>
      <c r="C4" s="117">
        <v>2068</v>
      </c>
      <c r="D4" s="117">
        <v>1925</v>
      </c>
      <c r="E4" s="117">
        <v>8.3510998535156258</v>
      </c>
      <c r="F4" s="117">
        <v>533.22317755850884</v>
      </c>
      <c r="G4" s="117">
        <v>247.6320528163028</v>
      </c>
      <c r="H4" s="107">
        <v>1935</v>
      </c>
      <c r="I4" s="107">
        <v>1560</v>
      </c>
      <c r="J4" s="107">
        <v>130</v>
      </c>
      <c r="K4" s="107">
        <f t="shared" si="0"/>
        <v>1690</v>
      </c>
      <c r="L4" s="108">
        <f t="shared" si="1"/>
        <v>0.87338501291989667</v>
      </c>
      <c r="M4" s="107">
        <v>35</v>
      </c>
      <c r="N4" s="108">
        <f t="shared" si="2"/>
        <v>1.8087855297157621E-2</v>
      </c>
      <c r="O4" s="107">
        <v>155</v>
      </c>
      <c r="P4" s="107">
        <v>35</v>
      </c>
      <c r="Q4" s="107">
        <f t="shared" si="3"/>
        <v>190</v>
      </c>
      <c r="R4" s="108">
        <f t="shared" si="4"/>
        <v>9.8191214470284241E-2</v>
      </c>
      <c r="S4" s="107">
        <v>0</v>
      </c>
      <c r="T4" s="107">
        <v>10</v>
      </c>
      <c r="U4" s="107">
        <v>10</v>
      </c>
      <c r="V4" s="107" t="s">
        <v>7</v>
      </c>
    </row>
    <row r="5" spans="1:26">
      <c r="A5" s="116">
        <v>488100003</v>
      </c>
      <c r="B5" s="117">
        <v>3752</v>
      </c>
      <c r="C5" s="117">
        <v>1963</v>
      </c>
      <c r="D5" s="117">
        <v>1785</v>
      </c>
      <c r="E5" s="117">
        <v>1.3289999389648437</v>
      </c>
      <c r="F5" s="117">
        <v>2823.1754494454135</v>
      </c>
      <c r="G5" s="117">
        <v>1477.0504816794635</v>
      </c>
      <c r="H5" s="107">
        <v>1750</v>
      </c>
      <c r="I5" s="107">
        <v>1440</v>
      </c>
      <c r="J5" s="107">
        <v>150</v>
      </c>
      <c r="K5" s="107">
        <f t="shared" si="0"/>
        <v>1590</v>
      </c>
      <c r="L5" s="108">
        <f t="shared" si="1"/>
        <v>0.90857142857142859</v>
      </c>
      <c r="M5" s="107">
        <v>25</v>
      </c>
      <c r="N5" s="108">
        <f t="shared" si="2"/>
        <v>1.4285714285714285E-2</v>
      </c>
      <c r="O5" s="107">
        <v>85</v>
      </c>
      <c r="P5" s="107">
        <v>25</v>
      </c>
      <c r="Q5" s="107">
        <f t="shared" si="3"/>
        <v>110</v>
      </c>
      <c r="R5" s="108">
        <f t="shared" si="4"/>
        <v>6.2857142857142861E-2</v>
      </c>
      <c r="S5" s="107">
        <v>10</v>
      </c>
      <c r="T5" s="107">
        <v>0</v>
      </c>
      <c r="U5" s="107">
        <v>20</v>
      </c>
      <c r="V5" s="107" t="s">
        <v>7</v>
      </c>
    </row>
    <row r="6" spans="1:26">
      <c r="A6" s="116">
        <v>488100004</v>
      </c>
      <c r="B6" s="117">
        <v>2905</v>
      </c>
      <c r="C6" s="117">
        <v>1258</v>
      </c>
      <c r="D6" s="117">
        <v>1204</v>
      </c>
      <c r="E6" s="117">
        <v>1.4041000366210938</v>
      </c>
      <c r="F6" s="117">
        <v>2068.9409046600108</v>
      </c>
      <c r="G6" s="117">
        <v>895.94755871335406</v>
      </c>
      <c r="H6" s="107">
        <v>1275</v>
      </c>
      <c r="I6" s="107">
        <v>1070</v>
      </c>
      <c r="J6" s="107">
        <v>100</v>
      </c>
      <c r="K6" s="107">
        <f t="shared" si="0"/>
        <v>1170</v>
      </c>
      <c r="L6" s="108">
        <f t="shared" si="1"/>
        <v>0.91764705882352937</v>
      </c>
      <c r="M6" s="107">
        <v>30</v>
      </c>
      <c r="N6" s="108">
        <f t="shared" si="2"/>
        <v>2.3529411764705882E-2</v>
      </c>
      <c r="O6" s="107">
        <v>50</v>
      </c>
      <c r="P6" s="107">
        <v>10</v>
      </c>
      <c r="Q6" s="107">
        <f t="shared" si="3"/>
        <v>60</v>
      </c>
      <c r="R6" s="108">
        <f t="shared" si="4"/>
        <v>4.7058823529411764E-2</v>
      </c>
      <c r="S6" s="107">
        <v>0</v>
      </c>
      <c r="T6" s="107">
        <v>10</v>
      </c>
      <c r="U6" s="107">
        <v>0</v>
      </c>
      <c r="V6" s="107" t="s">
        <v>7</v>
      </c>
    </row>
    <row r="7" spans="1:26">
      <c r="A7" s="116">
        <v>488100005</v>
      </c>
      <c r="B7" s="117">
        <v>4149</v>
      </c>
      <c r="C7" s="117">
        <v>1998</v>
      </c>
      <c r="D7" s="117">
        <v>1860</v>
      </c>
      <c r="E7" s="117">
        <v>4.0058999633789059</v>
      </c>
      <c r="F7" s="117">
        <v>1035.7223190617051</v>
      </c>
      <c r="G7" s="117">
        <v>498.76432718372786</v>
      </c>
      <c r="H7" s="107">
        <v>2170</v>
      </c>
      <c r="I7" s="107">
        <v>1675</v>
      </c>
      <c r="J7" s="107">
        <v>165</v>
      </c>
      <c r="K7" s="107">
        <f t="shared" si="0"/>
        <v>1840</v>
      </c>
      <c r="L7" s="108">
        <f t="shared" si="1"/>
        <v>0.84792626728110598</v>
      </c>
      <c r="M7" s="107">
        <v>85</v>
      </c>
      <c r="N7" s="108">
        <f t="shared" si="2"/>
        <v>3.9170506912442393E-2</v>
      </c>
      <c r="O7" s="107">
        <v>195</v>
      </c>
      <c r="P7" s="107">
        <v>30</v>
      </c>
      <c r="Q7" s="107">
        <f t="shared" si="3"/>
        <v>225</v>
      </c>
      <c r="R7" s="108">
        <f t="shared" si="4"/>
        <v>0.10368663594470046</v>
      </c>
      <c r="S7" s="107">
        <v>0</v>
      </c>
      <c r="T7" s="107">
        <v>0</v>
      </c>
      <c r="U7" s="107">
        <v>20</v>
      </c>
      <c r="V7" s="107" t="s">
        <v>7</v>
      </c>
    </row>
    <row r="8" spans="1:26">
      <c r="A8" s="112">
        <v>488100006</v>
      </c>
      <c r="B8" s="113">
        <v>3682</v>
      </c>
      <c r="C8" s="113">
        <v>1919</v>
      </c>
      <c r="D8" s="113">
        <v>1753</v>
      </c>
      <c r="E8" s="113">
        <v>1.1152999877929688</v>
      </c>
      <c r="F8" s="113">
        <v>3301.3539319463198</v>
      </c>
      <c r="G8" s="113">
        <v>1720.6133067368244</v>
      </c>
      <c r="H8" s="114">
        <v>1935</v>
      </c>
      <c r="I8" s="114">
        <v>1230</v>
      </c>
      <c r="J8" s="114">
        <v>220</v>
      </c>
      <c r="K8" s="114">
        <f t="shared" si="0"/>
        <v>1450</v>
      </c>
      <c r="L8" s="115">
        <f t="shared" si="1"/>
        <v>0.74935400516795869</v>
      </c>
      <c r="M8" s="114">
        <v>40</v>
      </c>
      <c r="N8" s="115">
        <f t="shared" si="2"/>
        <v>2.0671834625322998E-2</v>
      </c>
      <c r="O8" s="114">
        <v>305</v>
      </c>
      <c r="P8" s="114">
        <v>95</v>
      </c>
      <c r="Q8" s="114">
        <f t="shared" si="3"/>
        <v>400</v>
      </c>
      <c r="R8" s="115">
        <f t="shared" si="4"/>
        <v>0.20671834625322996</v>
      </c>
      <c r="S8" s="114">
        <v>0</v>
      </c>
      <c r="T8" s="114">
        <v>10</v>
      </c>
      <c r="U8" s="114">
        <v>25</v>
      </c>
      <c r="V8" s="114" t="s">
        <v>5</v>
      </c>
    </row>
    <row r="9" spans="1:26">
      <c r="A9" s="112">
        <v>488100007</v>
      </c>
      <c r="B9" s="113">
        <v>1444</v>
      </c>
      <c r="C9" s="113">
        <v>886</v>
      </c>
      <c r="D9" s="113">
        <v>838</v>
      </c>
      <c r="E9" s="113">
        <v>2.356999969482422</v>
      </c>
      <c r="F9" s="113">
        <v>612.64319842867485</v>
      </c>
      <c r="G9" s="113">
        <v>375.90157465914535</v>
      </c>
      <c r="H9" s="114">
        <v>275</v>
      </c>
      <c r="I9" s="114">
        <v>190</v>
      </c>
      <c r="J9" s="114">
        <v>0</v>
      </c>
      <c r="K9" s="114">
        <f t="shared" si="0"/>
        <v>190</v>
      </c>
      <c r="L9" s="115">
        <f t="shared" si="1"/>
        <v>0.69090909090909092</v>
      </c>
      <c r="M9" s="114">
        <v>10</v>
      </c>
      <c r="N9" s="115">
        <f t="shared" si="2"/>
        <v>3.6363636363636362E-2</v>
      </c>
      <c r="O9" s="114">
        <v>60</v>
      </c>
      <c r="P9" s="114">
        <v>10</v>
      </c>
      <c r="Q9" s="114">
        <f t="shared" si="3"/>
        <v>70</v>
      </c>
      <c r="R9" s="115">
        <f t="shared" si="4"/>
        <v>0.25454545454545452</v>
      </c>
      <c r="S9" s="114">
        <v>0</v>
      </c>
      <c r="T9" s="114">
        <v>0</v>
      </c>
      <c r="U9" s="114">
        <v>0</v>
      </c>
      <c r="V9" s="114" t="s">
        <v>5</v>
      </c>
    </row>
    <row r="10" spans="1:26">
      <c r="A10" s="112">
        <v>488100008</v>
      </c>
      <c r="B10" s="113">
        <v>2946</v>
      </c>
      <c r="C10" s="113">
        <v>1364</v>
      </c>
      <c r="D10" s="113">
        <v>1258</v>
      </c>
      <c r="E10" s="113">
        <v>1.7866000366210937</v>
      </c>
      <c r="F10" s="113">
        <v>1648.9420909067151</v>
      </c>
      <c r="G10" s="113">
        <v>763.46130753454156</v>
      </c>
      <c r="H10" s="114">
        <v>1375</v>
      </c>
      <c r="I10" s="114">
        <v>960</v>
      </c>
      <c r="J10" s="114">
        <v>165</v>
      </c>
      <c r="K10" s="114">
        <f t="shared" si="0"/>
        <v>1125</v>
      </c>
      <c r="L10" s="115">
        <f t="shared" si="1"/>
        <v>0.81818181818181823</v>
      </c>
      <c r="M10" s="114">
        <v>10</v>
      </c>
      <c r="N10" s="115">
        <f t="shared" si="2"/>
        <v>7.2727272727272727E-3</v>
      </c>
      <c r="O10" s="114">
        <v>190</v>
      </c>
      <c r="P10" s="114">
        <v>30</v>
      </c>
      <c r="Q10" s="114">
        <f t="shared" si="3"/>
        <v>220</v>
      </c>
      <c r="R10" s="115">
        <f t="shared" si="4"/>
        <v>0.16</v>
      </c>
      <c r="S10" s="114">
        <v>0</v>
      </c>
      <c r="T10" s="114">
        <v>10</v>
      </c>
      <c r="U10" s="114">
        <v>0</v>
      </c>
      <c r="V10" s="114" t="s">
        <v>5</v>
      </c>
    </row>
    <row r="11" spans="1:26">
      <c r="A11" s="116">
        <v>488100009</v>
      </c>
      <c r="B11" s="117">
        <v>2211</v>
      </c>
      <c r="C11" s="117">
        <v>1007</v>
      </c>
      <c r="D11" s="117">
        <v>957</v>
      </c>
      <c r="E11" s="117">
        <v>2.3007000732421874</v>
      </c>
      <c r="F11" s="117">
        <v>961.01183536027781</v>
      </c>
      <c r="G11" s="117">
        <v>437.69286214735399</v>
      </c>
      <c r="H11" s="107">
        <v>1155</v>
      </c>
      <c r="I11" s="107">
        <v>935</v>
      </c>
      <c r="J11" s="107">
        <v>105</v>
      </c>
      <c r="K11" s="107">
        <f t="shared" si="0"/>
        <v>1040</v>
      </c>
      <c r="L11" s="108">
        <f t="shared" si="1"/>
        <v>0.90043290043290047</v>
      </c>
      <c r="M11" s="107">
        <v>20</v>
      </c>
      <c r="N11" s="108">
        <f t="shared" si="2"/>
        <v>1.7316017316017316E-2</v>
      </c>
      <c r="O11" s="107">
        <v>60</v>
      </c>
      <c r="P11" s="107">
        <v>30</v>
      </c>
      <c r="Q11" s="107">
        <f t="shared" si="3"/>
        <v>90</v>
      </c>
      <c r="R11" s="108">
        <f t="shared" si="4"/>
        <v>7.792207792207792E-2</v>
      </c>
      <c r="S11" s="107">
        <v>0</v>
      </c>
      <c r="T11" s="107">
        <v>0</v>
      </c>
      <c r="U11" s="107">
        <v>0</v>
      </c>
      <c r="V11" s="107" t="s">
        <v>7</v>
      </c>
    </row>
    <row r="12" spans="1:26">
      <c r="A12" s="100">
        <v>488100010</v>
      </c>
      <c r="B12" s="101">
        <v>30</v>
      </c>
      <c r="C12" s="101">
        <v>8</v>
      </c>
      <c r="D12" s="101">
        <v>8</v>
      </c>
      <c r="E12" s="101">
        <v>12.331500244140624</v>
      </c>
      <c r="F12" s="101">
        <v>2.4327940158177146</v>
      </c>
      <c r="G12" s="101">
        <v>0.648745070884724</v>
      </c>
      <c r="V12" s="61" t="s">
        <v>3</v>
      </c>
    </row>
    <row r="13" spans="1:26">
      <c r="A13" s="112">
        <v>488100011</v>
      </c>
      <c r="B13" s="113">
        <v>4436</v>
      </c>
      <c r="C13" s="113">
        <v>2116</v>
      </c>
      <c r="D13" s="113">
        <v>1951</v>
      </c>
      <c r="E13" s="113">
        <v>1.6616000366210937</v>
      </c>
      <c r="F13" s="113">
        <v>2669.7158776071765</v>
      </c>
      <c r="G13" s="113">
        <v>1273.4713248459841</v>
      </c>
      <c r="H13" s="114">
        <v>2395</v>
      </c>
      <c r="I13" s="114">
        <v>1835</v>
      </c>
      <c r="J13" s="114">
        <v>165</v>
      </c>
      <c r="K13" s="114">
        <f t="shared" ref="K13:K22" si="5">I13+J13</f>
        <v>2000</v>
      </c>
      <c r="L13" s="115">
        <f t="shared" ref="L13:L22" si="6">K13/H13</f>
        <v>0.83507306889352817</v>
      </c>
      <c r="M13" s="114">
        <v>70</v>
      </c>
      <c r="N13" s="115">
        <f t="shared" ref="N13:N22" si="7">M13/H13</f>
        <v>2.9227557411273485E-2</v>
      </c>
      <c r="O13" s="114">
        <v>240</v>
      </c>
      <c r="P13" s="114">
        <v>45</v>
      </c>
      <c r="Q13" s="114">
        <f t="shared" ref="Q13:Q22" si="8">O13+P13</f>
        <v>285</v>
      </c>
      <c r="R13" s="115">
        <f t="shared" ref="R13:R22" si="9">Q13/H13</f>
        <v>0.11899791231732777</v>
      </c>
      <c r="S13" s="114">
        <v>10</v>
      </c>
      <c r="T13" s="114">
        <v>10</v>
      </c>
      <c r="U13" s="114">
        <v>35</v>
      </c>
      <c r="V13" s="114" t="s">
        <v>5</v>
      </c>
    </row>
    <row r="14" spans="1:26">
      <c r="A14" s="112">
        <v>488100012</v>
      </c>
      <c r="B14" s="113">
        <v>1773</v>
      </c>
      <c r="C14" s="113">
        <v>860</v>
      </c>
      <c r="D14" s="113">
        <v>820</v>
      </c>
      <c r="E14" s="113">
        <v>4.6542999267578127</v>
      </c>
      <c r="F14" s="113">
        <v>380.93806327497947</v>
      </c>
      <c r="G14" s="113">
        <v>184.77537192130984</v>
      </c>
      <c r="H14" s="114">
        <v>860</v>
      </c>
      <c r="I14" s="114">
        <v>630</v>
      </c>
      <c r="J14" s="114">
        <v>105</v>
      </c>
      <c r="K14" s="114">
        <f t="shared" si="5"/>
        <v>735</v>
      </c>
      <c r="L14" s="115">
        <f t="shared" si="6"/>
        <v>0.85465116279069764</v>
      </c>
      <c r="M14" s="114">
        <v>15</v>
      </c>
      <c r="N14" s="115">
        <f t="shared" si="7"/>
        <v>1.7441860465116279E-2</v>
      </c>
      <c r="O14" s="114">
        <v>85</v>
      </c>
      <c r="P14" s="114">
        <v>15</v>
      </c>
      <c r="Q14" s="114">
        <f t="shared" si="8"/>
        <v>100</v>
      </c>
      <c r="R14" s="115">
        <f t="shared" si="9"/>
        <v>0.11627906976744186</v>
      </c>
      <c r="S14" s="114">
        <v>10</v>
      </c>
      <c r="T14" s="114">
        <v>0</v>
      </c>
      <c r="U14" s="114">
        <v>0</v>
      </c>
      <c r="V14" s="114" t="s">
        <v>5</v>
      </c>
    </row>
    <row r="15" spans="1:26">
      <c r="A15" s="116">
        <v>488100013</v>
      </c>
      <c r="B15" s="117">
        <v>4412</v>
      </c>
      <c r="C15" s="117">
        <v>1928</v>
      </c>
      <c r="D15" s="117">
        <v>1851</v>
      </c>
      <c r="E15" s="117">
        <v>4.6285000610351563</v>
      </c>
      <c r="F15" s="117">
        <v>953.22457422918637</v>
      </c>
      <c r="G15" s="117">
        <v>416.54963261873786</v>
      </c>
      <c r="H15" s="107">
        <v>2225</v>
      </c>
      <c r="I15" s="107">
        <v>1790</v>
      </c>
      <c r="J15" s="107">
        <v>170</v>
      </c>
      <c r="K15" s="107">
        <f t="shared" si="5"/>
        <v>1960</v>
      </c>
      <c r="L15" s="108">
        <f t="shared" si="6"/>
        <v>0.88089887640449438</v>
      </c>
      <c r="M15" s="107">
        <v>75</v>
      </c>
      <c r="N15" s="108">
        <f t="shared" si="7"/>
        <v>3.3707865168539325E-2</v>
      </c>
      <c r="O15" s="107">
        <v>105</v>
      </c>
      <c r="P15" s="107">
        <v>20</v>
      </c>
      <c r="Q15" s="107">
        <f t="shared" si="8"/>
        <v>125</v>
      </c>
      <c r="R15" s="108">
        <f t="shared" si="9"/>
        <v>5.6179775280898875E-2</v>
      </c>
      <c r="S15" s="107">
        <v>15</v>
      </c>
      <c r="T15" s="107">
        <v>10</v>
      </c>
      <c r="U15" s="107">
        <v>30</v>
      </c>
      <c r="V15" s="107" t="s">
        <v>7</v>
      </c>
    </row>
    <row r="16" spans="1:26">
      <c r="A16" s="116">
        <v>488100014</v>
      </c>
      <c r="B16" s="117">
        <v>4367</v>
      </c>
      <c r="C16" s="117">
        <v>1897</v>
      </c>
      <c r="D16" s="117">
        <v>1841</v>
      </c>
      <c r="E16" s="117">
        <v>1.9325999450683593</v>
      </c>
      <c r="F16" s="117">
        <v>2259.6502763770554</v>
      </c>
      <c r="G16" s="117">
        <v>981.5792476041388</v>
      </c>
      <c r="H16" s="107">
        <v>2085</v>
      </c>
      <c r="I16" s="107">
        <v>1680</v>
      </c>
      <c r="J16" s="107">
        <v>180</v>
      </c>
      <c r="K16" s="107">
        <f t="shared" si="5"/>
        <v>1860</v>
      </c>
      <c r="L16" s="108">
        <f t="shared" si="6"/>
        <v>0.8920863309352518</v>
      </c>
      <c r="M16" s="107">
        <v>60</v>
      </c>
      <c r="N16" s="108">
        <f t="shared" si="7"/>
        <v>2.8776978417266189E-2</v>
      </c>
      <c r="O16" s="107">
        <v>75</v>
      </c>
      <c r="P16" s="107">
        <v>30</v>
      </c>
      <c r="Q16" s="107">
        <f t="shared" si="8"/>
        <v>105</v>
      </c>
      <c r="R16" s="108">
        <f t="shared" si="9"/>
        <v>5.0359712230215826E-2</v>
      </c>
      <c r="S16" s="107">
        <v>15</v>
      </c>
      <c r="T16" s="107">
        <v>20</v>
      </c>
      <c r="U16" s="107">
        <v>15</v>
      </c>
      <c r="V16" s="107" t="s">
        <v>7</v>
      </c>
    </row>
    <row r="17" spans="1:26">
      <c r="A17" s="116">
        <v>488100015</v>
      </c>
      <c r="B17" s="117">
        <v>3703</v>
      </c>
      <c r="C17" s="117">
        <v>1419</v>
      </c>
      <c r="D17" s="117">
        <v>1369</v>
      </c>
      <c r="E17" s="117">
        <v>1.1262000274658204</v>
      </c>
      <c r="F17" s="117">
        <v>3288.0482238421755</v>
      </c>
      <c r="G17" s="117">
        <v>1259.989313970307</v>
      </c>
      <c r="H17" s="107">
        <v>1870</v>
      </c>
      <c r="I17" s="107">
        <v>1510</v>
      </c>
      <c r="J17" s="107">
        <v>125</v>
      </c>
      <c r="K17" s="107">
        <f t="shared" si="5"/>
        <v>1635</v>
      </c>
      <c r="L17" s="108">
        <f t="shared" si="6"/>
        <v>0.87433155080213909</v>
      </c>
      <c r="M17" s="107">
        <v>105</v>
      </c>
      <c r="N17" s="108">
        <f t="shared" si="7"/>
        <v>5.6149732620320858E-2</v>
      </c>
      <c r="O17" s="107">
        <v>75</v>
      </c>
      <c r="P17" s="107">
        <v>40</v>
      </c>
      <c r="Q17" s="107">
        <f t="shared" si="8"/>
        <v>115</v>
      </c>
      <c r="R17" s="108">
        <f t="shared" si="9"/>
        <v>6.1497326203208559E-2</v>
      </c>
      <c r="S17" s="107">
        <v>10</v>
      </c>
      <c r="T17" s="107">
        <v>0</v>
      </c>
      <c r="U17" s="107">
        <v>0</v>
      </c>
      <c r="V17" s="107" t="s">
        <v>7</v>
      </c>
    </row>
    <row r="18" spans="1:26">
      <c r="A18" s="116">
        <v>488100016</v>
      </c>
      <c r="B18" s="117">
        <v>4256</v>
      </c>
      <c r="C18" s="117">
        <v>1583</v>
      </c>
      <c r="D18" s="117">
        <v>1541</v>
      </c>
      <c r="E18" s="117">
        <v>12.720699462890625</v>
      </c>
      <c r="F18" s="117">
        <v>334.57279707108773</v>
      </c>
      <c r="G18" s="117">
        <v>124.44284251962685</v>
      </c>
      <c r="H18" s="107">
        <v>2480</v>
      </c>
      <c r="I18" s="107">
        <v>2110</v>
      </c>
      <c r="J18" s="107">
        <v>205</v>
      </c>
      <c r="K18" s="107">
        <f t="shared" si="5"/>
        <v>2315</v>
      </c>
      <c r="L18" s="108">
        <f t="shared" si="6"/>
        <v>0.93346774193548387</v>
      </c>
      <c r="M18" s="107">
        <v>55</v>
      </c>
      <c r="N18" s="108">
        <f t="shared" si="7"/>
        <v>2.2177419354838711E-2</v>
      </c>
      <c r="O18" s="107">
        <v>70</v>
      </c>
      <c r="P18" s="107">
        <v>30</v>
      </c>
      <c r="Q18" s="107">
        <f t="shared" si="8"/>
        <v>100</v>
      </c>
      <c r="R18" s="108">
        <f t="shared" si="9"/>
        <v>4.0322580645161289E-2</v>
      </c>
      <c r="S18" s="107">
        <v>0</v>
      </c>
      <c r="T18" s="107">
        <v>0</v>
      </c>
      <c r="U18" s="107">
        <v>0</v>
      </c>
      <c r="V18" s="107" t="s">
        <v>7</v>
      </c>
    </row>
    <row r="19" spans="1:26">
      <c r="A19" s="116">
        <v>488100017</v>
      </c>
      <c r="B19" s="117">
        <v>8534</v>
      </c>
      <c r="C19" s="117">
        <v>3109</v>
      </c>
      <c r="D19" s="117">
        <v>2915</v>
      </c>
      <c r="E19" s="117">
        <v>30.20909912109375</v>
      </c>
      <c r="F19" s="117">
        <v>282.49766620948537</v>
      </c>
      <c r="G19" s="117">
        <v>102.91601174657723</v>
      </c>
      <c r="H19" s="107">
        <v>4615</v>
      </c>
      <c r="I19" s="107">
        <v>4015</v>
      </c>
      <c r="J19" s="107">
        <v>360</v>
      </c>
      <c r="K19" s="107">
        <f t="shared" si="5"/>
        <v>4375</v>
      </c>
      <c r="L19" s="108">
        <f t="shared" si="6"/>
        <v>0.94799566630552545</v>
      </c>
      <c r="M19" s="107">
        <v>95</v>
      </c>
      <c r="N19" s="108">
        <f t="shared" si="7"/>
        <v>2.0585048754062838E-2</v>
      </c>
      <c r="O19" s="107">
        <v>80</v>
      </c>
      <c r="P19" s="107">
        <v>10</v>
      </c>
      <c r="Q19" s="107">
        <f t="shared" si="8"/>
        <v>90</v>
      </c>
      <c r="R19" s="108">
        <f t="shared" si="9"/>
        <v>1.9501625135427952E-2</v>
      </c>
      <c r="S19" s="107">
        <v>0</v>
      </c>
      <c r="T19" s="107">
        <v>0</v>
      </c>
      <c r="U19" s="107">
        <v>55</v>
      </c>
      <c r="V19" s="107" t="s">
        <v>7</v>
      </c>
    </row>
    <row r="20" spans="1:26">
      <c r="A20" s="116">
        <v>488100018</v>
      </c>
      <c r="B20" s="117">
        <v>3955</v>
      </c>
      <c r="C20" s="117">
        <v>1703</v>
      </c>
      <c r="D20" s="117">
        <v>1502</v>
      </c>
      <c r="E20" s="117">
        <v>1.3083999633789063</v>
      </c>
      <c r="F20" s="117">
        <v>3022.7759941129339</v>
      </c>
      <c r="G20" s="117">
        <v>1301.5897643424341</v>
      </c>
      <c r="H20" s="107">
        <v>2175</v>
      </c>
      <c r="I20" s="107">
        <v>1770</v>
      </c>
      <c r="J20" s="107">
        <v>190</v>
      </c>
      <c r="K20" s="107">
        <f t="shared" si="5"/>
        <v>1960</v>
      </c>
      <c r="L20" s="108">
        <f t="shared" si="6"/>
        <v>0.90114942528735631</v>
      </c>
      <c r="M20" s="107">
        <v>75</v>
      </c>
      <c r="N20" s="108">
        <f t="shared" si="7"/>
        <v>3.4482758620689655E-2</v>
      </c>
      <c r="O20" s="107">
        <v>90</v>
      </c>
      <c r="P20" s="107">
        <v>30</v>
      </c>
      <c r="Q20" s="107">
        <f t="shared" si="8"/>
        <v>120</v>
      </c>
      <c r="R20" s="108">
        <f t="shared" si="9"/>
        <v>5.5172413793103448E-2</v>
      </c>
      <c r="S20" s="107">
        <v>0</v>
      </c>
      <c r="T20" s="107">
        <v>0</v>
      </c>
      <c r="U20" s="107">
        <v>10</v>
      </c>
      <c r="V20" s="107" t="s">
        <v>7</v>
      </c>
    </row>
    <row r="21" spans="1:26">
      <c r="A21" s="116">
        <v>488100019</v>
      </c>
      <c r="B21" s="117">
        <v>3217</v>
      </c>
      <c r="C21" s="117">
        <v>1636</v>
      </c>
      <c r="D21" s="117">
        <v>1339</v>
      </c>
      <c r="E21" s="117">
        <v>1.7871000671386719</v>
      </c>
      <c r="F21" s="117">
        <v>1800.1230368430026</v>
      </c>
      <c r="G21" s="117">
        <v>915.44957670971473</v>
      </c>
      <c r="H21" s="107">
        <v>1610</v>
      </c>
      <c r="I21" s="107">
        <v>1250</v>
      </c>
      <c r="J21" s="107">
        <v>150</v>
      </c>
      <c r="K21" s="107">
        <f t="shared" si="5"/>
        <v>1400</v>
      </c>
      <c r="L21" s="108">
        <f t="shared" si="6"/>
        <v>0.86956521739130432</v>
      </c>
      <c r="M21" s="107">
        <v>105</v>
      </c>
      <c r="N21" s="108">
        <f t="shared" si="7"/>
        <v>6.5217391304347824E-2</v>
      </c>
      <c r="O21" s="107">
        <v>50</v>
      </c>
      <c r="P21" s="107">
        <v>35</v>
      </c>
      <c r="Q21" s="107">
        <f t="shared" si="8"/>
        <v>85</v>
      </c>
      <c r="R21" s="108">
        <f t="shared" si="9"/>
        <v>5.2795031055900624E-2</v>
      </c>
      <c r="S21" s="107">
        <v>0</v>
      </c>
      <c r="T21" s="107">
        <v>0</v>
      </c>
      <c r="U21" s="107">
        <v>15</v>
      </c>
      <c r="V21" s="107" t="s">
        <v>7</v>
      </c>
      <c r="W21" s="105"/>
      <c r="X21" s="105"/>
      <c r="Y21" s="105"/>
      <c r="Z21" s="105"/>
    </row>
    <row r="22" spans="1:26">
      <c r="A22" s="116">
        <v>488100020</v>
      </c>
      <c r="B22" s="117">
        <v>8582</v>
      </c>
      <c r="C22" s="117">
        <v>3426</v>
      </c>
      <c r="D22" s="117">
        <v>3166</v>
      </c>
      <c r="E22" s="117">
        <v>12.149000244140625</v>
      </c>
      <c r="F22" s="117">
        <v>706.39557391885285</v>
      </c>
      <c r="G22" s="117">
        <v>281.99851272966555</v>
      </c>
      <c r="H22" s="107">
        <v>4750</v>
      </c>
      <c r="I22" s="107">
        <v>4210</v>
      </c>
      <c r="J22" s="107">
        <v>300</v>
      </c>
      <c r="K22" s="107">
        <f t="shared" si="5"/>
        <v>4510</v>
      </c>
      <c r="L22" s="108">
        <f t="shared" si="6"/>
        <v>0.94947368421052636</v>
      </c>
      <c r="M22" s="107">
        <v>75</v>
      </c>
      <c r="N22" s="108">
        <f t="shared" si="7"/>
        <v>1.5789473684210527E-2</v>
      </c>
      <c r="O22" s="107">
        <v>90</v>
      </c>
      <c r="P22" s="107">
        <v>40</v>
      </c>
      <c r="Q22" s="107">
        <f t="shared" si="8"/>
        <v>130</v>
      </c>
      <c r="R22" s="108">
        <f t="shared" si="9"/>
        <v>2.736842105263158E-2</v>
      </c>
      <c r="S22" s="107">
        <v>15</v>
      </c>
      <c r="T22" s="107">
        <v>0</v>
      </c>
      <c r="U22" s="107">
        <v>15</v>
      </c>
      <c r="V22" s="107" t="s">
        <v>7</v>
      </c>
    </row>
    <row r="23" spans="1:26">
      <c r="A23" s="100">
        <v>488100021</v>
      </c>
      <c r="B23" s="101">
        <v>75</v>
      </c>
      <c r="C23" s="101">
        <v>16</v>
      </c>
      <c r="D23" s="101">
        <v>16</v>
      </c>
      <c r="E23" s="101">
        <v>4.4332000732421877</v>
      </c>
      <c r="F23" s="101">
        <v>16.917801759655145</v>
      </c>
      <c r="G23" s="101">
        <v>3.6091310420597642</v>
      </c>
      <c r="V23" s="61" t="s">
        <v>3</v>
      </c>
    </row>
    <row r="24" spans="1:26">
      <c r="A24" s="100">
        <v>488100100</v>
      </c>
      <c r="B24" s="101">
        <v>10302</v>
      </c>
      <c r="C24" s="101">
        <v>2986</v>
      </c>
      <c r="D24" s="101">
        <v>2885</v>
      </c>
      <c r="E24" s="101">
        <v>2839.2817999999997</v>
      </c>
      <c r="F24" s="101">
        <v>3.6283823606378207</v>
      </c>
      <c r="G24" s="101">
        <v>1.051674405830376</v>
      </c>
      <c r="H24" s="61">
        <v>3575</v>
      </c>
      <c r="I24" s="61">
        <v>3130</v>
      </c>
      <c r="J24" s="61">
        <v>125</v>
      </c>
      <c r="K24" s="61">
        <f t="shared" ref="K24:K29" si="10">I24+J24</f>
        <v>3255</v>
      </c>
      <c r="L24" s="104">
        <f t="shared" ref="L24:L29" si="11">K24/H24</f>
        <v>0.91048951048951043</v>
      </c>
      <c r="M24" s="61">
        <v>0</v>
      </c>
      <c r="N24" s="104">
        <f t="shared" ref="N24:N29" si="12">M24/H24</f>
        <v>0</v>
      </c>
      <c r="O24" s="61">
        <v>255</v>
      </c>
      <c r="P24" s="61">
        <v>15</v>
      </c>
      <c r="Q24" s="61">
        <f t="shared" ref="Q24:Q29" si="13">O24+P24</f>
        <v>270</v>
      </c>
      <c r="R24" s="104">
        <f t="shared" ref="R24:R29" si="14">Q24/H24</f>
        <v>7.5524475524475526E-2</v>
      </c>
      <c r="S24" s="61">
        <v>0</v>
      </c>
      <c r="T24" s="61">
        <v>0</v>
      </c>
      <c r="U24" s="61">
        <v>45</v>
      </c>
      <c r="V24" s="61" t="s">
        <v>3</v>
      </c>
    </row>
    <row r="25" spans="1:26">
      <c r="A25" s="116">
        <v>488100101</v>
      </c>
      <c r="B25" s="117">
        <v>689</v>
      </c>
      <c r="C25" s="117">
        <v>228</v>
      </c>
      <c r="D25" s="117">
        <v>227</v>
      </c>
      <c r="E25" s="117">
        <v>1.1680000305175782</v>
      </c>
      <c r="F25" s="117">
        <v>589.89724486109992</v>
      </c>
      <c r="G25" s="117">
        <v>195.20547435171378</v>
      </c>
      <c r="H25" s="107">
        <v>225</v>
      </c>
      <c r="I25" s="107">
        <v>200</v>
      </c>
      <c r="J25" s="107">
        <v>10</v>
      </c>
      <c r="K25" s="107">
        <f t="shared" si="10"/>
        <v>210</v>
      </c>
      <c r="L25" s="108">
        <f t="shared" si="11"/>
        <v>0.93333333333333335</v>
      </c>
      <c r="M25" s="107">
        <v>0</v>
      </c>
      <c r="N25" s="108">
        <f t="shared" si="12"/>
        <v>0</v>
      </c>
      <c r="O25" s="107">
        <v>10</v>
      </c>
      <c r="P25" s="107">
        <v>0</v>
      </c>
      <c r="Q25" s="107">
        <f t="shared" si="13"/>
        <v>10</v>
      </c>
      <c r="R25" s="108">
        <f t="shared" si="14"/>
        <v>4.4444444444444446E-2</v>
      </c>
      <c r="S25" s="107">
        <v>0</v>
      </c>
      <c r="T25" s="107">
        <v>0</v>
      </c>
      <c r="U25" s="107">
        <v>0</v>
      </c>
      <c r="V25" s="107" t="s">
        <v>7</v>
      </c>
    </row>
    <row r="26" spans="1:26">
      <c r="A26" s="116">
        <v>488100102</v>
      </c>
      <c r="B26" s="117">
        <v>1592</v>
      </c>
      <c r="C26" s="117">
        <v>607</v>
      </c>
      <c r="D26" s="117">
        <v>595</v>
      </c>
      <c r="E26" s="117">
        <v>2.8992999267578123</v>
      </c>
      <c r="F26" s="117">
        <v>549.09807202329671</v>
      </c>
      <c r="G26" s="117">
        <v>209.36088550134491</v>
      </c>
      <c r="H26" s="107">
        <v>665</v>
      </c>
      <c r="I26" s="107">
        <v>530</v>
      </c>
      <c r="J26" s="107">
        <v>75</v>
      </c>
      <c r="K26" s="107">
        <f t="shared" si="10"/>
        <v>605</v>
      </c>
      <c r="L26" s="108">
        <f t="shared" si="11"/>
        <v>0.90977443609022557</v>
      </c>
      <c r="M26" s="107">
        <v>0</v>
      </c>
      <c r="N26" s="108">
        <f t="shared" si="12"/>
        <v>0</v>
      </c>
      <c r="O26" s="107">
        <v>45</v>
      </c>
      <c r="P26" s="107">
        <v>0</v>
      </c>
      <c r="Q26" s="107">
        <f t="shared" si="13"/>
        <v>45</v>
      </c>
      <c r="R26" s="108">
        <f t="shared" si="14"/>
        <v>6.7669172932330823E-2</v>
      </c>
      <c r="S26" s="107">
        <v>0</v>
      </c>
      <c r="T26" s="107">
        <v>0</v>
      </c>
      <c r="U26" s="107">
        <v>15</v>
      </c>
      <c r="V26" s="107" t="s">
        <v>7</v>
      </c>
    </row>
    <row r="27" spans="1:26">
      <c r="A27" s="116">
        <v>488100103</v>
      </c>
      <c r="B27" s="117">
        <v>1523</v>
      </c>
      <c r="C27" s="117">
        <v>542</v>
      </c>
      <c r="D27" s="117">
        <v>538</v>
      </c>
      <c r="E27" s="117">
        <v>1.6397000122070313</v>
      </c>
      <c r="F27" s="117">
        <v>928.82843731277808</v>
      </c>
      <c r="G27" s="117">
        <v>330.54826856436358</v>
      </c>
      <c r="H27" s="107">
        <v>805</v>
      </c>
      <c r="I27" s="107">
        <v>715</v>
      </c>
      <c r="J27" s="107">
        <v>55</v>
      </c>
      <c r="K27" s="107">
        <f t="shared" si="10"/>
        <v>770</v>
      </c>
      <c r="L27" s="108">
        <f t="shared" si="11"/>
        <v>0.95652173913043481</v>
      </c>
      <c r="M27" s="107">
        <v>0</v>
      </c>
      <c r="N27" s="108">
        <f t="shared" si="12"/>
        <v>0</v>
      </c>
      <c r="O27" s="107">
        <v>15</v>
      </c>
      <c r="P27" s="107">
        <v>10</v>
      </c>
      <c r="Q27" s="107">
        <f t="shared" si="13"/>
        <v>25</v>
      </c>
      <c r="R27" s="108">
        <f t="shared" si="14"/>
        <v>3.1055900621118012E-2</v>
      </c>
      <c r="S27" s="107">
        <v>0</v>
      </c>
      <c r="T27" s="107">
        <v>0</v>
      </c>
      <c r="U27" s="107">
        <v>0</v>
      </c>
      <c r="V27" s="107" t="s">
        <v>7</v>
      </c>
    </row>
    <row r="28" spans="1:26">
      <c r="A28" s="116">
        <v>488100104</v>
      </c>
      <c r="B28" s="117">
        <v>6177</v>
      </c>
      <c r="C28" s="117">
        <v>2289</v>
      </c>
      <c r="D28" s="117">
        <v>2245</v>
      </c>
      <c r="E28" s="117">
        <v>7.9478997802734375</v>
      </c>
      <c r="F28" s="117">
        <v>777.18644808924455</v>
      </c>
      <c r="G28" s="117">
        <v>288.00061189514014</v>
      </c>
      <c r="H28" s="107">
        <v>3030</v>
      </c>
      <c r="I28" s="107">
        <v>2555</v>
      </c>
      <c r="J28" s="107">
        <v>225</v>
      </c>
      <c r="K28" s="107">
        <f t="shared" si="10"/>
        <v>2780</v>
      </c>
      <c r="L28" s="108">
        <f t="shared" si="11"/>
        <v>0.91749174917491749</v>
      </c>
      <c r="M28" s="107">
        <v>0</v>
      </c>
      <c r="N28" s="108">
        <f t="shared" si="12"/>
        <v>0</v>
      </c>
      <c r="O28" s="107">
        <v>175</v>
      </c>
      <c r="P28" s="107">
        <v>45</v>
      </c>
      <c r="Q28" s="107">
        <f t="shared" si="13"/>
        <v>220</v>
      </c>
      <c r="R28" s="108">
        <f t="shared" si="14"/>
        <v>7.2607260726072612E-2</v>
      </c>
      <c r="S28" s="107">
        <v>0</v>
      </c>
      <c r="T28" s="107">
        <v>0</v>
      </c>
      <c r="U28" s="107">
        <v>25</v>
      </c>
      <c r="V28" s="107" t="s">
        <v>7</v>
      </c>
    </row>
    <row r="29" spans="1:26">
      <c r="A29" s="112">
        <v>488100105</v>
      </c>
      <c r="B29" s="113">
        <v>276</v>
      </c>
      <c r="C29" s="113">
        <v>135</v>
      </c>
      <c r="D29" s="113">
        <v>117</v>
      </c>
      <c r="E29" s="113">
        <v>0.68150001525878912</v>
      </c>
      <c r="F29" s="113">
        <v>404.98898579656418</v>
      </c>
      <c r="G29" s="113">
        <v>198.09243870484116</v>
      </c>
      <c r="H29" s="114">
        <v>105</v>
      </c>
      <c r="I29" s="114">
        <v>70</v>
      </c>
      <c r="J29" s="114">
        <v>0</v>
      </c>
      <c r="K29" s="114">
        <f t="shared" si="10"/>
        <v>70</v>
      </c>
      <c r="L29" s="115">
        <f t="shared" si="11"/>
        <v>0.66666666666666663</v>
      </c>
      <c r="M29" s="114">
        <v>10</v>
      </c>
      <c r="N29" s="115">
        <f t="shared" si="12"/>
        <v>9.5238095238095233E-2</v>
      </c>
      <c r="O29" s="114">
        <v>20</v>
      </c>
      <c r="P29" s="114">
        <v>0</v>
      </c>
      <c r="Q29" s="114">
        <f t="shared" si="13"/>
        <v>20</v>
      </c>
      <c r="R29" s="115">
        <f t="shared" si="14"/>
        <v>0.19047619047619047</v>
      </c>
      <c r="S29" s="114">
        <v>0</v>
      </c>
      <c r="T29" s="114">
        <v>0</v>
      </c>
      <c r="U29" s="114">
        <v>10</v>
      </c>
      <c r="V29" s="114" t="s">
        <v>5</v>
      </c>
    </row>
  </sheetData>
  <sortState xmlns:xlrd2="http://schemas.microsoft.com/office/spreadsheetml/2017/richdata2" ref="A2:Z30">
    <sortCondition ref="A2:A30"/>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3"/>
  <sheetViews>
    <sheetView workbookViewId="0">
      <selection activeCell="H26" sqref="H26"/>
    </sheetView>
  </sheetViews>
  <sheetFormatPr defaultRowHeight="15"/>
  <cols>
    <col min="1" max="1" width="11" bestFit="1" customWidth="1"/>
  </cols>
  <sheetData>
    <row r="1" spans="1:14">
      <c r="A1" s="2" t="s">
        <v>23</v>
      </c>
      <c r="B1" t="s">
        <v>24</v>
      </c>
      <c r="C1" t="s">
        <v>25</v>
      </c>
      <c r="D1" t="s">
        <v>26</v>
      </c>
      <c r="E1" t="s">
        <v>27</v>
      </c>
      <c r="F1" t="s">
        <v>28</v>
      </c>
      <c r="G1" t="s">
        <v>29</v>
      </c>
      <c r="H1" t="s">
        <v>30</v>
      </c>
      <c r="I1" t="s">
        <v>10</v>
      </c>
      <c r="J1" t="s">
        <v>11</v>
      </c>
      <c r="K1" t="s">
        <v>31</v>
      </c>
      <c r="L1" t="s">
        <v>12</v>
      </c>
      <c r="M1" t="s">
        <v>13</v>
      </c>
      <c r="N1" t="s">
        <v>14</v>
      </c>
    </row>
    <row r="2" spans="1:14">
      <c r="A2">
        <v>8100000</v>
      </c>
      <c r="B2">
        <v>117394</v>
      </c>
      <c r="C2">
        <v>105999</v>
      </c>
      <c r="D2">
        <v>48317</v>
      </c>
      <c r="E2">
        <v>45696</v>
      </c>
      <c r="F2">
        <v>39.5</v>
      </c>
      <c r="G2">
        <v>2975.08</v>
      </c>
      <c r="H2">
        <v>54825</v>
      </c>
      <c r="I2">
        <v>46615</v>
      </c>
      <c r="J2">
        <v>3110</v>
      </c>
      <c r="K2">
        <v>1580</v>
      </c>
      <c r="L2">
        <v>2195</v>
      </c>
      <c r="M2">
        <v>750</v>
      </c>
      <c r="N2">
        <v>575</v>
      </c>
    </row>
    <row r="3" spans="1:14">
      <c r="A3">
        <v>8100001</v>
      </c>
      <c r="B3">
        <v>4480</v>
      </c>
      <c r="C3">
        <v>3538</v>
      </c>
      <c r="D3">
        <v>1586</v>
      </c>
      <c r="E3">
        <v>1554</v>
      </c>
      <c r="F3">
        <v>431.1</v>
      </c>
      <c r="G3">
        <v>10.39</v>
      </c>
      <c r="H3">
        <v>1760</v>
      </c>
      <c r="I3">
        <v>1585</v>
      </c>
      <c r="J3">
        <v>75</v>
      </c>
      <c r="K3">
        <v>25</v>
      </c>
      <c r="L3">
        <v>45</v>
      </c>
      <c r="M3">
        <v>15</v>
      </c>
      <c r="N3">
        <v>10</v>
      </c>
    </row>
    <row r="4" spans="1:14">
      <c r="A4">
        <v>8100002</v>
      </c>
      <c r="B4">
        <v>4924</v>
      </c>
      <c r="C4">
        <v>4804</v>
      </c>
      <c r="D4">
        <v>2207</v>
      </c>
      <c r="E4">
        <v>2136</v>
      </c>
      <c r="F4">
        <v>560.9</v>
      </c>
      <c r="G4">
        <v>8.7799999999999994</v>
      </c>
      <c r="H4">
        <v>2090</v>
      </c>
      <c r="I4">
        <v>1725</v>
      </c>
      <c r="J4">
        <v>100</v>
      </c>
      <c r="K4">
        <v>50</v>
      </c>
      <c r="L4">
        <v>145</v>
      </c>
      <c r="M4">
        <v>30</v>
      </c>
      <c r="N4">
        <v>35</v>
      </c>
    </row>
    <row r="5" spans="1:14">
      <c r="A5">
        <v>8100003</v>
      </c>
      <c r="B5">
        <v>4016</v>
      </c>
      <c r="C5">
        <v>4065</v>
      </c>
      <c r="D5">
        <v>2135</v>
      </c>
      <c r="E5">
        <v>1975</v>
      </c>
      <c r="F5">
        <v>2997</v>
      </c>
      <c r="G5">
        <v>1.34</v>
      </c>
      <c r="H5">
        <v>1715</v>
      </c>
      <c r="I5">
        <v>1400</v>
      </c>
      <c r="J5">
        <v>125</v>
      </c>
      <c r="K5">
        <v>60</v>
      </c>
      <c r="L5">
        <v>95</v>
      </c>
      <c r="M5">
        <v>30</v>
      </c>
      <c r="N5">
        <v>15</v>
      </c>
    </row>
    <row r="6" spans="1:14">
      <c r="A6">
        <v>8100004</v>
      </c>
      <c r="B6">
        <v>2980</v>
      </c>
      <c r="C6">
        <v>2953</v>
      </c>
      <c r="D6">
        <v>1291</v>
      </c>
      <c r="E6">
        <v>1247</v>
      </c>
      <c r="F6">
        <v>2157.6999999999998</v>
      </c>
      <c r="G6">
        <v>1.38</v>
      </c>
      <c r="H6">
        <v>1430</v>
      </c>
      <c r="I6">
        <v>1225</v>
      </c>
      <c r="J6">
        <v>105</v>
      </c>
      <c r="K6">
        <v>20</v>
      </c>
      <c r="L6">
        <v>40</v>
      </c>
      <c r="M6">
        <v>35</v>
      </c>
      <c r="N6">
        <v>10</v>
      </c>
    </row>
    <row r="7" spans="1:14">
      <c r="A7">
        <v>8100005</v>
      </c>
      <c r="B7">
        <v>4167</v>
      </c>
      <c r="C7">
        <v>4001</v>
      </c>
      <c r="D7">
        <v>2063</v>
      </c>
      <c r="E7">
        <v>1904</v>
      </c>
      <c r="F7">
        <v>1039.9000000000001</v>
      </c>
      <c r="G7">
        <v>4.01</v>
      </c>
      <c r="H7">
        <v>2170</v>
      </c>
      <c r="I7">
        <v>1770</v>
      </c>
      <c r="J7">
        <v>80</v>
      </c>
      <c r="K7">
        <v>85</v>
      </c>
      <c r="L7">
        <v>160</v>
      </c>
      <c r="M7">
        <v>55</v>
      </c>
      <c r="N7">
        <v>20</v>
      </c>
    </row>
    <row r="8" spans="1:14">
      <c r="A8">
        <v>8100006</v>
      </c>
      <c r="B8">
        <v>3433</v>
      </c>
      <c r="C8">
        <v>3410</v>
      </c>
      <c r="D8">
        <v>1917</v>
      </c>
      <c r="E8">
        <v>1699</v>
      </c>
      <c r="F8">
        <v>3041.8</v>
      </c>
      <c r="G8">
        <v>1.1299999999999999</v>
      </c>
      <c r="H8">
        <v>1635</v>
      </c>
      <c r="I8">
        <v>1200</v>
      </c>
      <c r="J8">
        <v>70</v>
      </c>
      <c r="K8">
        <v>80</v>
      </c>
      <c r="L8">
        <v>195</v>
      </c>
      <c r="M8">
        <v>70</v>
      </c>
      <c r="N8">
        <v>20</v>
      </c>
    </row>
    <row r="9" spans="1:14">
      <c r="A9">
        <v>8100007</v>
      </c>
      <c r="B9">
        <v>1429</v>
      </c>
      <c r="C9">
        <v>1442</v>
      </c>
      <c r="D9">
        <v>851</v>
      </c>
      <c r="E9">
        <v>787</v>
      </c>
      <c r="F9">
        <v>612.6</v>
      </c>
      <c r="G9">
        <v>2.33</v>
      </c>
      <c r="H9">
        <v>175</v>
      </c>
      <c r="I9">
        <v>105</v>
      </c>
      <c r="J9">
        <v>0</v>
      </c>
      <c r="K9">
        <v>25</v>
      </c>
      <c r="L9">
        <v>25</v>
      </c>
      <c r="M9">
        <v>10</v>
      </c>
      <c r="N9">
        <v>0</v>
      </c>
    </row>
    <row r="10" spans="1:14">
      <c r="A10">
        <v>8100008</v>
      </c>
      <c r="B10">
        <v>2956</v>
      </c>
      <c r="C10">
        <v>2945</v>
      </c>
      <c r="D10">
        <v>1390</v>
      </c>
      <c r="E10">
        <v>1302</v>
      </c>
      <c r="F10">
        <v>1625.6</v>
      </c>
      <c r="G10">
        <v>1.82</v>
      </c>
      <c r="H10">
        <v>1465</v>
      </c>
      <c r="I10">
        <v>1095</v>
      </c>
      <c r="J10">
        <v>75</v>
      </c>
      <c r="K10">
        <v>45</v>
      </c>
      <c r="L10">
        <v>175</v>
      </c>
      <c r="M10">
        <v>50</v>
      </c>
      <c r="N10">
        <v>30</v>
      </c>
    </row>
    <row r="11" spans="1:14">
      <c r="A11">
        <v>8100009</v>
      </c>
      <c r="B11">
        <v>2308</v>
      </c>
      <c r="C11">
        <v>2266</v>
      </c>
      <c r="D11">
        <v>1051</v>
      </c>
      <c r="E11">
        <v>987</v>
      </c>
      <c r="F11">
        <v>1005.7</v>
      </c>
      <c r="G11">
        <v>2.2999999999999998</v>
      </c>
      <c r="H11">
        <v>1175</v>
      </c>
      <c r="I11">
        <v>990</v>
      </c>
      <c r="J11">
        <v>90</v>
      </c>
      <c r="K11">
        <v>45</v>
      </c>
      <c r="L11">
        <v>35</v>
      </c>
      <c r="M11">
        <v>10</v>
      </c>
      <c r="N11">
        <v>10</v>
      </c>
    </row>
    <row r="12" spans="1:14">
      <c r="A12">
        <v>8100010</v>
      </c>
      <c r="B12">
        <v>30</v>
      </c>
      <c r="C12">
        <v>40</v>
      </c>
      <c r="D12">
        <v>9</v>
      </c>
      <c r="E12">
        <v>9</v>
      </c>
      <c r="F12">
        <v>2.5</v>
      </c>
      <c r="G12">
        <v>12.15</v>
      </c>
    </row>
    <row r="13" spans="1:14">
      <c r="A13">
        <v>8100011</v>
      </c>
      <c r="B13">
        <v>4543</v>
      </c>
      <c r="C13">
        <v>4442</v>
      </c>
      <c r="D13">
        <v>2159</v>
      </c>
      <c r="E13">
        <v>2005</v>
      </c>
      <c r="F13">
        <v>2720.8</v>
      </c>
      <c r="G13">
        <v>1.67</v>
      </c>
      <c r="H13">
        <v>2195</v>
      </c>
      <c r="I13">
        <v>1615</v>
      </c>
      <c r="J13">
        <v>245</v>
      </c>
      <c r="K13">
        <v>90</v>
      </c>
      <c r="L13">
        <v>150</v>
      </c>
      <c r="M13">
        <v>70</v>
      </c>
      <c r="N13">
        <v>20</v>
      </c>
    </row>
    <row r="14" spans="1:14">
      <c r="A14">
        <v>8100012</v>
      </c>
      <c r="B14">
        <v>2114</v>
      </c>
      <c r="C14">
        <v>2168</v>
      </c>
      <c r="D14">
        <v>1032</v>
      </c>
      <c r="E14">
        <v>975</v>
      </c>
      <c r="F14">
        <v>455.3</v>
      </c>
      <c r="G14">
        <v>4.6399999999999997</v>
      </c>
      <c r="H14">
        <v>1000</v>
      </c>
      <c r="I14">
        <v>760</v>
      </c>
      <c r="J14">
        <v>115</v>
      </c>
      <c r="K14">
        <v>50</v>
      </c>
      <c r="L14">
        <v>45</v>
      </c>
      <c r="M14">
        <v>25</v>
      </c>
      <c r="N14">
        <v>0</v>
      </c>
    </row>
    <row r="15" spans="1:14">
      <c r="A15">
        <v>8100013</v>
      </c>
      <c r="B15">
        <v>4317</v>
      </c>
      <c r="C15">
        <v>4291</v>
      </c>
      <c r="D15">
        <v>1940</v>
      </c>
      <c r="E15">
        <v>1876</v>
      </c>
      <c r="F15">
        <v>929.2</v>
      </c>
      <c r="G15">
        <v>4.6500000000000004</v>
      </c>
      <c r="H15">
        <v>2255</v>
      </c>
      <c r="I15">
        <v>1895</v>
      </c>
      <c r="J15">
        <v>180</v>
      </c>
      <c r="K15">
        <v>85</v>
      </c>
      <c r="L15">
        <v>60</v>
      </c>
      <c r="M15">
        <v>25</v>
      </c>
      <c r="N15">
        <v>10</v>
      </c>
    </row>
    <row r="16" spans="1:14">
      <c r="A16">
        <v>8100014</v>
      </c>
      <c r="B16">
        <v>4445</v>
      </c>
      <c r="C16">
        <v>4284</v>
      </c>
      <c r="D16">
        <v>1920</v>
      </c>
      <c r="E16">
        <v>1873</v>
      </c>
      <c r="F16">
        <v>2305.6999999999998</v>
      </c>
      <c r="G16">
        <v>1.93</v>
      </c>
      <c r="H16">
        <v>1915</v>
      </c>
      <c r="I16">
        <v>1635</v>
      </c>
      <c r="J16">
        <v>100</v>
      </c>
      <c r="K16">
        <v>80</v>
      </c>
      <c r="L16">
        <v>40</v>
      </c>
      <c r="M16">
        <v>25</v>
      </c>
      <c r="N16">
        <v>30</v>
      </c>
    </row>
    <row r="17" spans="1:14">
      <c r="A17">
        <v>8100015</v>
      </c>
      <c r="B17">
        <v>3493</v>
      </c>
      <c r="C17">
        <v>3421</v>
      </c>
      <c r="D17">
        <v>1437</v>
      </c>
      <c r="E17">
        <v>1397</v>
      </c>
      <c r="F17">
        <v>3114.3</v>
      </c>
      <c r="G17">
        <v>1.1200000000000001</v>
      </c>
      <c r="H17">
        <v>1720</v>
      </c>
      <c r="I17">
        <v>1345</v>
      </c>
      <c r="J17">
        <v>165</v>
      </c>
      <c r="K17">
        <v>135</v>
      </c>
      <c r="L17">
        <v>45</v>
      </c>
      <c r="M17">
        <v>25</v>
      </c>
      <c r="N17">
        <v>10</v>
      </c>
    </row>
    <row r="18" spans="1:14">
      <c r="A18">
        <v>8100016</v>
      </c>
      <c r="B18">
        <v>8160</v>
      </c>
      <c r="C18">
        <v>6519</v>
      </c>
      <c r="D18">
        <v>2964</v>
      </c>
      <c r="E18">
        <v>2929</v>
      </c>
      <c r="F18">
        <v>655.8</v>
      </c>
      <c r="G18">
        <v>12.44</v>
      </c>
      <c r="H18">
        <v>4445</v>
      </c>
      <c r="I18">
        <v>3980</v>
      </c>
      <c r="J18">
        <v>255</v>
      </c>
      <c r="K18">
        <v>85</v>
      </c>
      <c r="L18">
        <v>60</v>
      </c>
      <c r="M18">
        <v>15</v>
      </c>
      <c r="N18">
        <v>50</v>
      </c>
    </row>
    <row r="19" spans="1:14">
      <c r="A19">
        <v>8100017.0099999998</v>
      </c>
      <c r="B19">
        <v>4191</v>
      </c>
      <c r="C19">
        <v>4394</v>
      </c>
      <c r="D19">
        <v>1568</v>
      </c>
      <c r="E19">
        <v>1541</v>
      </c>
      <c r="F19">
        <v>1671.1</v>
      </c>
      <c r="G19">
        <v>2.5099999999999998</v>
      </c>
      <c r="H19">
        <v>2220</v>
      </c>
      <c r="I19">
        <v>1995</v>
      </c>
      <c r="J19">
        <v>85</v>
      </c>
      <c r="K19">
        <v>30</v>
      </c>
      <c r="L19">
        <v>30</v>
      </c>
      <c r="M19">
        <v>40</v>
      </c>
      <c r="N19">
        <v>40</v>
      </c>
    </row>
    <row r="20" spans="1:14">
      <c r="A20">
        <v>8100017.0199999996</v>
      </c>
      <c r="B20">
        <v>8878</v>
      </c>
      <c r="C20">
        <v>5130</v>
      </c>
      <c r="D20">
        <v>3223</v>
      </c>
      <c r="E20">
        <v>3058</v>
      </c>
      <c r="F20">
        <v>368.3</v>
      </c>
      <c r="G20">
        <v>24.11</v>
      </c>
      <c r="H20">
        <v>4620</v>
      </c>
      <c r="I20">
        <v>4170</v>
      </c>
      <c r="J20">
        <v>235</v>
      </c>
      <c r="K20">
        <v>75</v>
      </c>
      <c r="L20">
        <v>45</v>
      </c>
      <c r="M20">
        <v>45</v>
      </c>
      <c r="N20">
        <v>45</v>
      </c>
    </row>
    <row r="21" spans="1:14">
      <c r="A21">
        <v>8100017.0300000003</v>
      </c>
      <c r="B21">
        <v>3648</v>
      </c>
      <c r="C21">
        <v>2780</v>
      </c>
      <c r="D21">
        <v>1407</v>
      </c>
      <c r="E21">
        <v>1321</v>
      </c>
      <c r="F21">
        <v>907.3</v>
      </c>
      <c r="G21">
        <v>4.0199999999999996</v>
      </c>
      <c r="H21">
        <v>1890</v>
      </c>
      <c r="I21">
        <v>1685</v>
      </c>
      <c r="J21">
        <v>70</v>
      </c>
      <c r="K21">
        <v>45</v>
      </c>
      <c r="L21">
        <v>45</v>
      </c>
      <c r="M21">
        <v>20</v>
      </c>
      <c r="N21">
        <v>20</v>
      </c>
    </row>
    <row r="22" spans="1:14">
      <c r="A22">
        <v>8100018</v>
      </c>
      <c r="B22">
        <v>4075</v>
      </c>
      <c r="C22">
        <v>3807</v>
      </c>
      <c r="D22">
        <v>1752</v>
      </c>
      <c r="E22">
        <v>1593</v>
      </c>
      <c r="F22">
        <v>3137.8</v>
      </c>
      <c r="G22">
        <v>1.3</v>
      </c>
      <c r="H22">
        <v>1975</v>
      </c>
      <c r="I22">
        <v>1625</v>
      </c>
      <c r="J22">
        <v>155</v>
      </c>
      <c r="K22">
        <v>85</v>
      </c>
      <c r="L22">
        <v>65</v>
      </c>
      <c r="M22">
        <v>25</v>
      </c>
      <c r="N22">
        <v>10</v>
      </c>
    </row>
    <row r="23" spans="1:14">
      <c r="A23">
        <v>8100019</v>
      </c>
      <c r="B23">
        <v>3305</v>
      </c>
      <c r="C23">
        <v>3208</v>
      </c>
      <c r="D23">
        <v>1671</v>
      </c>
      <c r="E23">
        <v>1410</v>
      </c>
      <c r="F23">
        <v>1829.5</v>
      </c>
      <c r="G23">
        <v>1.81</v>
      </c>
      <c r="H23">
        <v>1615</v>
      </c>
      <c r="I23">
        <v>1240</v>
      </c>
      <c r="J23">
        <v>75</v>
      </c>
      <c r="K23">
        <v>95</v>
      </c>
      <c r="L23">
        <v>155</v>
      </c>
      <c r="M23">
        <v>15</v>
      </c>
      <c r="N23">
        <v>25</v>
      </c>
    </row>
    <row r="24" spans="1:14">
      <c r="A24">
        <v>8100020.0099999998</v>
      </c>
      <c r="B24">
        <v>6898</v>
      </c>
      <c r="C24">
        <v>5605</v>
      </c>
      <c r="D24">
        <v>2701</v>
      </c>
      <c r="E24">
        <v>2509</v>
      </c>
      <c r="F24">
        <v>664.8</v>
      </c>
      <c r="G24">
        <v>10.38</v>
      </c>
      <c r="H24">
        <v>3655</v>
      </c>
      <c r="I24">
        <v>3245</v>
      </c>
      <c r="J24">
        <v>150</v>
      </c>
      <c r="K24">
        <v>120</v>
      </c>
      <c r="L24">
        <v>80</v>
      </c>
      <c r="M24">
        <v>35</v>
      </c>
      <c r="N24">
        <v>25</v>
      </c>
    </row>
    <row r="25" spans="1:14">
      <c r="A25">
        <v>8100020.0199999996</v>
      </c>
      <c r="B25">
        <v>3914</v>
      </c>
      <c r="C25">
        <v>3959</v>
      </c>
      <c r="D25">
        <v>1581</v>
      </c>
      <c r="E25">
        <v>1476</v>
      </c>
      <c r="F25">
        <v>2610.4</v>
      </c>
      <c r="G25">
        <v>1.5</v>
      </c>
      <c r="H25">
        <v>2000</v>
      </c>
      <c r="I25">
        <v>1685</v>
      </c>
      <c r="J25">
        <v>105</v>
      </c>
      <c r="K25">
        <v>115</v>
      </c>
      <c r="L25">
        <v>65</v>
      </c>
      <c r="M25">
        <v>10</v>
      </c>
      <c r="N25">
        <v>15</v>
      </c>
    </row>
    <row r="26" spans="1:14">
      <c r="A26">
        <v>8100021</v>
      </c>
      <c r="B26">
        <v>25</v>
      </c>
      <c r="C26">
        <v>45</v>
      </c>
      <c r="D26">
        <v>12</v>
      </c>
      <c r="E26">
        <v>12</v>
      </c>
      <c r="F26">
        <v>5.7</v>
      </c>
      <c r="G26">
        <v>4.4000000000000004</v>
      </c>
    </row>
    <row r="27" spans="1:14">
      <c r="A27">
        <v>8100100.0099999998</v>
      </c>
      <c r="B27">
        <v>6033</v>
      </c>
      <c r="C27">
        <v>5456</v>
      </c>
      <c r="D27">
        <v>1747</v>
      </c>
      <c r="E27">
        <v>1661</v>
      </c>
      <c r="F27">
        <v>3.3</v>
      </c>
      <c r="G27">
        <v>1807.87</v>
      </c>
      <c r="H27">
        <v>1775</v>
      </c>
      <c r="I27">
        <v>1530</v>
      </c>
      <c r="J27">
        <v>90</v>
      </c>
      <c r="K27">
        <v>15</v>
      </c>
      <c r="L27">
        <v>105</v>
      </c>
      <c r="M27">
        <v>10</v>
      </c>
      <c r="N27">
        <v>30</v>
      </c>
    </row>
    <row r="28" spans="1:14">
      <c r="A28">
        <v>8100100.0199999996</v>
      </c>
      <c r="B28">
        <v>4320</v>
      </c>
      <c r="C28">
        <v>4590</v>
      </c>
      <c r="D28">
        <v>1382</v>
      </c>
      <c r="E28">
        <v>1307</v>
      </c>
      <c r="F28">
        <v>4.2</v>
      </c>
      <c r="G28">
        <v>1028.76</v>
      </c>
      <c r="H28">
        <v>1500</v>
      </c>
      <c r="I28">
        <v>1335</v>
      </c>
      <c r="J28">
        <v>55</v>
      </c>
      <c r="K28">
        <v>10</v>
      </c>
      <c r="L28">
        <v>70</v>
      </c>
      <c r="M28">
        <v>10</v>
      </c>
      <c r="N28">
        <v>25</v>
      </c>
    </row>
    <row r="29" spans="1:14">
      <c r="A29">
        <v>8100101</v>
      </c>
      <c r="B29">
        <v>1278</v>
      </c>
      <c r="C29">
        <v>1000</v>
      </c>
      <c r="D29">
        <v>427</v>
      </c>
      <c r="E29">
        <v>404</v>
      </c>
      <c r="F29">
        <v>802.6</v>
      </c>
      <c r="G29">
        <v>1.59</v>
      </c>
      <c r="H29">
        <v>460</v>
      </c>
      <c r="I29">
        <v>430</v>
      </c>
      <c r="J29">
        <v>0</v>
      </c>
      <c r="K29">
        <v>0</v>
      </c>
      <c r="L29">
        <v>15</v>
      </c>
      <c r="M29">
        <v>10</v>
      </c>
      <c r="N29">
        <v>0</v>
      </c>
    </row>
    <row r="30" spans="1:14">
      <c r="A30">
        <v>8100102</v>
      </c>
      <c r="B30">
        <v>1810</v>
      </c>
      <c r="C30">
        <v>1650</v>
      </c>
      <c r="D30">
        <v>706</v>
      </c>
      <c r="E30">
        <v>672</v>
      </c>
      <c r="F30">
        <v>635.1</v>
      </c>
      <c r="G30">
        <v>2.85</v>
      </c>
      <c r="H30">
        <v>735</v>
      </c>
      <c r="I30">
        <v>670</v>
      </c>
      <c r="J30">
        <v>25</v>
      </c>
      <c r="K30">
        <v>10</v>
      </c>
      <c r="L30">
        <v>25</v>
      </c>
      <c r="M30">
        <v>10</v>
      </c>
      <c r="N30">
        <v>10</v>
      </c>
    </row>
    <row r="31" spans="1:14">
      <c r="A31">
        <v>8100103</v>
      </c>
      <c r="B31">
        <v>2668</v>
      </c>
      <c r="C31">
        <v>1978</v>
      </c>
      <c r="D31">
        <v>970</v>
      </c>
      <c r="E31">
        <v>938</v>
      </c>
      <c r="F31">
        <v>857.5</v>
      </c>
      <c r="G31">
        <v>3.11</v>
      </c>
      <c r="H31">
        <v>1360</v>
      </c>
      <c r="I31">
        <v>1215</v>
      </c>
      <c r="J31">
        <v>70</v>
      </c>
      <c r="K31">
        <v>15</v>
      </c>
      <c r="L31">
        <v>35</v>
      </c>
      <c r="M31">
        <v>0</v>
      </c>
      <c r="N31">
        <v>30</v>
      </c>
    </row>
    <row r="32" spans="1:14">
      <c r="A32">
        <v>8100104</v>
      </c>
      <c r="B32">
        <v>8215</v>
      </c>
      <c r="C32">
        <v>7493</v>
      </c>
      <c r="D32">
        <v>3070</v>
      </c>
      <c r="E32">
        <v>3007</v>
      </c>
      <c r="F32">
        <v>1028.5</v>
      </c>
      <c r="G32">
        <v>7.99</v>
      </c>
      <c r="H32">
        <v>3730</v>
      </c>
      <c r="I32">
        <v>3365</v>
      </c>
      <c r="J32">
        <v>175</v>
      </c>
      <c r="K32">
        <v>10</v>
      </c>
      <c r="L32">
        <v>125</v>
      </c>
      <c r="M32">
        <v>35</v>
      </c>
      <c r="N32">
        <v>20</v>
      </c>
    </row>
    <row r="33" spans="1:14">
      <c r="A33">
        <v>8100105</v>
      </c>
      <c r="B33">
        <v>341</v>
      </c>
      <c r="C33">
        <v>315</v>
      </c>
      <c r="D33">
        <v>148</v>
      </c>
      <c r="E33">
        <v>132</v>
      </c>
      <c r="F33">
        <v>419.5</v>
      </c>
      <c r="G33">
        <v>0.81</v>
      </c>
      <c r="H33">
        <v>120</v>
      </c>
      <c r="I33">
        <v>85</v>
      </c>
      <c r="J33">
        <v>25</v>
      </c>
      <c r="K33">
        <v>0</v>
      </c>
      <c r="L33">
        <v>0</v>
      </c>
      <c r="M33">
        <v>0</v>
      </c>
      <c r="N33">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BA7AA-02B4-48EE-9E95-88762B3A3EE3}">
  <dimension ref="A1:N36"/>
  <sheetViews>
    <sheetView workbookViewId="0">
      <selection activeCell="C2" sqref="C2"/>
    </sheetView>
  </sheetViews>
  <sheetFormatPr defaultRowHeight="15"/>
  <cols>
    <col min="1" max="1" width="12.85546875" customWidth="1"/>
  </cols>
  <sheetData>
    <row r="1" spans="1:14">
      <c r="A1" s="139" t="s">
        <v>152</v>
      </c>
      <c r="B1" s="140" t="s">
        <v>153</v>
      </c>
      <c r="C1" s="140" t="s">
        <v>24</v>
      </c>
      <c r="D1" s="140" t="s">
        <v>26</v>
      </c>
      <c r="E1" s="140" t="s">
        <v>154</v>
      </c>
      <c r="F1" s="140" t="s">
        <v>28</v>
      </c>
      <c r="G1" s="140" t="s">
        <v>29</v>
      </c>
      <c r="H1" s="140" t="s">
        <v>155</v>
      </c>
      <c r="I1" s="140" t="s">
        <v>77</v>
      </c>
      <c r="J1" s="140" t="s">
        <v>78</v>
      </c>
      <c r="K1" s="140" t="s">
        <v>149</v>
      </c>
      <c r="L1" s="140" t="s">
        <v>150</v>
      </c>
      <c r="M1" s="140" t="s">
        <v>151</v>
      </c>
      <c r="N1" s="140" t="s">
        <v>156</v>
      </c>
    </row>
    <row r="2" spans="1:14">
      <c r="A2" s="141">
        <v>8100000</v>
      </c>
      <c r="B2" s="138">
        <v>123847</v>
      </c>
      <c r="C2" s="138">
        <v>117394</v>
      </c>
      <c r="D2" s="138">
        <v>51735</v>
      </c>
      <c r="E2" s="138">
        <v>48647</v>
      </c>
      <c r="F2" s="138">
        <v>41.9</v>
      </c>
      <c r="G2" s="138">
        <v>2958.96</v>
      </c>
      <c r="H2" s="138">
        <v>49810</v>
      </c>
      <c r="I2" s="138">
        <v>43105</v>
      </c>
      <c r="J2" s="138">
        <v>2790</v>
      </c>
      <c r="K2" s="138">
        <v>945</v>
      </c>
      <c r="L2" s="138">
        <v>1765</v>
      </c>
      <c r="M2" s="138">
        <v>425</v>
      </c>
      <c r="N2" s="138">
        <v>770</v>
      </c>
    </row>
    <row r="3" spans="1:14">
      <c r="A3" s="138" t="s">
        <v>157</v>
      </c>
      <c r="B3" s="138">
        <v>5323</v>
      </c>
      <c r="C3" s="138">
        <v>4480</v>
      </c>
      <c r="D3" s="138">
        <v>2019</v>
      </c>
      <c r="E3" s="138">
        <v>1950</v>
      </c>
      <c r="F3" s="138">
        <v>513.9</v>
      </c>
      <c r="G3" s="138">
        <v>10.36</v>
      </c>
      <c r="H3" s="138">
        <v>1915</v>
      </c>
      <c r="I3" s="138">
        <v>1735</v>
      </c>
      <c r="J3" s="138">
        <v>95</v>
      </c>
      <c r="K3" s="138">
        <v>10</v>
      </c>
      <c r="L3" s="138">
        <v>60</v>
      </c>
      <c r="M3" s="138">
        <v>10</v>
      </c>
      <c r="N3" s="138">
        <v>15</v>
      </c>
    </row>
    <row r="4" spans="1:14">
      <c r="A4" s="138" t="s">
        <v>158</v>
      </c>
      <c r="B4" s="138">
        <v>4970</v>
      </c>
      <c r="C4" s="138">
        <v>4924</v>
      </c>
      <c r="D4" s="138">
        <v>2273</v>
      </c>
      <c r="E4" s="138">
        <v>2155</v>
      </c>
      <c r="F4" s="138">
        <v>567.20000000000005</v>
      </c>
      <c r="G4" s="138">
        <v>8.76</v>
      </c>
      <c r="H4" s="138">
        <v>1855</v>
      </c>
      <c r="I4" s="138">
        <v>1585</v>
      </c>
      <c r="J4" s="138">
        <v>105</v>
      </c>
      <c r="K4" s="138">
        <v>30</v>
      </c>
      <c r="L4" s="138">
        <v>80</v>
      </c>
      <c r="M4" s="138">
        <v>20</v>
      </c>
      <c r="N4" s="138">
        <v>35</v>
      </c>
    </row>
    <row r="5" spans="1:14">
      <c r="A5" s="138" t="s">
        <v>159</v>
      </c>
      <c r="B5" s="138">
        <v>3910</v>
      </c>
      <c r="C5" s="138">
        <v>4016</v>
      </c>
      <c r="D5" s="138">
        <v>2113</v>
      </c>
      <c r="E5" s="138">
        <v>1935</v>
      </c>
      <c r="F5" s="138">
        <v>2918.1</v>
      </c>
      <c r="G5" s="138">
        <v>1.34</v>
      </c>
      <c r="H5" s="138">
        <v>1385</v>
      </c>
      <c r="I5" s="138">
        <v>1185</v>
      </c>
      <c r="J5" s="138">
        <v>80</v>
      </c>
      <c r="K5" s="138">
        <v>30</v>
      </c>
      <c r="L5" s="138">
        <v>60</v>
      </c>
      <c r="M5" s="138">
        <v>20</v>
      </c>
      <c r="N5" s="138">
        <v>15</v>
      </c>
    </row>
    <row r="6" spans="1:14">
      <c r="A6" s="138" t="s">
        <v>160</v>
      </c>
      <c r="B6" s="138">
        <v>2924</v>
      </c>
      <c r="C6" s="138">
        <v>2980</v>
      </c>
      <c r="D6" s="138">
        <v>1286</v>
      </c>
      <c r="E6" s="138">
        <v>1227</v>
      </c>
      <c r="F6" s="138">
        <v>2117</v>
      </c>
      <c r="G6" s="138">
        <v>1.38</v>
      </c>
      <c r="H6" s="138">
        <v>1275</v>
      </c>
      <c r="I6" s="138">
        <v>1090</v>
      </c>
      <c r="J6" s="138">
        <v>90</v>
      </c>
      <c r="K6" s="138">
        <v>25</v>
      </c>
      <c r="L6" s="138">
        <v>40</v>
      </c>
      <c r="M6" s="138">
        <v>10</v>
      </c>
      <c r="N6" s="138">
        <v>15</v>
      </c>
    </row>
    <row r="7" spans="1:14">
      <c r="A7" s="138" t="s">
        <v>161</v>
      </c>
      <c r="B7" s="138">
        <v>4222</v>
      </c>
      <c r="C7" s="138">
        <v>4167</v>
      </c>
      <c r="D7" s="138">
        <v>2040</v>
      </c>
      <c r="E7" s="138">
        <v>1894</v>
      </c>
      <c r="F7" s="138">
        <v>1059.5999999999999</v>
      </c>
      <c r="G7" s="138">
        <v>3.98</v>
      </c>
      <c r="H7" s="138">
        <v>1965</v>
      </c>
      <c r="I7" s="138">
        <v>1570</v>
      </c>
      <c r="J7" s="138">
        <v>140</v>
      </c>
      <c r="K7" s="138">
        <v>35</v>
      </c>
      <c r="L7" s="138">
        <v>150</v>
      </c>
      <c r="M7" s="138">
        <v>35</v>
      </c>
      <c r="N7" s="138">
        <v>40</v>
      </c>
    </row>
    <row r="8" spans="1:14">
      <c r="A8" s="138" t="s">
        <v>162</v>
      </c>
      <c r="B8" s="138">
        <v>3375</v>
      </c>
      <c r="C8" s="138">
        <v>3433</v>
      </c>
      <c r="D8" s="138">
        <v>1899</v>
      </c>
      <c r="E8" s="138">
        <v>1674</v>
      </c>
      <c r="F8" s="138">
        <v>2991.2</v>
      </c>
      <c r="G8" s="138">
        <v>1.1299999999999999</v>
      </c>
      <c r="H8" s="138">
        <v>1380</v>
      </c>
      <c r="I8" s="138">
        <v>930</v>
      </c>
      <c r="J8" s="138">
        <v>110</v>
      </c>
      <c r="K8" s="138">
        <v>60</v>
      </c>
      <c r="L8" s="138">
        <v>190</v>
      </c>
      <c r="M8" s="138">
        <v>45</v>
      </c>
      <c r="N8" s="138">
        <v>35</v>
      </c>
    </row>
    <row r="9" spans="1:14">
      <c r="A9" s="138" t="s">
        <v>163</v>
      </c>
      <c r="B9" s="138">
        <v>1462</v>
      </c>
      <c r="C9" s="138">
        <v>1429</v>
      </c>
      <c r="D9" s="138">
        <v>909</v>
      </c>
      <c r="E9" s="138">
        <v>813</v>
      </c>
      <c r="F9" s="138">
        <v>636.1</v>
      </c>
      <c r="G9" s="138">
        <v>2.2999999999999998</v>
      </c>
      <c r="H9" s="138">
        <v>165</v>
      </c>
      <c r="I9" s="138">
        <v>115</v>
      </c>
      <c r="J9" s="138">
        <v>0</v>
      </c>
      <c r="K9" s="138">
        <v>10</v>
      </c>
      <c r="L9" s="138">
        <v>35</v>
      </c>
      <c r="M9" s="138">
        <v>10</v>
      </c>
      <c r="N9" s="138">
        <v>0</v>
      </c>
    </row>
    <row r="10" spans="1:14">
      <c r="A10" s="138" t="s">
        <v>164</v>
      </c>
      <c r="B10" s="138">
        <v>2982</v>
      </c>
      <c r="C10" s="138">
        <v>2956</v>
      </c>
      <c r="D10" s="138">
        <v>1386</v>
      </c>
      <c r="E10" s="138">
        <v>1299</v>
      </c>
      <c r="F10" s="138">
        <v>1643.2</v>
      </c>
      <c r="G10" s="138">
        <v>1.81</v>
      </c>
      <c r="H10" s="138">
        <v>1155</v>
      </c>
      <c r="I10" s="138">
        <v>850</v>
      </c>
      <c r="J10" s="138">
        <v>70</v>
      </c>
      <c r="K10" s="138">
        <v>15</v>
      </c>
      <c r="L10" s="138">
        <v>170</v>
      </c>
      <c r="M10" s="138">
        <v>25</v>
      </c>
      <c r="N10" s="138">
        <v>25</v>
      </c>
    </row>
    <row r="11" spans="1:14">
      <c r="A11" s="138" t="s">
        <v>165</v>
      </c>
      <c r="B11" s="138">
        <v>2274</v>
      </c>
      <c r="C11" s="138">
        <v>2308</v>
      </c>
      <c r="D11" s="138">
        <v>1054</v>
      </c>
      <c r="E11" s="138">
        <v>980</v>
      </c>
      <c r="F11" s="138">
        <v>997.5</v>
      </c>
      <c r="G11" s="138">
        <v>2.2799999999999998</v>
      </c>
      <c r="H11" s="138">
        <v>900</v>
      </c>
      <c r="I11" s="138">
        <v>785</v>
      </c>
      <c r="J11" s="138">
        <v>55</v>
      </c>
      <c r="K11" s="138">
        <v>25</v>
      </c>
      <c r="L11" s="138">
        <v>15</v>
      </c>
      <c r="M11" s="138">
        <v>10</v>
      </c>
      <c r="N11" s="138">
        <v>10</v>
      </c>
    </row>
    <row r="12" spans="1:14">
      <c r="A12" s="138" t="s">
        <v>166</v>
      </c>
      <c r="B12" s="138">
        <v>250</v>
      </c>
      <c r="C12" s="138">
        <v>30</v>
      </c>
      <c r="D12" s="138">
        <v>138</v>
      </c>
      <c r="E12" s="138">
        <v>124</v>
      </c>
      <c r="F12" s="138">
        <v>20.6</v>
      </c>
      <c r="G12" s="138">
        <v>12.13</v>
      </c>
      <c r="H12" s="138">
        <v>150</v>
      </c>
      <c r="I12" s="138">
        <v>105</v>
      </c>
      <c r="J12" s="138">
        <v>20</v>
      </c>
      <c r="K12" s="138">
        <v>0</v>
      </c>
      <c r="L12" s="138">
        <v>10</v>
      </c>
      <c r="M12" s="138">
        <v>10</v>
      </c>
      <c r="N12" s="138">
        <v>0</v>
      </c>
    </row>
    <row r="13" spans="1:14">
      <c r="A13" s="138" t="s">
        <v>167</v>
      </c>
      <c r="B13" s="138">
        <v>4511</v>
      </c>
      <c r="C13" s="138">
        <v>4543</v>
      </c>
      <c r="D13" s="138">
        <v>2157</v>
      </c>
      <c r="E13" s="138">
        <v>1983</v>
      </c>
      <c r="F13" s="138">
        <v>2695.5</v>
      </c>
      <c r="G13" s="138">
        <v>1.67</v>
      </c>
      <c r="H13" s="138">
        <v>1835</v>
      </c>
      <c r="I13" s="138">
        <v>1445</v>
      </c>
      <c r="J13" s="138">
        <v>215</v>
      </c>
      <c r="K13" s="138">
        <v>55</v>
      </c>
      <c r="L13" s="138">
        <v>105</v>
      </c>
      <c r="M13" s="138">
        <v>15</v>
      </c>
      <c r="N13" s="138">
        <v>0</v>
      </c>
    </row>
    <row r="14" spans="1:14">
      <c r="A14" s="138" t="s">
        <v>168</v>
      </c>
      <c r="B14" s="138">
        <v>2102</v>
      </c>
      <c r="C14" s="138">
        <v>2114</v>
      </c>
      <c r="D14" s="138">
        <v>1077</v>
      </c>
      <c r="E14" s="138">
        <v>1013</v>
      </c>
      <c r="F14" s="138">
        <v>452.5</v>
      </c>
      <c r="G14" s="138">
        <v>4.6500000000000004</v>
      </c>
      <c r="H14" s="138">
        <v>865</v>
      </c>
      <c r="I14" s="138">
        <v>725</v>
      </c>
      <c r="J14" s="138">
        <v>45</v>
      </c>
      <c r="K14" s="138">
        <v>15</v>
      </c>
      <c r="L14" s="138">
        <v>40</v>
      </c>
      <c r="M14" s="138">
        <v>15</v>
      </c>
      <c r="N14" s="138">
        <v>30</v>
      </c>
    </row>
    <row r="15" spans="1:14">
      <c r="A15" s="138" t="s">
        <v>169</v>
      </c>
      <c r="B15" s="138">
        <v>4148</v>
      </c>
      <c r="C15" s="138">
        <v>4317</v>
      </c>
      <c r="D15" s="138">
        <v>1949</v>
      </c>
      <c r="E15" s="138">
        <v>1852</v>
      </c>
      <c r="F15" s="138">
        <v>893.2</v>
      </c>
      <c r="G15" s="138">
        <v>4.6399999999999997</v>
      </c>
      <c r="H15" s="138">
        <v>1750</v>
      </c>
      <c r="I15" s="138">
        <v>1520</v>
      </c>
      <c r="J15" s="138">
        <v>110</v>
      </c>
      <c r="K15" s="138">
        <v>40</v>
      </c>
      <c r="L15" s="138">
        <v>50</v>
      </c>
      <c r="M15" s="138">
        <v>0</v>
      </c>
      <c r="N15" s="138">
        <v>30</v>
      </c>
    </row>
    <row r="16" spans="1:14">
      <c r="A16" s="138" t="s">
        <v>170</v>
      </c>
      <c r="B16" s="138">
        <v>4190</v>
      </c>
      <c r="C16" s="138">
        <v>4445</v>
      </c>
      <c r="D16" s="138">
        <v>1908</v>
      </c>
      <c r="E16" s="138">
        <v>1821</v>
      </c>
      <c r="F16" s="138">
        <v>2173.1999999999998</v>
      </c>
      <c r="G16" s="138">
        <v>1.93</v>
      </c>
      <c r="H16" s="138">
        <v>1700</v>
      </c>
      <c r="I16" s="138">
        <v>1445</v>
      </c>
      <c r="J16" s="138">
        <v>120</v>
      </c>
      <c r="K16" s="138">
        <v>60</v>
      </c>
      <c r="L16" s="138">
        <v>25</v>
      </c>
      <c r="M16" s="138">
        <v>20</v>
      </c>
      <c r="N16" s="138">
        <v>35</v>
      </c>
    </row>
    <row r="17" spans="1:14">
      <c r="A17" s="138" t="s">
        <v>171</v>
      </c>
      <c r="B17" s="138">
        <v>3343</v>
      </c>
      <c r="C17" s="138">
        <v>3493</v>
      </c>
      <c r="D17" s="138">
        <v>1456</v>
      </c>
      <c r="E17" s="138">
        <v>1385</v>
      </c>
      <c r="F17" s="138">
        <v>2980.6</v>
      </c>
      <c r="G17" s="138">
        <v>1.1200000000000001</v>
      </c>
      <c r="H17" s="138">
        <v>1270</v>
      </c>
      <c r="I17" s="138">
        <v>1065</v>
      </c>
      <c r="J17" s="138">
        <v>105</v>
      </c>
      <c r="K17" s="138">
        <v>45</v>
      </c>
      <c r="L17" s="138">
        <v>0</v>
      </c>
      <c r="M17" s="138">
        <v>25</v>
      </c>
      <c r="N17" s="138">
        <v>20</v>
      </c>
    </row>
    <row r="18" spans="1:14">
      <c r="A18" s="138" t="s">
        <v>172</v>
      </c>
      <c r="B18" s="138">
        <v>5775</v>
      </c>
      <c r="C18" s="138">
        <v>5040</v>
      </c>
      <c r="D18" s="138">
        <v>2156</v>
      </c>
      <c r="E18" s="138">
        <v>2110</v>
      </c>
      <c r="F18" s="138">
        <v>1100.3</v>
      </c>
      <c r="G18" s="138">
        <v>5.25</v>
      </c>
      <c r="H18" s="138">
        <v>2880</v>
      </c>
      <c r="I18" s="138">
        <v>2550</v>
      </c>
      <c r="J18" s="138">
        <v>200</v>
      </c>
      <c r="K18" s="138">
        <v>45</v>
      </c>
      <c r="L18" s="138">
        <v>25</v>
      </c>
      <c r="M18" s="138">
        <v>30</v>
      </c>
      <c r="N18" s="138">
        <v>35</v>
      </c>
    </row>
    <row r="19" spans="1:14">
      <c r="A19" s="138" t="s">
        <v>173</v>
      </c>
      <c r="B19" s="138">
        <v>3690</v>
      </c>
      <c r="C19" s="138">
        <v>3120</v>
      </c>
      <c r="D19" s="138">
        <v>1295</v>
      </c>
      <c r="E19" s="138">
        <v>1255</v>
      </c>
      <c r="F19" s="138">
        <v>512.79999999999995</v>
      </c>
      <c r="G19" s="138">
        <v>7.2</v>
      </c>
      <c r="H19" s="138">
        <v>1665</v>
      </c>
      <c r="I19" s="138">
        <v>1515</v>
      </c>
      <c r="J19" s="138">
        <v>85</v>
      </c>
      <c r="K19" s="138">
        <v>20</v>
      </c>
      <c r="L19" s="138">
        <v>15</v>
      </c>
      <c r="M19" s="138">
        <v>10</v>
      </c>
      <c r="N19" s="138">
        <v>25</v>
      </c>
    </row>
    <row r="20" spans="1:14">
      <c r="A20" s="138" t="s">
        <v>174</v>
      </c>
      <c r="B20" s="138">
        <v>3960</v>
      </c>
      <c r="C20" s="138">
        <v>4191</v>
      </c>
      <c r="D20" s="138">
        <v>1601</v>
      </c>
      <c r="E20" s="138">
        <v>1567</v>
      </c>
      <c r="F20" s="138">
        <v>1625.5</v>
      </c>
      <c r="G20" s="138">
        <v>2.44</v>
      </c>
      <c r="H20" s="138">
        <v>1570</v>
      </c>
      <c r="I20" s="138">
        <v>1395</v>
      </c>
      <c r="J20" s="138">
        <v>60</v>
      </c>
      <c r="K20" s="138">
        <v>20</v>
      </c>
      <c r="L20" s="138">
        <v>70</v>
      </c>
      <c r="M20" s="138">
        <v>0</v>
      </c>
      <c r="N20" s="138">
        <v>25</v>
      </c>
    </row>
    <row r="21" spans="1:14">
      <c r="A21" s="138" t="s">
        <v>175</v>
      </c>
      <c r="B21" s="138">
        <v>3812</v>
      </c>
      <c r="C21" s="138">
        <v>3648</v>
      </c>
      <c r="D21" s="138">
        <v>1509</v>
      </c>
      <c r="E21" s="138">
        <v>1407</v>
      </c>
      <c r="F21" s="138">
        <v>966.7</v>
      </c>
      <c r="G21" s="138">
        <v>3.94</v>
      </c>
      <c r="H21" s="138">
        <v>1600</v>
      </c>
      <c r="I21" s="138">
        <v>1365</v>
      </c>
      <c r="J21" s="138">
        <v>90</v>
      </c>
      <c r="K21" s="138">
        <v>75</v>
      </c>
      <c r="L21" s="138">
        <v>40</v>
      </c>
      <c r="M21" s="138">
        <v>10</v>
      </c>
      <c r="N21" s="138">
        <v>20</v>
      </c>
    </row>
    <row r="22" spans="1:14">
      <c r="A22" s="138" t="s">
        <v>176</v>
      </c>
      <c r="B22" s="138">
        <v>3633</v>
      </c>
      <c r="C22" s="138">
        <v>3484</v>
      </c>
      <c r="D22" s="138">
        <v>1341</v>
      </c>
      <c r="E22" s="138">
        <v>1275</v>
      </c>
      <c r="F22" s="138">
        <v>4459.3</v>
      </c>
      <c r="G22" s="138">
        <v>0.81</v>
      </c>
      <c r="H22" s="138">
        <v>1680</v>
      </c>
      <c r="I22" s="138">
        <v>1505</v>
      </c>
      <c r="J22" s="138">
        <v>70</v>
      </c>
      <c r="K22" s="138">
        <v>40</v>
      </c>
      <c r="L22" s="138">
        <v>15</v>
      </c>
      <c r="M22" s="138">
        <v>10</v>
      </c>
      <c r="N22" s="138">
        <v>35</v>
      </c>
    </row>
    <row r="23" spans="1:14">
      <c r="A23" s="138" t="s">
        <v>177</v>
      </c>
      <c r="B23" s="138">
        <v>3891</v>
      </c>
      <c r="C23" s="138">
        <v>2580</v>
      </c>
      <c r="D23" s="138">
        <v>1436</v>
      </c>
      <c r="E23" s="138">
        <v>1355</v>
      </c>
      <c r="F23" s="138">
        <v>183</v>
      </c>
      <c r="G23" s="138">
        <v>21.26</v>
      </c>
      <c r="H23" s="138">
        <v>1585</v>
      </c>
      <c r="I23" s="138">
        <v>1510</v>
      </c>
      <c r="J23" s="138">
        <v>35</v>
      </c>
      <c r="K23" s="138">
        <v>0</v>
      </c>
      <c r="L23" s="138">
        <v>0</v>
      </c>
      <c r="M23" s="138">
        <v>0</v>
      </c>
      <c r="N23" s="138">
        <v>30</v>
      </c>
    </row>
    <row r="24" spans="1:14">
      <c r="A24" s="138" t="s">
        <v>178</v>
      </c>
      <c r="B24" s="138">
        <v>3157</v>
      </c>
      <c r="C24" s="138">
        <v>2814</v>
      </c>
      <c r="D24" s="138">
        <v>1057</v>
      </c>
      <c r="E24" s="138">
        <v>1043</v>
      </c>
      <c r="F24" s="138">
        <v>2099.5</v>
      </c>
      <c r="G24" s="138">
        <v>1.5</v>
      </c>
      <c r="H24" s="138">
        <v>1365</v>
      </c>
      <c r="I24" s="138">
        <v>1210</v>
      </c>
      <c r="J24" s="138">
        <v>60</v>
      </c>
      <c r="K24" s="138">
        <v>20</v>
      </c>
      <c r="L24" s="138">
        <v>25</v>
      </c>
      <c r="M24" s="138">
        <v>0</v>
      </c>
      <c r="N24" s="138">
        <v>45</v>
      </c>
    </row>
    <row r="25" spans="1:14">
      <c r="A25" s="138" t="s">
        <v>179</v>
      </c>
      <c r="B25" s="138">
        <v>3937</v>
      </c>
      <c r="C25" s="138">
        <v>4075</v>
      </c>
      <c r="D25" s="138">
        <v>1744</v>
      </c>
      <c r="E25" s="138">
        <v>1604</v>
      </c>
      <c r="F25" s="138">
        <v>3048.2</v>
      </c>
      <c r="G25" s="138">
        <v>1.29</v>
      </c>
      <c r="H25" s="138">
        <v>1590</v>
      </c>
      <c r="I25" s="138">
        <v>1360</v>
      </c>
      <c r="J25" s="138">
        <v>100</v>
      </c>
      <c r="K25" s="138">
        <v>50</v>
      </c>
      <c r="L25" s="138">
        <v>20</v>
      </c>
      <c r="M25" s="138">
        <v>10</v>
      </c>
      <c r="N25" s="138">
        <v>45</v>
      </c>
    </row>
    <row r="26" spans="1:14">
      <c r="A26" s="138" t="s">
        <v>180</v>
      </c>
      <c r="B26" s="138">
        <v>3370</v>
      </c>
      <c r="C26" s="138">
        <v>3305</v>
      </c>
      <c r="D26" s="138">
        <v>1650</v>
      </c>
      <c r="E26" s="138">
        <v>1439</v>
      </c>
      <c r="F26" s="138">
        <v>1865.6</v>
      </c>
      <c r="G26" s="138">
        <v>1.81</v>
      </c>
      <c r="H26" s="138">
        <v>1370</v>
      </c>
      <c r="I26" s="138">
        <v>1070</v>
      </c>
      <c r="J26" s="138">
        <v>95</v>
      </c>
      <c r="K26" s="138">
        <v>100</v>
      </c>
      <c r="L26" s="138">
        <v>80</v>
      </c>
      <c r="M26" s="138">
        <v>25</v>
      </c>
      <c r="N26" s="138">
        <v>0</v>
      </c>
    </row>
    <row r="27" spans="1:14">
      <c r="A27" s="138" t="s">
        <v>181</v>
      </c>
      <c r="B27" s="138">
        <v>9405</v>
      </c>
      <c r="C27" s="138">
        <v>6898</v>
      </c>
      <c r="D27" s="138">
        <v>3825</v>
      </c>
      <c r="E27" s="138">
        <v>3596</v>
      </c>
      <c r="F27" s="138">
        <v>915.2</v>
      </c>
      <c r="G27" s="138">
        <v>10.28</v>
      </c>
      <c r="H27" s="138">
        <v>4240</v>
      </c>
      <c r="I27" s="138">
        <v>3855</v>
      </c>
      <c r="J27" s="138">
        <v>180</v>
      </c>
      <c r="K27" s="138">
        <v>80</v>
      </c>
      <c r="L27" s="138">
        <v>65</v>
      </c>
      <c r="M27" s="138">
        <v>20</v>
      </c>
      <c r="N27" s="138">
        <v>40</v>
      </c>
    </row>
    <row r="28" spans="1:14">
      <c r="A28" s="138" t="s">
        <v>182</v>
      </c>
      <c r="B28" s="138">
        <v>3765</v>
      </c>
      <c r="C28" s="138">
        <v>3914</v>
      </c>
      <c r="D28" s="138">
        <v>1573</v>
      </c>
      <c r="E28" s="138">
        <v>1459</v>
      </c>
      <c r="F28" s="138">
        <v>2577.6999999999998</v>
      </c>
      <c r="G28" s="138">
        <v>1.46</v>
      </c>
      <c r="H28" s="138">
        <v>1590</v>
      </c>
      <c r="I28" s="138">
        <v>1360</v>
      </c>
      <c r="J28" s="138">
        <v>105</v>
      </c>
      <c r="K28" s="138">
        <v>30</v>
      </c>
      <c r="L28" s="138">
        <v>75</v>
      </c>
      <c r="M28" s="138">
        <v>10</v>
      </c>
      <c r="N28" s="138">
        <v>20</v>
      </c>
    </row>
    <row r="29" spans="1:14">
      <c r="A29" s="138" t="s">
        <v>183</v>
      </c>
      <c r="B29" s="138">
        <v>25</v>
      </c>
      <c r="C29" s="138">
        <v>25</v>
      </c>
      <c r="D29" s="138">
        <v>11</v>
      </c>
      <c r="E29" s="138">
        <v>10</v>
      </c>
      <c r="F29" s="138">
        <v>5.7</v>
      </c>
      <c r="G29" s="138">
        <v>4.3899999999999997</v>
      </c>
      <c r="H29" s="138" t="s">
        <v>184</v>
      </c>
      <c r="I29" s="138" t="s">
        <v>184</v>
      </c>
      <c r="J29" s="138" t="s">
        <v>184</v>
      </c>
      <c r="K29" s="138" t="s">
        <v>184</v>
      </c>
      <c r="L29" s="138" t="s">
        <v>184</v>
      </c>
      <c r="M29" s="138" t="s">
        <v>184</v>
      </c>
      <c r="N29" s="138" t="s">
        <v>184</v>
      </c>
    </row>
    <row r="30" spans="1:14">
      <c r="A30" s="138" t="s">
        <v>185</v>
      </c>
      <c r="B30" s="138">
        <v>5850</v>
      </c>
      <c r="C30" s="138">
        <v>6033</v>
      </c>
      <c r="D30" s="138">
        <v>1778</v>
      </c>
      <c r="E30" s="138">
        <v>1637</v>
      </c>
      <c r="F30" s="138">
        <v>3.3</v>
      </c>
      <c r="G30" s="138">
        <v>1793.74</v>
      </c>
      <c r="H30" s="138">
        <v>1690</v>
      </c>
      <c r="I30" s="138">
        <v>1495</v>
      </c>
      <c r="J30" s="138">
        <v>70</v>
      </c>
      <c r="K30" s="138">
        <v>0</v>
      </c>
      <c r="L30" s="138">
        <v>90</v>
      </c>
      <c r="M30" s="138">
        <v>0</v>
      </c>
      <c r="N30" s="138">
        <v>30</v>
      </c>
    </row>
    <row r="31" spans="1:14">
      <c r="A31" s="138" t="s">
        <v>186</v>
      </c>
      <c r="B31" s="138">
        <v>4270</v>
      </c>
      <c r="C31" s="138">
        <v>4204</v>
      </c>
      <c r="D31" s="138">
        <v>1358</v>
      </c>
      <c r="E31" s="138">
        <v>1253</v>
      </c>
      <c r="F31" s="138">
        <v>4.2</v>
      </c>
      <c r="G31" s="138">
        <v>1021.92</v>
      </c>
      <c r="H31" s="138">
        <v>1305</v>
      </c>
      <c r="I31" s="138">
        <v>1160</v>
      </c>
      <c r="J31" s="138">
        <v>50</v>
      </c>
      <c r="K31" s="138">
        <v>0</v>
      </c>
      <c r="L31" s="138">
        <v>70</v>
      </c>
      <c r="M31" s="138">
        <v>0</v>
      </c>
      <c r="N31" s="138">
        <v>25</v>
      </c>
    </row>
    <row r="32" spans="1:14">
      <c r="A32" s="138" t="s">
        <v>187</v>
      </c>
      <c r="B32" s="138">
        <v>1438</v>
      </c>
      <c r="C32" s="138">
        <v>1278</v>
      </c>
      <c r="D32" s="138">
        <v>462</v>
      </c>
      <c r="E32" s="138">
        <v>446</v>
      </c>
      <c r="F32" s="138">
        <v>848.6</v>
      </c>
      <c r="G32" s="138">
        <v>1.69</v>
      </c>
      <c r="H32" s="138">
        <v>540</v>
      </c>
      <c r="I32" s="138">
        <v>495</v>
      </c>
      <c r="J32" s="138">
        <v>35</v>
      </c>
      <c r="K32" s="138">
        <v>0</v>
      </c>
      <c r="L32" s="138">
        <v>0</v>
      </c>
      <c r="M32" s="138">
        <v>0</v>
      </c>
      <c r="N32" s="138">
        <v>0</v>
      </c>
    </row>
    <row r="33" spans="1:14">
      <c r="A33" s="138" t="s">
        <v>188</v>
      </c>
      <c r="B33" s="138">
        <v>1930</v>
      </c>
      <c r="C33" s="138">
        <v>1810</v>
      </c>
      <c r="D33" s="138">
        <v>729</v>
      </c>
      <c r="E33" s="138">
        <v>689</v>
      </c>
      <c r="F33" s="138">
        <v>639.70000000000005</v>
      </c>
      <c r="G33" s="138">
        <v>3.02</v>
      </c>
      <c r="H33" s="138">
        <v>745</v>
      </c>
      <c r="I33" s="138">
        <v>655</v>
      </c>
      <c r="J33" s="138">
        <v>20</v>
      </c>
      <c r="K33" s="138">
        <v>0</v>
      </c>
      <c r="L33" s="138">
        <v>35</v>
      </c>
      <c r="M33" s="138">
        <v>0</v>
      </c>
      <c r="N33" s="138">
        <v>25</v>
      </c>
    </row>
    <row r="34" spans="1:14">
      <c r="A34" s="138" t="s">
        <v>189</v>
      </c>
      <c r="B34" s="138">
        <v>2869</v>
      </c>
      <c r="C34" s="138">
        <v>2668</v>
      </c>
      <c r="D34" s="138">
        <v>1055</v>
      </c>
      <c r="E34" s="138">
        <v>1025</v>
      </c>
      <c r="F34" s="138">
        <v>931.3</v>
      </c>
      <c r="G34" s="138">
        <v>3.08</v>
      </c>
      <c r="H34" s="138">
        <v>1220</v>
      </c>
      <c r="I34" s="138">
        <v>1140</v>
      </c>
      <c r="J34" s="138">
        <v>45</v>
      </c>
      <c r="K34" s="138">
        <v>0</v>
      </c>
      <c r="L34" s="138">
        <v>15</v>
      </c>
      <c r="M34" s="138">
        <v>0</v>
      </c>
      <c r="N34" s="138">
        <v>10</v>
      </c>
    </row>
    <row r="35" spans="1:14">
      <c r="A35" s="138" t="s">
        <v>190</v>
      </c>
      <c r="B35" s="138">
        <v>8771</v>
      </c>
      <c r="C35" s="138">
        <v>8331</v>
      </c>
      <c r="D35" s="138">
        <v>3343</v>
      </c>
      <c r="E35" s="138">
        <v>3245</v>
      </c>
      <c r="F35" s="138">
        <v>645.9</v>
      </c>
      <c r="G35" s="138">
        <v>13.58</v>
      </c>
      <c r="H35" s="138">
        <v>3530</v>
      </c>
      <c r="I35" s="138">
        <v>3245</v>
      </c>
      <c r="J35" s="138">
        <v>120</v>
      </c>
      <c r="K35" s="138">
        <v>15</v>
      </c>
      <c r="L35" s="138">
        <v>80</v>
      </c>
      <c r="M35" s="138">
        <v>30</v>
      </c>
      <c r="N35" s="138">
        <v>45</v>
      </c>
    </row>
    <row r="36" spans="1:14">
      <c r="A36" s="138" t="s">
        <v>191</v>
      </c>
      <c r="B36" s="138">
        <v>313</v>
      </c>
      <c r="C36" s="138">
        <v>341</v>
      </c>
      <c r="D36" s="138">
        <v>148</v>
      </c>
      <c r="E36" s="138">
        <v>127</v>
      </c>
      <c r="F36" s="138">
        <v>387.8</v>
      </c>
      <c r="G36" s="138">
        <v>0.81</v>
      </c>
      <c r="H36" s="138">
        <v>70</v>
      </c>
      <c r="I36" s="138">
        <v>70</v>
      </c>
      <c r="J36" s="138">
        <v>0</v>
      </c>
      <c r="K36" s="138">
        <v>0</v>
      </c>
      <c r="L36" s="138">
        <v>0</v>
      </c>
      <c r="M36" s="138">
        <v>0</v>
      </c>
      <c r="N36" s="138">
        <v>0</v>
      </c>
    </row>
  </sheetData>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D268"/>
  <sheetViews>
    <sheetView tabSelected="1" zoomScale="85" zoomScaleNormal="85" workbookViewId="0">
      <pane ySplit="1" topLeftCell="A2" activePane="bottomLeft" state="frozen"/>
      <selection activeCell="AV1" sqref="AV1"/>
      <selection pane="bottomLeft" activeCell="D8" sqref="D8"/>
    </sheetView>
  </sheetViews>
  <sheetFormatPr defaultColWidth="11.7109375" defaultRowHeight="12.75"/>
  <cols>
    <col min="1" max="1" width="16" style="96" customWidth="1"/>
    <col min="2" max="2" width="19.7109375" style="96" bestFit="1" customWidth="1"/>
    <col min="3" max="3" width="15.28515625" style="10" bestFit="1" customWidth="1"/>
    <col min="4" max="4" width="18.140625" style="6" bestFit="1" customWidth="1"/>
    <col min="5" max="5" width="15.28515625" style="24" bestFit="1" customWidth="1"/>
    <col min="6" max="6" width="14" style="15" bestFit="1" customWidth="1"/>
    <col min="7" max="7" width="16.28515625" style="15" bestFit="1" customWidth="1"/>
    <col min="8" max="8" width="16.42578125" style="15" bestFit="1" customWidth="1"/>
    <col min="9" max="9" width="15.28515625" style="10" bestFit="1" customWidth="1"/>
    <col min="10" max="11" width="15.5703125" style="6" bestFit="1" customWidth="1"/>
    <col min="12" max="13" width="14.85546875" style="6" bestFit="1" customWidth="1"/>
    <col min="14" max="14" width="14.85546875" style="14" bestFit="1" customWidth="1"/>
    <col min="15" max="15" width="14.85546875" style="16" bestFit="1" customWidth="1"/>
    <col min="16" max="16" width="14" style="16" bestFit="1" customWidth="1"/>
    <col min="17" max="17" width="14" style="17" bestFit="1" customWidth="1"/>
    <col min="18" max="20" width="14" style="15" bestFit="1" customWidth="1"/>
    <col min="21" max="21" width="16" style="15" bestFit="1" customWidth="1"/>
    <col min="22" max="23" width="14" style="15" bestFit="1" customWidth="1"/>
    <col min="24" max="24" width="14" style="18" bestFit="1" customWidth="1"/>
    <col min="25" max="25" width="14.5703125" style="18" bestFit="1" customWidth="1"/>
    <col min="26" max="26" width="14.5703125" style="8" bestFit="1" customWidth="1"/>
    <col min="27" max="27" width="15.5703125" style="145" bestFit="1" customWidth="1"/>
    <col min="28" max="28" width="16" style="145" bestFit="1" customWidth="1"/>
    <col min="29" max="29" width="11.85546875" style="145" customWidth="1"/>
    <col min="30" max="30" width="11.85546875" style="19" bestFit="1" customWidth="1"/>
    <col min="31" max="31" width="11.85546875" style="19" customWidth="1"/>
    <col min="32" max="32" width="11.85546875" style="19" bestFit="1" customWidth="1"/>
    <col min="33" max="34" width="11.85546875" style="19" customWidth="1"/>
    <col min="35" max="35" width="11.85546875" style="19" bestFit="1" customWidth="1"/>
    <col min="36" max="36" width="11.85546875" style="20" bestFit="1" customWidth="1"/>
    <col min="37" max="37" width="11.85546875" style="20" customWidth="1"/>
    <col min="38" max="38" width="11.85546875" style="22" bestFit="1" customWidth="1"/>
    <col min="39" max="39" width="11.85546875" style="15" customWidth="1"/>
    <col min="40" max="40" width="11.85546875" style="15" bestFit="1" customWidth="1"/>
    <col min="41" max="42" width="11.85546875" style="15" customWidth="1"/>
    <col min="43" max="43" width="11.85546875" style="15" bestFit="1" customWidth="1"/>
    <col min="44" max="44" width="11.85546875" style="21" bestFit="1" customWidth="1"/>
    <col min="45" max="45" width="11.85546875" style="18" customWidth="1"/>
    <col min="46" max="46" width="11.85546875" style="11" bestFit="1" customWidth="1"/>
    <col min="47" max="47" width="11.85546875" style="19" bestFit="1" customWidth="1"/>
    <col min="48" max="48" width="11.85546875" style="22" bestFit="1" customWidth="1"/>
    <col min="49" max="50" width="11.85546875" style="15" bestFit="1" customWidth="1"/>
    <col min="51" max="51" width="11.85546875" style="23" bestFit="1" customWidth="1"/>
    <col min="52" max="52" width="11.85546875" style="9" bestFit="1" customWidth="1"/>
    <col min="53" max="53" width="11.85546875" style="22" bestFit="1" customWidth="1"/>
    <col min="54" max="54" width="11.85546875" style="23" bestFit="1" customWidth="1"/>
    <col min="55" max="55" width="11.85546875" style="9" bestFit="1" customWidth="1"/>
    <col min="56" max="56" width="11.85546875" style="22" bestFit="1" customWidth="1"/>
    <col min="57" max="58" width="11.85546875" style="15" bestFit="1" customWidth="1"/>
    <col min="59" max="59" width="11.85546875" style="23" bestFit="1" customWidth="1"/>
    <col min="60" max="60" width="11.85546875" style="9" bestFit="1" customWidth="1"/>
    <col min="61" max="61" width="11.85546875" style="5" bestFit="1" customWidth="1"/>
    <col min="62" max="62" width="11.85546875" style="4" customWidth="1"/>
    <col min="63" max="64" width="11.7109375" style="3"/>
    <col min="65" max="65" width="16.28515625" style="3" customWidth="1"/>
    <col min="66" max="66" width="11.7109375" style="3"/>
    <col min="67" max="67" width="11.7109375" style="4"/>
    <col min="68" max="68" width="11.7109375" style="13"/>
    <col min="69" max="16384" width="11.7109375" style="4"/>
  </cols>
  <sheetData>
    <row r="1" spans="1:82" s="137" customFormat="1" ht="78" customHeight="1" thickTop="1" thickBot="1">
      <c r="A1" s="233" t="s">
        <v>51</v>
      </c>
      <c r="B1" s="233" t="s">
        <v>196</v>
      </c>
      <c r="C1" s="234" t="s">
        <v>113</v>
      </c>
      <c r="D1" s="235" t="s">
        <v>114</v>
      </c>
      <c r="E1" s="236" t="s">
        <v>115</v>
      </c>
      <c r="F1" s="237" t="s">
        <v>116</v>
      </c>
      <c r="G1" s="237" t="s">
        <v>117</v>
      </c>
      <c r="H1" s="237" t="s">
        <v>118</v>
      </c>
      <c r="I1" s="235" t="s">
        <v>119</v>
      </c>
      <c r="J1" s="238" t="s">
        <v>197</v>
      </c>
      <c r="K1" s="234" t="s">
        <v>198</v>
      </c>
      <c r="L1" s="235" t="s">
        <v>199</v>
      </c>
      <c r="M1" s="238" t="s">
        <v>200</v>
      </c>
      <c r="N1" s="239" t="s">
        <v>120</v>
      </c>
      <c r="O1" s="240" t="s">
        <v>121</v>
      </c>
      <c r="P1" s="241" t="s">
        <v>201</v>
      </c>
      <c r="Q1" s="242" t="s">
        <v>40</v>
      </c>
      <c r="R1" s="242" t="s">
        <v>202</v>
      </c>
      <c r="S1" s="242" t="s">
        <v>122</v>
      </c>
      <c r="T1" s="242" t="s">
        <v>38</v>
      </c>
      <c r="U1" s="242" t="s">
        <v>203</v>
      </c>
      <c r="V1" s="242" t="s">
        <v>204</v>
      </c>
      <c r="W1" s="237" t="s">
        <v>123</v>
      </c>
      <c r="X1" s="242" t="s">
        <v>124</v>
      </c>
      <c r="Y1" s="242" t="s">
        <v>205</v>
      </c>
      <c r="Z1" s="243" t="s">
        <v>125</v>
      </c>
      <c r="AA1" s="244" t="s">
        <v>197</v>
      </c>
      <c r="AB1" s="243" t="s">
        <v>206</v>
      </c>
      <c r="AC1" s="244" t="s">
        <v>207</v>
      </c>
      <c r="AD1" s="242" t="s">
        <v>45</v>
      </c>
      <c r="AE1" s="242" t="s">
        <v>208</v>
      </c>
      <c r="AF1" s="242" t="s">
        <v>43</v>
      </c>
      <c r="AG1" s="242" t="s">
        <v>209</v>
      </c>
      <c r="AH1" s="242" t="s">
        <v>210</v>
      </c>
      <c r="AI1" s="237" t="s">
        <v>126</v>
      </c>
      <c r="AJ1" s="245" t="s">
        <v>127</v>
      </c>
      <c r="AK1" s="242" t="s">
        <v>211</v>
      </c>
      <c r="AL1" s="242" t="s">
        <v>48</v>
      </c>
      <c r="AM1" s="242" t="s">
        <v>212</v>
      </c>
      <c r="AN1" s="242" t="s">
        <v>128</v>
      </c>
      <c r="AO1" s="242" t="s">
        <v>213</v>
      </c>
      <c r="AP1" s="242" t="s">
        <v>214</v>
      </c>
      <c r="AQ1" s="237" t="s">
        <v>129</v>
      </c>
      <c r="AR1" s="236" t="s">
        <v>130</v>
      </c>
      <c r="AS1" s="236" t="s">
        <v>215</v>
      </c>
      <c r="AT1" s="246" t="s">
        <v>131</v>
      </c>
      <c r="AU1" s="244" t="s">
        <v>217</v>
      </c>
      <c r="AV1" s="237" t="s">
        <v>133</v>
      </c>
      <c r="AW1" s="237" t="s">
        <v>134</v>
      </c>
      <c r="AX1" s="237" t="s">
        <v>135</v>
      </c>
      <c r="AY1" s="236" t="s">
        <v>136</v>
      </c>
      <c r="AZ1" s="247" t="s">
        <v>137</v>
      </c>
      <c r="BA1" s="248" t="s">
        <v>138</v>
      </c>
      <c r="BB1" s="236" t="s">
        <v>139</v>
      </c>
      <c r="BC1" s="247" t="s">
        <v>140</v>
      </c>
      <c r="BD1" s="237" t="s">
        <v>141</v>
      </c>
      <c r="BE1" s="237" t="s">
        <v>142</v>
      </c>
      <c r="BF1" s="237" t="s">
        <v>143</v>
      </c>
      <c r="BG1" s="236" t="s">
        <v>144</v>
      </c>
      <c r="BH1" s="236" t="s">
        <v>145</v>
      </c>
      <c r="BI1" s="243" t="s">
        <v>146</v>
      </c>
      <c r="BJ1" s="243" t="s">
        <v>218</v>
      </c>
      <c r="BK1" s="233" t="s">
        <v>147</v>
      </c>
      <c r="BL1" s="249" t="s">
        <v>148</v>
      </c>
      <c r="BM1" s="249" t="s">
        <v>216</v>
      </c>
      <c r="BN1" s="233" t="s">
        <v>9</v>
      </c>
      <c r="BO1" s="233"/>
      <c r="BP1" s="237" t="s">
        <v>132</v>
      </c>
      <c r="BQ1" s="248" t="s">
        <v>133</v>
      </c>
      <c r="BR1" s="237" t="s">
        <v>134</v>
      </c>
      <c r="BS1" s="237" t="s">
        <v>135</v>
      </c>
      <c r="BT1" s="236" t="s">
        <v>136</v>
      </c>
      <c r="BU1" s="247" t="s">
        <v>137</v>
      </c>
      <c r="BV1" s="248" t="s">
        <v>138</v>
      </c>
      <c r="BW1" s="236" t="s">
        <v>139</v>
      </c>
      <c r="BX1" s="247" t="s">
        <v>140</v>
      </c>
      <c r="BY1" s="237" t="s">
        <v>141</v>
      </c>
      <c r="BZ1" s="237" t="s">
        <v>142</v>
      </c>
      <c r="CA1" s="237" t="s">
        <v>143</v>
      </c>
      <c r="CB1" s="236" t="s">
        <v>144</v>
      </c>
      <c r="CC1" s="236" t="s">
        <v>145</v>
      </c>
      <c r="CD1" s="250" t="s">
        <v>146</v>
      </c>
    </row>
    <row r="2" spans="1:82" s="12" customFormat="1" ht="13.5" customHeight="1" thickTop="1">
      <c r="A2" s="251"/>
      <c r="B2" s="252">
        <v>8100000</v>
      </c>
      <c r="C2" s="253">
        <v>8100000</v>
      </c>
      <c r="D2" s="254"/>
      <c r="E2" s="255"/>
      <c r="F2" s="256"/>
      <c r="G2" s="256"/>
      <c r="H2" s="256"/>
      <c r="I2" s="257">
        <v>488100000</v>
      </c>
      <c r="J2" s="258">
        <v>8100000</v>
      </c>
      <c r="K2" s="257">
        <v>1</v>
      </c>
      <c r="L2" s="259">
        <v>2958.96</v>
      </c>
      <c r="M2" s="260">
        <v>295896</v>
      </c>
      <c r="N2" s="261">
        <v>2975.08</v>
      </c>
      <c r="O2" s="262">
        <v>297508</v>
      </c>
      <c r="P2" s="263">
        <v>123847</v>
      </c>
      <c r="Q2" s="256">
        <v>117394</v>
      </c>
      <c r="R2" s="264">
        <v>117394</v>
      </c>
      <c r="S2" s="256">
        <v>105999</v>
      </c>
      <c r="T2" s="265">
        <v>95196</v>
      </c>
      <c r="U2" s="266">
        <v>6453</v>
      </c>
      <c r="V2" s="267">
        <v>5.4968737754910811E-2</v>
      </c>
      <c r="W2" s="268">
        <v>22198</v>
      </c>
      <c r="X2" s="269">
        <v>0.23318206647338124</v>
      </c>
      <c r="Y2" s="270">
        <v>41.9</v>
      </c>
      <c r="Z2" s="271">
        <v>39.5</v>
      </c>
      <c r="AA2" s="258">
        <v>8100000</v>
      </c>
      <c r="AB2" s="272">
        <v>1</v>
      </c>
      <c r="AC2" s="263">
        <v>51735</v>
      </c>
      <c r="AD2" s="256">
        <v>48317</v>
      </c>
      <c r="AE2" s="264">
        <v>48317</v>
      </c>
      <c r="AF2" s="273">
        <v>39687</v>
      </c>
      <c r="AG2" s="266">
        <v>3418</v>
      </c>
      <c r="AH2" s="267">
        <v>7.0741147008299352E-2</v>
      </c>
      <c r="AI2" s="256">
        <v>8630</v>
      </c>
      <c r="AJ2" s="274">
        <v>0.2174515584448308</v>
      </c>
      <c r="AK2" s="275">
        <v>48647</v>
      </c>
      <c r="AL2" s="256">
        <v>45696</v>
      </c>
      <c r="AM2" s="264">
        <v>45696</v>
      </c>
      <c r="AN2" s="265">
        <v>37193</v>
      </c>
      <c r="AO2" s="266">
        <v>2951</v>
      </c>
      <c r="AP2" s="267">
        <v>6.457895658263306E-2</v>
      </c>
      <c r="AQ2" s="268">
        <v>8503</v>
      </c>
      <c r="AR2" s="269">
        <v>0.22861828838759982</v>
      </c>
      <c r="AS2" s="276">
        <v>0.16440573715089085</v>
      </c>
      <c r="AT2" s="277">
        <v>0.15359586969089906</v>
      </c>
      <c r="AU2" s="263">
        <v>49810</v>
      </c>
      <c r="AV2" s="259">
        <v>43105</v>
      </c>
      <c r="AW2" s="259">
        <v>2790</v>
      </c>
      <c r="AX2" s="268">
        <v>45895</v>
      </c>
      <c r="AY2" s="278">
        <v>0.9214013250351335</v>
      </c>
      <c r="AZ2" s="279">
        <v>1.0004357492238147</v>
      </c>
      <c r="BA2" s="259">
        <v>945</v>
      </c>
      <c r="BB2" s="278">
        <v>1.897209395703674E-2</v>
      </c>
      <c r="BC2" s="280">
        <v>0.99853126089667055</v>
      </c>
      <c r="BD2" s="259">
        <v>1765</v>
      </c>
      <c r="BE2" s="259">
        <v>425</v>
      </c>
      <c r="BF2" s="268">
        <v>2190</v>
      </c>
      <c r="BG2" s="278">
        <v>4.3967074884561336E-2</v>
      </c>
      <c r="BH2" s="280">
        <v>0.99925170192184865</v>
      </c>
      <c r="BI2" s="281">
        <v>770</v>
      </c>
      <c r="BJ2" s="259" t="s">
        <v>219</v>
      </c>
      <c r="BK2" s="282" t="s">
        <v>42</v>
      </c>
      <c r="BL2" s="283" t="s">
        <v>42</v>
      </c>
      <c r="BM2" s="40"/>
      <c r="BN2" s="284"/>
      <c r="BO2" s="285"/>
      <c r="BP2" s="256">
        <v>54825</v>
      </c>
      <c r="BQ2" s="286">
        <v>46615</v>
      </c>
      <c r="BR2" s="256">
        <v>3110</v>
      </c>
      <c r="BS2" s="268">
        <v>49725</v>
      </c>
      <c r="BT2" s="278">
        <v>0.90697674418604646</v>
      </c>
      <c r="BU2" s="279">
        <v>0.99999971794879738</v>
      </c>
      <c r="BV2" s="256">
        <v>1580</v>
      </c>
      <c r="BW2" s="278">
        <v>2.8818969448244414E-2</v>
      </c>
      <c r="BX2" s="280">
        <v>0.99999893987454158</v>
      </c>
      <c r="BY2" s="256">
        <v>2195</v>
      </c>
      <c r="BZ2" s="256">
        <v>750</v>
      </c>
      <c r="CA2" s="268">
        <v>2945</v>
      </c>
      <c r="CB2" s="278">
        <v>5.3716370269037847E-2</v>
      </c>
      <c r="CC2" s="280">
        <v>1.0000068930865635</v>
      </c>
      <c r="CD2" s="287">
        <v>575</v>
      </c>
    </row>
    <row r="3" spans="1:82" ht="15">
      <c r="A3" s="288" t="s">
        <v>63</v>
      </c>
      <c r="B3" s="289" t="s">
        <v>157</v>
      </c>
      <c r="C3" s="290">
        <v>8100001</v>
      </c>
      <c r="D3" s="291"/>
      <c r="E3" s="292"/>
      <c r="F3" s="293"/>
      <c r="G3" s="293"/>
      <c r="H3" s="293"/>
      <c r="I3" s="294">
        <v>488100001</v>
      </c>
      <c r="J3" s="295">
        <v>8100001</v>
      </c>
      <c r="K3" s="295">
        <v>1</v>
      </c>
      <c r="L3" s="289">
        <v>10.36</v>
      </c>
      <c r="M3" s="296">
        <v>1036</v>
      </c>
      <c r="N3" s="297">
        <v>10.39</v>
      </c>
      <c r="O3" s="298">
        <v>1039</v>
      </c>
      <c r="P3" s="299">
        <v>5323</v>
      </c>
      <c r="Q3" s="293">
        <v>4480</v>
      </c>
      <c r="R3" s="300">
        <v>4480</v>
      </c>
      <c r="S3" s="293">
        <v>3538</v>
      </c>
      <c r="T3" s="301">
        <v>1755</v>
      </c>
      <c r="U3" s="302">
        <v>843</v>
      </c>
      <c r="V3" s="303">
        <v>0.18816964285714285</v>
      </c>
      <c r="W3" s="304">
        <v>2725</v>
      </c>
      <c r="X3" s="305">
        <v>1.5527065527065527</v>
      </c>
      <c r="Y3" s="306">
        <v>513.9</v>
      </c>
      <c r="Z3" s="307">
        <v>431.1</v>
      </c>
      <c r="AA3" s="295">
        <v>8100001</v>
      </c>
      <c r="AB3" s="295">
        <v>1</v>
      </c>
      <c r="AC3" s="299">
        <v>2019</v>
      </c>
      <c r="AD3" s="293">
        <v>1586</v>
      </c>
      <c r="AE3" s="300">
        <v>1586</v>
      </c>
      <c r="AF3" s="308">
        <v>736</v>
      </c>
      <c r="AG3" s="302">
        <v>433</v>
      </c>
      <c r="AH3" s="303">
        <v>0.2730138713745271</v>
      </c>
      <c r="AI3" s="293">
        <v>850</v>
      </c>
      <c r="AJ3" s="309">
        <v>1.1548913043478262</v>
      </c>
      <c r="AK3" s="310">
        <v>1950</v>
      </c>
      <c r="AL3" s="293">
        <v>1554</v>
      </c>
      <c r="AM3" s="300">
        <v>1554</v>
      </c>
      <c r="AN3" s="301">
        <v>687</v>
      </c>
      <c r="AO3" s="302">
        <v>396</v>
      </c>
      <c r="AP3" s="303">
        <v>0.25482625482625482</v>
      </c>
      <c r="AQ3" s="304">
        <v>867</v>
      </c>
      <c r="AR3" s="305">
        <v>1.2620087336244541</v>
      </c>
      <c r="AS3" s="311">
        <v>1.8822393822393821</v>
      </c>
      <c r="AT3" s="312">
        <v>1.4956689124157845</v>
      </c>
      <c r="AU3" s="299">
        <v>1915</v>
      </c>
      <c r="AV3" s="289">
        <v>1735</v>
      </c>
      <c r="AW3" s="289">
        <v>95</v>
      </c>
      <c r="AX3" s="304">
        <v>1830</v>
      </c>
      <c r="AY3" s="313">
        <v>0.95561357702349869</v>
      </c>
      <c r="AZ3" s="314">
        <v>1.0375826026313775</v>
      </c>
      <c r="BA3" s="289">
        <v>10</v>
      </c>
      <c r="BB3" s="313">
        <v>5.2219321148825066E-3</v>
      </c>
      <c r="BC3" s="315">
        <v>0.27483853236223721</v>
      </c>
      <c r="BD3" s="289">
        <v>60</v>
      </c>
      <c r="BE3" s="289">
        <v>10</v>
      </c>
      <c r="BF3" s="304">
        <v>70</v>
      </c>
      <c r="BG3" s="313">
        <v>3.6553524804177548E-2</v>
      </c>
      <c r="BH3" s="315">
        <v>0.83076192736767163</v>
      </c>
      <c r="BI3" s="316">
        <v>15</v>
      </c>
      <c r="BJ3" s="289" t="s">
        <v>7</v>
      </c>
      <c r="BK3" s="288" t="s">
        <v>7</v>
      </c>
      <c r="BL3" s="295" t="s">
        <v>7</v>
      </c>
      <c r="BM3" s="40"/>
      <c r="BN3" s="317" t="s">
        <v>64</v>
      </c>
      <c r="BO3" s="317"/>
      <c r="BP3" s="293">
        <v>1760</v>
      </c>
      <c r="BQ3" s="318">
        <v>1585</v>
      </c>
      <c r="BR3" s="293">
        <v>75</v>
      </c>
      <c r="BS3" s="304">
        <v>1660</v>
      </c>
      <c r="BT3" s="313">
        <v>0.94318181818181823</v>
      </c>
      <c r="BU3" s="314">
        <v>1.0399146818913518</v>
      </c>
      <c r="BV3" s="293">
        <v>25</v>
      </c>
      <c r="BW3" s="313">
        <v>1.4204545454545454E-2</v>
      </c>
      <c r="BX3" s="315">
        <v>0.49287111223266672</v>
      </c>
      <c r="BY3" s="293">
        <v>45</v>
      </c>
      <c r="BZ3" s="293">
        <v>15</v>
      </c>
      <c r="CA3" s="304">
        <v>60</v>
      </c>
      <c r="CB3" s="313">
        <v>3.4090909090909088E-2</v>
      </c>
      <c r="CC3" s="315">
        <v>0.63460366885534425</v>
      </c>
      <c r="CD3" s="319">
        <v>10</v>
      </c>
    </row>
    <row r="4" spans="1:82" ht="15">
      <c r="A4" s="288" t="s">
        <v>279</v>
      </c>
      <c r="B4" s="289" t="s">
        <v>158</v>
      </c>
      <c r="C4" s="290">
        <v>8100002</v>
      </c>
      <c r="D4" s="291"/>
      <c r="E4" s="292"/>
      <c r="F4" s="293"/>
      <c r="G4" s="293"/>
      <c r="H4" s="293"/>
      <c r="I4" s="294">
        <v>488100002</v>
      </c>
      <c r="J4" s="295">
        <v>8100002</v>
      </c>
      <c r="K4" s="295">
        <v>1</v>
      </c>
      <c r="L4" s="289">
        <v>8.76</v>
      </c>
      <c r="M4" s="296">
        <v>876</v>
      </c>
      <c r="N4" s="297">
        <v>8.7799999999999994</v>
      </c>
      <c r="O4" s="298">
        <v>877.99999999999989</v>
      </c>
      <c r="P4" s="299">
        <v>4970</v>
      </c>
      <c r="Q4" s="293">
        <v>4924</v>
      </c>
      <c r="R4" s="300">
        <v>4924</v>
      </c>
      <c r="S4" s="293">
        <v>4804</v>
      </c>
      <c r="T4" s="301">
        <v>4453</v>
      </c>
      <c r="U4" s="302">
        <v>46</v>
      </c>
      <c r="V4" s="303">
        <v>9.3419983753046301E-3</v>
      </c>
      <c r="W4" s="304">
        <v>471</v>
      </c>
      <c r="X4" s="305">
        <v>0.10577139007410734</v>
      </c>
      <c r="Y4" s="306">
        <v>567.20000000000005</v>
      </c>
      <c r="Z4" s="307">
        <v>560.9</v>
      </c>
      <c r="AA4" s="295">
        <v>8100002</v>
      </c>
      <c r="AB4" s="295">
        <v>1</v>
      </c>
      <c r="AC4" s="299">
        <v>2273</v>
      </c>
      <c r="AD4" s="293">
        <v>2207</v>
      </c>
      <c r="AE4" s="300">
        <v>2207</v>
      </c>
      <c r="AF4" s="308">
        <v>2068</v>
      </c>
      <c r="AG4" s="302">
        <v>66</v>
      </c>
      <c r="AH4" s="303">
        <v>2.9904848210240146E-2</v>
      </c>
      <c r="AI4" s="293">
        <v>139</v>
      </c>
      <c r="AJ4" s="309">
        <v>6.7214700193423599E-2</v>
      </c>
      <c r="AK4" s="310">
        <v>2155</v>
      </c>
      <c r="AL4" s="293">
        <v>2136</v>
      </c>
      <c r="AM4" s="300">
        <v>2136</v>
      </c>
      <c r="AN4" s="301">
        <v>1925</v>
      </c>
      <c r="AO4" s="302">
        <v>19</v>
      </c>
      <c r="AP4" s="303">
        <v>8.8951310861423213E-3</v>
      </c>
      <c r="AQ4" s="304">
        <v>211</v>
      </c>
      <c r="AR4" s="305">
        <v>0.10961038961038962</v>
      </c>
      <c r="AS4" s="311">
        <v>2.4600456621004567</v>
      </c>
      <c r="AT4" s="312">
        <v>2.4328018223234626</v>
      </c>
      <c r="AU4" s="299">
        <v>1855</v>
      </c>
      <c r="AV4" s="289">
        <v>1585</v>
      </c>
      <c r="AW4" s="289">
        <v>105</v>
      </c>
      <c r="AX4" s="304">
        <v>1690</v>
      </c>
      <c r="AY4" s="313">
        <v>0.91105121293800539</v>
      </c>
      <c r="AZ4" s="314">
        <v>0.98919784249511977</v>
      </c>
      <c r="BA4" s="289">
        <v>30</v>
      </c>
      <c r="BB4" s="313">
        <v>1.6172506738544475E-2</v>
      </c>
      <c r="BC4" s="315">
        <v>0.85118456518655139</v>
      </c>
      <c r="BD4" s="289">
        <v>80</v>
      </c>
      <c r="BE4" s="289">
        <v>20</v>
      </c>
      <c r="BF4" s="304">
        <v>100</v>
      </c>
      <c r="BG4" s="313">
        <v>5.3908355795148251E-2</v>
      </c>
      <c r="BH4" s="315">
        <v>1.2251899044351875</v>
      </c>
      <c r="BI4" s="316">
        <v>35</v>
      </c>
      <c r="BJ4" s="289" t="s">
        <v>7</v>
      </c>
      <c r="BK4" s="288" t="s">
        <v>7</v>
      </c>
      <c r="BL4" s="295" t="s">
        <v>7</v>
      </c>
      <c r="BM4" s="40"/>
      <c r="BN4" s="317"/>
      <c r="BO4" s="317"/>
      <c r="BP4" s="293">
        <v>2090</v>
      </c>
      <c r="BQ4" s="318">
        <v>1725</v>
      </c>
      <c r="BR4" s="293">
        <v>100</v>
      </c>
      <c r="BS4" s="304">
        <v>1825</v>
      </c>
      <c r="BT4" s="313">
        <v>0.87320574162679421</v>
      </c>
      <c r="BU4" s="314">
        <v>0.96276184880239279</v>
      </c>
      <c r="BV4" s="293">
        <v>50</v>
      </c>
      <c r="BW4" s="313">
        <v>2.3923444976076555E-2</v>
      </c>
      <c r="BX4" s="315">
        <v>0.83009871533922819</v>
      </c>
      <c r="BY4" s="293">
        <v>145</v>
      </c>
      <c r="BZ4" s="293">
        <v>30</v>
      </c>
      <c r="CA4" s="304">
        <v>175</v>
      </c>
      <c r="CB4" s="313">
        <v>8.3732057416267949E-2</v>
      </c>
      <c r="CC4" s="315">
        <v>1.5586756778903192</v>
      </c>
      <c r="CD4" s="319">
        <v>35</v>
      </c>
    </row>
    <row r="5" spans="1:82" ht="15">
      <c r="A5" s="288" t="s">
        <v>280</v>
      </c>
      <c r="B5" s="289" t="s">
        <v>159</v>
      </c>
      <c r="C5" s="290">
        <v>8100003</v>
      </c>
      <c r="D5" s="291"/>
      <c r="E5" s="292"/>
      <c r="F5" s="293"/>
      <c r="G5" s="293"/>
      <c r="H5" s="293"/>
      <c r="I5" s="294">
        <v>488100003</v>
      </c>
      <c r="J5" s="295">
        <v>8100003</v>
      </c>
      <c r="K5" s="295">
        <v>1</v>
      </c>
      <c r="L5" s="289">
        <v>1.34</v>
      </c>
      <c r="M5" s="296">
        <v>134</v>
      </c>
      <c r="N5" s="297">
        <v>1.34</v>
      </c>
      <c r="O5" s="298">
        <v>134</v>
      </c>
      <c r="P5" s="299">
        <v>3910</v>
      </c>
      <c r="Q5" s="293">
        <v>4016</v>
      </c>
      <c r="R5" s="300">
        <v>4016</v>
      </c>
      <c r="S5" s="293">
        <v>4065</v>
      </c>
      <c r="T5" s="301">
        <v>3752</v>
      </c>
      <c r="U5" s="302">
        <v>-106</v>
      </c>
      <c r="V5" s="303">
        <v>-2.6394422310756973E-2</v>
      </c>
      <c r="W5" s="304">
        <v>264</v>
      </c>
      <c r="X5" s="305">
        <v>7.0362473347547971E-2</v>
      </c>
      <c r="Y5" s="306">
        <v>2918.1</v>
      </c>
      <c r="Z5" s="307">
        <v>2997</v>
      </c>
      <c r="AA5" s="295">
        <v>8100003</v>
      </c>
      <c r="AB5" s="295">
        <v>1</v>
      </c>
      <c r="AC5" s="299">
        <v>2113</v>
      </c>
      <c r="AD5" s="293">
        <v>2135</v>
      </c>
      <c r="AE5" s="300">
        <v>2135</v>
      </c>
      <c r="AF5" s="308">
        <v>1963</v>
      </c>
      <c r="AG5" s="302">
        <v>-22</v>
      </c>
      <c r="AH5" s="303">
        <v>-1.0304449648711944E-2</v>
      </c>
      <c r="AI5" s="293">
        <v>172</v>
      </c>
      <c r="AJ5" s="309">
        <v>8.7620988283239942E-2</v>
      </c>
      <c r="AK5" s="310">
        <v>1935</v>
      </c>
      <c r="AL5" s="293">
        <v>1975</v>
      </c>
      <c r="AM5" s="300">
        <v>1975</v>
      </c>
      <c r="AN5" s="301">
        <v>1785</v>
      </c>
      <c r="AO5" s="302">
        <v>-40</v>
      </c>
      <c r="AP5" s="303">
        <v>-2.0253164556962026E-2</v>
      </c>
      <c r="AQ5" s="304">
        <v>190</v>
      </c>
      <c r="AR5" s="305">
        <v>0.10644257703081232</v>
      </c>
      <c r="AS5" s="311">
        <v>14.440298507462687</v>
      </c>
      <c r="AT5" s="312">
        <v>14.738805970149254</v>
      </c>
      <c r="AU5" s="299">
        <v>1385</v>
      </c>
      <c r="AV5" s="289">
        <v>1185</v>
      </c>
      <c r="AW5" s="289">
        <v>80</v>
      </c>
      <c r="AX5" s="304">
        <v>1265</v>
      </c>
      <c r="AY5" s="313">
        <v>0.91335740072202165</v>
      </c>
      <c r="AZ5" s="314">
        <v>0.99170184660371508</v>
      </c>
      <c r="BA5" s="289">
        <v>30</v>
      </c>
      <c r="BB5" s="313">
        <v>2.1660649819494584E-2</v>
      </c>
      <c r="BC5" s="315">
        <v>1.1400342010260307</v>
      </c>
      <c r="BD5" s="289">
        <v>60</v>
      </c>
      <c r="BE5" s="289">
        <v>20</v>
      </c>
      <c r="BF5" s="304">
        <v>80</v>
      </c>
      <c r="BG5" s="313">
        <v>5.7761732851985562E-2</v>
      </c>
      <c r="BH5" s="315">
        <v>1.3127666557269446</v>
      </c>
      <c r="BI5" s="316">
        <v>15</v>
      </c>
      <c r="BJ5" s="289" t="s">
        <v>7</v>
      </c>
      <c r="BK5" s="288" t="s">
        <v>7</v>
      </c>
      <c r="BL5" s="295" t="s">
        <v>7</v>
      </c>
      <c r="BM5" s="40"/>
      <c r="BN5" s="317"/>
      <c r="BO5" s="317"/>
      <c r="BP5" s="293">
        <v>1715</v>
      </c>
      <c r="BQ5" s="318">
        <v>1400</v>
      </c>
      <c r="BR5" s="293">
        <v>125</v>
      </c>
      <c r="BS5" s="304">
        <v>1525</v>
      </c>
      <c r="BT5" s="313">
        <v>0.88921282798833823</v>
      </c>
      <c r="BU5" s="314">
        <v>0.98041062425669612</v>
      </c>
      <c r="BV5" s="293">
        <v>60</v>
      </c>
      <c r="BW5" s="313">
        <v>3.4985422740524783E-2</v>
      </c>
      <c r="BX5" s="315">
        <v>1.2139286169508947</v>
      </c>
      <c r="BY5" s="293">
        <v>95</v>
      </c>
      <c r="BZ5" s="293">
        <v>30</v>
      </c>
      <c r="CA5" s="304">
        <v>125</v>
      </c>
      <c r="CB5" s="313">
        <v>7.2886297376093298E-2</v>
      </c>
      <c r="CC5" s="315">
        <v>1.3567814105750802</v>
      </c>
      <c r="CD5" s="319">
        <v>15</v>
      </c>
    </row>
    <row r="6" spans="1:82" ht="15" customHeight="1">
      <c r="A6" s="288" t="s">
        <v>281</v>
      </c>
      <c r="B6" s="289" t="s">
        <v>160</v>
      </c>
      <c r="C6" s="290">
        <v>8100004</v>
      </c>
      <c r="D6" s="291"/>
      <c r="E6" s="292"/>
      <c r="F6" s="293"/>
      <c r="G6" s="293"/>
      <c r="H6" s="293"/>
      <c r="I6" s="294">
        <v>488100004</v>
      </c>
      <c r="J6" s="295">
        <v>8100004</v>
      </c>
      <c r="K6" s="295">
        <v>1</v>
      </c>
      <c r="L6" s="289">
        <v>1.38</v>
      </c>
      <c r="M6" s="296">
        <v>138</v>
      </c>
      <c r="N6" s="297">
        <v>1.38</v>
      </c>
      <c r="O6" s="298">
        <v>138</v>
      </c>
      <c r="P6" s="299">
        <v>2924</v>
      </c>
      <c r="Q6" s="293">
        <v>2980</v>
      </c>
      <c r="R6" s="300">
        <v>2980</v>
      </c>
      <c r="S6" s="293">
        <v>2953</v>
      </c>
      <c r="T6" s="301">
        <v>2905</v>
      </c>
      <c r="U6" s="302">
        <v>-56</v>
      </c>
      <c r="V6" s="303">
        <v>-1.8791946308724831E-2</v>
      </c>
      <c r="W6" s="304">
        <v>75</v>
      </c>
      <c r="X6" s="305">
        <v>2.5817555938037865E-2</v>
      </c>
      <c r="Y6" s="306">
        <v>2117</v>
      </c>
      <c r="Z6" s="307">
        <v>2157.6999999999998</v>
      </c>
      <c r="AA6" s="295">
        <v>8100004</v>
      </c>
      <c r="AB6" s="295">
        <v>1</v>
      </c>
      <c r="AC6" s="299">
        <v>1286</v>
      </c>
      <c r="AD6" s="293">
        <v>1291</v>
      </c>
      <c r="AE6" s="300">
        <v>1291</v>
      </c>
      <c r="AF6" s="308">
        <v>1258</v>
      </c>
      <c r="AG6" s="302">
        <v>-5</v>
      </c>
      <c r="AH6" s="303">
        <v>-3.8729666924864447E-3</v>
      </c>
      <c r="AI6" s="293">
        <v>33</v>
      </c>
      <c r="AJ6" s="309">
        <v>2.6232114467408585E-2</v>
      </c>
      <c r="AK6" s="310">
        <v>1227</v>
      </c>
      <c r="AL6" s="293">
        <v>1247</v>
      </c>
      <c r="AM6" s="300">
        <v>1247</v>
      </c>
      <c r="AN6" s="301">
        <v>1204</v>
      </c>
      <c r="AO6" s="302">
        <v>-20</v>
      </c>
      <c r="AP6" s="303">
        <v>-1.6038492381716118E-2</v>
      </c>
      <c r="AQ6" s="304">
        <v>43</v>
      </c>
      <c r="AR6" s="305">
        <v>3.5714285714285712E-2</v>
      </c>
      <c r="AS6" s="311">
        <v>8.8913043478260878</v>
      </c>
      <c r="AT6" s="312">
        <v>9.0362318840579707</v>
      </c>
      <c r="AU6" s="299">
        <v>1275</v>
      </c>
      <c r="AV6" s="289">
        <v>1090</v>
      </c>
      <c r="AW6" s="289">
        <v>90</v>
      </c>
      <c r="AX6" s="304">
        <v>1180</v>
      </c>
      <c r="AY6" s="313">
        <v>0.92549019607843142</v>
      </c>
      <c r="AZ6" s="314">
        <v>1.0048753486193609</v>
      </c>
      <c r="BA6" s="289">
        <v>25</v>
      </c>
      <c r="BB6" s="313">
        <v>1.9607843137254902E-2</v>
      </c>
      <c r="BC6" s="315">
        <v>1.0319917440660475</v>
      </c>
      <c r="BD6" s="289">
        <v>40</v>
      </c>
      <c r="BE6" s="289">
        <v>10</v>
      </c>
      <c r="BF6" s="304">
        <v>50</v>
      </c>
      <c r="BG6" s="313">
        <v>3.9215686274509803E-2</v>
      </c>
      <c r="BH6" s="315">
        <v>0.89126559714795017</v>
      </c>
      <c r="BI6" s="316">
        <v>15</v>
      </c>
      <c r="BJ6" s="289" t="s">
        <v>7</v>
      </c>
      <c r="BK6" s="288" t="s">
        <v>7</v>
      </c>
      <c r="BL6" s="295" t="s">
        <v>7</v>
      </c>
      <c r="BM6" s="40"/>
      <c r="BN6" s="317"/>
      <c r="BO6" s="317"/>
      <c r="BP6" s="293">
        <v>1430</v>
      </c>
      <c r="BQ6" s="318">
        <v>1225</v>
      </c>
      <c r="BR6" s="293">
        <v>105</v>
      </c>
      <c r="BS6" s="304">
        <v>1330</v>
      </c>
      <c r="BT6" s="313">
        <v>0.93006993006993011</v>
      </c>
      <c r="BU6" s="314">
        <v>1.0254580366379966</v>
      </c>
      <c r="BV6" s="293">
        <v>20</v>
      </c>
      <c r="BW6" s="313">
        <v>1.3986013986013986E-2</v>
      </c>
      <c r="BX6" s="315">
        <v>0.48528847973677958</v>
      </c>
      <c r="BY6" s="293">
        <v>40</v>
      </c>
      <c r="BZ6" s="293">
        <v>35</v>
      </c>
      <c r="CA6" s="304">
        <v>75</v>
      </c>
      <c r="CB6" s="313">
        <v>5.2447552447552448E-2</v>
      </c>
      <c r="CC6" s="315">
        <v>0.97631333670052967</v>
      </c>
      <c r="CD6" s="319">
        <v>10</v>
      </c>
    </row>
    <row r="7" spans="1:82" ht="15">
      <c r="A7" s="288" t="s">
        <v>282</v>
      </c>
      <c r="B7" s="289" t="s">
        <v>161</v>
      </c>
      <c r="C7" s="290">
        <v>8100005</v>
      </c>
      <c r="D7" s="291"/>
      <c r="E7" s="292"/>
      <c r="F7" s="293"/>
      <c r="G7" s="293"/>
      <c r="H7" s="293"/>
      <c r="I7" s="294">
        <v>488100005</v>
      </c>
      <c r="J7" s="295">
        <v>8100005</v>
      </c>
      <c r="K7" s="295">
        <v>1</v>
      </c>
      <c r="L7" s="289">
        <v>3.98</v>
      </c>
      <c r="M7" s="296">
        <v>398</v>
      </c>
      <c r="N7" s="297">
        <v>4.01</v>
      </c>
      <c r="O7" s="298">
        <v>401</v>
      </c>
      <c r="P7" s="299">
        <v>4222</v>
      </c>
      <c r="Q7" s="293">
        <v>4167</v>
      </c>
      <c r="R7" s="300">
        <v>4167</v>
      </c>
      <c r="S7" s="293">
        <v>4001</v>
      </c>
      <c r="T7" s="301">
        <v>4149</v>
      </c>
      <c r="U7" s="302">
        <v>55</v>
      </c>
      <c r="V7" s="303">
        <v>1.3198944084473242E-2</v>
      </c>
      <c r="W7" s="304">
        <v>18</v>
      </c>
      <c r="X7" s="305">
        <v>4.3383947939262474E-3</v>
      </c>
      <c r="Y7" s="306">
        <v>1059.5999999999999</v>
      </c>
      <c r="Z7" s="307">
        <v>1039.9000000000001</v>
      </c>
      <c r="AA7" s="295">
        <v>8100005</v>
      </c>
      <c r="AB7" s="295">
        <v>1</v>
      </c>
      <c r="AC7" s="299">
        <v>2040</v>
      </c>
      <c r="AD7" s="293">
        <v>2063</v>
      </c>
      <c r="AE7" s="300">
        <v>2063</v>
      </c>
      <c r="AF7" s="308">
        <v>1998</v>
      </c>
      <c r="AG7" s="302">
        <v>-23</v>
      </c>
      <c r="AH7" s="303">
        <v>-1.1148812409112942E-2</v>
      </c>
      <c r="AI7" s="293">
        <v>65</v>
      </c>
      <c r="AJ7" s="309">
        <v>3.2532532532532535E-2</v>
      </c>
      <c r="AK7" s="310">
        <v>1894</v>
      </c>
      <c r="AL7" s="293">
        <v>1904</v>
      </c>
      <c r="AM7" s="300">
        <v>1904</v>
      </c>
      <c r="AN7" s="301">
        <v>1860</v>
      </c>
      <c r="AO7" s="302">
        <v>-10</v>
      </c>
      <c r="AP7" s="303">
        <v>-5.2521008403361349E-3</v>
      </c>
      <c r="AQ7" s="304">
        <v>44</v>
      </c>
      <c r="AR7" s="305">
        <v>2.3655913978494623E-2</v>
      </c>
      <c r="AS7" s="311">
        <v>4.7587939698492461</v>
      </c>
      <c r="AT7" s="312">
        <v>4.7481296758104738</v>
      </c>
      <c r="AU7" s="299">
        <v>1965</v>
      </c>
      <c r="AV7" s="289">
        <v>1570</v>
      </c>
      <c r="AW7" s="289">
        <v>140</v>
      </c>
      <c r="AX7" s="304">
        <v>1710</v>
      </c>
      <c r="AY7" s="313">
        <v>0.87022900763358779</v>
      </c>
      <c r="AZ7" s="314">
        <v>0.94487405823408011</v>
      </c>
      <c r="BA7" s="289">
        <v>35</v>
      </c>
      <c r="BB7" s="313">
        <v>1.7811704834605598E-2</v>
      </c>
      <c r="BC7" s="315">
        <v>0.93745814918976833</v>
      </c>
      <c r="BD7" s="289">
        <v>150</v>
      </c>
      <c r="BE7" s="289">
        <v>35</v>
      </c>
      <c r="BF7" s="304">
        <v>185</v>
      </c>
      <c r="BG7" s="313">
        <v>9.4147582697201013E-2</v>
      </c>
      <c r="BH7" s="315">
        <v>2.1397177885727503</v>
      </c>
      <c r="BI7" s="316">
        <v>40</v>
      </c>
      <c r="BJ7" s="289" t="s">
        <v>7</v>
      </c>
      <c r="BK7" s="288" t="s">
        <v>7</v>
      </c>
      <c r="BL7" s="295" t="s">
        <v>7</v>
      </c>
      <c r="BM7" s="40" t="s">
        <v>221</v>
      </c>
      <c r="BN7" s="317"/>
      <c r="BO7" s="317"/>
      <c r="BP7" s="293">
        <v>2170</v>
      </c>
      <c r="BQ7" s="318">
        <v>1770</v>
      </c>
      <c r="BR7" s="293">
        <v>80</v>
      </c>
      <c r="BS7" s="304">
        <v>1850</v>
      </c>
      <c r="BT7" s="313">
        <v>0.85253456221198154</v>
      </c>
      <c r="BU7" s="314">
        <v>0.939970630236589</v>
      </c>
      <c r="BV7" s="293">
        <v>85</v>
      </c>
      <c r="BW7" s="313">
        <v>3.9170506912442393E-2</v>
      </c>
      <c r="BX7" s="315">
        <v>1.3591431961291602</v>
      </c>
      <c r="BY7" s="293">
        <v>160</v>
      </c>
      <c r="BZ7" s="293">
        <v>55</v>
      </c>
      <c r="CA7" s="304">
        <v>215</v>
      </c>
      <c r="CB7" s="313">
        <v>9.9078341013824886E-2</v>
      </c>
      <c r="CC7" s="315">
        <v>1.8443473755365765</v>
      </c>
      <c r="CD7" s="319">
        <v>20</v>
      </c>
    </row>
    <row r="8" spans="1:82" ht="15">
      <c r="A8" s="320" t="s">
        <v>53</v>
      </c>
      <c r="B8" s="321" t="s">
        <v>162</v>
      </c>
      <c r="C8" s="322">
        <v>8100006</v>
      </c>
      <c r="D8" s="323"/>
      <c r="E8" s="324"/>
      <c r="F8" s="325"/>
      <c r="G8" s="325"/>
      <c r="H8" s="325"/>
      <c r="I8" s="326">
        <v>488100006</v>
      </c>
      <c r="J8" s="327">
        <v>8100006</v>
      </c>
      <c r="K8" s="327">
        <v>1</v>
      </c>
      <c r="L8" s="321">
        <v>1.1299999999999999</v>
      </c>
      <c r="M8" s="328">
        <v>112.99999999999999</v>
      </c>
      <c r="N8" s="329">
        <v>1.1299999999999999</v>
      </c>
      <c r="O8" s="330">
        <v>112.99999999999999</v>
      </c>
      <c r="P8" s="331">
        <v>3375</v>
      </c>
      <c r="Q8" s="325">
        <v>3433</v>
      </c>
      <c r="R8" s="332">
        <v>3433</v>
      </c>
      <c r="S8" s="325">
        <v>3410</v>
      </c>
      <c r="T8" s="333">
        <v>3682</v>
      </c>
      <c r="U8" s="334">
        <v>-58</v>
      </c>
      <c r="V8" s="335">
        <v>-1.6894844159627147E-2</v>
      </c>
      <c r="W8" s="336">
        <v>-249</v>
      </c>
      <c r="X8" s="337">
        <v>-6.7626290059750141E-2</v>
      </c>
      <c r="Y8" s="338">
        <v>2991.2</v>
      </c>
      <c r="Z8" s="339">
        <v>3041.8</v>
      </c>
      <c r="AA8" s="327">
        <v>8100006</v>
      </c>
      <c r="AB8" s="327">
        <v>1</v>
      </c>
      <c r="AC8" s="331">
        <v>1899</v>
      </c>
      <c r="AD8" s="325">
        <v>1917</v>
      </c>
      <c r="AE8" s="332">
        <v>1917</v>
      </c>
      <c r="AF8" s="340">
        <v>1919</v>
      </c>
      <c r="AG8" s="334">
        <v>-18</v>
      </c>
      <c r="AH8" s="335">
        <v>-9.3896713615023476E-3</v>
      </c>
      <c r="AI8" s="325">
        <v>-2</v>
      </c>
      <c r="AJ8" s="341">
        <v>-1.0422094841063053E-3</v>
      </c>
      <c r="AK8" s="342">
        <v>1674</v>
      </c>
      <c r="AL8" s="325">
        <v>1699</v>
      </c>
      <c r="AM8" s="332">
        <v>1699</v>
      </c>
      <c r="AN8" s="333">
        <v>1753</v>
      </c>
      <c r="AO8" s="334">
        <v>-25</v>
      </c>
      <c r="AP8" s="335">
        <v>-1.4714537963507945E-2</v>
      </c>
      <c r="AQ8" s="336">
        <v>-54</v>
      </c>
      <c r="AR8" s="337">
        <v>-3.080433542498574E-2</v>
      </c>
      <c r="AS8" s="343">
        <v>14.8141592920354</v>
      </c>
      <c r="AT8" s="344">
        <v>15.035398230088498</v>
      </c>
      <c r="AU8" s="331">
        <v>1380</v>
      </c>
      <c r="AV8" s="321">
        <v>930</v>
      </c>
      <c r="AW8" s="321">
        <v>110</v>
      </c>
      <c r="AX8" s="336">
        <v>1040</v>
      </c>
      <c r="AY8" s="345">
        <v>0.75362318840579712</v>
      </c>
      <c r="AZ8" s="346">
        <v>0.81826621976742353</v>
      </c>
      <c r="BA8" s="321">
        <v>60</v>
      </c>
      <c r="BB8" s="345">
        <v>4.3478260869565216E-2</v>
      </c>
      <c r="BC8" s="347">
        <v>2.2883295194508011</v>
      </c>
      <c r="BD8" s="321">
        <v>190</v>
      </c>
      <c r="BE8" s="321">
        <v>45</v>
      </c>
      <c r="BF8" s="336">
        <v>235</v>
      </c>
      <c r="BG8" s="345">
        <v>0.17028985507246377</v>
      </c>
      <c r="BH8" s="347">
        <v>3.8702239789196313</v>
      </c>
      <c r="BI8" s="348">
        <v>35</v>
      </c>
      <c r="BJ8" s="321" t="s">
        <v>5</v>
      </c>
      <c r="BK8" s="320" t="s">
        <v>5</v>
      </c>
      <c r="BL8" s="327" t="s">
        <v>5</v>
      </c>
      <c r="BM8" s="40"/>
      <c r="BN8" s="317" t="s">
        <v>54</v>
      </c>
      <c r="BO8" s="317"/>
      <c r="BP8" s="325">
        <v>1635</v>
      </c>
      <c r="BQ8" s="349">
        <v>1200</v>
      </c>
      <c r="BR8" s="325">
        <v>70</v>
      </c>
      <c r="BS8" s="336">
        <v>1270</v>
      </c>
      <c r="BT8" s="345">
        <v>0.77675840978593269</v>
      </c>
      <c r="BU8" s="346">
        <v>0.85642286465625783</v>
      </c>
      <c r="BV8" s="325">
        <v>80</v>
      </c>
      <c r="BW8" s="345">
        <v>4.8929663608562692E-2</v>
      </c>
      <c r="BX8" s="347">
        <v>1.6977676477641461</v>
      </c>
      <c r="BY8" s="325">
        <v>195</v>
      </c>
      <c r="BZ8" s="325">
        <v>70</v>
      </c>
      <c r="CA8" s="336">
        <v>265</v>
      </c>
      <c r="CB8" s="345">
        <v>0.1620795107033639</v>
      </c>
      <c r="CC8" s="347">
        <v>3.0171167293999241</v>
      </c>
      <c r="CD8" s="350">
        <v>20</v>
      </c>
    </row>
    <row r="9" spans="1:82" ht="15">
      <c r="A9" s="320" t="s">
        <v>69</v>
      </c>
      <c r="B9" s="321" t="s">
        <v>163</v>
      </c>
      <c r="C9" s="322">
        <v>8100007</v>
      </c>
      <c r="D9" s="323"/>
      <c r="E9" s="324"/>
      <c r="F9" s="325"/>
      <c r="G9" s="325"/>
      <c r="H9" s="325"/>
      <c r="I9" s="326">
        <v>488100007</v>
      </c>
      <c r="J9" s="327">
        <v>8100007</v>
      </c>
      <c r="K9" s="327">
        <v>1</v>
      </c>
      <c r="L9" s="321">
        <v>2.2999999999999998</v>
      </c>
      <c r="M9" s="328">
        <v>229.99999999999997</v>
      </c>
      <c r="N9" s="329">
        <v>2.33</v>
      </c>
      <c r="O9" s="330">
        <v>233</v>
      </c>
      <c r="P9" s="331">
        <v>1462</v>
      </c>
      <c r="Q9" s="325">
        <v>1429</v>
      </c>
      <c r="R9" s="332">
        <v>1429</v>
      </c>
      <c r="S9" s="325">
        <v>1442</v>
      </c>
      <c r="T9" s="333">
        <v>1444</v>
      </c>
      <c r="U9" s="334">
        <v>33</v>
      </c>
      <c r="V9" s="335">
        <v>2.3093072078376489E-2</v>
      </c>
      <c r="W9" s="336">
        <v>-15</v>
      </c>
      <c r="X9" s="337">
        <v>-1.038781163434903E-2</v>
      </c>
      <c r="Y9" s="338">
        <v>636.1</v>
      </c>
      <c r="Z9" s="339">
        <v>612.6</v>
      </c>
      <c r="AA9" s="327">
        <v>8100007</v>
      </c>
      <c r="AB9" s="327">
        <v>1</v>
      </c>
      <c r="AC9" s="331">
        <v>909</v>
      </c>
      <c r="AD9" s="325">
        <v>851</v>
      </c>
      <c r="AE9" s="332">
        <v>851</v>
      </c>
      <c r="AF9" s="340">
        <v>886</v>
      </c>
      <c r="AG9" s="334">
        <v>58</v>
      </c>
      <c r="AH9" s="335">
        <v>6.8155111633372498E-2</v>
      </c>
      <c r="AI9" s="325">
        <v>-35</v>
      </c>
      <c r="AJ9" s="341">
        <v>-3.9503386004514675E-2</v>
      </c>
      <c r="AK9" s="342">
        <v>813</v>
      </c>
      <c r="AL9" s="325">
        <v>787</v>
      </c>
      <c r="AM9" s="332">
        <v>787</v>
      </c>
      <c r="AN9" s="333">
        <v>838</v>
      </c>
      <c r="AO9" s="334">
        <v>26</v>
      </c>
      <c r="AP9" s="335">
        <v>3.303684879288437E-2</v>
      </c>
      <c r="AQ9" s="336">
        <v>-51</v>
      </c>
      <c r="AR9" s="337">
        <v>-6.0859188544152745E-2</v>
      </c>
      <c r="AS9" s="343">
        <v>3.5347826086956524</v>
      </c>
      <c r="AT9" s="344">
        <v>3.3776824034334765</v>
      </c>
      <c r="AU9" s="331">
        <v>165</v>
      </c>
      <c r="AV9" s="321">
        <v>115</v>
      </c>
      <c r="AW9" s="321">
        <v>0</v>
      </c>
      <c r="AX9" s="336">
        <v>115</v>
      </c>
      <c r="AY9" s="345">
        <v>0.69696969696969702</v>
      </c>
      <c r="AZ9" s="346">
        <v>0.75675319974994248</v>
      </c>
      <c r="BA9" s="321">
        <v>10</v>
      </c>
      <c r="BB9" s="345">
        <v>6.0606060606060608E-2</v>
      </c>
      <c r="BC9" s="347">
        <v>3.1897926634768741</v>
      </c>
      <c r="BD9" s="321">
        <v>35</v>
      </c>
      <c r="BE9" s="321">
        <v>10</v>
      </c>
      <c r="BF9" s="336">
        <v>45</v>
      </c>
      <c r="BG9" s="345">
        <v>0.27272727272727271</v>
      </c>
      <c r="BH9" s="347">
        <v>6.1983471074380168</v>
      </c>
      <c r="BI9" s="348">
        <v>0</v>
      </c>
      <c r="BJ9" s="321" t="s">
        <v>5</v>
      </c>
      <c r="BK9" s="320" t="s">
        <v>5</v>
      </c>
      <c r="BL9" s="327" t="s">
        <v>5</v>
      </c>
      <c r="BM9" s="40"/>
      <c r="BN9" s="317"/>
      <c r="BO9" s="317"/>
      <c r="BP9" s="325">
        <v>175</v>
      </c>
      <c r="BQ9" s="349">
        <v>105</v>
      </c>
      <c r="BR9" s="325">
        <v>0</v>
      </c>
      <c r="BS9" s="336">
        <v>105</v>
      </c>
      <c r="BT9" s="345">
        <v>0.6</v>
      </c>
      <c r="BU9" s="346">
        <v>0.66153608679353459</v>
      </c>
      <c r="BV9" s="325">
        <v>25</v>
      </c>
      <c r="BW9" s="345">
        <v>0.14285714285714285</v>
      </c>
      <c r="BX9" s="347">
        <v>4.9568751858828195</v>
      </c>
      <c r="BY9" s="325">
        <v>25</v>
      </c>
      <c r="BZ9" s="325">
        <v>10</v>
      </c>
      <c r="CA9" s="336">
        <v>35</v>
      </c>
      <c r="CB9" s="345">
        <v>0.2</v>
      </c>
      <c r="CC9" s="347">
        <v>3.7230081906180197</v>
      </c>
      <c r="CD9" s="350">
        <v>0</v>
      </c>
    </row>
    <row r="10" spans="1:82" ht="15">
      <c r="A10" s="320" t="s">
        <v>283</v>
      </c>
      <c r="B10" s="321" t="s">
        <v>164</v>
      </c>
      <c r="C10" s="322">
        <v>8100008</v>
      </c>
      <c r="D10" s="323"/>
      <c r="E10" s="324"/>
      <c r="F10" s="325"/>
      <c r="G10" s="325"/>
      <c r="H10" s="325"/>
      <c r="I10" s="326">
        <v>488100008</v>
      </c>
      <c r="J10" s="327">
        <v>8100008</v>
      </c>
      <c r="K10" s="327">
        <v>1</v>
      </c>
      <c r="L10" s="321">
        <v>1.81</v>
      </c>
      <c r="M10" s="328">
        <v>181</v>
      </c>
      <c r="N10" s="329">
        <v>1.82</v>
      </c>
      <c r="O10" s="330">
        <v>182</v>
      </c>
      <c r="P10" s="331">
        <v>2982</v>
      </c>
      <c r="Q10" s="325">
        <v>2956</v>
      </c>
      <c r="R10" s="332">
        <v>2956</v>
      </c>
      <c r="S10" s="325">
        <v>2945</v>
      </c>
      <c r="T10" s="333">
        <v>2946</v>
      </c>
      <c r="U10" s="334">
        <v>26</v>
      </c>
      <c r="V10" s="335">
        <v>8.7956698240866035E-3</v>
      </c>
      <c r="W10" s="336">
        <v>10</v>
      </c>
      <c r="X10" s="337">
        <v>3.3944331296673455E-3</v>
      </c>
      <c r="Y10" s="338">
        <v>1643.2</v>
      </c>
      <c r="Z10" s="339">
        <v>1625.6</v>
      </c>
      <c r="AA10" s="327">
        <v>8100008</v>
      </c>
      <c r="AB10" s="327">
        <v>1</v>
      </c>
      <c r="AC10" s="331">
        <v>1386</v>
      </c>
      <c r="AD10" s="325">
        <v>1390</v>
      </c>
      <c r="AE10" s="332">
        <v>1390</v>
      </c>
      <c r="AF10" s="340">
        <v>1364</v>
      </c>
      <c r="AG10" s="334">
        <v>-4</v>
      </c>
      <c r="AH10" s="335">
        <v>-2.8776978417266188E-3</v>
      </c>
      <c r="AI10" s="325">
        <v>26</v>
      </c>
      <c r="AJ10" s="341">
        <v>1.906158357771261E-2</v>
      </c>
      <c r="AK10" s="342">
        <v>1299</v>
      </c>
      <c r="AL10" s="325">
        <v>1302</v>
      </c>
      <c r="AM10" s="332">
        <v>1302</v>
      </c>
      <c r="AN10" s="333">
        <v>1258</v>
      </c>
      <c r="AO10" s="334">
        <v>-3</v>
      </c>
      <c r="AP10" s="335">
        <v>-2.304147465437788E-3</v>
      </c>
      <c r="AQ10" s="336">
        <v>44</v>
      </c>
      <c r="AR10" s="337">
        <v>3.4976152623211444E-2</v>
      </c>
      <c r="AS10" s="343">
        <v>7.1767955801104977</v>
      </c>
      <c r="AT10" s="344">
        <v>7.1538461538461542</v>
      </c>
      <c r="AU10" s="331">
        <v>1155</v>
      </c>
      <c r="AV10" s="321">
        <v>850</v>
      </c>
      <c r="AW10" s="321">
        <v>70</v>
      </c>
      <c r="AX10" s="336">
        <v>920</v>
      </c>
      <c r="AY10" s="345">
        <v>0.79653679653679654</v>
      </c>
      <c r="AZ10" s="346">
        <v>0.86486079971421992</v>
      </c>
      <c r="BA10" s="321">
        <v>15</v>
      </c>
      <c r="BB10" s="345">
        <v>1.2987012987012988E-2</v>
      </c>
      <c r="BC10" s="347">
        <v>0.68352699931647309</v>
      </c>
      <c r="BD10" s="321">
        <v>170</v>
      </c>
      <c r="BE10" s="321">
        <v>25</v>
      </c>
      <c r="BF10" s="336">
        <v>195</v>
      </c>
      <c r="BG10" s="345">
        <v>0.16883116883116883</v>
      </c>
      <c r="BH10" s="347">
        <v>3.8370720188902001</v>
      </c>
      <c r="BI10" s="348">
        <v>25</v>
      </c>
      <c r="BJ10" s="321" t="s">
        <v>5</v>
      </c>
      <c r="BK10" s="320" t="s">
        <v>5</v>
      </c>
      <c r="BL10" s="327" t="s">
        <v>5</v>
      </c>
      <c r="BM10" s="40"/>
      <c r="BN10" s="317"/>
      <c r="BO10" s="317"/>
      <c r="BP10" s="325">
        <v>1465</v>
      </c>
      <c r="BQ10" s="349">
        <v>1095</v>
      </c>
      <c r="BR10" s="325">
        <v>75</v>
      </c>
      <c r="BS10" s="336">
        <v>1170</v>
      </c>
      <c r="BT10" s="345">
        <v>0.79863481228668942</v>
      </c>
      <c r="BU10" s="346">
        <v>0.88054291416204267</v>
      </c>
      <c r="BV10" s="325">
        <v>45</v>
      </c>
      <c r="BW10" s="345">
        <v>3.0716723549488054E-2</v>
      </c>
      <c r="BX10" s="347">
        <v>1.0658127532785584</v>
      </c>
      <c r="BY10" s="325">
        <v>175</v>
      </c>
      <c r="BZ10" s="325">
        <v>50</v>
      </c>
      <c r="CA10" s="336">
        <v>225</v>
      </c>
      <c r="CB10" s="345">
        <v>0.15358361774744028</v>
      </c>
      <c r="CC10" s="347">
        <v>2.858965334092336</v>
      </c>
      <c r="CD10" s="350">
        <v>30</v>
      </c>
    </row>
    <row r="11" spans="1:82" ht="15">
      <c r="A11" s="288" t="s">
        <v>284</v>
      </c>
      <c r="B11" s="289" t="s">
        <v>165</v>
      </c>
      <c r="C11" s="290">
        <v>8100009</v>
      </c>
      <c r="D11" s="291"/>
      <c r="E11" s="292"/>
      <c r="F11" s="293"/>
      <c r="G11" s="293"/>
      <c r="H11" s="293"/>
      <c r="I11" s="294">
        <v>488100009</v>
      </c>
      <c r="J11" s="295">
        <v>8100009</v>
      </c>
      <c r="K11" s="295">
        <v>1</v>
      </c>
      <c r="L11" s="289">
        <v>2.2799999999999998</v>
      </c>
      <c r="M11" s="296">
        <v>227.99999999999997</v>
      </c>
      <c r="N11" s="297">
        <v>2.2999999999999998</v>
      </c>
      <c r="O11" s="298">
        <v>229.99999999999997</v>
      </c>
      <c r="P11" s="299">
        <v>2274</v>
      </c>
      <c r="Q11" s="293">
        <v>2308</v>
      </c>
      <c r="R11" s="300">
        <v>2308</v>
      </c>
      <c r="S11" s="293">
        <v>2266</v>
      </c>
      <c r="T11" s="301">
        <v>2211</v>
      </c>
      <c r="U11" s="302">
        <v>-34</v>
      </c>
      <c r="V11" s="303">
        <v>-1.4731369150779897E-2</v>
      </c>
      <c r="W11" s="304">
        <v>97</v>
      </c>
      <c r="X11" s="305">
        <v>4.3871551334237903E-2</v>
      </c>
      <c r="Y11" s="306">
        <v>997.5</v>
      </c>
      <c r="Z11" s="307">
        <v>1005.7</v>
      </c>
      <c r="AA11" s="295">
        <v>8100009</v>
      </c>
      <c r="AB11" s="295">
        <v>1</v>
      </c>
      <c r="AC11" s="299">
        <v>1054</v>
      </c>
      <c r="AD11" s="293">
        <v>1051</v>
      </c>
      <c r="AE11" s="300">
        <v>1051</v>
      </c>
      <c r="AF11" s="308">
        <v>1007</v>
      </c>
      <c r="AG11" s="302">
        <v>3</v>
      </c>
      <c r="AH11" s="303">
        <v>2.8544243577545195E-3</v>
      </c>
      <c r="AI11" s="293">
        <v>44</v>
      </c>
      <c r="AJ11" s="309">
        <v>4.3694141012909631E-2</v>
      </c>
      <c r="AK11" s="310">
        <v>980</v>
      </c>
      <c r="AL11" s="293">
        <v>987</v>
      </c>
      <c r="AM11" s="300">
        <v>987</v>
      </c>
      <c r="AN11" s="301">
        <v>957</v>
      </c>
      <c r="AO11" s="302">
        <v>-7</v>
      </c>
      <c r="AP11" s="303">
        <v>-7.0921985815602835E-3</v>
      </c>
      <c r="AQ11" s="304">
        <v>30</v>
      </c>
      <c r="AR11" s="305">
        <v>3.1347962382445138E-2</v>
      </c>
      <c r="AS11" s="311">
        <v>4.2982456140350882</v>
      </c>
      <c r="AT11" s="312">
        <v>4.2913043478260873</v>
      </c>
      <c r="AU11" s="299">
        <v>900</v>
      </c>
      <c r="AV11" s="289">
        <v>785</v>
      </c>
      <c r="AW11" s="289">
        <v>55</v>
      </c>
      <c r="AX11" s="304">
        <v>840</v>
      </c>
      <c r="AY11" s="313">
        <v>0.93333333333333335</v>
      </c>
      <c r="AZ11" s="314">
        <v>1.0133912414042707</v>
      </c>
      <c r="BA11" s="289">
        <v>25</v>
      </c>
      <c r="BB11" s="313">
        <v>2.7777777777777776E-2</v>
      </c>
      <c r="BC11" s="315">
        <v>1.4619883040935673</v>
      </c>
      <c r="BD11" s="289">
        <v>15</v>
      </c>
      <c r="BE11" s="289">
        <v>10</v>
      </c>
      <c r="BF11" s="304">
        <v>25</v>
      </c>
      <c r="BG11" s="313">
        <v>2.7777777777777776E-2</v>
      </c>
      <c r="BH11" s="315">
        <v>0.63131313131313127</v>
      </c>
      <c r="BI11" s="316">
        <v>10</v>
      </c>
      <c r="BJ11" s="289" t="s">
        <v>7</v>
      </c>
      <c r="BK11" s="288" t="s">
        <v>7</v>
      </c>
      <c r="BL11" s="295" t="s">
        <v>7</v>
      </c>
      <c r="BM11" s="40"/>
      <c r="BN11" s="317"/>
      <c r="BO11" s="317"/>
      <c r="BP11" s="293">
        <v>1175</v>
      </c>
      <c r="BQ11" s="318">
        <v>990</v>
      </c>
      <c r="BR11" s="293">
        <v>90</v>
      </c>
      <c r="BS11" s="304">
        <v>1080</v>
      </c>
      <c r="BT11" s="313">
        <v>0.91914893617021276</v>
      </c>
      <c r="BU11" s="314">
        <v>1.013416984024138</v>
      </c>
      <c r="BV11" s="293">
        <v>45</v>
      </c>
      <c r="BW11" s="313">
        <v>3.8297872340425532E-2</v>
      </c>
      <c r="BX11" s="315">
        <v>1.3288644115345432</v>
      </c>
      <c r="BY11" s="293">
        <v>35</v>
      </c>
      <c r="BZ11" s="293">
        <v>10</v>
      </c>
      <c r="CA11" s="304">
        <v>45</v>
      </c>
      <c r="CB11" s="313">
        <v>3.8297872340425532E-2</v>
      </c>
      <c r="CC11" s="315">
        <v>0.71291646203323777</v>
      </c>
      <c r="CD11" s="319">
        <v>10</v>
      </c>
    </row>
    <row r="12" spans="1:82" ht="15">
      <c r="A12" s="317" t="s">
        <v>226</v>
      </c>
      <c r="B12" s="40" t="s">
        <v>166</v>
      </c>
      <c r="C12" s="351">
        <v>8100010</v>
      </c>
      <c r="D12" s="352"/>
      <c r="E12" s="353"/>
      <c r="F12" s="354"/>
      <c r="G12" s="354"/>
      <c r="H12" s="354"/>
      <c r="I12" s="355">
        <v>488100010</v>
      </c>
      <c r="J12" s="356">
        <v>8100010</v>
      </c>
      <c r="K12" s="356">
        <v>1</v>
      </c>
      <c r="L12" s="40">
        <v>12.13</v>
      </c>
      <c r="M12" s="357">
        <v>1213</v>
      </c>
      <c r="N12" s="358">
        <v>12.15</v>
      </c>
      <c r="O12" s="359">
        <v>1215</v>
      </c>
      <c r="P12" s="360">
        <v>250</v>
      </c>
      <c r="Q12" s="354">
        <v>30</v>
      </c>
      <c r="R12" s="361">
        <v>30</v>
      </c>
      <c r="S12" s="354">
        <v>40</v>
      </c>
      <c r="T12" s="362">
        <v>30</v>
      </c>
      <c r="U12" s="363">
        <v>220</v>
      </c>
      <c r="V12" s="364">
        <v>7.333333333333333</v>
      </c>
      <c r="W12" s="365">
        <v>0</v>
      </c>
      <c r="X12" s="366">
        <v>0</v>
      </c>
      <c r="Y12" s="42">
        <v>20.6</v>
      </c>
      <c r="Z12" s="367">
        <v>2.5</v>
      </c>
      <c r="AA12" s="356">
        <v>8100010</v>
      </c>
      <c r="AB12" s="356">
        <v>1</v>
      </c>
      <c r="AC12" s="360">
        <v>138</v>
      </c>
      <c r="AD12" s="354">
        <v>9</v>
      </c>
      <c r="AE12" s="361">
        <v>9</v>
      </c>
      <c r="AF12" s="368">
        <v>8</v>
      </c>
      <c r="AG12" s="363">
        <v>129</v>
      </c>
      <c r="AH12" s="364">
        <v>14.333333333333334</v>
      </c>
      <c r="AI12" s="354">
        <v>1</v>
      </c>
      <c r="AJ12" s="369">
        <v>0.125</v>
      </c>
      <c r="AK12" s="370">
        <v>124</v>
      </c>
      <c r="AL12" s="354">
        <v>9</v>
      </c>
      <c r="AM12" s="361">
        <v>9</v>
      </c>
      <c r="AN12" s="362">
        <v>8</v>
      </c>
      <c r="AO12" s="363">
        <v>115</v>
      </c>
      <c r="AP12" s="364">
        <v>12.777777777777779</v>
      </c>
      <c r="AQ12" s="365">
        <v>1</v>
      </c>
      <c r="AR12" s="366">
        <v>0.125</v>
      </c>
      <c r="AS12" s="371">
        <v>0.10222588623248145</v>
      </c>
      <c r="AT12" s="372">
        <v>7.4074074074074077E-3</v>
      </c>
      <c r="AU12" s="360">
        <v>150</v>
      </c>
      <c r="AV12" s="40">
        <v>105</v>
      </c>
      <c r="AW12" s="40">
        <v>20</v>
      </c>
      <c r="AX12" s="365">
        <v>125</v>
      </c>
      <c r="AY12" s="373">
        <v>0.83333333333333337</v>
      </c>
      <c r="AZ12" s="374">
        <v>0</v>
      </c>
      <c r="BA12" s="40">
        <v>0</v>
      </c>
      <c r="BB12" s="373">
        <v>0</v>
      </c>
      <c r="BC12" s="375">
        <v>0</v>
      </c>
      <c r="BD12" s="40">
        <v>10</v>
      </c>
      <c r="BE12" s="40">
        <v>10</v>
      </c>
      <c r="BF12" s="365">
        <v>20</v>
      </c>
      <c r="BG12" s="373">
        <v>0.13333333333333333</v>
      </c>
      <c r="BH12" s="375">
        <v>0</v>
      </c>
      <c r="BI12" s="376">
        <v>0</v>
      </c>
      <c r="BJ12" s="40" t="s">
        <v>3</v>
      </c>
      <c r="BK12" s="317" t="s">
        <v>3</v>
      </c>
      <c r="BL12" s="356" t="s">
        <v>3</v>
      </c>
      <c r="BM12" s="40"/>
      <c r="BN12" s="317"/>
      <c r="BO12" s="317"/>
      <c r="BP12" s="354"/>
      <c r="BQ12" s="377"/>
      <c r="BR12" s="354"/>
      <c r="BS12" s="365"/>
      <c r="BT12" s="373"/>
      <c r="BU12" s="374"/>
      <c r="BV12" s="354"/>
      <c r="BW12" s="373"/>
      <c r="BX12" s="375"/>
      <c r="BY12" s="354"/>
      <c r="BZ12" s="354"/>
      <c r="CA12" s="365"/>
      <c r="CB12" s="373"/>
      <c r="CC12" s="375"/>
      <c r="CD12" s="378"/>
    </row>
    <row r="13" spans="1:82" ht="15">
      <c r="A13" s="288" t="s">
        <v>285</v>
      </c>
      <c r="B13" s="289" t="s">
        <v>167</v>
      </c>
      <c r="C13" s="290">
        <v>8100011</v>
      </c>
      <c r="D13" s="291"/>
      <c r="E13" s="292"/>
      <c r="F13" s="293"/>
      <c r="G13" s="293"/>
      <c r="H13" s="293"/>
      <c r="I13" s="294">
        <v>488100011</v>
      </c>
      <c r="J13" s="295">
        <v>8100011</v>
      </c>
      <c r="K13" s="295">
        <v>1</v>
      </c>
      <c r="L13" s="289">
        <v>1.67</v>
      </c>
      <c r="M13" s="296">
        <v>167</v>
      </c>
      <c r="N13" s="297">
        <v>1.67</v>
      </c>
      <c r="O13" s="298">
        <v>167</v>
      </c>
      <c r="P13" s="299">
        <v>4511</v>
      </c>
      <c r="Q13" s="293">
        <v>4543</v>
      </c>
      <c r="R13" s="300">
        <v>4543</v>
      </c>
      <c r="S13" s="293">
        <v>4442</v>
      </c>
      <c r="T13" s="301">
        <v>4436</v>
      </c>
      <c r="U13" s="302">
        <v>-32</v>
      </c>
      <c r="V13" s="303">
        <v>-7.0438036539731451E-3</v>
      </c>
      <c r="W13" s="304">
        <v>107</v>
      </c>
      <c r="X13" s="305">
        <v>2.4120829576194769E-2</v>
      </c>
      <c r="Y13" s="306">
        <v>2695.5</v>
      </c>
      <c r="Z13" s="307">
        <v>2720.8</v>
      </c>
      <c r="AA13" s="295">
        <v>8100011</v>
      </c>
      <c r="AB13" s="295">
        <v>1</v>
      </c>
      <c r="AC13" s="299">
        <v>2157</v>
      </c>
      <c r="AD13" s="293">
        <v>2159</v>
      </c>
      <c r="AE13" s="300">
        <v>2159</v>
      </c>
      <c r="AF13" s="308">
        <v>2116</v>
      </c>
      <c r="AG13" s="302">
        <v>-2</v>
      </c>
      <c r="AH13" s="303">
        <v>-9.2635479388605835E-4</v>
      </c>
      <c r="AI13" s="293">
        <v>43</v>
      </c>
      <c r="AJ13" s="309">
        <v>2.0321361058601134E-2</v>
      </c>
      <c r="AK13" s="310">
        <v>1983</v>
      </c>
      <c r="AL13" s="293">
        <v>2005</v>
      </c>
      <c r="AM13" s="300">
        <v>2005</v>
      </c>
      <c r="AN13" s="301">
        <v>1951</v>
      </c>
      <c r="AO13" s="302">
        <v>-22</v>
      </c>
      <c r="AP13" s="303">
        <v>-1.0972568578553617E-2</v>
      </c>
      <c r="AQ13" s="304">
        <v>54</v>
      </c>
      <c r="AR13" s="305">
        <v>2.7678113787801127E-2</v>
      </c>
      <c r="AS13" s="311">
        <v>11.874251497005988</v>
      </c>
      <c r="AT13" s="312">
        <v>12.005988023952096</v>
      </c>
      <c r="AU13" s="299">
        <v>1835</v>
      </c>
      <c r="AV13" s="289">
        <v>1445</v>
      </c>
      <c r="AW13" s="289">
        <v>215</v>
      </c>
      <c r="AX13" s="304">
        <v>1660</v>
      </c>
      <c r="AY13" s="313">
        <v>0.90463215258855589</v>
      </c>
      <c r="AZ13" s="314">
        <v>0.98222817870635815</v>
      </c>
      <c r="BA13" s="289">
        <v>55</v>
      </c>
      <c r="BB13" s="313">
        <v>2.9972752043596729E-2</v>
      </c>
      <c r="BC13" s="315">
        <v>1.5775132654524595</v>
      </c>
      <c r="BD13" s="289">
        <v>105</v>
      </c>
      <c r="BE13" s="289">
        <v>15</v>
      </c>
      <c r="BF13" s="304">
        <v>120</v>
      </c>
      <c r="BG13" s="313">
        <v>6.5395095367847406E-2</v>
      </c>
      <c r="BH13" s="315">
        <v>1.4862521674510776</v>
      </c>
      <c r="BI13" s="316">
        <v>0</v>
      </c>
      <c r="BJ13" s="289" t="s">
        <v>7</v>
      </c>
      <c r="BK13" s="288" t="s">
        <v>7</v>
      </c>
      <c r="BL13" s="327" t="s">
        <v>5</v>
      </c>
      <c r="BM13" s="40"/>
      <c r="BN13" s="317"/>
      <c r="BO13" s="317"/>
      <c r="BP13" s="293">
        <v>2195</v>
      </c>
      <c r="BQ13" s="318">
        <v>1615</v>
      </c>
      <c r="BR13" s="293">
        <v>245</v>
      </c>
      <c r="BS13" s="304">
        <v>1860</v>
      </c>
      <c r="BT13" s="313">
        <v>0.84738041002277908</v>
      </c>
      <c r="BU13" s="314">
        <v>0.93428786745328352</v>
      </c>
      <c r="BV13" s="293">
        <v>90</v>
      </c>
      <c r="BW13" s="313">
        <v>4.1002277904328019E-2</v>
      </c>
      <c r="BX13" s="315">
        <v>1.4227022173604449</v>
      </c>
      <c r="BY13" s="293">
        <v>150</v>
      </c>
      <c r="BZ13" s="293">
        <v>70</v>
      </c>
      <c r="CA13" s="304">
        <v>220</v>
      </c>
      <c r="CB13" s="313">
        <v>0.10022779043280182</v>
      </c>
      <c r="CC13" s="315">
        <v>1.8657444235443377</v>
      </c>
      <c r="CD13" s="319">
        <v>20</v>
      </c>
    </row>
    <row r="14" spans="1:82" ht="15">
      <c r="A14" s="288" t="s">
        <v>286</v>
      </c>
      <c r="B14" s="289" t="s">
        <v>168</v>
      </c>
      <c r="C14" s="290">
        <v>8100012</v>
      </c>
      <c r="D14" s="291"/>
      <c r="E14" s="292"/>
      <c r="F14" s="293"/>
      <c r="G14" s="293"/>
      <c r="H14" s="293"/>
      <c r="I14" s="294">
        <v>488100012</v>
      </c>
      <c r="J14" s="295">
        <v>8100012</v>
      </c>
      <c r="K14" s="295">
        <v>1</v>
      </c>
      <c r="L14" s="289">
        <v>4.6500000000000004</v>
      </c>
      <c r="M14" s="296">
        <v>465.00000000000006</v>
      </c>
      <c r="N14" s="297">
        <v>4.6399999999999997</v>
      </c>
      <c r="O14" s="298">
        <v>463.99999999999994</v>
      </c>
      <c r="P14" s="299">
        <v>2102</v>
      </c>
      <c r="Q14" s="293">
        <v>2114</v>
      </c>
      <c r="R14" s="300">
        <v>2114</v>
      </c>
      <c r="S14" s="293">
        <v>2168</v>
      </c>
      <c r="T14" s="301">
        <v>1773</v>
      </c>
      <c r="U14" s="302">
        <v>-12</v>
      </c>
      <c r="V14" s="303">
        <v>-5.6764427625354778E-3</v>
      </c>
      <c r="W14" s="304">
        <v>341</v>
      </c>
      <c r="X14" s="305">
        <v>0.19232938522278623</v>
      </c>
      <c r="Y14" s="306">
        <v>452.5</v>
      </c>
      <c r="Z14" s="307">
        <v>455.3</v>
      </c>
      <c r="AA14" s="295">
        <v>8100012</v>
      </c>
      <c r="AB14" s="295">
        <v>1</v>
      </c>
      <c r="AC14" s="299">
        <v>1077</v>
      </c>
      <c r="AD14" s="293">
        <v>1032</v>
      </c>
      <c r="AE14" s="300">
        <v>1032</v>
      </c>
      <c r="AF14" s="308">
        <v>860</v>
      </c>
      <c r="AG14" s="302">
        <v>45</v>
      </c>
      <c r="AH14" s="303">
        <v>4.3604651162790699E-2</v>
      </c>
      <c r="AI14" s="293">
        <v>172</v>
      </c>
      <c r="AJ14" s="309">
        <v>0.2</v>
      </c>
      <c r="AK14" s="310">
        <v>1013</v>
      </c>
      <c r="AL14" s="293">
        <v>975</v>
      </c>
      <c r="AM14" s="300">
        <v>975</v>
      </c>
      <c r="AN14" s="301">
        <v>820</v>
      </c>
      <c r="AO14" s="302">
        <v>38</v>
      </c>
      <c r="AP14" s="303">
        <v>3.8974358974358976E-2</v>
      </c>
      <c r="AQ14" s="304">
        <v>155</v>
      </c>
      <c r="AR14" s="305">
        <v>0.18902439024390244</v>
      </c>
      <c r="AS14" s="311">
        <v>2.1784946236559137</v>
      </c>
      <c r="AT14" s="312">
        <v>2.1012931034482762</v>
      </c>
      <c r="AU14" s="299">
        <v>865</v>
      </c>
      <c r="AV14" s="289">
        <v>725</v>
      </c>
      <c r="AW14" s="289">
        <v>45</v>
      </c>
      <c r="AX14" s="304">
        <v>770</v>
      </c>
      <c r="AY14" s="313">
        <v>0.89017341040462428</v>
      </c>
      <c r="AZ14" s="314">
        <v>0.96652921868037378</v>
      </c>
      <c r="BA14" s="289">
        <v>15</v>
      </c>
      <c r="BB14" s="313">
        <v>1.7341040462427744E-2</v>
      </c>
      <c r="BC14" s="315">
        <v>0.91268634012777605</v>
      </c>
      <c r="BD14" s="289">
        <v>40</v>
      </c>
      <c r="BE14" s="289">
        <v>15</v>
      </c>
      <c r="BF14" s="304">
        <v>55</v>
      </c>
      <c r="BG14" s="313">
        <v>6.358381502890173E-2</v>
      </c>
      <c r="BH14" s="315">
        <v>1.4450867052023122</v>
      </c>
      <c r="BI14" s="316">
        <v>30</v>
      </c>
      <c r="BJ14" s="289" t="s">
        <v>7</v>
      </c>
      <c r="BK14" s="288" t="s">
        <v>7</v>
      </c>
      <c r="BL14" s="327" t="s">
        <v>5</v>
      </c>
      <c r="BM14" s="40"/>
      <c r="BN14" s="317"/>
      <c r="BO14" s="317"/>
      <c r="BP14" s="293">
        <v>1000</v>
      </c>
      <c r="BQ14" s="318">
        <v>760</v>
      </c>
      <c r="BR14" s="293">
        <v>115</v>
      </c>
      <c r="BS14" s="304">
        <v>875</v>
      </c>
      <c r="BT14" s="313">
        <v>0.875</v>
      </c>
      <c r="BU14" s="314">
        <v>0.96474012657390462</v>
      </c>
      <c r="BV14" s="293">
        <v>50</v>
      </c>
      <c r="BW14" s="313">
        <v>0.05</v>
      </c>
      <c r="BX14" s="315">
        <v>1.734906315058987</v>
      </c>
      <c r="BY14" s="293">
        <v>45</v>
      </c>
      <c r="BZ14" s="293">
        <v>25</v>
      </c>
      <c r="CA14" s="304">
        <v>70</v>
      </c>
      <c r="CB14" s="313">
        <v>7.0000000000000007E-2</v>
      </c>
      <c r="CC14" s="315">
        <v>1.303052866716307</v>
      </c>
      <c r="CD14" s="319">
        <v>0</v>
      </c>
    </row>
    <row r="15" spans="1:82" ht="15" customHeight="1">
      <c r="A15" s="288" t="s">
        <v>287</v>
      </c>
      <c r="B15" s="289" t="s">
        <v>169</v>
      </c>
      <c r="C15" s="290">
        <v>8100013</v>
      </c>
      <c r="D15" s="291"/>
      <c r="E15" s="292"/>
      <c r="F15" s="293"/>
      <c r="G15" s="293"/>
      <c r="H15" s="293"/>
      <c r="I15" s="294">
        <v>488100013</v>
      </c>
      <c r="J15" s="295">
        <v>8100013</v>
      </c>
      <c r="K15" s="295">
        <v>1</v>
      </c>
      <c r="L15" s="289">
        <v>4.6399999999999997</v>
      </c>
      <c r="M15" s="296">
        <v>463.99999999999994</v>
      </c>
      <c r="N15" s="297">
        <v>4.6500000000000004</v>
      </c>
      <c r="O15" s="298">
        <v>465.00000000000006</v>
      </c>
      <c r="P15" s="299">
        <v>4148</v>
      </c>
      <c r="Q15" s="293">
        <v>4317</v>
      </c>
      <c r="R15" s="300">
        <v>4317</v>
      </c>
      <c r="S15" s="293">
        <v>4291</v>
      </c>
      <c r="T15" s="301">
        <v>4412</v>
      </c>
      <c r="U15" s="302">
        <v>-169</v>
      </c>
      <c r="V15" s="303">
        <v>-3.9147556173268476E-2</v>
      </c>
      <c r="W15" s="304">
        <v>-95</v>
      </c>
      <c r="X15" s="305">
        <v>-2.1532184950135994E-2</v>
      </c>
      <c r="Y15" s="306">
        <v>893.2</v>
      </c>
      <c r="Z15" s="307">
        <v>929.2</v>
      </c>
      <c r="AA15" s="295">
        <v>8100013</v>
      </c>
      <c r="AB15" s="295">
        <v>1</v>
      </c>
      <c r="AC15" s="299">
        <v>1949</v>
      </c>
      <c r="AD15" s="293">
        <v>1940</v>
      </c>
      <c r="AE15" s="300">
        <v>1940</v>
      </c>
      <c r="AF15" s="308">
        <v>1928</v>
      </c>
      <c r="AG15" s="302">
        <v>9</v>
      </c>
      <c r="AH15" s="303">
        <v>4.6391752577319588E-3</v>
      </c>
      <c r="AI15" s="293">
        <v>12</v>
      </c>
      <c r="AJ15" s="309">
        <v>6.2240663900414933E-3</v>
      </c>
      <c r="AK15" s="310">
        <v>1852</v>
      </c>
      <c r="AL15" s="293">
        <v>1876</v>
      </c>
      <c r="AM15" s="300">
        <v>1876</v>
      </c>
      <c r="AN15" s="301">
        <v>1851</v>
      </c>
      <c r="AO15" s="302">
        <v>-24</v>
      </c>
      <c r="AP15" s="303">
        <v>-1.279317697228145E-2</v>
      </c>
      <c r="AQ15" s="304">
        <v>25</v>
      </c>
      <c r="AR15" s="305">
        <v>1.350621285791464E-2</v>
      </c>
      <c r="AS15" s="311">
        <v>3.9913793103448283</v>
      </c>
      <c r="AT15" s="312">
        <v>4.0344086021505374</v>
      </c>
      <c r="AU15" s="299">
        <v>1750</v>
      </c>
      <c r="AV15" s="289">
        <v>1520</v>
      </c>
      <c r="AW15" s="289">
        <v>110</v>
      </c>
      <c r="AX15" s="304">
        <v>1630</v>
      </c>
      <c r="AY15" s="313">
        <v>0.93142857142857138</v>
      </c>
      <c r="AZ15" s="314">
        <v>1.0113230960136497</v>
      </c>
      <c r="BA15" s="289">
        <v>40</v>
      </c>
      <c r="BB15" s="313">
        <v>2.2857142857142857E-2</v>
      </c>
      <c r="BC15" s="315">
        <v>1.2030075187969924</v>
      </c>
      <c r="BD15" s="289">
        <v>50</v>
      </c>
      <c r="BE15" s="289">
        <v>0</v>
      </c>
      <c r="BF15" s="304">
        <v>50</v>
      </c>
      <c r="BG15" s="313">
        <v>2.8571428571428571E-2</v>
      </c>
      <c r="BH15" s="315">
        <v>0.64935064935064934</v>
      </c>
      <c r="BI15" s="316">
        <v>30</v>
      </c>
      <c r="BJ15" s="289" t="s">
        <v>7</v>
      </c>
      <c r="BK15" s="288" t="s">
        <v>7</v>
      </c>
      <c r="BL15" s="295" t="s">
        <v>7</v>
      </c>
      <c r="BM15" s="378"/>
      <c r="BN15" s="317" t="s">
        <v>57</v>
      </c>
      <c r="BO15" s="317"/>
      <c r="BP15" s="293">
        <v>2255</v>
      </c>
      <c r="BQ15" s="318">
        <v>1895</v>
      </c>
      <c r="BR15" s="293">
        <v>180</v>
      </c>
      <c r="BS15" s="304">
        <v>2075</v>
      </c>
      <c r="BT15" s="313">
        <v>0.92017738359201773</v>
      </c>
      <c r="BU15" s="314">
        <v>1.0145509091622944</v>
      </c>
      <c r="BV15" s="293">
        <v>85</v>
      </c>
      <c r="BW15" s="313">
        <v>3.7694013303769404E-2</v>
      </c>
      <c r="BX15" s="315">
        <v>1.3079116344125401</v>
      </c>
      <c r="BY15" s="293">
        <v>60</v>
      </c>
      <c r="BZ15" s="293">
        <v>25</v>
      </c>
      <c r="CA15" s="304">
        <v>85</v>
      </c>
      <c r="CB15" s="313">
        <v>3.7694013303769404E-2</v>
      </c>
      <c r="CC15" s="315">
        <v>0.70167560133599038</v>
      </c>
      <c r="CD15" s="319">
        <v>10</v>
      </c>
    </row>
    <row r="16" spans="1:82" ht="15" customHeight="1">
      <c r="A16" s="288" t="s">
        <v>288</v>
      </c>
      <c r="B16" s="289" t="s">
        <v>170</v>
      </c>
      <c r="C16" s="290">
        <v>8100014</v>
      </c>
      <c r="D16" s="291"/>
      <c r="E16" s="292"/>
      <c r="F16" s="293"/>
      <c r="G16" s="293"/>
      <c r="H16" s="293"/>
      <c r="I16" s="294">
        <v>488100014</v>
      </c>
      <c r="J16" s="295">
        <v>8100014</v>
      </c>
      <c r="K16" s="295">
        <v>1</v>
      </c>
      <c r="L16" s="289">
        <v>1.93</v>
      </c>
      <c r="M16" s="296">
        <v>193</v>
      </c>
      <c r="N16" s="297">
        <v>1.93</v>
      </c>
      <c r="O16" s="298">
        <v>193</v>
      </c>
      <c r="P16" s="299">
        <v>4190</v>
      </c>
      <c r="Q16" s="293">
        <v>4445</v>
      </c>
      <c r="R16" s="300">
        <v>4445</v>
      </c>
      <c r="S16" s="293">
        <v>4284</v>
      </c>
      <c r="T16" s="301">
        <v>4367</v>
      </c>
      <c r="U16" s="302">
        <v>-255</v>
      </c>
      <c r="V16" s="303">
        <v>-5.736782902137233E-2</v>
      </c>
      <c r="W16" s="304">
        <v>78</v>
      </c>
      <c r="X16" s="305">
        <v>1.7861231967025416E-2</v>
      </c>
      <c r="Y16" s="306">
        <v>2173.1999999999998</v>
      </c>
      <c r="Z16" s="307">
        <v>2305.6999999999998</v>
      </c>
      <c r="AA16" s="295">
        <v>8100014</v>
      </c>
      <c r="AB16" s="295">
        <v>1</v>
      </c>
      <c r="AC16" s="299">
        <v>1908</v>
      </c>
      <c r="AD16" s="293">
        <v>1920</v>
      </c>
      <c r="AE16" s="300">
        <v>1920</v>
      </c>
      <c r="AF16" s="308">
        <v>1897</v>
      </c>
      <c r="AG16" s="302">
        <v>-12</v>
      </c>
      <c r="AH16" s="303">
        <v>-6.2500000000000003E-3</v>
      </c>
      <c r="AI16" s="293">
        <v>23</v>
      </c>
      <c r="AJ16" s="309">
        <v>1.2124406958355299E-2</v>
      </c>
      <c r="AK16" s="310">
        <v>1821</v>
      </c>
      <c r="AL16" s="293">
        <v>1873</v>
      </c>
      <c r="AM16" s="300">
        <v>1873</v>
      </c>
      <c r="AN16" s="301">
        <v>1841</v>
      </c>
      <c r="AO16" s="302">
        <v>-52</v>
      </c>
      <c r="AP16" s="303">
        <v>-2.7762947143619862E-2</v>
      </c>
      <c r="AQ16" s="304">
        <v>32</v>
      </c>
      <c r="AR16" s="305">
        <v>1.7381857686040194E-2</v>
      </c>
      <c r="AS16" s="311">
        <v>9.4352331606217614</v>
      </c>
      <c r="AT16" s="312">
        <v>9.7046632124352339</v>
      </c>
      <c r="AU16" s="299">
        <v>1700</v>
      </c>
      <c r="AV16" s="289">
        <v>1445</v>
      </c>
      <c r="AW16" s="289">
        <v>120</v>
      </c>
      <c r="AX16" s="304">
        <v>1565</v>
      </c>
      <c r="AY16" s="313">
        <v>0.9205882352941176</v>
      </c>
      <c r="AZ16" s="314">
        <v>0.99955291562879212</v>
      </c>
      <c r="BA16" s="289">
        <v>60</v>
      </c>
      <c r="BB16" s="313">
        <v>3.5294117647058823E-2</v>
      </c>
      <c r="BC16" s="315">
        <v>1.8575851393188854</v>
      </c>
      <c r="BD16" s="289">
        <v>25</v>
      </c>
      <c r="BE16" s="289">
        <v>20</v>
      </c>
      <c r="BF16" s="304">
        <v>45</v>
      </c>
      <c r="BG16" s="313">
        <v>2.6470588235294117E-2</v>
      </c>
      <c r="BH16" s="315">
        <v>0.60160427807486638</v>
      </c>
      <c r="BI16" s="316">
        <v>35</v>
      </c>
      <c r="BJ16" s="289" t="s">
        <v>7</v>
      </c>
      <c r="BK16" s="288" t="s">
        <v>7</v>
      </c>
      <c r="BL16" s="295" t="s">
        <v>7</v>
      </c>
      <c r="BM16" s="40"/>
      <c r="BN16" s="317"/>
      <c r="BO16" s="317"/>
      <c r="BP16" s="293">
        <v>1915</v>
      </c>
      <c r="BQ16" s="318">
        <v>1635</v>
      </c>
      <c r="BR16" s="293">
        <v>100</v>
      </c>
      <c r="BS16" s="304">
        <v>1735</v>
      </c>
      <c r="BT16" s="313">
        <v>0.90600522193211486</v>
      </c>
      <c r="BU16" s="314">
        <v>0.99892524855246512</v>
      </c>
      <c r="BV16" s="293">
        <v>80</v>
      </c>
      <c r="BW16" s="313">
        <v>4.1775456919060053E-2</v>
      </c>
      <c r="BX16" s="315">
        <v>1.4495300804670388</v>
      </c>
      <c r="BY16" s="293">
        <v>40</v>
      </c>
      <c r="BZ16" s="293">
        <v>25</v>
      </c>
      <c r="CA16" s="304">
        <v>65</v>
      </c>
      <c r="CB16" s="313">
        <v>3.3942558746736295E-2</v>
      </c>
      <c r="CC16" s="315">
        <v>0.63184212112316263</v>
      </c>
      <c r="CD16" s="319">
        <v>30</v>
      </c>
    </row>
    <row r="17" spans="1:82" ht="15" customHeight="1">
      <c r="A17" s="288" t="s">
        <v>289</v>
      </c>
      <c r="B17" s="289" t="s">
        <v>171</v>
      </c>
      <c r="C17" s="290">
        <v>8100015</v>
      </c>
      <c r="D17" s="291"/>
      <c r="E17" s="292"/>
      <c r="F17" s="293"/>
      <c r="G17" s="293"/>
      <c r="H17" s="293"/>
      <c r="I17" s="294">
        <v>488100015</v>
      </c>
      <c r="J17" s="295">
        <v>8100015</v>
      </c>
      <c r="K17" s="295">
        <v>1</v>
      </c>
      <c r="L17" s="289">
        <v>1.1200000000000001</v>
      </c>
      <c r="M17" s="296">
        <v>112.00000000000001</v>
      </c>
      <c r="N17" s="297">
        <v>1.1200000000000001</v>
      </c>
      <c r="O17" s="298">
        <v>112.00000000000001</v>
      </c>
      <c r="P17" s="299">
        <v>3343</v>
      </c>
      <c r="Q17" s="293">
        <v>3493</v>
      </c>
      <c r="R17" s="300">
        <v>3493</v>
      </c>
      <c r="S17" s="293">
        <v>3421</v>
      </c>
      <c r="T17" s="301">
        <v>3703</v>
      </c>
      <c r="U17" s="302">
        <v>-150</v>
      </c>
      <c r="V17" s="303">
        <v>-4.29430289149728E-2</v>
      </c>
      <c r="W17" s="304">
        <v>-210</v>
      </c>
      <c r="X17" s="305">
        <v>-5.6710775047258979E-2</v>
      </c>
      <c r="Y17" s="306">
        <v>2980.6</v>
      </c>
      <c r="Z17" s="307">
        <v>3114.3</v>
      </c>
      <c r="AA17" s="295">
        <v>8100015</v>
      </c>
      <c r="AB17" s="295">
        <v>1</v>
      </c>
      <c r="AC17" s="299">
        <v>1456</v>
      </c>
      <c r="AD17" s="293">
        <v>1437</v>
      </c>
      <c r="AE17" s="300">
        <v>1437</v>
      </c>
      <c r="AF17" s="308">
        <v>1419</v>
      </c>
      <c r="AG17" s="302">
        <v>19</v>
      </c>
      <c r="AH17" s="303">
        <v>1.3221990257480862E-2</v>
      </c>
      <c r="AI17" s="293">
        <v>18</v>
      </c>
      <c r="AJ17" s="309">
        <v>1.2684989429175475E-2</v>
      </c>
      <c r="AK17" s="310">
        <v>1385</v>
      </c>
      <c r="AL17" s="293">
        <v>1397</v>
      </c>
      <c r="AM17" s="300">
        <v>1397</v>
      </c>
      <c r="AN17" s="301">
        <v>1369</v>
      </c>
      <c r="AO17" s="302">
        <v>-12</v>
      </c>
      <c r="AP17" s="303">
        <v>-8.5898353614889053E-3</v>
      </c>
      <c r="AQ17" s="304">
        <v>28</v>
      </c>
      <c r="AR17" s="305">
        <v>2.0452885317750184E-2</v>
      </c>
      <c r="AS17" s="311">
        <v>12.366071428571427</v>
      </c>
      <c r="AT17" s="312">
        <v>12.473214285714285</v>
      </c>
      <c r="AU17" s="299">
        <v>1270</v>
      </c>
      <c r="AV17" s="289">
        <v>1065</v>
      </c>
      <c r="AW17" s="289">
        <v>105</v>
      </c>
      <c r="AX17" s="304">
        <v>1170</v>
      </c>
      <c r="AY17" s="313">
        <v>0.92125984251968507</v>
      </c>
      <c r="AZ17" s="314">
        <v>1.0002821308574212</v>
      </c>
      <c r="BA17" s="289">
        <v>45</v>
      </c>
      <c r="BB17" s="313">
        <v>3.5433070866141732E-2</v>
      </c>
      <c r="BC17" s="315">
        <v>1.8648984666390385</v>
      </c>
      <c r="BD17" s="289">
        <v>0</v>
      </c>
      <c r="BE17" s="289">
        <v>25</v>
      </c>
      <c r="BF17" s="304">
        <v>25</v>
      </c>
      <c r="BG17" s="313">
        <v>1.968503937007874E-2</v>
      </c>
      <c r="BH17" s="315">
        <v>0.44738725841088045</v>
      </c>
      <c r="BI17" s="316">
        <v>20</v>
      </c>
      <c r="BJ17" s="289" t="s">
        <v>7</v>
      </c>
      <c r="BK17" s="288" t="s">
        <v>7</v>
      </c>
      <c r="BL17" s="295" t="s">
        <v>7</v>
      </c>
      <c r="BM17" s="40"/>
      <c r="BN17" s="317" t="s">
        <v>55</v>
      </c>
      <c r="BO17" s="317"/>
      <c r="BP17" s="293">
        <v>1720</v>
      </c>
      <c r="BQ17" s="318">
        <v>1345</v>
      </c>
      <c r="BR17" s="293">
        <v>165</v>
      </c>
      <c r="BS17" s="304">
        <v>1510</v>
      </c>
      <c r="BT17" s="313">
        <v>0.87790697674418605</v>
      </c>
      <c r="BU17" s="314">
        <v>0.96794524327348563</v>
      </c>
      <c r="BV17" s="293">
        <v>135</v>
      </c>
      <c r="BW17" s="313">
        <v>7.8488372093023256E-2</v>
      </c>
      <c r="BX17" s="315">
        <v>2.7233994480577119</v>
      </c>
      <c r="BY17" s="293">
        <v>45</v>
      </c>
      <c r="BZ17" s="293">
        <v>25</v>
      </c>
      <c r="CA17" s="304">
        <v>70</v>
      </c>
      <c r="CB17" s="313">
        <v>4.0697674418604654E-2</v>
      </c>
      <c r="CC17" s="315">
        <v>0.75758887599785285</v>
      </c>
      <c r="CD17" s="319">
        <v>10</v>
      </c>
    </row>
    <row r="18" spans="1:82" ht="15">
      <c r="A18" s="288" t="s">
        <v>290</v>
      </c>
      <c r="B18" s="289" t="s">
        <v>172</v>
      </c>
      <c r="C18" s="290">
        <v>8100016</v>
      </c>
      <c r="D18" s="291"/>
      <c r="E18" s="292"/>
      <c r="F18" s="293"/>
      <c r="G18" s="293"/>
      <c r="H18" s="293"/>
      <c r="I18" s="294">
        <v>488100016</v>
      </c>
      <c r="J18" s="295">
        <v>8100016.0099999998</v>
      </c>
      <c r="K18" s="295">
        <v>0.61792082000000004</v>
      </c>
      <c r="L18" s="289">
        <v>5.25</v>
      </c>
      <c r="M18" s="296">
        <v>525</v>
      </c>
      <c r="N18" s="297">
        <v>12.44</v>
      </c>
      <c r="O18" s="298">
        <v>1244</v>
      </c>
      <c r="P18" s="299">
        <v>5775</v>
      </c>
      <c r="Q18" s="293">
        <v>8160</v>
      </c>
      <c r="R18" s="300">
        <v>5042.2338912000005</v>
      </c>
      <c r="S18" s="293">
        <v>6519</v>
      </c>
      <c r="T18" s="301">
        <v>4256</v>
      </c>
      <c r="U18" s="302">
        <v>732.76610879999953</v>
      </c>
      <c r="V18" s="303">
        <v>0.14532568790171863</v>
      </c>
      <c r="W18" s="304">
        <v>3904</v>
      </c>
      <c r="X18" s="305">
        <v>0.91729323308270672</v>
      </c>
      <c r="Y18" s="306">
        <v>1100.3</v>
      </c>
      <c r="Z18" s="307">
        <v>655.8</v>
      </c>
      <c r="AA18" s="295">
        <v>8100016.0099999998</v>
      </c>
      <c r="AB18" s="295">
        <v>0.64365609000000001</v>
      </c>
      <c r="AC18" s="299">
        <v>2156</v>
      </c>
      <c r="AD18" s="293">
        <v>2964</v>
      </c>
      <c r="AE18" s="300">
        <v>1907.7966507600001</v>
      </c>
      <c r="AF18" s="308">
        <v>1583</v>
      </c>
      <c r="AG18" s="302">
        <v>248.20334923999985</v>
      </c>
      <c r="AH18" s="303">
        <v>0.13009947844343067</v>
      </c>
      <c r="AI18" s="293">
        <v>1381</v>
      </c>
      <c r="AJ18" s="309">
        <v>0.87239418825015791</v>
      </c>
      <c r="AK18" s="310">
        <v>2110</v>
      </c>
      <c r="AL18" s="293">
        <v>2929</v>
      </c>
      <c r="AM18" s="300">
        <v>1885.2686876100001</v>
      </c>
      <c r="AN18" s="301">
        <v>1541</v>
      </c>
      <c r="AO18" s="302">
        <v>224.73131238999986</v>
      </c>
      <c r="AP18" s="303">
        <v>0.11920386407886352</v>
      </c>
      <c r="AQ18" s="304">
        <v>1388</v>
      </c>
      <c r="AR18" s="305">
        <v>0.90071382219338092</v>
      </c>
      <c r="AS18" s="311">
        <v>4.019047619047619</v>
      </c>
      <c r="AT18" s="312">
        <v>2.354501607717042</v>
      </c>
      <c r="AU18" s="299">
        <v>2880</v>
      </c>
      <c r="AV18" s="289">
        <v>2550</v>
      </c>
      <c r="AW18" s="289">
        <v>200</v>
      </c>
      <c r="AX18" s="304">
        <v>2750</v>
      </c>
      <c r="AY18" s="313">
        <v>0.95486111111111116</v>
      </c>
      <c r="AZ18" s="314">
        <v>1.0367655929545181</v>
      </c>
      <c r="BA18" s="289">
        <v>45</v>
      </c>
      <c r="BB18" s="313">
        <v>1.5625E-2</v>
      </c>
      <c r="BC18" s="315">
        <v>0.82236842105263164</v>
      </c>
      <c r="BD18" s="289">
        <v>25</v>
      </c>
      <c r="BE18" s="289">
        <v>30</v>
      </c>
      <c r="BF18" s="304">
        <v>55</v>
      </c>
      <c r="BG18" s="313">
        <v>1.9097222222222224E-2</v>
      </c>
      <c r="BH18" s="315">
        <v>0.43402777777777785</v>
      </c>
      <c r="BI18" s="316">
        <v>35</v>
      </c>
      <c r="BJ18" s="289" t="s">
        <v>7</v>
      </c>
      <c r="BK18" s="288" t="s">
        <v>7</v>
      </c>
      <c r="BL18" s="295" t="s">
        <v>7</v>
      </c>
      <c r="BM18" s="40"/>
      <c r="BN18" s="317" t="s">
        <v>62</v>
      </c>
      <c r="BO18" s="317"/>
      <c r="BP18" s="293">
        <v>4445</v>
      </c>
      <c r="BQ18" s="318">
        <v>3980</v>
      </c>
      <c r="BR18" s="293">
        <v>255</v>
      </c>
      <c r="BS18" s="304">
        <v>4235</v>
      </c>
      <c r="BT18" s="313">
        <v>0.952755905511811</v>
      </c>
      <c r="BU18" s="314">
        <v>1.0504706890028568</v>
      </c>
      <c r="BV18" s="293">
        <v>85</v>
      </c>
      <c r="BW18" s="313">
        <v>1.9122609673790775E-2</v>
      </c>
      <c r="BX18" s="315">
        <v>0.66351872566935377</v>
      </c>
      <c r="BY18" s="293">
        <v>60</v>
      </c>
      <c r="BZ18" s="293">
        <v>15</v>
      </c>
      <c r="CA18" s="304">
        <v>75</v>
      </c>
      <c r="CB18" s="313">
        <v>1.6872890888638921E-2</v>
      </c>
      <c r="CC18" s="315">
        <v>0.31408955488903428</v>
      </c>
      <c r="CD18" s="319">
        <v>50</v>
      </c>
    </row>
    <row r="19" spans="1:82" ht="15">
      <c r="A19" s="288" t="s">
        <v>291</v>
      </c>
      <c r="B19" s="289" t="s">
        <v>173</v>
      </c>
      <c r="C19" s="290"/>
      <c r="D19" s="291"/>
      <c r="E19" s="292"/>
      <c r="F19" s="293"/>
      <c r="G19" s="293"/>
      <c r="H19" s="293"/>
      <c r="I19" s="294"/>
      <c r="J19" s="295">
        <v>8100016.0199999996</v>
      </c>
      <c r="K19" s="295">
        <v>0.38207918000000002</v>
      </c>
      <c r="L19" s="289">
        <v>7.2</v>
      </c>
      <c r="M19" s="296">
        <v>720</v>
      </c>
      <c r="N19" s="297"/>
      <c r="O19" s="298"/>
      <c r="P19" s="299">
        <v>3690</v>
      </c>
      <c r="Q19" s="293"/>
      <c r="R19" s="300">
        <v>3117.7661088</v>
      </c>
      <c r="S19" s="293"/>
      <c r="T19" s="301"/>
      <c r="U19" s="302">
        <v>572.23389120000002</v>
      </c>
      <c r="V19" s="303">
        <v>0.18353971120054535</v>
      </c>
      <c r="W19" s="304"/>
      <c r="X19" s="305"/>
      <c r="Y19" s="306">
        <v>512.79999999999995</v>
      </c>
      <c r="Z19" s="307"/>
      <c r="AA19" s="295">
        <v>8100016.0199999996</v>
      </c>
      <c r="AB19" s="295">
        <v>0.35634390999999999</v>
      </c>
      <c r="AC19" s="299">
        <v>1295</v>
      </c>
      <c r="AD19" s="293"/>
      <c r="AE19" s="300">
        <v>1056.2033492399999</v>
      </c>
      <c r="AF19" s="308"/>
      <c r="AG19" s="302">
        <v>238.79665076000015</v>
      </c>
      <c r="AH19" s="303">
        <v>0.22608965492471533</v>
      </c>
      <c r="AI19" s="293"/>
      <c r="AJ19" s="309"/>
      <c r="AK19" s="310">
        <v>1255</v>
      </c>
      <c r="AL19" s="293"/>
      <c r="AM19" s="300">
        <v>1043.7313123899999</v>
      </c>
      <c r="AN19" s="301"/>
      <c r="AO19" s="302">
        <v>211.26868761000014</v>
      </c>
      <c r="AP19" s="303">
        <v>0.20241673800724075</v>
      </c>
      <c r="AQ19" s="304"/>
      <c r="AR19" s="305"/>
      <c r="AS19" s="311">
        <v>1.7430555555555556</v>
      </c>
      <c r="AT19" s="312"/>
      <c r="AU19" s="299">
        <v>1665</v>
      </c>
      <c r="AV19" s="289">
        <v>1515</v>
      </c>
      <c r="AW19" s="289">
        <v>85</v>
      </c>
      <c r="AX19" s="304">
        <v>1600</v>
      </c>
      <c r="AY19" s="313">
        <v>0.96096096096096095</v>
      </c>
      <c r="AZ19" s="314">
        <v>1.0433886655385025</v>
      </c>
      <c r="BA19" s="289">
        <v>20</v>
      </c>
      <c r="BB19" s="313">
        <v>1.2012012012012012E-2</v>
      </c>
      <c r="BC19" s="315">
        <v>0.63221115852694798</v>
      </c>
      <c r="BD19" s="289">
        <v>15</v>
      </c>
      <c r="BE19" s="289">
        <v>10</v>
      </c>
      <c r="BF19" s="304">
        <v>25</v>
      </c>
      <c r="BG19" s="313">
        <v>1.5015015015014999E-2</v>
      </c>
      <c r="BH19" s="315">
        <v>0.34125034125034126</v>
      </c>
      <c r="BI19" s="316">
        <v>25</v>
      </c>
      <c r="BJ19" s="289" t="s">
        <v>7</v>
      </c>
      <c r="BK19" s="288"/>
      <c r="BL19" s="295"/>
      <c r="BM19" s="40" t="s">
        <v>50</v>
      </c>
      <c r="BN19" s="317"/>
      <c r="BO19" s="317"/>
      <c r="BP19" s="293"/>
      <c r="BQ19" s="318"/>
      <c r="BR19" s="293"/>
      <c r="BS19" s="304"/>
      <c r="BT19" s="313"/>
      <c r="BU19" s="314"/>
      <c r="BV19" s="293"/>
      <c r="BW19" s="313"/>
      <c r="BX19" s="315"/>
      <c r="BY19" s="293"/>
      <c r="BZ19" s="293"/>
      <c r="CA19" s="304"/>
      <c r="CB19" s="313"/>
      <c r="CC19" s="315"/>
      <c r="CD19" s="319"/>
    </row>
    <row r="20" spans="1:82" ht="15">
      <c r="A20" s="288" t="s">
        <v>292</v>
      </c>
      <c r="B20" s="289" t="s">
        <v>174</v>
      </c>
      <c r="C20" s="290">
        <v>8100017.0099999998</v>
      </c>
      <c r="D20" s="379">
        <v>8100017</v>
      </c>
      <c r="E20" s="289">
        <v>0.51551001699999999</v>
      </c>
      <c r="F20" s="293">
        <v>8534</v>
      </c>
      <c r="G20" s="293">
        <v>3109</v>
      </c>
      <c r="H20" s="293">
        <v>2915</v>
      </c>
      <c r="I20" s="294"/>
      <c r="J20" s="295">
        <v>8100017.0099999998</v>
      </c>
      <c r="K20" s="295">
        <v>1</v>
      </c>
      <c r="L20" s="289">
        <v>2.44</v>
      </c>
      <c r="M20" s="296">
        <v>244</v>
      </c>
      <c r="N20" s="297">
        <v>2.5099999999999998</v>
      </c>
      <c r="O20" s="298">
        <v>250.99999999999997</v>
      </c>
      <c r="P20" s="299">
        <v>3960</v>
      </c>
      <c r="Q20" s="293">
        <v>4191</v>
      </c>
      <c r="R20" s="300">
        <v>4191</v>
      </c>
      <c r="S20" s="293">
        <v>4394</v>
      </c>
      <c r="T20" s="301">
        <v>4399.3624850779997</v>
      </c>
      <c r="U20" s="302">
        <v>-231</v>
      </c>
      <c r="V20" s="303">
        <v>-5.5118110236220472E-2</v>
      </c>
      <c r="W20" s="304">
        <v>-208.36248507799974</v>
      </c>
      <c r="X20" s="305">
        <v>-4.7361972509593175E-2</v>
      </c>
      <c r="Y20" s="306">
        <v>1625.5</v>
      </c>
      <c r="Z20" s="307">
        <v>1671.1</v>
      </c>
      <c r="AA20" s="295">
        <v>8100017.0099999998</v>
      </c>
      <c r="AB20" s="295">
        <v>1</v>
      </c>
      <c r="AC20" s="299">
        <v>1601</v>
      </c>
      <c r="AD20" s="293">
        <v>1568</v>
      </c>
      <c r="AE20" s="300">
        <v>1568</v>
      </c>
      <c r="AF20" s="308">
        <v>1602.7206428530001</v>
      </c>
      <c r="AG20" s="302">
        <v>33</v>
      </c>
      <c r="AH20" s="303">
        <v>2.1045918367346938E-2</v>
      </c>
      <c r="AI20" s="293">
        <v>-34.720642853000072</v>
      </c>
      <c r="AJ20" s="309">
        <v>-2.1663565018538677E-2</v>
      </c>
      <c r="AK20" s="310">
        <v>1567</v>
      </c>
      <c r="AL20" s="293">
        <v>1541</v>
      </c>
      <c r="AM20" s="300">
        <v>1541</v>
      </c>
      <c r="AN20" s="301">
        <v>1502.711699555</v>
      </c>
      <c r="AO20" s="302">
        <v>26</v>
      </c>
      <c r="AP20" s="303">
        <v>1.6872160934458143E-2</v>
      </c>
      <c r="AQ20" s="304">
        <v>38.288300445000004</v>
      </c>
      <c r="AR20" s="305">
        <v>2.5479471848351462E-2</v>
      </c>
      <c r="AS20" s="311">
        <v>6.4221311475409832</v>
      </c>
      <c r="AT20" s="312">
        <v>6.139442231075698</v>
      </c>
      <c r="AU20" s="299">
        <v>1570</v>
      </c>
      <c r="AV20" s="289">
        <v>1395</v>
      </c>
      <c r="AW20" s="289">
        <v>60</v>
      </c>
      <c r="AX20" s="304">
        <v>1455</v>
      </c>
      <c r="AY20" s="313">
        <v>0.92675159235668791</v>
      </c>
      <c r="AZ20" s="314">
        <v>1.0062449428411377</v>
      </c>
      <c r="BA20" s="289">
        <v>20</v>
      </c>
      <c r="BB20" s="313">
        <v>1.2738853503184714E-2</v>
      </c>
      <c r="BC20" s="315">
        <v>0.67046597385182705</v>
      </c>
      <c r="BD20" s="289">
        <v>70</v>
      </c>
      <c r="BE20" s="289">
        <v>0</v>
      </c>
      <c r="BF20" s="304">
        <v>70</v>
      </c>
      <c r="BG20" s="313">
        <v>4.4585987261146494E-2</v>
      </c>
      <c r="BH20" s="315">
        <v>1.013317892298784</v>
      </c>
      <c r="BI20" s="316">
        <v>25</v>
      </c>
      <c r="BJ20" s="289" t="s">
        <v>7</v>
      </c>
      <c r="BK20" s="288" t="s">
        <v>7</v>
      </c>
      <c r="BL20" s="295" t="s">
        <v>7</v>
      </c>
      <c r="BM20" s="40" t="s">
        <v>50</v>
      </c>
      <c r="BN20" s="317" t="s">
        <v>56</v>
      </c>
      <c r="BO20" s="317"/>
      <c r="BP20" s="293">
        <v>2220</v>
      </c>
      <c r="BQ20" s="318">
        <v>1995</v>
      </c>
      <c r="BR20" s="293">
        <v>85</v>
      </c>
      <c r="BS20" s="304">
        <v>2080</v>
      </c>
      <c r="BT20" s="313">
        <v>0.93693693693693691</v>
      </c>
      <c r="BU20" s="314">
        <v>1.0330293247226365</v>
      </c>
      <c r="BV20" s="293">
        <v>30</v>
      </c>
      <c r="BW20" s="313">
        <v>1.3513513513513514E-2</v>
      </c>
      <c r="BX20" s="315">
        <v>0.46889359866459107</v>
      </c>
      <c r="BY20" s="293">
        <v>30</v>
      </c>
      <c r="BZ20" s="293">
        <v>40</v>
      </c>
      <c r="CA20" s="304">
        <v>70</v>
      </c>
      <c r="CB20" s="313">
        <v>3.1531531531531529E-2</v>
      </c>
      <c r="CC20" s="315">
        <v>0.58696075077311116</v>
      </c>
      <c r="CD20" s="319">
        <v>40</v>
      </c>
    </row>
    <row r="21" spans="1:82" ht="15">
      <c r="A21" s="288" t="s">
        <v>293</v>
      </c>
      <c r="B21" s="289" t="s">
        <v>175</v>
      </c>
      <c r="C21" s="290">
        <v>8100017.0300000003</v>
      </c>
      <c r="D21" s="379">
        <v>8100017</v>
      </c>
      <c r="E21" s="289">
        <v>0.23347342300000001</v>
      </c>
      <c r="F21" s="293">
        <v>8534</v>
      </c>
      <c r="G21" s="293">
        <v>3109</v>
      </c>
      <c r="H21" s="293">
        <v>2915</v>
      </c>
      <c r="I21" s="294"/>
      <c r="J21" s="295">
        <v>8100017.0300000003</v>
      </c>
      <c r="K21" s="295">
        <v>1</v>
      </c>
      <c r="L21" s="289">
        <v>3.94</v>
      </c>
      <c r="M21" s="296">
        <v>394</v>
      </c>
      <c r="N21" s="297">
        <v>4.0199999999999996</v>
      </c>
      <c r="O21" s="298">
        <v>401.99999999999994</v>
      </c>
      <c r="P21" s="299">
        <v>3812</v>
      </c>
      <c r="Q21" s="293">
        <v>3648</v>
      </c>
      <c r="R21" s="300">
        <v>3648</v>
      </c>
      <c r="S21" s="293">
        <v>2780</v>
      </c>
      <c r="T21" s="301">
        <v>1992.4621918820001</v>
      </c>
      <c r="U21" s="302">
        <v>164</v>
      </c>
      <c r="V21" s="303">
        <v>4.4956140350877194E-2</v>
      </c>
      <c r="W21" s="304">
        <v>1655.5378081179999</v>
      </c>
      <c r="X21" s="305">
        <v>0.83090048828191077</v>
      </c>
      <c r="Y21" s="306">
        <v>966.7</v>
      </c>
      <c r="Z21" s="307">
        <v>907.3</v>
      </c>
      <c r="AA21" s="295">
        <v>8100017.0300000003</v>
      </c>
      <c r="AB21" s="295">
        <v>1</v>
      </c>
      <c r="AC21" s="299">
        <v>1509</v>
      </c>
      <c r="AD21" s="293">
        <v>1407</v>
      </c>
      <c r="AE21" s="300">
        <v>1407</v>
      </c>
      <c r="AF21" s="308">
        <v>725.86887210700002</v>
      </c>
      <c r="AG21" s="302">
        <v>102</v>
      </c>
      <c r="AH21" s="303">
        <v>7.2494669509594878E-2</v>
      </c>
      <c r="AI21" s="293">
        <v>681.13112789299998</v>
      </c>
      <c r="AJ21" s="309">
        <v>0.9383666307605415</v>
      </c>
      <c r="AK21" s="310">
        <v>1407</v>
      </c>
      <c r="AL21" s="293">
        <v>1321</v>
      </c>
      <c r="AM21" s="300">
        <v>1321</v>
      </c>
      <c r="AN21" s="301">
        <v>680.57502804500007</v>
      </c>
      <c r="AO21" s="302">
        <v>86</v>
      </c>
      <c r="AP21" s="303">
        <v>6.5102195306585925E-2</v>
      </c>
      <c r="AQ21" s="304">
        <v>640.42497195499993</v>
      </c>
      <c r="AR21" s="305">
        <v>0.94100568719758348</v>
      </c>
      <c r="AS21" s="311">
        <v>3.5710659898477157</v>
      </c>
      <c r="AT21" s="312">
        <v>3.2860696517412942</v>
      </c>
      <c r="AU21" s="299">
        <v>1600</v>
      </c>
      <c r="AV21" s="289">
        <v>1365</v>
      </c>
      <c r="AW21" s="289">
        <v>90</v>
      </c>
      <c r="AX21" s="304">
        <v>1455</v>
      </c>
      <c r="AY21" s="313">
        <v>0.90937500000000004</v>
      </c>
      <c r="AZ21" s="314">
        <v>0.9873778501628665</v>
      </c>
      <c r="BA21" s="289">
        <v>75</v>
      </c>
      <c r="BB21" s="313">
        <v>4.6875E-2</v>
      </c>
      <c r="BC21" s="315">
        <v>2.4671052631578947</v>
      </c>
      <c r="BD21" s="289">
        <v>40</v>
      </c>
      <c r="BE21" s="289">
        <v>10</v>
      </c>
      <c r="BF21" s="304">
        <v>50</v>
      </c>
      <c r="BG21" s="313">
        <v>3.125E-2</v>
      </c>
      <c r="BH21" s="315">
        <v>0.71022727272727282</v>
      </c>
      <c r="BI21" s="316">
        <v>20</v>
      </c>
      <c r="BJ21" s="289" t="s">
        <v>7</v>
      </c>
      <c r="BK21" s="288" t="s">
        <v>7</v>
      </c>
      <c r="BL21" s="295" t="s">
        <v>7</v>
      </c>
      <c r="BM21" s="40"/>
      <c r="BN21" s="317" t="s">
        <v>60</v>
      </c>
      <c r="BO21" s="317"/>
      <c r="BP21" s="293">
        <v>1890</v>
      </c>
      <c r="BQ21" s="318">
        <v>1685</v>
      </c>
      <c r="BR21" s="293">
        <v>70</v>
      </c>
      <c r="BS21" s="304">
        <v>1755</v>
      </c>
      <c r="BT21" s="313">
        <v>0.9285714285714286</v>
      </c>
      <c r="BU21" s="314">
        <v>1.0238058486090416</v>
      </c>
      <c r="BV21" s="293">
        <v>45</v>
      </c>
      <c r="BW21" s="313">
        <v>2.3809523809523808E-2</v>
      </c>
      <c r="BX21" s="315">
        <v>0.82614586431380321</v>
      </c>
      <c r="BY21" s="293">
        <v>45</v>
      </c>
      <c r="BZ21" s="293">
        <v>20</v>
      </c>
      <c r="CA21" s="304">
        <v>65</v>
      </c>
      <c r="CB21" s="313">
        <v>3.439153439153439E-2</v>
      </c>
      <c r="CC21" s="315">
        <v>0.64019982113801921</v>
      </c>
      <c r="CD21" s="319">
        <v>20</v>
      </c>
    </row>
    <row r="22" spans="1:82" ht="15">
      <c r="A22" s="288" t="s">
        <v>294</v>
      </c>
      <c r="B22" s="289" t="s">
        <v>176</v>
      </c>
      <c r="C22" s="290">
        <v>8100017.0199999996</v>
      </c>
      <c r="D22" s="379">
        <v>8100017</v>
      </c>
      <c r="E22" s="289">
        <v>0.25101656</v>
      </c>
      <c r="F22" s="293">
        <v>8534</v>
      </c>
      <c r="G22" s="293">
        <v>3109</v>
      </c>
      <c r="H22" s="293">
        <v>2915</v>
      </c>
      <c r="I22" s="294"/>
      <c r="J22" s="295">
        <v>8100017.04</v>
      </c>
      <c r="K22" s="295">
        <v>0.38582133000000002</v>
      </c>
      <c r="L22" s="289">
        <v>0.81</v>
      </c>
      <c r="M22" s="296">
        <v>81</v>
      </c>
      <c r="N22" s="297">
        <v>24.11</v>
      </c>
      <c r="O22" s="298">
        <v>2411</v>
      </c>
      <c r="P22" s="299">
        <v>3633</v>
      </c>
      <c r="Q22" s="293">
        <v>8878</v>
      </c>
      <c r="R22" s="300">
        <v>3425.3217677400003</v>
      </c>
      <c r="S22" s="293">
        <v>5130</v>
      </c>
      <c r="T22" s="301">
        <v>2142.17532304</v>
      </c>
      <c r="U22" s="302">
        <v>207.67823225999973</v>
      </c>
      <c r="V22" s="303">
        <v>6.0630284201599008E-2</v>
      </c>
      <c r="W22" s="304">
        <v>6735.82467696</v>
      </c>
      <c r="X22" s="305">
        <v>3.1443853378915172</v>
      </c>
      <c r="Y22" s="306">
        <v>4459.3</v>
      </c>
      <c r="Z22" s="307">
        <v>368.3</v>
      </c>
      <c r="AA22" s="295">
        <v>8100017.04</v>
      </c>
      <c r="AB22" s="295">
        <v>0.40843327000000001</v>
      </c>
      <c r="AC22" s="299">
        <v>1341</v>
      </c>
      <c r="AD22" s="293">
        <v>3223</v>
      </c>
      <c r="AE22" s="300">
        <v>1316.3804292100001</v>
      </c>
      <c r="AF22" s="308">
        <v>780.41048504000003</v>
      </c>
      <c r="AG22" s="302">
        <v>24.619570789999898</v>
      </c>
      <c r="AH22" s="303">
        <v>1.8702474029316015E-2</v>
      </c>
      <c r="AI22" s="293">
        <v>2442.5895149600001</v>
      </c>
      <c r="AJ22" s="309">
        <v>3.1298778806576451</v>
      </c>
      <c r="AK22" s="310">
        <v>1275</v>
      </c>
      <c r="AL22" s="293">
        <v>3058</v>
      </c>
      <c r="AM22" s="300">
        <v>1248.9889396600001</v>
      </c>
      <c r="AN22" s="301">
        <v>731.71327240000005</v>
      </c>
      <c r="AO22" s="302">
        <v>26.011060339999858</v>
      </c>
      <c r="AP22" s="303">
        <v>2.0825693097875304E-2</v>
      </c>
      <c r="AQ22" s="304">
        <v>2326.2867275999997</v>
      </c>
      <c r="AR22" s="305">
        <v>3.1792326521150027</v>
      </c>
      <c r="AS22" s="311">
        <v>15.74074074074074</v>
      </c>
      <c r="AT22" s="312">
        <v>1.2683533803401079</v>
      </c>
      <c r="AU22" s="299">
        <v>1680</v>
      </c>
      <c r="AV22" s="289">
        <v>1505</v>
      </c>
      <c r="AW22" s="289">
        <v>70</v>
      </c>
      <c r="AX22" s="304">
        <v>1575</v>
      </c>
      <c r="AY22" s="313">
        <v>0.9375</v>
      </c>
      <c r="AZ22" s="314">
        <v>1.0179153094462541</v>
      </c>
      <c r="BA22" s="289">
        <v>40</v>
      </c>
      <c r="BB22" s="313">
        <v>2.3809523809523808E-2</v>
      </c>
      <c r="BC22" s="315">
        <v>1.2531328320802004</v>
      </c>
      <c r="BD22" s="289">
        <v>15</v>
      </c>
      <c r="BE22" s="289">
        <v>10</v>
      </c>
      <c r="BF22" s="304">
        <v>25</v>
      </c>
      <c r="BG22" s="313">
        <v>1.488095238095238E-2</v>
      </c>
      <c r="BH22" s="315">
        <v>0.33820346320346323</v>
      </c>
      <c r="BI22" s="316">
        <v>35</v>
      </c>
      <c r="BJ22" s="289" t="s">
        <v>7</v>
      </c>
      <c r="BK22" s="288" t="s">
        <v>7</v>
      </c>
      <c r="BL22" s="295" t="s">
        <v>7</v>
      </c>
      <c r="BM22" s="356" t="s">
        <v>50</v>
      </c>
      <c r="BN22" s="317" t="s">
        <v>60</v>
      </c>
      <c r="BO22" s="317"/>
      <c r="BP22" s="293">
        <v>4620</v>
      </c>
      <c r="BQ22" s="318">
        <v>4170</v>
      </c>
      <c r="BR22" s="293">
        <v>235</v>
      </c>
      <c r="BS22" s="304">
        <v>4405</v>
      </c>
      <c r="BT22" s="313">
        <v>0.95346320346320346</v>
      </c>
      <c r="BU22" s="314">
        <v>1.0512505275344588</v>
      </c>
      <c r="BV22" s="293">
        <v>75</v>
      </c>
      <c r="BW22" s="313">
        <v>1.6233766233766232E-2</v>
      </c>
      <c r="BX22" s="315">
        <v>0.5632812711230476</v>
      </c>
      <c r="BY22" s="293">
        <v>45</v>
      </c>
      <c r="BZ22" s="293">
        <v>45</v>
      </c>
      <c r="CA22" s="304">
        <v>90</v>
      </c>
      <c r="CB22" s="313">
        <v>1.948051948051948E-2</v>
      </c>
      <c r="CC22" s="315">
        <v>0.36263066791733956</v>
      </c>
      <c r="CD22" s="319">
        <v>45</v>
      </c>
    </row>
    <row r="23" spans="1:82" ht="15">
      <c r="A23" s="288" t="s">
        <v>295</v>
      </c>
      <c r="B23" s="289" t="s">
        <v>177</v>
      </c>
      <c r="C23" s="290"/>
      <c r="D23" s="379"/>
      <c r="E23" s="289"/>
      <c r="F23" s="293"/>
      <c r="G23" s="293"/>
      <c r="H23" s="293"/>
      <c r="I23" s="294"/>
      <c r="J23" s="295">
        <v>8100017.0499999998</v>
      </c>
      <c r="K23" s="295">
        <v>0.28601103999999999</v>
      </c>
      <c r="L23" s="289">
        <v>21.26</v>
      </c>
      <c r="M23" s="296">
        <v>2126</v>
      </c>
      <c r="N23" s="297"/>
      <c r="O23" s="298"/>
      <c r="P23" s="299">
        <v>3891</v>
      </c>
      <c r="Q23" s="293"/>
      <c r="R23" s="300">
        <v>2539.2060131200001</v>
      </c>
      <c r="S23" s="293"/>
      <c r="T23" s="301"/>
      <c r="U23" s="302">
        <v>1351.7939868799999</v>
      </c>
      <c r="V23" s="303">
        <v>0.53236877192922571</v>
      </c>
      <c r="W23" s="304"/>
      <c r="X23" s="305"/>
      <c r="Y23" s="306">
        <v>183</v>
      </c>
      <c r="Z23" s="307"/>
      <c r="AA23" s="295">
        <v>8100017.0499999998</v>
      </c>
      <c r="AB23" s="295">
        <v>0.29837486000000002</v>
      </c>
      <c r="AC23" s="299">
        <v>1436</v>
      </c>
      <c r="AD23" s="293"/>
      <c r="AE23" s="300">
        <v>961.6621737800001</v>
      </c>
      <c r="AF23" s="308"/>
      <c r="AG23" s="302">
        <v>474.3378262199999</v>
      </c>
      <c r="AH23" s="303">
        <v>0.49324787763620032</v>
      </c>
      <c r="AI23" s="293"/>
      <c r="AJ23" s="309"/>
      <c r="AK23" s="310">
        <v>1355</v>
      </c>
      <c r="AL23" s="293"/>
      <c r="AM23" s="300">
        <v>912.43032188000006</v>
      </c>
      <c r="AN23" s="301"/>
      <c r="AO23" s="302">
        <v>442.56967811999994</v>
      </c>
      <c r="AP23" s="303">
        <v>0.48504490425977459</v>
      </c>
      <c r="AQ23" s="304"/>
      <c r="AR23" s="305"/>
      <c r="AS23" s="311">
        <v>0.63734713076199434</v>
      </c>
      <c r="AT23" s="312"/>
      <c r="AU23" s="299">
        <v>1585</v>
      </c>
      <c r="AV23" s="289">
        <v>1510</v>
      </c>
      <c r="AW23" s="289">
        <v>35</v>
      </c>
      <c r="AX23" s="304">
        <v>1545</v>
      </c>
      <c r="AY23" s="313">
        <v>0.97476340694006314</v>
      </c>
      <c r="AZ23" s="314">
        <v>1.0583750346797645</v>
      </c>
      <c r="BA23" s="289">
        <v>0</v>
      </c>
      <c r="BB23" s="313">
        <v>0</v>
      </c>
      <c r="BC23" s="315">
        <v>0</v>
      </c>
      <c r="BD23" s="289">
        <v>0</v>
      </c>
      <c r="BE23" s="289">
        <v>0</v>
      </c>
      <c r="BF23" s="304">
        <v>0</v>
      </c>
      <c r="BG23" s="313">
        <v>0</v>
      </c>
      <c r="BH23" s="315">
        <v>0</v>
      </c>
      <c r="BI23" s="316">
        <v>30</v>
      </c>
      <c r="BJ23" s="289" t="s">
        <v>7</v>
      </c>
      <c r="BK23" s="288"/>
      <c r="BL23" s="295"/>
      <c r="BM23" s="404" t="s">
        <v>50</v>
      </c>
      <c r="BN23" s="317"/>
      <c r="BO23" s="317"/>
      <c r="BP23" s="293"/>
      <c r="BQ23" s="318"/>
      <c r="BR23" s="293"/>
      <c r="BS23" s="304"/>
      <c r="BT23" s="313"/>
      <c r="BU23" s="314"/>
      <c r="BV23" s="293"/>
      <c r="BW23" s="313"/>
      <c r="BX23" s="315"/>
      <c r="BY23" s="293"/>
      <c r="BZ23" s="293"/>
      <c r="CA23" s="304"/>
      <c r="CB23" s="313"/>
      <c r="CC23" s="315"/>
      <c r="CD23" s="319"/>
    </row>
    <row r="24" spans="1:82" ht="15">
      <c r="A24" s="288" t="s">
        <v>296</v>
      </c>
      <c r="B24" s="289" t="s">
        <v>178</v>
      </c>
      <c r="C24" s="290"/>
      <c r="D24" s="379"/>
      <c r="E24" s="289"/>
      <c r="F24" s="293"/>
      <c r="G24" s="293"/>
      <c r="H24" s="293"/>
      <c r="I24" s="294"/>
      <c r="J24" s="295">
        <v>8100017.0599999996</v>
      </c>
      <c r="K24" s="295">
        <v>0.32816762999999999</v>
      </c>
      <c r="L24" s="289">
        <v>1.5</v>
      </c>
      <c r="M24" s="296">
        <v>150</v>
      </c>
      <c r="N24" s="297"/>
      <c r="O24" s="298"/>
      <c r="P24" s="299">
        <v>3157</v>
      </c>
      <c r="Q24" s="293"/>
      <c r="R24" s="300">
        <v>2913.4722191400001</v>
      </c>
      <c r="S24" s="293"/>
      <c r="T24" s="301"/>
      <c r="U24" s="302">
        <v>243.52778085999989</v>
      </c>
      <c r="V24" s="303">
        <v>8.3586786673354493E-2</v>
      </c>
      <c r="W24" s="304"/>
      <c r="X24" s="305"/>
      <c r="Y24" s="306">
        <v>2099.5</v>
      </c>
      <c r="Z24" s="307"/>
      <c r="AA24" s="295">
        <v>8100017.0599999996</v>
      </c>
      <c r="AB24" s="295">
        <v>0.29319187000000002</v>
      </c>
      <c r="AC24" s="299">
        <v>1057</v>
      </c>
      <c r="AD24" s="293"/>
      <c r="AE24" s="300">
        <v>944.95739701000002</v>
      </c>
      <c r="AF24" s="308"/>
      <c r="AG24" s="302">
        <v>112.04260298999998</v>
      </c>
      <c r="AH24" s="303">
        <v>0.11856894643559712</v>
      </c>
      <c r="AI24" s="293"/>
      <c r="AJ24" s="309"/>
      <c r="AK24" s="310">
        <v>1043</v>
      </c>
      <c r="AL24" s="293"/>
      <c r="AM24" s="300">
        <v>896.58073846000002</v>
      </c>
      <c r="AN24" s="301"/>
      <c r="AO24" s="302">
        <v>146.41926153999998</v>
      </c>
      <c r="AP24" s="303">
        <v>0.16330850670681937</v>
      </c>
      <c r="AQ24" s="304"/>
      <c r="AR24" s="305"/>
      <c r="AS24" s="311">
        <v>6.9533333333333331</v>
      </c>
      <c r="AT24" s="312"/>
      <c r="AU24" s="299">
        <v>1365</v>
      </c>
      <c r="AV24" s="289">
        <v>1210</v>
      </c>
      <c r="AW24" s="289">
        <v>60</v>
      </c>
      <c r="AX24" s="304">
        <v>1270</v>
      </c>
      <c r="AY24" s="313">
        <v>0.93040293040293043</v>
      </c>
      <c r="AZ24" s="314">
        <v>1.0102094792648539</v>
      </c>
      <c r="BA24" s="289">
        <v>20</v>
      </c>
      <c r="BB24" s="313">
        <v>1.4652014652014652E-2</v>
      </c>
      <c r="BC24" s="315">
        <v>0.77115866589550797</v>
      </c>
      <c r="BD24" s="289">
        <v>25</v>
      </c>
      <c r="BE24" s="289">
        <v>0</v>
      </c>
      <c r="BF24" s="304">
        <v>25</v>
      </c>
      <c r="BG24" s="313">
        <v>1.8315018315018316E-2</v>
      </c>
      <c r="BH24" s="315">
        <v>0.41625041625041631</v>
      </c>
      <c r="BI24" s="316">
        <v>45</v>
      </c>
      <c r="BJ24" s="289" t="s">
        <v>7</v>
      </c>
      <c r="BK24" s="288"/>
      <c r="BL24" s="295"/>
      <c r="BM24" s="40" t="s">
        <v>50</v>
      </c>
      <c r="BN24" s="317"/>
      <c r="BO24" s="317"/>
      <c r="BP24" s="293"/>
      <c r="BQ24" s="318"/>
      <c r="BR24" s="293"/>
      <c r="BS24" s="304"/>
      <c r="BT24" s="313"/>
      <c r="BU24" s="314"/>
      <c r="BV24" s="293"/>
      <c r="BW24" s="313"/>
      <c r="BX24" s="315"/>
      <c r="BY24" s="293"/>
      <c r="BZ24" s="293"/>
      <c r="CA24" s="304"/>
      <c r="CB24" s="313"/>
      <c r="CC24" s="315"/>
      <c r="CD24" s="319"/>
    </row>
    <row r="25" spans="1:82" ht="15">
      <c r="A25" s="288" t="s">
        <v>297</v>
      </c>
      <c r="B25" s="289" t="s">
        <v>179</v>
      </c>
      <c r="C25" s="290">
        <v>8100018</v>
      </c>
      <c r="D25" s="291"/>
      <c r="E25" s="292"/>
      <c r="F25" s="293"/>
      <c r="G25" s="293"/>
      <c r="H25" s="293"/>
      <c r="I25" s="294">
        <v>488100018</v>
      </c>
      <c r="J25" s="295">
        <v>8100018</v>
      </c>
      <c r="K25" s="295">
        <v>1</v>
      </c>
      <c r="L25" s="289">
        <v>1.29</v>
      </c>
      <c r="M25" s="296">
        <v>129</v>
      </c>
      <c r="N25" s="297">
        <v>1.3</v>
      </c>
      <c r="O25" s="298">
        <v>130</v>
      </c>
      <c r="P25" s="299">
        <v>3937</v>
      </c>
      <c r="Q25" s="293">
        <v>4075</v>
      </c>
      <c r="R25" s="300">
        <v>4075</v>
      </c>
      <c r="S25" s="293">
        <v>3807</v>
      </c>
      <c r="T25" s="301">
        <v>3955</v>
      </c>
      <c r="U25" s="302">
        <v>-138</v>
      </c>
      <c r="V25" s="303">
        <v>-3.3865030674846627E-2</v>
      </c>
      <c r="W25" s="304">
        <v>120</v>
      </c>
      <c r="X25" s="305">
        <v>3.0341340075853349E-2</v>
      </c>
      <c r="Y25" s="306">
        <v>3048.2</v>
      </c>
      <c r="Z25" s="307">
        <v>3137.8</v>
      </c>
      <c r="AA25" s="295">
        <v>8100018</v>
      </c>
      <c r="AB25" s="295">
        <v>1</v>
      </c>
      <c r="AC25" s="299">
        <v>1744</v>
      </c>
      <c r="AD25" s="293">
        <v>1752</v>
      </c>
      <c r="AE25" s="300">
        <v>1752</v>
      </c>
      <c r="AF25" s="308">
        <v>1703</v>
      </c>
      <c r="AG25" s="302">
        <v>-8</v>
      </c>
      <c r="AH25" s="303">
        <v>-4.5662100456621002E-3</v>
      </c>
      <c r="AI25" s="293">
        <v>49</v>
      </c>
      <c r="AJ25" s="309">
        <v>2.8772753963593658E-2</v>
      </c>
      <c r="AK25" s="310">
        <v>1604</v>
      </c>
      <c r="AL25" s="293">
        <v>1593</v>
      </c>
      <c r="AM25" s="300">
        <v>1593</v>
      </c>
      <c r="AN25" s="301">
        <v>1502</v>
      </c>
      <c r="AO25" s="302">
        <v>11</v>
      </c>
      <c r="AP25" s="303">
        <v>6.9052102950408036E-3</v>
      </c>
      <c r="AQ25" s="304">
        <v>91</v>
      </c>
      <c r="AR25" s="305">
        <v>6.0585885486018641E-2</v>
      </c>
      <c r="AS25" s="311">
        <v>12.434108527131784</v>
      </c>
      <c r="AT25" s="312">
        <v>12.253846153846155</v>
      </c>
      <c r="AU25" s="299">
        <v>1590</v>
      </c>
      <c r="AV25" s="289">
        <v>1360</v>
      </c>
      <c r="AW25" s="289">
        <v>100</v>
      </c>
      <c r="AX25" s="304">
        <v>1460</v>
      </c>
      <c r="AY25" s="313">
        <v>0.91823899371069184</v>
      </c>
      <c r="AZ25" s="314">
        <v>0.99700216472387815</v>
      </c>
      <c r="BA25" s="289">
        <v>50</v>
      </c>
      <c r="BB25" s="313">
        <v>3.1446540880503145E-2</v>
      </c>
      <c r="BC25" s="315">
        <v>1.6550810989738498</v>
      </c>
      <c r="BD25" s="289">
        <v>20</v>
      </c>
      <c r="BE25" s="289">
        <v>10</v>
      </c>
      <c r="BF25" s="304">
        <v>30</v>
      </c>
      <c r="BG25" s="313">
        <v>1.8867924528301886E-2</v>
      </c>
      <c r="BH25" s="315">
        <v>0.42881646655231564</v>
      </c>
      <c r="BI25" s="316">
        <v>45</v>
      </c>
      <c r="BJ25" s="289" t="s">
        <v>7</v>
      </c>
      <c r="BK25" s="288" t="s">
        <v>7</v>
      </c>
      <c r="BL25" s="295" t="s">
        <v>7</v>
      </c>
      <c r="BM25" s="40"/>
      <c r="BN25" s="317"/>
      <c r="BO25" s="317"/>
      <c r="BP25" s="293">
        <v>1975</v>
      </c>
      <c r="BQ25" s="318">
        <v>1625</v>
      </c>
      <c r="BR25" s="293">
        <v>155</v>
      </c>
      <c r="BS25" s="304">
        <v>1780</v>
      </c>
      <c r="BT25" s="313">
        <v>0.90126582278481016</v>
      </c>
      <c r="BU25" s="314">
        <v>0.99369977594303083</v>
      </c>
      <c r="BV25" s="293">
        <v>85</v>
      </c>
      <c r="BW25" s="313">
        <v>4.3037974683544304E-2</v>
      </c>
      <c r="BX25" s="315">
        <v>1.4933370813165963</v>
      </c>
      <c r="BY25" s="293">
        <v>65</v>
      </c>
      <c r="BZ25" s="293">
        <v>25</v>
      </c>
      <c r="CA25" s="304">
        <v>90</v>
      </c>
      <c r="CB25" s="313">
        <v>4.5569620253164557E-2</v>
      </c>
      <c r="CC25" s="315">
        <v>0.84828034722942214</v>
      </c>
      <c r="CD25" s="319">
        <v>10</v>
      </c>
    </row>
    <row r="26" spans="1:82" ht="15">
      <c r="A26" s="320" t="s">
        <v>298</v>
      </c>
      <c r="B26" s="321" t="s">
        <v>180</v>
      </c>
      <c r="C26" s="322">
        <v>8100019</v>
      </c>
      <c r="D26" s="323"/>
      <c r="E26" s="324"/>
      <c r="F26" s="325"/>
      <c r="G26" s="325"/>
      <c r="H26" s="325"/>
      <c r="I26" s="326">
        <v>488100019</v>
      </c>
      <c r="J26" s="327">
        <v>8100019</v>
      </c>
      <c r="K26" s="327">
        <v>1</v>
      </c>
      <c r="L26" s="321">
        <v>1.81</v>
      </c>
      <c r="M26" s="328">
        <v>181</v>
      </c>
      <c r="N26" s="329">
        <v>1.81</v>
      </c>
      <c r="O26" s="330">
        <v>181</v>
      </c>
      <c r="P26" s="331">
        <v>3370</v>
      </c>
      <c r="Q26" s="325">
        <v>3305</v>
      </c>
      <c r="R26" s="332">
        <v>3305</v>
      </c>
      <c r="S26" s="325">
        <v>3208</v>
      </c>
      <c r="T26" s="333">
        <v>3217</v>
      </c>
      <c r="U26" s="334">
        <v>65</v>
      </c>
      <c r="V26" s="335">
        <v>1.9667170953101363E-2</v>
      </c>
      <c r="W26" s="336">
        <v>88</v>
      </c>
      <c r="X26" s="337">
        <v>2.7354678271681691E-2</v>
      </c>
      <c r="Y26" s="338">
        <v>1865.6</v>
      </c>
      <c r="Z26" s="339">
        <v>1829.5</v>
      </c>
      <c r="AA26" s="327">
        <v>8100019</v>
      </c>
      <c r="AB26" s="327">
        <v>1</v>
      </c>
      <c r="AC26" s="331">
        <v>1650</v>
      </c>
      <c r="AD26" s="325">
        <v>1671</v>
      </c>
      <c r="AE26" s="332">
        <v>1671</v>
      </c>
      <c r="AF26" s="340">
        <v>1636</v>
      </c>
      <c r="AG26" s="334">
        <v>-21</v>
      </c>
      <c r="AH26" s="335">
        <v>-1.2567324955116697E-2</v>
      </c>
      <c r="AI26" s="325">
        <v>35</v>
      </c>
      <c r="AJ26" s="341">
        <v>2.1393643031784843E-2</v>
      </c>
      <c r="AK26" s="342">
        <v>1439</v>
      </c>
      <c r="AL26" s="325">
        <v>1410</v>
      </c>
      <c r="AM26" s="332">
        <v>1410</v>
      </c>
      <c r="AN26" s="333">
        <v>1339</v>
      </c>
      <c r="AO26" s="334">
        <v>29</v>
      </c>
      <c r="AP26" s="335">
        <v>2.0567375886524821E-2</v>
      </c>
      <c r="AQ26" s="336">
        <v>71</v>
      </c>
      <c r="AR26" s="337">
        <v>5.3024645257654969E-2</v>
      </c>
      <c r="AS26" s="343">
        <v>7.9502762430939224</v>
      </c>
      <c r="AT26" s="344">
        <v>7.7900552486187848</v>
      </c>
      <c r="AU26" s="331">
        <v>1370</v>
      </c>
      <c r="AV26" s="321">
        <v>1070</v>
      </c>
      <c r="AW26" s="321">
        <v>95</v>
      </c>
      <c r="AX26" s="336">
        <v>1165</v>
      </c>
      <c r="AY26" s="345">
        <v>0.85036496350364965</v>
      </c>
      <c r="AZ26" s="346">
        <v>0.92330614929820809</v>
      </c>
      <c r="BA26" s="321">
        <v>100</v>
      </c>
      <c r="BB26" s="345">
        <v>7.2992700729927001E-2</v>
      </c>
      <c r="BC26" s="347">
        <v>3.8417210910487896</v>
      </c>
      <c r="BD26" s="321">
        <v>80</v>
      </c>
      <c r="BE26" s="321">
        <v>25</v>
      </c>
      <c r="BF26" s="336">
        <v>105</v>
      </c>
      <c r="BG26" s="345">
        <v>7.6642335766423361E-2</v>
      </c>
      <c r="BH26" s="347">
        <v>1.7418712674187129</v>
      </c>
      <c r="BI26" s="348">
        <v>0</v>
      </c>
      <c r="BJ26" s="321" t="s">
        <v>5</v>
      </c>
      <c r="BK26" s="320" t="s">
        <v>5</v>
      </c>
      <c r="BL26" s="295" t="s">
        <v>7</v>
      </c>
      <c r="BM26" s="40" t="s">
        <v>222</v>
      </c>
      <c r="BN26" s="317"/>
      <c r="BO26" s="317"/>
      <c r="BP26" s="325">
        <v>1615</v>
      </c>
      <c r="BQ26" s="349">
        <v>1240</v>
      </c>
      <c r="BR26" s="325">
        <v>75</v>
      </c>
      <c r="BS26" s="336">
        <v>1315</v>
      </c>
      <c r="BT26" s="345">
        <v>0.81424148606811142</v>
      </c>
      <c r="BU26" s="346">
        <v>0.89775021066408456</v>
      </c>
      <c r="BV26" s="325">
        <v>95</v>
      </c>
      <c r="BW26" s="345">
        <v>5.8823529411764705E-2</v>
      </c>
      <c r="BX26" s="347">
        <v>2.0410662530105728</v>
      </c>
      <c r="BY26" s="325">
        <v>155</v>
      </c>
      <c r="BZ26" s="325">
        <v>15</v>
      </c>
      <c r="CA26" s="336">
        <v>170</v>
      </c>
      <c r="CB26" s="345">
        <v>0.10526315789473684</v>
      </c>
      <c r="CC26" s="347">
        <v>1.9594779950621155</v>
      </c>
      <c r="CD26" s="350">
        <v>25</v>
      </c>
    </row>
    <row r="27" spans="1:82" ht="15">
      <c r="A27" s="288" t="s">
        <v>299</v>
      </c>
      <c r="B27" s="289" t="s">
        <v>181</v>
      </c>
      <c r="C27" s="290">
        <v>8100020.0099999998</v>
      </c>
      <c r="D27" s="379">
        <v>8100020</v>
      </c>
      <c r="E27" s="289">
        <v>0.60286790199999996</v>
      </c>
      <c r="F27" s="293">
        <v>8582</v>
      </c>
      <c r="G27" s="293">
        <v>3426</v>
      </c>
      <c r="H27" s="293">
        <v>3166</v>
      </c>
      <c r="I27" s="294"/>
      <c r="J27" s="295">
        <v>8100020.0099999998</v>
      </c>
      <c r="K27" s="295">
        <v>1</v>
      </c>
      <c r="L27" s="289">
        <v>10.28</v>
      </c>
      <c r="M27" s="296">
        <v>1028</v>
      </c>
      <c r="N27" s="297">
        <v>10.38</v>
      </c>
      <c r="O27" s="298">
        <v>1038</v>
      </c>
      <c r="P27" s="299">
        <v>9405</v>
      </c>
      <c r="Q27" s="293">
        <v>6898</v>
      </c>
      <c r="R27" s="300">
        <v>6898</v>
      </c>
      <c r="S27" s="293">
        <v>5605</v>
      </c>
      <c r="T27" s="301">
        <v>5173.812334964</v>
      </c>
      <c r="U27" s="302">
        <v>2507</v>
      </c>
      <c r="V27" s="303">
        <v>0.36343867787764572</v>
      </c>
      <c r="W27" s="304">
        <v>1724.187665036</v>
      </c>
      <c r="X27" s="305">
        <v>0.33325284208399825</v>
      </c>
      <c r="Y27" s="306">
        <v>915.2</v>
      </c>
      <c r="Z27" s="307">
        <v>664.8</v>
      </c>
      <c r="AA27" s="295">
        <v>8100020.0099999998</v>
      </c>
      <c r="AB27" s="295">
        <v>1</v>
      </c>
      <c r="AC27" s="299">
        <v>3825</v>
      </c>
      <c r="AD27" s="293">
        <v>2701</v>
      </c>
      <c r="AE27" s="300">
        <v>2701</v>
      </c>
      <c r="AF27" s="308">
        <v>2065.4254322520001</v>
      </c>
      <c r="AG27" s="302">
        <v>1124</v>
      </c>
      <c r="AH27" s="303">
        <v>0.41614216956682709</v>
      </c>
      <c r="AI27" s="293">
        <v>635.57456774799994</v>
      </c>
      <c r="AJ27" s="309">
        <v>0.30772089750778969</v>
      </c>
      <c r="AK27" s="310">
        <v>3596</v>
      </c>
      <c r="AL27" s="293">
        <v>2509</v>
      </c>
      <c r="AM27" s="300">
        <v>2509</v>
      </c>
      <c r="AN27" s="301">
        <v>1908.6797777319998</v>
      </c>
      <c r="AO27" s="302">
        <v>1087</v>
      </c>
      <c r="AP27" s="303">
        <v>0.43324033479473895</v>
      </c>
      <c r="AQ27" s="304">
        <v>600.32022226800018</v>
      </c>
      <c r="AR27" s="305">
        <v>0.31452118331831141</v>
      </c>
      <c r="AS27" s="311">
        <v>3.4980544747081712</v>
      </c>
      <c r="AT27" s="312">
        <v>2.4171483622350673</v>
      </c>
      <c r="AU27" s="299">
        <v>4240</v>
      </c>
      <c r="AV27" s="289">
        <v>3855</v>
      </c>
      <c r="AW27" s="289">
        <v>180</v>
      </c>
      <c r="AX27" s="304">
        <v>4035</v>
      </c>
      <c r="AY27" s="313">
        <v>0.95165094339622647</v>
      </c>
      <c r="AZ27" s="314">
        <v>1.0332800688341222</v>
      </c>
      <c r="BA27" s="289">
        <v>80</v>
      </c>
      <c r="BB27" s="313">
        <v>1.8867924528301886E-2</v>
      </c>
      <c r="BC27" s="315">
        <v>0.99304865938430986</v>
      </c>
      <c r="BD27" s="289">
        <v>65</v>
      </c>
      <c r="BE27" s="289">
        <v>20</v>
      </c>
      <c r="BF27" s="304">
        <v>85</v>
      </c>
      <c r="BG27" s="313">
        <v>2.0047169811320754E-2</v>
      </c>
      <c r="BH27" s="315">
        <v>0.45561749571183535</v>
      </c>
      <c r="BI27" s="316">
        <v>40</v>
      </c>
      <c r="BJ27" s="289" t="s">
        <v>7</v>
      </c>
      <c r="BK27" s="288" t="s">
        <v>7</v>
      </c>
      <c r="BL27" s="295" t="s">
        <v>7</v>
      </c>
      <c r="BM27" s="40"/>
      <c r="BN27" s="317" t="s">
        <v>61</v>
      </c>
      <c r="BO27" s="317"/>
      <c r="BP27" s="293">
        <v>3655</v>
      </c>
      <c r="BQ27" s="318">
        <v>3245</v>
      </c>
      <c r="BR27" s="293">
        <v>150</v>
      </c>
      <c r="BS27" s="304">
        <v>3395</v>
      </c>
      <c r="BT27" s="313">
        <v>0.92886456908344728</v>
      </c>
      <c r="BU27" s="314">
        <v>1.0241290536543775</v>
      </c>
      <c r="BV27" s="293">
        <v>120</v>
      </c>
      <c r="BW27" s="313">
        <v>3.2831737346101231E-2</v>
      </c>
      <c r="BX27" s="315">
        <v>1.1391997691221802</v>
      </c>
      <c r="BY27" s="293">
        <v>80</v>
      </c>
      <c r="BZ27" s="293">
        <v>35</v>
      </c>
      <c r="CA27" s="304">
        <v>115</v>
      </c>
      <c r="CB27" s="313">
        <v>3.1463748290013679E-2</v>
      </c>
      <c r="CC27" s="315">
        <v>0.58569896295632318</v>
      </c>
      <c r="CD27" s="319">
        <v>25</v>
      </c>
    </row>
    <row r="28" spans="1:82" ht="15">
      <c r="A28" s="288" t="s">
        <v>300</v>
      </c>
      <c r="B28" s="289" t="s">
        <v>182</v>
      </c>
      <c r="C28" s="290">
        <v>8100020.0199999996</v>
      </c>
      <c r="D28" s="379">
        <v>8100020</v>
      </c>
      <c r="E28" s="289">
        <v>0.39713209799999999</v>
      </c>
      <c r="F28" s="293">
        <v>8582</v>
      </c>
      <c r="G28" s="293">
        <v>3426</v>
      </c>
      <c r="H28" s="293">
        <v>3166</v>
      </c>
      <c r="I28" s="294"/>
      <c r="J28" s="295">
        <v>8100020.0199999996</v>
      </c>
      <c r="K28" s="295">
        <v>1</v>
      </c>
      <c r="L28" s="289">
        <v>1.46</v>
      </c>
      <c r="M28" s="296">
        <v>146</v>
      </c>
      <c r="N28" s="297">
        <v>1.5</v>
      </c>
      <c r="O28" s="298">
        <v>150</v>
      </c>
      <c r="P28" s="299">
        <v>3765</v>
      </c>
      <c r="Q28" s="293">
        <v>3914</v>
      </c>
      <c r="R28" s="300">
        <v>3914</v>
      </c>
      <c r="S28" s="293">
        <v>3959</v>
      </c>
      <c r="T28" s="301">
        <v>3408.187665036</v>
      </c>
      <c r="U28" s="302">
        <v>-149</v>
      </c>
      <c r="V28" s="303">
        <v>-3.8068472151251913E-2</v>
      </c>
      <c r="W28" s="304">
        <v>505.812334964</v>
      </c>
      <c r="X28" s="305">
        <v>0.14841093997054214</v>
      </c>
      <c r="Y28" s="306">
        <v>2577.6999999999998</v>
      </c>
      <c r="Z28" s="307">
        <v>2610.4</v>
      </c>
      <c r="AA28" s="295">
        <v>8100020.0199999996</v>
      </c>
      <c r="AB28" s="295">
        <v>1</v>
      </c>
      <c r="AC28" s="299">
        <v>1573</v>
      </c>
      <c r="AD28" s="293">
        <v>1581</v>
      </c>
      <c r="AE28" s="300">
        <v>1581</v>
      </c>
      <c r="AF28" s="308">
        <v>1360.5745677479999</v>
      </c>
      <c r="AG28" s="302">
        <v>-8</v>
      </c>
      <c r="AH28" s="303">
        <v>-5.0600885515496522E-3</v>
      </c>
      <c r="AI28" s="293">
        <v>220.42543225200006</v>
      </c>
      <c r="AJ28" s="309">
        <v>0.162009078720944</v>
      </c>
      <c r="AK28" s="310">
        <v>1459</v>
      </c>
      <c r="AL28" s="293">
        <v>1476</v>
      </c>
      <c r="AM28" s="300">
        <v>1476</v>
      </c>
      <c r="AN28" s="301">
        <v>1257.320222268</v>
      </c>
      <c r="AO28" s="302">
        <v>-17</v>
      </c>
      <c r="AP28" s="303">
        <v>-1.1517615176151762E-2</v>
      </c>
      <c r="AQ28" s="304">
        <v>218.67977773200005</v>
      </c>
      <c r="AR28" s="305">
        <v>0.1739252847914412</v>
      </c>
      <c r="AS28" s="311">
        <v>9.993150684931507</v>
      </c>
      <c r="AT28" s="312">
        <v>9.84</v>
      </c>
      <c r="AU28" s="299">
        <v>1590</v>
      </c>
      <c r="AV28" s="289">
        <v>1360</v>
      </c>
      <c r="AW28" s="289">
        <v>105</v>
      </c>
      <c r="AX28" s="304">
        <v>1465</v>
      </c>
      <c r="AY28" s="313">
        <v>0.92138364779874216</v>
      </c>
      <c r="AZ28" s="314">
        <v>1.0004165556989599</v>
      </c>
      <c r="BA28" s="289">
        <v>30</v>
      </c>
      <c r="BB28" s="313">
        <v>1.8867924528301886E-2</v>
      </c>
      <c r="BC28" s="315">
        <v>0.99304865938430986</v>
      </c>
      <c r="BD28" s="289">
        <v>75</v>
      </c>
      <c r="BE28" s="289">
        <v>10</v>
      </c>
      <c r="BF28" s="304">
        <v>85</v>
      </c>
      <c r="BG28" s="313">
        <v>5.3459119496855348E-2</v>
      </c>
      <c r="BH28" s="315">
        <v>1.2149799885648944</v>
      </c>
      <c r="BI28" s="316">
        <v>20</v>
      </c>
      <c r="BJ28" s="289" t="s">
        <v>7</v>
      </c>
      <c r="BK28" s="288" t="s">
        <v>7</v>
      </c>
      <c r="BL28" s="295" t="s">
        <v>7</v>
      </c>
      <c r="BM28" s="40"/>
      <c r="BN28" s="317" t="s">
        <v>50</v>
      </c>
      <c r="BO28" s="317"/>
      <c r="BP28" s="293">
        <v>2000</v>
      </c>
      <c r="BQ28" s="318">
        <v>1685</v>
      </c>
      <c r="BR28" s="293">
        <v>105</v>
      </c>
      <c r="BS28" s="304">
        <v>1790</v>
      </c>
      <c r="BT28" s="313">
        <v>0.89500000000000002</v>
      </c>
      <c r="BU28" s="314">
        <v>0.98679132946702242</v>
      </c>
      <c r="BV28" s="293">
        <v>115</v>
      </c>
      <c r="BW28" s="313">
        <v>5.7500000000000002E-2</v>
      </c>
      <c r="BX28" s="315">
        <v>1.995142262317835</v>
      </c>
      <c r="BY28" s="293">
        <v>65</v>
      </c>
      <c r="BZ28" s="293">
        <v>10</v>
      </c>
      <c r="CA28" s="304">
        <v>75</v>
      </c>
      <c r="CB28" s="313">
        <v>3.7499999999999999E-2</v>
      </c>
      <c r="CC28" s="315">
        <v>0.69806403574087861</v>
      </c>
      <c r="CD28" s="319">
        <v>15</v>
      </c>
    </row>
    <row r="29" spans="1:82" ht="15">
      <c r="A29" s="317" t="s">
        <v>58</v>
      </c>
      <c r="B29" s="40" t="s">
        <v>183</v>
      </c>
      <c r="C29" s="351">
        <v>8100021</v>
      </c>
      <c r="D29" s="352"/>
      <c r="E29" s="353"/>
      <c r="F29" s="354"/>
      <c r="G29" s="354"/>
      <c r="H29" s="354"/>
      <c r="I29" s="355">
        <v>488100021</v>
      </c>
      <c r="J29" s="356">
        <v>8100021</v>
      </c>
      <c r="K29" s="356">
        <v>1</v>
      </c>
      <c r="L29" s="40">
        <v>4.3899999999999997</v>
      </c>
      <c r="M29" s="357">
        <v>438.99999999999994</v>
      </c>
      <c r="N29" s="358">
        <v>4.4000000000000004</v>
      </c>
      <c r="O29" s="359">
        <v>440.00000000000006</v>
      </c>
      <c r="P29" s="360">
        <v>25</v>
      </c>
      <c r="Q29" s="354">
        <v>25</v>
      </c>
      <c r="R29" s="361">
        <v>25</v>
      </c>
      <c r="S29" s="354">
        <v>45</v>
      </c>
      <c r="T29" s="362">
        <v>75</v>
      </c>
      <c r="U29" s="363">
        <v>0</v>
      </c>
      <c r="V29" s="364">
        <v>0</v>
      </c>
      <c r="W29" s="365">
        <v>-50</v>
      </c>
      <c r="X29" s="366">
        <v>-0.66666666666666663</v>
      </c>
      <c r="Y29" s="42">
        <v>5.7</v>
      </c>
      <c r="Z29" s="367">
        <v>5.7</v>
      </c>
      <c r="AA29" s="356">
        <v>8100021</v>
      </c>
      <c r="AB29" s="356">
        <v>1</v>
      </c>
      <c r="AC29" s="360">
        <v>11</v>
      </c>
      <c r="AD29" s="354">
        <v>12</v>
      </c>
      <c r="AE29" s="361">
        <v>12</v>
      </c>
      <c r="AF29" s="368">
        <v>16</v>
      </c>
      <c r="AG29" s="363">
        <v>-1</v>
      </c>
      <c r="AH29" s="364">
        <v>-8.3333333333333329E-2</v>
      </c>
      <c r="AI29" s="354">
        <v>-4</v>
      </c>
      <c r="AJ29" s="369">
        <v>-0.25</v>
      </c>
      <c r="AK29" s="370">
        <v>10</v>
      </c>
      <c r="AL29" s="354">
        <v>12</v>
      </c>
      <c r="AM29" s="361">
        <v>12</v>
      </c>
      <c r="AN29" s="362">
        <v>16</v>
      </c>
      <c r="AO29" s="363">
        <v>-2</v>
      </c>
      <c r="AP29" s="364">
        <v>-0.16666666666666666</v>
      </c>
      <c r="AQ29" s="365">
        <v>-4</v>
      </c>
      <c r="AR29" s="366">
        <v>-0.25</v>
      </c>
      <c r="AS29" s="371">
        <v>2.2779043280182234E-2</v>
      </c>
      <c r="AT29" s="372">
        <v>2.7272727272727268E-2</v>
      </c>
      <c r="AU29" s="360" t="s">
        <v>184</v>
      </c>
      <c r="AV29" s="40" t="s">
        <v>184</v>
      </c>
      <c r="AW29" s="40" t="s">
        <v>184</v>
      </c>
      <c r="AX29" s="365"/>
      <c r="AY29" s="373" t="s">
        <v>184</v>
      </c>
      <c r="AZ29" s="374">
        <v>0</v>
      </c>
      <c r="BA29" s="40" t="s">
        <v>184</v>
      </c>
      <c r="BB29" s="373" t="s">
        <v>184</v>
      </c>
      <c r="BC29" s="375">
        <v>0</v>
      </c>
      <c r="BD29" s="40" t="s">
        <v>184</v>
      </c>
      <c r="BE29" s="40" t="s">
        <v>184</v>
      </c>
      <c r="BF29" s="365" t="s">
        <v>184</v>
      </c>
      <c r="BG29" s="373" t="s">
        <v>184</v>
      </c>
      <c r="BH29" s="375" t="s">
        <v>184</v>
      </c>
      <c r="BI29" s="376" t="s">
        <v>184</v>
      </c>
      <c r="BJ29" s="40" t="s">
        <v>3</v>
      </c>
      <c r="BK29" s="317" t="s">
        <v>3</v>
      </c>
      <c r="BL29" s="356" t="s">
        <v>3</v>
      </c>
      <c r="BM29" s="40"/>
      <c r="BN29" s="317" t="s">
        <v>59</v>
      </c>
      <c r="BO29" s="317"/>
      <c r="BP29" s="354"/>
      <c r="BQ29" s="377"/>
      <c r="BR29" s="354"/>
      <c r="BS29" s="365"/>
      <c r="BT29" s="373"/>
      <c r="BU29" s="374"/>
      <c r="BV29" s="354"/>
      <c r="BW29" s="373"/>
      <c r="BX29" s="375"/>
      <c r="BY29" s="354"/>
      <c r="BZ29" s="354"/>
      <c r="CA29" s="365"/>
      <c r="CB29" s="373"/>
      <c r="CC29" s="375"/>
      <c r="CD29" s="378"/>
    </row>
    <row r="30" spans="1:82" ht="15">
      <c r="A30" s="317"/>
      <c r="B30" s="40" t="s">
        <v>185</v>
      </c>
      <c r="C30" s="351">
        <v>8100100.0099999998</v>
      </c>
      <c r="D30" s="380">
        <v>8100100</v>
      </c>
      <c r="E30" s="40">
        <v>0.55289415099999994</v>
      </c>
      <c r="F30" s="354">
        <v>10302</v>
      </c>
      <c r="G30" s="354">
        <v>2986</v>
      </c>
      <c r="H30" s="354">
        <v>2885</v>
      </c>
      <c r="I30" s="355"/>
      <c r="J30" s="356">
        <v>8100100.0099999998</v>
      </c>
      <c r="K30" s="356">
        <v>1</v>
      </c>
      <c r="L30" s="40">
        <v>1793.74</v>
      </c>
      <c r="M30" s="357">
        <v>179374</v>
      </c>
      <c r="N30" s="358">
        <v>1807.87</v>
      </c>
      <c r="O30" s="359">
        <v>180787</v>
      </c>
      <c r="P30" s="360">
        <v>5850</v>
      </c>
      <c r="Q30" s="354">
        <v>6033</v>
      </c>
      <c r="R30" s="361">
        <v>6033</v>
      </c>
      <c r="S30" s="354">
        <v>5456</v>
      </c>
      <c r="T30" s="362">
        <v>5695.9155436019992</v>
      </c>
      <c r="U30" s="363">
        <v>-183</v>
      </c>
      <c r="V30" s="364">
        <v>-3.0333167578319244E-2</v>
      </c>
      <c r="W30" s="365">
        <v>337.08445639800084</v>
      </c>
      <c r="X30" s="366">
        <v>5.9180030640839598E-2</v>
      </c>
      <c r="Y30" s="42">
        <v>3.3</v>
      </c>
      <c r="Z30" s="367">
        <v>3.3</v>
      </c>
      <c r="AA30" s="356">
        <v>8100100.0099999998</v>
      </c>
      <c r="AB30" s="356">
        <v>1</v>
      </c>
      <c r="AC30" s="360">
        <v>1778</v>
      </c>
      <c r="AD30" s="354">
        <v>1747</v>
      </c>
      <c r="AE30" s="361">
        <v>1747</v>
      </c>
      <c r="AF30" s="368">
        <v>1650.9419348859999</v>
      </c>
      <c r="AG30" s="363">
        <v>31</v>
      </c>
      <c r="AH30" s="364">
        <v>1.7744705208929592E-2</v>
      </c>
      <c r="AI30" s="354">
        <v>96.058065114000101</v>
      </c>
      <c r="AJ30" s="369">
        <v>5.8183793799285288E-2</v>
      </c>
      <c r="AK30" s="370">
        <v>1637</v>
      </c>
      <c r="AL30" s="354">
        <v>1661</v>
      </c>
      <c r="AM30" s="361">
        <v>1661</v>
      </c>
      <c r="AN30" s="362">
        <v>1595.0996256349999</v>
      </c>
      <c r="AO30" s="363">
        <v>-24</v>
      </c>
      <c r="AP30" s="364">
        <v>-1.4449127031908489E-2</v>
      </c>
      <c r="AQ30" s="365">
        <v>65.900374365000062</v>
      </c>
      <c r="AR30" s="366">
        <v>4.1314268592324135E-2</v>
      </c>
      <c r="AS30" s="371">
        <v>9.1261832818580173E-3</v>
      </c>
      <c r="AT30" s="372">
        <v>9.1876075160271485E-3</v>
      </c>
      <c r="AU30" s="360">
        <v>1690</v>
      </c>
      <c r="AV30" s="40">
        <v>1495</v>
      </c>
      <c r="AW30" s="40">
        <v>70</v>
      </c>
      <c r="AX30" s="365">
        <v>1565</v>
      </c>
      <c r="AY30" s="373">
        <v>0.92603550295857984</v>
      </c>
      <c r="AZ30" s="374">
        <v>1.0054674299224535</v>
      </c>
      <c r="BA30" s="40">
        <v>0</v>
      </c>
      <c r="BB30" s="373">
        <v>0</v>
      </c>
      <c r="BC30" s="375">
        <v>0</v>
      </c>
      <c r="BD30" s="40">
        <v>90</v>
      </c>
      <c r="BE30" s="40">
        <v>0</v>
      </c>
      <c r="BF30" s="365">
        <v>90</v>
      </c>
      <c r="BG30" s="373">
        <v>5.3254437869822487E-2</v>
      </c>
      <c r="BH30" s="375">
        <v>1.2103281334050566</v>
      </c>
      <c r="BI30" s="376">
        <v>30</v>
      </c>
      <c r="BJ30" s="40" t="s">
        <v>3</v>
      </c>
      <c r="BK30" s="317" t="s">
        <v>3</v>
      </c>
      <c r="BL30" s="356" t="s">
        <v>3</v>
      </c>
      <c r="BM30" s="40"/>
      <c r="BN30" s="317" t="s">
        <v>50</v>
      </c>
      <c r="BO30" s="317"/>
      <c r="BP30" s="354">
        <v>1775</v>
      </c>
      <c r="BQ30" s="377">
        <v>1530</v>
      </c>
      <c r="BR30" s="354">
        <v>90</v>
      </c>
      <c r="BS30" s="365">
        <v>1620</v>
      </c>
      <c r="BT30" s="373">
        <v>0.91267605633802817</v>
      </c>
      <c r="BU30" s="374">
        <v>1.0062802447000245</v>
      </c>
      <c r="BV30" s="354">
        <v>15</v>
      </c>
      <c r="BW30" s="373">
        <v>8.4507042253521118E-3</v>
      </c>
      <c r="BX30" s="375">
        <v>0.29322360254518087</v>
      </c>
      <c r="BY30" s="354">
        <v>105</v>
      </c>
      <c r="BZ30" s="354">
        <v>10</v>
      </c>
      <c r="CA30" s="365">
        <v>115</v>
      </c>
      <c r="CB30" s="373">
        <v>6.4788732394366194E-2</v>
      </c>
      <c r="CC30" s="375">
        <v>1.2060449068199217</v>
      </c>
      <c r="CD30" s="378">
        <v>30</v>
      </c>
    </row>
    <row r="31" spans="1:82" ht="15" customHeight="1">
      <c r="A31" s="317" t="s">
        <v>52</v>
      </c>
      <c r="B31" s="40" t="s">
        <v>186</v>
      </c>
      <c r="C31" s="351">
        <v>8100100.0199999996</v>
      </c>
      <c r="D31" s="352" t="s">
        <v>301</v>
      </c>
      <c r="E31" s="40">
        <v>0.44453208900000002</v>
      </c>
      <c r="F31" s="354">
        <v>10302</v>
      </c>
      <c r="G31" s="354">
        <v>2986</v>
      </c>
      <c r="H31" s="354">
        <v>2885</v>
      </c>
      <c r="I31" s="355"/>
      <c r="J31" s="356">
        <v>8100100.0199999996</v>
      </c>
      <c r="K31" s="356">
        <v>1</v>
      </c>
      <c r="L31" s="40">
        <v>1021.92</v>
      </c>
      <c r="M31" s="357">
        <v>102192</v>
      </c>
      <c r="N31" s="358">
        <v>1028.76</v>
      </c>
      <c r="O31" s="359">
        <v>102876</v>
      </c>
      <c r="P31" s="360">
        <v>4270</v>
      </c>
      <c r="Q31" s="354">
        <v>4320</v>
      </c>
      <c r="R31" s="361">
        <v>4320</v>
      </c>
      <c r="S31" s="354">
        <v>4590</v>
      </c>
      <c r="T31" s="362">
        <v>4579.5695808780001</v>
      </c>
      <c r="U31" s="363">
        <v>-50</v>
      </c>
      <c r="V31" s="364">
        <v>-1.1574074074074073E-2</v>
      </c>
      <c r="W31" s="365">
        <v>-259.56958087800012</v>
      </c>
      <c r="X31" s="366">
        <v>-5.6679907640629225E-2</v>
      </c>
      <c r="Y31" s="42">
        <v>4.2</v>
      </c>
      <c r="Z31" s="367">
        <v>4.2</v>
      </c>
      <c r="AA31" s="356">
        <v>8100100.0199999996</v>
      </c>
      <c r="AB31" s="356">
        <v>1</v>
      </c>
      <c r="AC31" s="360">
        <v>1358</v>
      </c>
      <c r="AD31" s="354">
        <v>1382</v>
      </c>
      <c r="AE31" s="361">
        <v>1382</v>
      </c>
      <c r="AF31" s="368">
        <v>1327.3728177540002</v>
      </c>
      <c r="AG31" s="363">
        <v>-24</v>
      </c>
      <c r="AH31" s="364">
        <v>-1.7366136034732273E-2</v>
      </c>
      <c r="AI31" s="354">
        <v>54.627182245999848</v>
      </c>
      <c r="AJ31" s="369">
        <v>4.1154362599071855E-2</v>
      </c>
      <c r="AK31" s="370">
        <v>1253</v>
      </c>
      <c r="AL31" s="354">
        <v>1307</v>
      </c>
      <c r="AM31" s="361">
        <v>1307</v>
      </c>
      <c r="AN31" s="362">
        <v>1282.475076765</v>
      </c>
      <c r="AO31" s="363">
        <v>-54</v>
      </c>
      <c r="AP31" s="364">
        <v>-4.1315990818668706E-2</v>
      </c>
      <c r="AQ31" s="365">
        <v>24.52492323499996</v>
      </c>
      <c r="AR31" s="366">
        <v>1.912311878751145E-2</v>
      </c>
      <c r="AS31" s="371">
        <v>1.2261233756067011E-2</v>
      </c>
      <c r="AT31" s="372">
        <v>1.2704615264979199E-2</v>
      </c>
      <c r="AU31" s="360">
        <v>1305</v>
      </c>
      <c r="AV31" s="40">
        <v>1160</v>
      </c>
      <c r="AW31" s="40">
        <v>50</v>
      </c>
      <c r="AX31" s="365">
        <v>1210</v>
      </c>
      <c r="AY31" s="373">
        <v>0.92720306513409967</v>
      </c>
      <c r="AZ31" s="374">
        <v>1.0067351412965251</v>
      </c>
      <c r="BA31" s="40">
        <v>0</v>
      </c>
      <c r="BB31" s="373">
        <v>0</v>
      </c>
      <c r="BC31" s="375">
        <v>0</v>
      </c>
      <c r="BD31" s="40">
        <v>70</v>
      </c>
      <c r="BE31" s="40">
        <v>0</v>
      </c>
      <c r="BF31" s="365">
        <v>70</v>
      </c>
      <c r="BG31" s="373">
        <v>5.3639846743295021E-2</v>
      </c>
      <c r="BH31" s="375">
        <v>1.2190874259839779</v>
      </c>
      <c r="BI31" s="376">
        <v>25</v>
      </c>
      <c r="BJ31" s="40" t="s">
        <v>3</v>
      </c>
      <c r="BK31" s="317" t="s">
        <v>3</v>
      </c>
      <c r="BL31" s="356" t="s">
        <v>3</v>
      </c>
      <c r="BM31" s="40"/>
      <c r="BN31" s="317" t="s">
        <v>50</v>
      </c>
      <c r="BO31" s="317" t="s">
        <v>49</v>
      </c>
      <c r="BP31" s="406">
        <v>1500</v>
      </c>
      <c r="BQ31" s="377">
        <v>1335</v>
      </c>
      <c r="BR31" s="354">
        <v>55</v>
      </c>
      <c r="BS31" s="365">
        <v>1390</v>
      </c>
      <c r="BT31" s="373">
        <v>0.92666666666666664</v>
      </c>
      <c r="BU31" s="374">
        <v>1.0217057340477922</v>
      </c>
      <c r="BV31" s="354">
        <v>10</v>
      </c>
      <c r="BW31" s="373">
        <v>6.6666666666666671E-3</v>
      </c>
      <c r="BX31" s="375">
        <v>0.23132084200786493</v>
      </c>
      <c r="BY31" s="354">
        <v>70</v>
      </c>
      <c r="BZ31" s="354">
        <v>10</v>
      </c>
      <c r="CA31" s="365">
        <v>80</v>
      </c>
      <c r="CB31" s="373">
        <v>5.3333333333333337E-2</v>
      </c>
      <c r="CC31" s="375">
        <v>0.99280218416480526</v>
      </c>
      <c r="CD31" s="378">
        <v>25</v>
      </c>
    </row>
    <row r="32" spans="1:82" ht="15" customHeight="1">
      <c r="A32" s="288" t="s">
        <v>72</v>
      </c>
      <c r="B32" s="289" t="s">
        <v>187</v>
      </c>
      <c r="C32" s="290">
        <v>8100101</v>
      </c>
      <c r="D32" s="291"/>
      <c r="E32" s="292"/>
      <c r="F32" s="293"/>
      <c r="G32" s="293"/>
      <c r="H32" s="293"/>
      <c r="I32" s="294">
        <v>488100101</v>
      </c>
      <c r="J32" s="295">
        <v>8100101</v>
      </c>
      <c r="K32" s="295">
        <v>1</v>
      </c>
      <c r="L32" s="289">
        <v>1.69</v>
      </c>
      <c r="M32" s="296">
        <v>169</v>
      </c>
      <c r="N32" s="297">
        <v>1.59</v>
      </c>
      <c r="O32" s="298">
        <v>159</v>
      </c>
      <c r="P32" s="299">
        <v>1438</v>
      </c>
      <c r="Q32" s="293">
        <v>1278</v>
      </c>
      <c r="R32" s="300">
        <v>1278</v>
      </c>
      <c r="S32" s="293">
        <v>1000</v>
      </c>
      <c r="T32" s="301">
        <v>689</v>
      </c>
      <c r="U32" s="302">
        <v>160</v>
      </c>
      <c r="V32" s="303">
        <v>0.12519561815336464</v>
      </c>
      <c r="W32" s="304">
        <v>589</v>
      </c>
      <c r="X32" s="305">
        <v>0.85486211901306242</v>
      </c>
      <c r="Y32" s="306">
        <v>848.6</v>
      </c>
      <c r="Z32" s="307">
        <v>802.6</v>
      </c>
      <c r="AA32" s="295">
        <v>8100101</v>
      </c>
      <c r="AB32" s="295">
        <v>1</v>
      </c>
      <c r="AC32" s="299">
        <v>462</v>
      </c>
      <c r="AD32" s="293">
        <v>427</v>
      </c>
      <c r="AE32" s="300">
        <v>427</v>
      </c>
      <c r="AF32" s="308">
        <v>228</v>
      </c>
      <c r="AG32" s="302">
        <v>35</v>
      </c>
      <c r="AH32" s="303">
        <v>8.1967213114754092E-2</v>
      </c>
      <c r="AI32" s="293">
        <v>199</v>
      </c>
      <c r="AJ32" s="309">
        <v>0.8728070175438597</v>
      </c>
      <c r="AK32" s="310">
        <v>446</v>
      </c>
      <c r="AL32" s="293">
        <v>404</v>
      </c>
      <c r="AM32" s="300">
        <v>404</v>
      </c>
      <c r="AN32" s="301">
        <v>227</v>
      </c>
      <c r="AO32" s="302">
        <v>42</v>
      </c>
      <c r="AP32" s="303">
        <v>0.10396039603960396</v>
      </c>
      <c r="AQ32" s="304">
        <v>177</v>
      </c>
      <c r="AR32" s="305">
        <v>0.77973568281938321</v>
      </c>
      <c r="AS32" s="311">
        <v>2.63905325443787</v>
      </c>
      <c r="AT32" s="312">
        <v>2.540880503144654</v>
      </c>
      <c r="AU32" s="299">
        <v>540</v>
      </c>
      <c r="AV32" s="289">
        <v>495</v>
      </c>
      <c r="AW32" s="289">
        <v>35</v>
      </c>
      <c r="AX32" s="304">
        <v>530</v>
      </c>
      <c r="AY32" s="313">
        <v>0.98148148148148151</v>
      </c>
      <c r="AZ32" s="314">
        <v>1.0656693610005228</v>
      </c>
      <c r="BA32" s="289">
        <v>0</v>
      </c>
      <c r="BB32" s="313">
        <v>0</v>
      </c>
      <c r="BC32" s="315">
        <v>0</v>
      </c>
      <c r="BD32" s="289">
        <v>0</v>
      </c>
      <c r="BE32" s="289">
        <v>0</v>
      </c>
      <c r="BF32" s="304">
        <v>0</v>
      </c>
      <c r="BG32" s="313">
        <v>0</v>
      </c>
      <c r="BH32" s="315">
        <v>0</v>
      </c>
      <c r="BI32" s="316">
        <v>0</v>
      </c>
      <c r="BJ32" s="289" t="s">
        <v>7</v>
      </c>
      <c r="BK32" s="288" t="s">
        <v>7</v>
      </c>
      <c r="BL32" s="295" t="s">
        <v>7</v>
      </c>
      <c r="BM32" s="40"/>
      <c r="BN32" s="317" t="s">
        <v>68</v>
      </c>
      <c r="BO32" s="317"/>
      <c r="BP32" s="293">
        <v>460</v>
      </c>
      <c r="BQ32" s="318">
        <v>430</v>
      </c>
      <c r="BR32" s="293">
        <v>0</v>
      </c>
      <c r="BS32" s="304">
        <v>430</v>
      </c>
      <c r="BT32" s="313">
        <v>0.93478260869565222</v>
      </c>
      <c r="BU32" s="314">
        <v>1.0306540482652895</v>
      </c>
      <c r="BV32" s="293">
        <v>0</v>
      </c>
      <c r="BW32" s="313">
        <v>0</v>
      </c>
      <c r="BX32" s="315">
        <v>0</v>
      </c>
      <c r="BY32" s="293">
        <v>15</v>
      </c>
      <c r="BZ32" s="293">
        <v>10</v>
      </c>
      <c r="CA32" s="304">
        <v>25</v>
      </c>
      <c r="CB32" s="313">
        <v>5.434782608695652E-2</v>
      </c>
      <c r="CC32" s="315">
        <v>1.0116870083201139</v>
      </c>
      <c r="CD32" s="319">
        <v>0</v>
      </c>
    </row>
    <row r="33" spans="1:82" ht="15">
      <c r="A33" s="288" t="s">
        <v>73</v>
      </c>
      <c r="B33" s="289" t="s">
        <v>188</v>
      </c>
      <c r="C33" s="290">
        <v>8100102</v>
      </c>
      <c r="D33" s="291"/>
      <c r="E33" s="292"/>
      <c r="F33" s="293"/>
      <c r="G33" s="293"/>
      <c r="H33" s="293"/>
      <c r="I33" s="294">
        <v>488100102</v>
      </c>
      <c r="J33" s="295">
        <v>8100102</v>
      </c>
      <c r="K33" s="381">
        <v>1</v>
      </c>
      <c r="L33" s="289">
        <v>3.02</v>
      </c>
      <c r="M33" s="296">
        <v>302</v>
      </c>
      <c r="N33" s="297">
        <v>2.85</v>
      </c>
      <c r="O33" s="298">
        <v>285</v>
      </c>
      <c r="P33" s="299">
        <v>1930</v>
      </c>
      <c r="Q33" s="293">
        <v>1810</v>
      </c>
      <c r="R33" s="300">
        <v>1810</v>
      </c>
      <c r="S33" s="293">
        <v>1650</v>
      </c>
      <c r="T33" s="301">
        <v>1592</v>
      </c>
      <c r="U33" s="302">
        <v>120</v>
      </c>
      <c r="V33" s="303">
        <v>6.6298342541436461E-2</v>
      </c>
      <c r="W33" s="304">
        <v>218</v>
      </c>
      <c r="X33" s="305">
        <v>0.13693467336683418</v>
      </c>
      <c r="Y33" s="306">
        <v>639.70000000000005</v>
      </c>
      <c r="Z33" s="307">
        <v>635.1</v>
      </c>
      <c r="AA33" s="295">
        <v>8100102</v>
      </c>
      <c r="AB33" s="295">
        <v>1</v>
      </c>
      <c r="AC33" s="299">
        <v>729</v>
      </c>
      <c r="AD33" s="293">
        <v>706</v>
      </c>
      <c r="AE33" s="300">
        <v>706</v>
      </c>
      <c r="AF33" s="308">
        <v>607</v>
      </c>
      <c r="AG33" s="302">
        <v>23</v>
      </c>
      <c r="AH33" s="303">
        <v>3.2577903682719546E-2</v>
      </c>
      <c r="AI33" s="293">
        <v>99</v>
      </c>
      <c r="AJ33" s="309">
        <v>0.1630971993410214</v>
      </c>
      <c r="AK33" s="310">
        <v>689</v>
      </c>
      <c r="AL33" s="293">
        <v>672</v>
      </c>
      <c r="AM33" s="300">
        <v>672</v>
      </c>
      <c r="AN33" s="301">
        <v>595</v>
      </c>
      <c r="AO33" s="302">
        <v>17</v>
      </c>
      <c r="AP33" s="303">
        <v>2.5297619047619048E-2</v>
      </c>
      <c r="AQ33" s="304">
        <v>77</v>
      </c>
      <c r="AR33" s="305">
        <v>0.12941176470588237</v>
      </c>
      <c r="AS33" s="311">
        <v>2.2814569536423841</v>
      </c>
      <c r="AT33" s="312">
        <v>2.357894736842105</v>
      </c>
      <c r="AU33" s="299">
        <v>745</v>
      </c>
      <c r="AV33" s="289">
        <v>655</v>
      </c>
      <c r="AW33" s="289">
        <v>20</v>
      </c>
      <c r="AX33" s="304">
        <v>675</v>
      </c>
      <c r="AY33" s="313">
        <v>0.90604026845637586</v>
      </c>
      <c r="AZ33" s="314">
        <v>0.98375707758564146</v>
      </c>
      <c r="BA33" s="289">
        <v>0</v>
      </c>
      <c r="BB33" s="313">
        <v>0</v>
      </c>
      <c r="BC33" s="315">
        <v>0</v>
      </c>
      <c r="BD33" s="289">
        <v>35</v>
      </c>
      <c r="BE33" s="289">
        <v>0</v>
      </c>
      <c r="BF33" s="304">
        <v>35</v>
      </c>
      <c r="BG33" s="313">
        <v>4.6979865771812082E-2</v>
      </c>
      <c r="BH33" s="315">
        <v>1.0677242220866383</v>
      </c>
      <c r="BI33" s="316">
        <v>25</v>
      </c>
      <c r="BJ33" s="289" t="s">
        <v>7</v>
      </c>
      <c r="BK33" s="288" t="s">
        <v>7</v>
      </c>
      <c r="BL33" s="295" t="s">
        <v>7</v>
      </c>
      <c r="BM33" s="40"/>
      <c r="BN33" s="317" t="s">
        <v>74</v>
      </c>
      <c r="BO33" s="317"/>
      <c r="BP33" s="293">
        <v>735</v>
      </c>
      <c r="BQ33" s="318">
        <v>670</v>
      </c>
      <c r="BR33" s="293">
        <v>25</v>
      </c>
      <c r="BS33" s="304">
        <v>695</v>
      </c>
      <c r="BT33" s="313">
        <v>0.94557823129251706</v>
      </c>
      <c r="BU33" s="314">
        <v>1.0425568714773392</v>
      </c>
      <c r="BV33" s="293">
        <v>10</v>
      </c>
      <c r="BW33" s="313">
        <v>1.3605442176870748E-2</v>
      </c>
      <c r="BX33" s="315">
        <v>0.47208335103645899</v>
      </c>
      <c r="BY33" s="293">
        <v>25</v>
      </c>
      <c r="BZ33" s="293">
        <v>10</v>
      </c>
      <c r="CA33" s="304">
        <v>35</v>
      </c>
      <c r="CB33" s="313">
        <v>4.7619047619047616E-2</v>
      </c>
      <c r="CC33" s="315">
        <v>0.88643052157571889</v>
      </c>
      <c r="CD33" s="319">
        <v>10</v>
      </c>
    </row>
    <row r="34" spans="1:82" ht="15">
      <c r="A34" s="288" t="s">
        <v>67</v>
      </c>
      <c r="B34" s="289" t="s">
        <v>189</v>
      </c>
      <c r="C34" s="290">
        <v>8100103</v>
      </c>
      <c r="D34" s="291"/>
      <c r="E34" s="292"/>
      <c r="F34" s="293"/>
      <c r="G34" s="293"/>
      <c r="H34" s="293"/>
      <c r="I34" s="294">
        <v>488100103</v>
      </c>
      <c r="J34" s="295">
        <v>8100103</v>
      </c>
      <c r="K34" s="381">
        <v>1</v>
      </c>
      <c r="L34" s="289">
        <v>3.08</v>
      </c>
      <c r="M34" s="296">
        <v>308</v>
      </c>
      <c r="N34" s="297">
        <v>3.11</v>
      </c>
      <c r="O34" s="298">
        <v>311</v>
      </c>
      <c r="P34" s="299">
        <v>2869</v>
      </c>
      <c r="Q34" s="293">
        <v>2668</v>
      </c>
      <c r="R34" s="300">
        <v>2668</v>
      </c>
      <c r="S34" s="293">
        <v>1978</v>
      </c>
      <c r="T34" s="301">
        <v>1523</v>
      </c>
      <c r="U34" s="302">
        <v>201</v>
      </c>
      <c r="V34" s="303">
        <v>7.5337331334332833E-2</v>
      </c>
      <c r="W34" s="304">
        <v>1145</v>
      </c>
      <c r="X34" s="305">
        <v>0.75180564674983585</v>
      </c>
      <c r="Y34" s="306">
        <v>931.3</v>
      </c>
      <c r="Z34" s="307">
        <v>857.5</v>
      </c>
      <c r="AA34" s="295">
        <v>8100103</v>
      </c>
      <c r="AB34" s="295">
        <v>1</v>
      </c>
      <c r="AC34" s="299">
        <v>1055</v>
      </c>
      <c r="AD34" s="293">
        <v>970</v>
      </c>
      <c r="AE34" s="300">
        <v>970</v>
      </c>
      <c r="AF34" s="308">
        <v>542</v>
      </c>
      <c r="AG34" s="302">
        <v>85</v>
      </c>
      <c r="AH34" s="303">
        <v>8.7628865979381437E-2</v>
      </c>
      <c r="AI34" s="293">
        <v>428</v>
      </c>
      <c r="AJ34" s="309">
        <v>0.78966789667896675</v>
      </c>
      <c r="AK34" s="310">
        <v>1025</v>
      </c>
      <c r="AL34" s="293">
        <v>938</v>
      </c>
      <c r="AM34" s="300">
        <v>938</v>
      </c>
      <c r="AN34" s="301">
        <v>538</v>
      </c>
      <c r="AO34" s="302">
        <v>87</v>
      </c>
      <c r="AP34" s="303">
        <v>9.2750533049040518E-2</v>
      </c>
      <c r="AQ34" s="304">
        <v>400</v>
      </c>
      <c r="AR34" s="305">
        <v>0.74349442379182151</v>
      </c>
      <c r="AS34" s="311">
        <v>3.3279220779220777</v>
      </c>
      <c r="AT34" s="312">
        <v>3.0160771704180065</v>
      </c>
      <c r="AU34" s="299">
        <v>1220</v>
      </c>
      <c r="AV34" s="289">
        <v>1140</v>
      </c>
      <c r="AW34" s="289">
        <v>45</v>
      </c>
      <c r="AX34" s="304">
        <v>1185</v>
      </c>
      <c r="AY34" s="313">
        <v>0.97131147540983609</v>
      </c>
      <c r="AZ34" s="314">
        <v>1.0546270091312009</v>
      </c>
      <c r="BA34" s="289">
        <v>0</v>
      </c>
      <c r="BB34" s="313">
        <v>0</v>
      </c>
      <c r="BC34" s="315">
        <v>0</v>
      </c>
      <c r="BD34" s="289">
        <v>15</v>
      </c>
      <c r="BE34" s="289">
        <v>0</v>
      </c>
      <c r="BF34" s="304">
        <v>15</v>
      </c>
      <c r="BG34" s="313">
        <v>1.2295081967213115E-2</v>
      </c>
      <c r="BH34" s="315">
        <v>0.27943368107302535</v>
      </c>
      <c r="BI34" s="316">
        <v>10</v>
      </c>
      <c r="BJ34" s="289" t="s">
        <v>7</v>
      </c>
      <c r="BK34" s="288" t="s">
        <v>7</v>
      </c>
      <c r="BL34" s="295" t="s">
        <v>7</v>
      </c>
      <c r="BM34" s="40"/>
      <c r="BN34" s="317" t="s">
        <v>68</v>
      </c>
      <c r="BO34" s="317"/>
      <c r="BP34" s="293">
        <v>1360</v>
      </c>
      <c r="BQ34" s="318">
        <v>1215</v>
      </c>
      <c r="BR34" s="293">
        <v>70</v>
      </c>
      <c r="BS34" s="304">
        <v>1285</v>
      </c>
      <c r="BT34" s="313">
        <v>0.94485294117647056</v>
      </c>
      <c r="BU34" s="314">
        <v>1.0417571955020735</v>
      </c>
      <c r="BV34" s="293">
        <v>15</v>
      </c>
      <c r="BW34" s="313">
        <v>1.1029411764705883E-2</v>
      </c>
      <c r="BX34" s="315">
        <v>0.38269992243948242</v>
      </c>
      <c r="BY34" s="293">
        <v>35</v>
      </c>
      <c r="BZ34" s="293">
        <v>0</v>
      </c>
      <c r="CA34" s="304">
        <v>35</v>
      </c>
      <c r="CB34" s="313">
        <v>2.5735294117647058E-2</v>
      </c>
      <c r="CC34" s="315">
        <v>0.4790635539398187</v>
      </c>
      <c r="CD34" s="319">
        <v>30</v>
      </c>
    </row>
    <row r="35" spans="1:82" ht="15">
      <c r="A35" s="288" t="s">
        <v>65</v>
      </c>
      <c r="B35" s="289" t="s">
        <v>190</v>
      </c>
      <c r="C35" s="290">
        <v>8100104</v>
      </c>
      <c r="D35" s="291"/>
      <c r="E35" s="292"/>
      <c r="F35" s="293"/>
      <c r="G35" s="293"/>
      <c r="H35" s="293"/>
      <c r="I35" s="294">
        <v>488100104</v>
      </c>
      <c r="J35" s="295">
        <v>8100104</v>
      </c>
      <c r="K35" s="381">
        <v>1</v>
      </c>
      <c r="L35" s="289">
        <v>13.58</v>
      </c>
      <c r="M35" s="296">
        <v>1358</v>
      </c>
      <c r="N35" s="297">
        <v>7.99</v>
      </c>
      <c r="O35" s="298">
        <v>799</v>
      </c>
      <c r="P35" s="299">
        <v>8771</v>
      </c>
      <c r="Q35" s="293">
        <v>8215</v>
      </c>
      <c r="R35" s="300">
        <v>8215</v>
      </c>
      <c r="S35" s="293">
        <v>7493</v>
      </c>
      <c r="T35" s="301">
        <v>6177</v>
      </c>
      <c r="U35" s="302">
        <v>556</v>
      </c>
      <c r="V35" s="303">
        <v>6.7681071211199026E-2</v>
      </c>
      <c r="W35" s="304">
        <v>2038</v>
      </c>
      <c r="X35" s="305">
        <v>0.32993362473692733</v>
      </c>
      <c r="Y35" s="306">
        <v>645.9</v>
      </c>
      <c r="Z35" s="307">
        <v>1028.5</v>
      </c>
      <c r="AA35" s="295">
        <v>8100104</v>
      </c>
      <c r="AB35" s="295">
        <v>1</v>
      </c>
      <c r="AC35" s="299">
        <v>3343</v>
      </c>
      <c r="AD35" s="293">
        <v>3070</v>
      </c>
      <c r="AE35" s="300">
        <v>3070</v>
      </c>
      <c r="AF35" s="308">
        <v>2289</v>
      </c>
      <c r="AG35" s="302">
        <v>273</v>
      </c>
      <c r="AH35" s="303">
        <v>8.8925081433224751E-2</v>
      </c>
      <c r="AI35" s="293">
        <v>781</v>
      </c>
      <c r="AJ35" s="309">
        <v>0.34119702927042378</v>
      </c>
      <c r="AK35" s="310">
        <v>3245</v>
      </c>
      <c r="AL35" s="293">
        <v>3007</v>
      </c>
      <c r="AM35" s="300">
        <v>3007</v>
      </c>
      <c r="AN35" s="301">
        <v>2245</v>
      </c>
      <c r="AO35" s="302">
        <v>238</v>
      </c>
      <c r="AP35" s="303">
        <v>7.9148653142667114E-2</v>
      </c>
      <c r="AQ35" s="304">
        <v>762</v>
      </c>
      <c r="AR35" s="305">
        <v>0.33942093541202673</v>
      </c>
      <c r="AS35" s="311">
        <v>2.3895434462444771</v>
      </c>
      <c r="AT35" s="312">
        <v>3.7634543178973718</v>
      </c>
      <c r="AU35" s="299">
        <v>3530</v>
      </c>
      <c r="AV35" s="289">
        <v>3245</v>
      </c>
      <c r="AW35" s="289">
        <v>120</v>
      </c>
      <c r="AX35" s="304">
        <v>3365</v>
      </c>
      <c r="AY35" s="313">
        <v>0.95325779036827196</v>
      </c>
      <c r="AZ35" s="314">
        <v>1.0350247452424233</v>
      </c>
      <c r="BA35" s="289">
        <v>15</v>
      </c>
      <c r="BB35" s="313">
        <v>4.24929178470255E-3</v>
      </c>
      <c r="BC35" s="315">
        <v>0.22364693603697633</v>
      </c>
      <c r="BD35" s="289">
        <v>80</v>
      </c>
      <c r="BE35" s="289">
        <v>30</v>
      </c>
      <c r="BF35" s="304">
        <v>110</v>
      </c>
      <c r="BG35" s="313">
        <v>3.1161473087818695E-2</v>
      </c>
      <c r="BH35" s="315">
        <v>0.70821529745042489</v>
      </c>
      <c r="BI35" s="316">
        <v>45</v>
      </c>
      <c r="BJ35" s="289" t="s">
        <v>7</v>
      </c>
      <c r="BK35" s="288" t="s">
        <v>7</v>
      </c>
      <c r="BL35" s="295" t="s">
        <v>7</v>
      </c>
      <c r="BM35" s="40"/>
      <c r="BN35" s="317" t="s">
        <v>66</v>
      </c>
      <c r="BO35" s="317"/>
      <c r="BP35" s="293">
        <v>3730</v>
      </c>
      <c r="BQ35" s="318">
        <v>3365</v>
      </c>
      <c r="BR35" s="293">
        <v>175</v>
      </c>
      <c r="BS35" s="304">
        <v>3540</v>
      </c>
      <c r="BT35" s="313">
        <v>0.94906166219839139</v>
      </c>
      <c r="BU35" s="314">
        <v>1.0463975635608187</v>
      </c>
      <c r="BV35" s="293">
        <v>10</v>
      </c>
      <c r="BW35" s="313">
        <v>2.6809651474530832E-3</v>
      </c>
      <c r="BX35" s="315">
        <v>9.3024467295388033E-2</v>
      </c>
      <c r="BY35" s="293">
        <v>125</v>
      </c>
      <c r="BZ35" s="293">
        <v>35</v>
      </c>
      <c r="CA35" s="304">
        <v>160</v>
      </c>
      <c r="CB35" s="313">
        <v>4.2895442359249331E-2</v>
      </c>
      <c r="CC35" s="315">
        <v>0.798500416218342</v>
      </c>
      <c r="CD35" s="319">
        <v>20</v>
      </c>
    </row>
    <row r="36" spans="1:82" ht="15">
      <c r="A36" s="288" t="s">
        <v>71</v>
      </c>
      <c r="B36" s="289" t="s">
        <v>191</v>
      </c>
      <c r="C36" s="290">
        <v>8100105</v>
      </c>
      <c r="D36" s="291"/>
      <c r="E36" s="292"/>
      <c r="F36" s="293"/>
      <c r="G36" s="293"/>
      <c r="H36" s="293"/>
      <c r="I36" s="294">
        <v>488100105</v>
      </c>
      <c r="J36" s="295">
        <v>8100105</v>
      </c>
      <c r="K36" s="381">
        <v>1</v>
      </c>
      <c r="L36" s="289">
        <v>0.81</v>
      </c>
      <c r="M36" s="296">
        <v>81</v>
      </c>
      <c r="N36" s="297">
        <v>0.81</v>
      </c>
      <c r="O36" s="298">
        <v>81</v>
      </c>
      <c r="P36" s="299">
        <v>313</v>
      </c>
      <c r="Q36" s="293">
        <v>341</v>
      </c>
      <c r="R36" s="300">
        <v>341</v>
      </c>
      <c r="S36" s="293">
        <v>315</v>
      </c>
      <c r="T36" s="301">
        <v>276</v>
      </c>
      <c r="U36" s="302">
        <v>-28</v>
      </c>
      <c r="V36" s="303">
        <v>-8.2111436950146624E-2</v>
      </c>
      <c r="W36" s="304">
        <v>65</v>
      </c>
      <c r="X36" s="305">
        <v>0.23550724637681159</v>
      </c>
      <c r="Y36" s="306">
        <v>387.8</v>
      </c>
      <c r="Z36" s="307">
        <v>419.5</v>
      </c>
      <c r="AA36" s="295">
        <v>8100105</v>
      </c>
      <c r="AB36" s="295">
        <v>1</v>
      </c>
      <c r="AC36" s="299">
        <v>148</v>
      </c>
      <c r="AD36" s="293">
        <v>148</v>
      </c>
      <c r="AE36" s="300">
        <v>148</v>
      </c>
      <c r="AF36" s="308">
        <v>135</v>
      </c>
      <c r="AG36" s="302">
        <v>0</v>
      </c>
      <c r="AH36" s="303">
        <v>0</v>
      </c>
      <c r="AI36" s="293">
        <v>13</v>
      </c>
      <c r="AJ36" s="309">
        <v>9.6296296296296297E-2</v>
      </c>
      <c r="AK36" s="310">
        <v>127</v>
      </c>
      <c r="AL36" s="293">
        <v>132</v>
      </c>
      <c r="AM36" s="300">
        <v>132</v>
      </c>
      <c r="AN36" s="301">
        <v>117</v>
      </c>
      <c r="AO36" s="302">
        <v>-5</v>
      </c>
      <c r="AP36" s="303">
        <v>-3.787878787878788E-2</v>
      </c>
      <c r="AQ36" s="304">
        <v>15</v>
      </c>
      <c r="AR36" s="305">
        <v>0.12820512820512819</v>
      </c>
      <c r="AS36" s="311">
        <v>1.5679012345679013</v>
      </c>
      <c r="AT36" s="312">
        <v>1.6296296296296295</v>
      </c>
      <c r="AU36" s="299">
        <v>70</v>
      </c>
      <c r="AV36" s="289">
        <v>70</v>
      </c>
      <c r="AW36" s="289">
        <v>0</v>
      </c>
      <c r="AX36" s="304">
        <v>70</v>
      </c>
      <c r="AY36" s="313">
        <v>1</v>
      </c>
      <c r="AZ36" s="314">
        <v>1.0857763300760044</v>
      </c>
      <c r="BA36" s="289">
        <v>0</v>
      </c>
      <c r="BB36" s="313">
        <v>0</v>
      </c>
      <c r="BC36" s="315">
        <v>0</v>
      </c>
      <c r="BD36" s="289">
        <v>0</v>
      </c>
      <c r="BE36" s="289">
        <v>0</v>
      </c>
      <c r="BF36" s="304">
        <v>0</v>
      </c>
      <c r="BG36" s="313">
        <v>0</v>
      </c>
      <c r="BH36" s="315">
        <v>0</v>
      </c>
      <c r="BI36" s="316">
        <v>0</v>
      </c>
      <c r="BJ36" s="289" t="s">
        <v>7</v>
      </c>
      <c r="BK36" s="288" t="s">
        <v>7</v>
      </c>
      <c r="BL36" s="327" t="s">
        <v>5</v>
      </c>
      <c r="BM36" s="40"/>
      <c r="BN36" s="317" t="s">
        <v>68</v>
      </c>
      <c r="BO36" s="317"/>
      <c r="BP36" s="300">
        <v>120</v>
      </c>
      <c r="BQ36" s="405">
        <v>85</v>
      </c>
      <c r="BR36" s="293">
        <v>25</v>
      </c>
      <c r="BS36" s="304">
        <v>110</v>
      </c>
      <c r="BT36" s="313">
        <v>0.91666666666666663</v>
      </c>
      <c r="BU36" s="314">
        <v>1.0106801326012333</v>
      </c>
      <c r="BV36" s="293">
        <v>0</v>
      </c>
      <c r="BW36" s="313">
        <v>0</v>
      </c>
      <c r="BX36" s="315">
        <v>0</v>
      </c>
      <c r="BY36" s="293">
        <v>0</v>
      </c>
      <c r="BZ36" s="293">
        <v>0</v>
      </c>
      <c r="CA36" s="304">
        <v>0</v>
      </c>
      <c r="CB36" s="313">
        <v>0</v>
      </c>
      <c r="CC36" s="315">
        <v>0</v>
      </c>
      <c r="CD36" s="319">
        <v>0</v>
      </c>
    </row>
    <row r="37" spans="1:82">
      <c r="B37" s="138"/>
      <c r="J37" s="10"/>
      <c r="K37" s="142"/>
      <c r="M37" s="222"/>
      <c r="O37" s="143"/>
      <c r="P37" s="223"/>
      <c r="Q37" s="15"/>
      <c r="R37" s="224"/>
      <c r="T37" s="224"/>
      <c r="V37" s="224"/>
      <c r="X37" s="21"/>
      <c r="Y37" s="225"/>
      <c r="AA37" s="146"/>
      <c r="AB37" s="146"/>
      <c r="AC37" s="226"/>
      <c r="AE37" s="227"/>
      <c r="AF37" s="228"/>
      <c r="AH37" s="227"/>
      <c r="AJ37" s="147"/>
      <c r="AK37" s="229"/>
      <c r="AL37" s="15"/>
      <c r="AM37" s="224"/>
      <c r="AN37" s="224"/>
      <c r="AP37" s="224"/>
      <c r="AS37" s="21"/>
      <c r="AU37" s="231"/>
      <c r="AV37" s="15"/>
      <c r="AY37" s="18"/>
      <c r="AZ37" s="7"/>
      <c r="BB37" s="18"/>
      <c r="BC37" s="7"/>
      <c r="BG37" s="18"/>
      <c r="BH37" s="7"/>
      <c r="BI37" s="148"/>
      <c r="BM37" s="11"/>
      <c r="BO37" s="3"/>
      <c r="BP37" s="232"/>
      <c r="BU37" s="9"/>
      <c r="BX37" s="9"/>
      <c r="CC37" s="9"/>
    </row>
    <row r="38" spans="1:82">
      <c r="B38" s="138"/>
      <c r="J38" s="10"/>
      <c r="K38" s="142"/>
      <c r="M38" s="222"/>
      <c r="O38" s="143"/>
      <c r="P38" s="223"/>
      <c r="Q38" s="15"/>
      <c r="R38" s="224"/>
      <c r="T38" s="224"/>
      <c r="V38" s="224"/>
      <c r="X38" s="21"/>
      <c r="Y38" s="225"/>
      <c r="AA38" s="146"/>
      <c r="AB38" s="146"/>
      <c r="AC38" s="226"/>
      <c r="AE38" s="227"/>
      <c r="AF38" s="228"/>
      <c r="AH38" s="227"/>
      <c r="AJ38" s="147"/>
      <c r="AK38" s="229"/>
      <c r="AL38" s="15"/>
      <c r="AM38" s="224"/>
      <c r="AN38" s="224"/>
      <c r="AP38" s="224"/>
      <c r="AS38" s="21"/>
      <c r="AU38" s="231"/>
      <c r="AV38" s="15"/>
      <c r="AY38" s="18"/>
      <c r="AZ38" s="7"/>
      <c r="BB38" s="18"/>
      <c r="BC38" s="7"/>
      <c r="BG38" s="18"/>
      <c r="BH38" s="7"/>
      <c r="BI38" s="148"/>
      <c r="BM38" s="11"/>
      <c r="BO38" s="3"/>
      <c r="BP38" s="232"/>
      <c r="BU38" s="9"/>
      <c r="BX38" s="9"/>
      <c r="CC38" s="9"/>
    </row>
    <row r="39" spans="1:82">
      <c r="B39" s="138"/>
      <c r="J39" s="10"/>
      <c r="K39" s="142"/>
      <c r="M39" s="222"/>
      <c r="O39" s="143"/>
      <c r="P39" s="223"/>
      <c r="Q39" s="15"/>
      <c r="R39" s="224"/>
      <c r="T39" s="224"/>
      <c r="V39" s="224"/>
      <c r="X39" s="21"/>
      <c r="Y39" s="225"/>
      <c r="AA39" s="146"/>
      <c r="AB39" s="146"/>
      <c r="AC39" s="226"/>
      <c r="AE39" s="227"/>
      <c r="AF39" s="228"/>
      <c r="AH39" s="227"/>
      <c r="AJ39" s="147"/>
      <c r="AK39" s="230"/>
      <c r="AL39" s="15"/>
      <c r="AM39" s="224"/>
      <c r="AN39" s="224"/>
      <c r="AP39" s="224"/>
      <c r="AS39" s="21"/>
      <c r="AU39" s="231"/>
      <c r="AV39" s="15"/>
      <c r="AY39" s="18"/>
      <c r="AZ39" s="7"/>
      <c r="BB39" s="18"/>
      <c r="BC39" s="7"/>
      <c r="BG39" s="18"/>
      <c r="BH39" s="7"/>
      <c r="BI39" s="148"/>
      <c r="BM39" s="11"/>
      <c r="BO39" s="3"/>
      <c r="BP39" s="232"/>
      <c r="BU39" s="9"/>
      <c r="BX39" s="9"/>
      <c r="CC39" s="9"/>
    </row>
    <row r="40" spans="1:82">
      <c r="J40" s="10"/>
      <c r="K40" s="142"/>
      <c r="M40" s="222"/>
      <c r="O40" s="143"/>
      <c r="P40" s="223"/>
      <c r="Q40" s="15"/>
      <c r="R40" s="224"/>
      <c r="T40" s="224"/>
      <c r="V40" s="224"/>
      <c r="X40" s="21"/>
      <c r="Y40" s="225"/>
      <c r="AA40" s="146"/>
      <c r="AB40" s="146"/>
      <c r="AC40" s="226"/>
      <c r="AE40" s="227"/>
      <c r="AF40" s="228"/>
      <c r="AH40" s="227"/>
      <c r="AJ40" s="147"/>
      <c r="AK40" s="229"/>
      <c r="AL40" s="15"/>
      <c r="AM40" s="224"/>
      <c r="AN40" s="224"/>
      <c r="AP40" s="224"/>
      <c r="AS40" s="21"/>
      <c r="AU40" s="231"/>
      <c r="AV40" s="15"/>
      <c r="BI40" s="148"/>
      <c r="BM40" s="11"/>
      <c r="BO40" s="3"/>
      <c r="BP40" s="232"/>
      <c r="BU40" s="9"/>
      <c r="BX40" s="9"/>
      <c r="CC40" s="9"/>
    </row>
    <row r="41" spans="1:82">
      <c r="J41" s="10"/>
      <c r="K41" s="142"/>
      <c r="M41" s="222"/>
      <c r="O41" s="143"/>
      <c r="P41" s="223"/>
      <c r="Q41" s="15"/>
      <c r="R41" s="224"/>
      <c r="T41" s="224"/>
      <c r="V41" s="224"/>
      <c r="X41" s="21"/>
      <c r="Y41" s="225"/>
      <c r="AA41" s="146"/>
      <c r="AB41" s="146"/>
      <c r="AC41" s="226"/>
      <c r="AE41" s="227"/>
      <c r="AF41" s="228"/>
      <c r="AH41" s="227"/>
      <c r="AJ41" s="147"/>
      <c r="AK41" s="229"/>
      <c r="AL41" s="15"/>
      <c r="AM41" s="224"/>
      <c r="AN41" s="224"/>
      <c r="AP41" s="224"/>
      <c r="AS41" s="21"/>
      <c r="AU41" s="231"/>
      <c r="AV41" s="15"/>
      <c r="BI41" s="148"/>
      <c r="BM41" s="11"/>
      <c r="BO41" s="3"/>
      <c r="BP41" s="232"/>
      <c r="BU41" s="9"/>
      <c r="BX41" s="9"/>
      <c r="CC41" s="9"/>
    </row>
    <row r="42" spans="1:82">
      <c r="J42" s="10"/>
      <c r="K42" s="142"/>
      <c r="M42" s="222"/>
      <c r="O42" s="143"/>
      <c r="P42" s="223"/>
      <c r="Q42" s="15"/>
      <c r="R42" s="224"/>
      <c r="T42" s="224"/>
      <c r="V42" s="224"/>
      <c r="X42" s="21"/>
      <c r="Y42" s="225"/>
      <c r="AA42" s="146"/>
      <c r="AB42" s="146"/>
      <c r="AC42" s="226"/>
      <c r="AE42" s="227"/>
      <c r="AF42" s="228"/>
      <c r="AH42" s="227"/>
      <c r="AJ42" s="147"/>
      <c r="AK42" s="229"/>
      <c r="AL42" s="15"/>
      <c r="AM42" s="224"/>
      <c r="AN42" s="224"/>
      <c r="AP42" s="224"/>
      <c r="AS42" s="21"/>
      <c r="AU42" s="231"/>
      <c r="AV42" s="15"/>
      <c r="BI42" s="148"/>
      <c r="BM42" s="11"/>
      <c r="BO42" s="3"/>
      <c r="BP42" s="232"/>
      <c r="BU42" s="9"/>
      <c r="BX42" s="9"/>
      <c r="CC42" s="9"/>
    </row>
    <row r="43" spans="1:82">
      <c r="J43" s="10"/>
      <c r="K43" s="142"/>
      <c r="M43" s="222"/>
      <c r="O43" s="143"/>
      <c r="P43" s="223"/>
      <c r="Q43" s="15"/>
      <c r="R43" s="224"/>
      <c r="T43" s="224"/>
      <c r="V43" s="224"/>
      <c r="X43" s="21"/>
      <c r="Y43" s="225"/>
      <c r="AA43" s="146"/>
      <c r="AB43" s="146"/>
      <c r="AC43" s="226"/>
      <c r="AE43" s="227"/>
      <c r="AF43" s="228"/>
      <c r="AH43" s="227"/>
      <c r="AJ43" s="147"/>
      <c r="AK43" s="229"/>
      <c r="AL43" s="15"/>
      <c r="AM43" s="224"/>
      <c r="AN43" s="224"/>
      <c r="AP43" s="224"/>
      <c r="AS43" s="21"/>
      <c r="AU43" s="231"/>
      <c r="AV43" s="15"/>
      <c r="BI43" s="148"/>
      <c r="BM43" s="11"/>
      <c r="BO43" s="3"/>
      <c r="BP43" s="232"/>
      <c r="BU43" s="9"/>
      <c r="BX43" s="9"/>
      <c r="CC43" s="9"/>
    </row>
    <row r="44" spans="1:82">
      <c r="J44" s="10"/>
      <c r="K44" s="142"/>
      <c r="M44" s="222"/>
      <c r="O44" s="143"/>
      <c r="P44" s="223"/>
      <c r="Q44" s="15"/>
      <c r="R44" s="224"/>
      <c r="T44" s="224"/>
      <c r="V44" s="224"/>
      <c r="X44" s="21"/>
      <c r="Y44" s="225"/>
      <c r="AA44" s="146"/>
      <c r="AB44" s="146"/>
      <c r="AC44" s="226"/>
      <c r="AE44" s="227"/>
      <c r="AF44" s="228"/>
      <c r="AH44" s="227"/>
      <c r="AJ44" s="147"/>
      <c r="AK44" s="229"/>
      <c r="AL44" s="15"/>
      <c r="AM44" s="224"/>
      <c r="AN44" s="224"/>
      <c r="AP44" s="224"/>
      <c r="AS44" s="21"/>
      <c r="AU44" s="231"/>
      <c r="AV44" s="15"/>
      <c r="BI44" s="148"/>
      <c r="BM44" s="11"/>
      <c r="BO44" s="3"/>
      <c r="BP44" s="232"/>
      <c r="BU44" s="9"/>
      <c r="BX44" s="9"/>
      <c r="CC44" s="9"/>
    </row>
    <row r="45" spans="1:82">
      <c r="J45" s="10"/>
      <c r="K45" s="142"/>
      <c r="M45" s="222"/>
      <c r="O45" s="143"/>
      <c r="P45" s="223"/>
      <c r="Q45" s="15"/>
      <c r="R45" s="224"/>
      <c r="T45" s="224"/>
      <c r="V45" s="224"/>
      <c r="X45" s="21"/>
      <c r="Y45" s="225"/>
      <c r="AA45" s="146"/>
      <c r="AB45" s="146"/>
      <c r="AC45" s="226"/>
      <c r="AE45" s="227"/>
      <c r="AF45" s="228"/>
      <c r="AH45" s="227"/>
      <c r="AJ45" s="147"/>
      <c r="AK45" s="229"/>
      <c r="AL45" s="15"/>
      <c r="AM45" s="224"/>
      <c r="AN45" s="224"/>
      <c r="AP45" s="224"/>
      <c r="AS45" s="21"/>
      <c r="AU45" s="231"/>
      <c r="AV45" s="15"/>
      <c r="BI45" s="148"/>
      <c r="BM45" s="11"/>
      <c r="BO45" s="3"/>
      <c r="BP45" s="232"/>
      <c r="BU45" s="9"/>
      <c r="BX45" s="9"/>
      <c r="CC45" s="9"/>
    </row>
    <row r="46" spans="1:82">
      <c r="J46" s="10"/>
      <c r="K46" s="142"/>
      <c r="M46" s="222"/>
      <c r="O46" s="143"/>
      <c r="P46" s="223"/>
      <c r="Q46" s="15"/>
      <c r="R46" s="224"/>
      <c r="T46" s="224"/>
      <c r="V46" s="224"/>
      <c r="X46" s="21"/>
      <c r="Y46" s="225"/>
      <c r="AA46" s="146"/>
      <c r="AB46" s="146"/>
      <c r="AC46" s="226"/>
      <c r="AE46" s="227"/>
      <c r="AF46" s="228"/>
      <c r="AH46" s="227"/>
      <c r="AJ46" s="147"/>
      <c r="AK46" s="229"/>
      <c r="AL46" s="15"/>
      <c r="AM46" s="224"/>
      <c r="AN46" s="224"/>
      <c r="AP46" s="224"/>
      <c r="AS46" s="21"/>
      <c r="AU46" s="231"/>
      <c r="AV46" s="15"/>
      <c r="BI46" s="148"/>
      <c r="BM46" s="11"/>
      <c r="BO46" s="3"/>
      <c r="BP46" s="232"/>
      <c r="BU46" s="9"/>
      <c r="BX46" s="9"/>
      <c r="CC46" s="9"/>
    </row>
    <row r="47" spans="1:82">
      <c r="J47" s="10"/>
      <c r="K47" s="142"/>
      <c r="M47" s="222"/>
      <c r="O47" s="143"/>
      <c r="P47" s="223"/>
      <c r="Q47" s="15"/>
      <c r="R47" s="224"/>
      <c r="T47" s="224"/>
      <c r="V47" s="224"/>
      <c r="X47" s="21"/>
      <c r="Y47" s="225"/>
      <c r="AA47" s="146"/>
      <c r="AB47" s="146"/>
      <c r="AC47" s="226"/>
      <c r="AE47" s="227"/>
      <c r="AF47" s="228"/>
      <c r="AH47" s="227"/>
      <c r="AJ47" s="147"/>
      <c r="AK47" s="229"/>
      <c r="AL47" s="15"/>
      <c r="AM47" s="224"/>
      <c r="AN47" s="224"/>
      <c r="AP47" s="224"/>
      <c r="AS47" s="21"/>
      <c r="AU47" s="231"/>
      <c r="AV47" s="15"/>
      <c r="BI47" s="148"/>
      <c r="BM47" s="11"/>
      <c r="BO47" s="3"/>
      <c r="BP47" s="232"/>
      <c r="BU47" s="9"/>
      <c r="BX47" s="9"/>
      <c r="CC47" s="9"/>
    </row>
    <row r="48" spans="1:82">
      <c r="J48" s="10"/>
      <c r="K48" s="142"/>
      <c r="M48" s="222"/>
      <c r="O48" s="143"/>
      <c r="P48" s="223"/>
      <c r="Q48" s="15"/>
      <c r="R48" s="224"/>
      <c r="T48" s="224"/>
      <c r="V48" s="224"/>
      <c r="X48" s="21"/>
      <c r="Y48" s="225"/>
      <c r="AA48" s="146"/>
      <c r="AB48" s="146"/>
      <c r="AC48" s="226"/>
      <c r="AE48" s="227"/>
      <c r="AF48" s="228"/>
      <c r="AH48" s="227"/>
      <c r="AJ48" s="147"/>
      <c r="AK48" s="229"/>
      <c r="AL48" s="15"/>
      <c r="AM48" s="224"/>
      <c r="AN48" s="224"/>
      <c r="AP48" s="224"/>
      <c r="AS48" s="21"/>
      <c r="AU48" s="231"/>
      <c r="AV48" s="15"/>
      <c r="BI48" s="148"/>
      <c r="BM48" s="11"/>
      <c r="BO48" s="3"/>
      <c r="BP48" s="232"/>
      <c r="BU48" s="9"/>
      <c r="BX48" s="9"/>
      <c r="CC48" s="9"/>
    </row>
    <row r="49" spans="10:81">
      <c r="J49" s="10"/>
      <c r="K49" s="142"/>
      <c r="M49" s="222"/>
      <c r="O49" s="143"/>
      <c r="P49" s="223"/>
      <c r="Q49" s="15"/>
      <c r="R49" s="224"/>
      <c r="T49" s="224"/>
      <c r="V49" s="224"/>
      <c r="X49" s="21"/>
      <c r="Y49" s="225"/>
      <c r="AA49" s="146"/>
      <c r="AB49" s="146"/>
      <c r="AC49" s="226"/>
      <c r="AE49" s="227"/>
      <c r="AF49" s="228"/>
      <c r="AH49" s="227"/>
      <c r="AJ49" s="147"/>
      <c r="AK49" s="229"/>
      <c r="AL49" s="15"/>
      <c r="AM49" s="224"/>
      <c r="AN49" s="224"/>
      <c r="AP49" s="224"/>
      <c r="AS49" s="21"/>
      <c r="AU49" s="231"/>
      <c r="AV49" s="15"/>
      <c r="BI49" s="148"/>
      <c r="BM49" s="11"/>
      <c r="BO49" s="3"/>
      <c r="BP49" s="232"/>
      <c r="BU49" s="9"/>
      <c r="BX49" s="9"/>
      <c r="CC49" s="9"/>
    </row>
    <row r="50" spans="10:81">
      <c r="J50" s="10"/>
      <c r="K50" s="142"/>
      <c r="M50" s="222"/>
      <c r="O50" s="143"/>
      <c r="P50" s="223"/>
      <c r="Q50" s="15"/>
      <c r="R50" s="224"/>
      <c r="T50" s="224"/>
      <c r="V50" s="224"/>
      <c r="X50" s="21"/>
      <c r="Y50" s="225"/>
      <c r="AA50" s="146"/>
      <c r="AB50" s="146"/>
      <c r="AC50" s="226"/>
      <c r="AE50" s="227"/>
      <c r="AF50" s="228"/>
      <c r="AH50" s="227"/>
      <c r="AJ50" s="147"/>
      <c r="AK50" s="229"/>
      <c r="AL50" s="15"/>
      <c r="AM50" s="224"/>
      <c r="AN50" s="224"/>
      <c r="AP50" s="224"/>
      <c r="AS50" s="21"/>
      <c r="AU50" s="231"/>
      <c r="AV50" s="15"/>
      <c r="BI50" s="148"/>
      <c r="BM50" s="11"/>
      <c r="BO50" s="3"/>
      <c r="BP50" s="232"/>
      <c r="BU50" s="9"/>
      <c r="BX50" s="9"/>
    </row>
    <row r="51" spans="10:81">
      <c r="J51" s="10"/>
      <c r="K51" s="142"/>
      <c r="M51" s="222"/>
      <c r="O51" s="143"/>
      <c r="P51" s="223"/>
      <c r="Q51" s="15"/>
      <c r="R51" s="224"/>
      <c r="T51" s="224"/>
      <c r="V51" s="224"/>
      <c r="X51" s="21"/>
      <c r="Y51" s="225"/>
      <c r="AA51" s="146"/>
      <c r="AB51" s="146"/>
      <c r="AC51" s="226"/>
      <c r="AE51" s="227"/>
      <c r="AF51" s="228"/>
      <c r="AH51" s="227"/>
      <c r="AJ51" s="147"/>
      <c r="AK51" s="229"/>
      <c r="AL51" s="15"/>
      <c r="AM51" s="224"/>
      <c r="AN51" s="224"/>
      <c r="AP51" s="224"/>
      <c r="AS51" s="21"/>
      <c r="AU51" s="231"/>
      <c r="AV51" s="15"/>
      <c r="BI51" s="148"/>
      <c r="BM51" s="11"/>
      <c r="BO51" s="3"/>
      <c r="BP51" s="232"/>
      <c r="BU51" s="9"/>
      <c r="BX51" s="9"/>
    </row>
    <row r="52" spans="10:81">
      <c r="J52" s="10"/>
      <c r="K52" s="142"/>
      <c r="M52" s="222"/>
      <c r="O52" s="143"/>
      <c r="P52" s="223"/>
      <c r="Q52" s="15"/>
      <c r="R52" s="224"/>
      <c r="T52" s="224"/>
      <c r="V52" s="224"/>
      <c r="X52" s="21"/>
      <c r="Y52" s="225"/>
      <c r="AA52" s="146"/>
      <c r="AB52" s="146"/>
      <c r="AC52" s="226"/>
      <c r="AE52" s="227"/>
      <c r="AF52" s="228"/>
      <c r="AH52" s="227"/>
      <c r="AJ52" s="147"/>
      <c r="AK52" s="229"/>
      <c r="AL52" s="15"/>
      <c r="AM52" s="224"/>
      <c r="AN52" s="224"/>
      <c r="AP52" s="224"/>
      <c r="AS52" s="21"/>
      <c r="AU52" s="231"/>
      <c r="AV52" s="15"/>
      <c r="BI52" s="148"/>
      <c r="BM52" s="11"/>
      <c r="BO52" s="3"/>
      <c r="BP52" s="232"/>
      <c r="BU52" s="9"/>
      <c r="BX52" s="9"/>
    </row>
    <row r="53" spans="10:81">
      <c r="J53" s="10"/>
      <c r="K53" s="142"/>
      <c r="M53" s="222"/>
      <c r="O53" s="143"/>
      <c r="P53" s="223"/>
      <c r="Q53" s="15"/>
      <c r="R53" s="224"/>
      <c r="T53" s="224"/>
      <c r="V53" s="224"/>
      <c r="X53" s="21"/>
      <c r="Y53" s="225"/>
      <c r="AA53" s="146"/>
      <c r="AB53" s="146"/>
      <c r="AC53" s="226"/>
      <c r="AE53" s="227"/>
      <c r="AF53" s="228"/>
      <c r="AH53" s="227"/>
      <c r="AJ53" s="147"/>
      <c r="AK53" s="229"/>
      <c r="AL53" s="15"/>
      <c r="AM53" s="224"/>
      <c r="AN53" s="224"/>
      <c r="AP53" s="224"/>
      <c r="AS53" s="21"/>
      <c r="AU53" s="231"/>
      <c r="AV53" s="15"/>
      <c r="BI53" s="148"/>
      <c r="BM53" s="11"/>
      <c r="BO53" s="3"/>
      <c r="BP53" s="232"/>
      <c r="BU53" s="9"/>
      <c r="BX53" s="9"/>
    </row>
    <row r="54" spans="10:81">
      <c r="J54" s="10"/>
      <c r="K54" s="142"/>
      <c r="M54" s="222"/>
      <c r="O54" s="143"/>
      <c r="P54" s="223"/>
      <c r="Q54" s="15"/>
      <c r="R54" s="224"/>
      <c r="T54" s="224"/>
      <c r="V54" s="224"/>
      <c r="X54" s="21"/>
      <c r="Y54" s="225"/>
      <c r="AA54" s="146"/>
      <c r="AB54" s="146"/>
      <c r="AC54" s="226"/>
      <c r="AE54" s="227"/>
      <c r="AF54" s="228"/>
      <c r="AH54" s="227"/>
      <c r="AJ54" s="147"/>
      <c r="AK54" s="229"/>
      <c r="AL54" s="15"/>
      <c r="AM54" s="224"/>
      <c r="AN54" s="224"/>
      <c r="AP54" s="224"/>
      <c r="AS54" s="21"/>
      <c r="AU54" s="231"/>
      <c r="AV54" s="15"/>
      <c r="BI54" s="148"/>
      <c r="BM54" s="11"/>
      <c r="BO54" s="3"/>
      <c r="BP54" s="232"/>
      <c r="BU54" s="9"/>
      <c r="BX54" s="9"/>
    </row>
    <row r="55" spans="10:81">
      <c r="J55" s="10"/>
      <c r="K55" s="142"/>
      <c r="M55" s="222"/>
      <c r="O55" s="143"/>
      <c r="P55" s="223"/>
      <c r="Q55" s="15"/>
      <c r="R55" s="224"/>
      <c r="T55" s="224"/>
      <c r="V55" s="224"/>
      <c r="X55" s="21"/>
      <c r="Y55" s="225"/>
      <c r="AA55" s="146"/>
      <c r="AB55" s="146"/>
      <c r="AC55" s="226"/>
      <c r="AE55" s="227"/>
      <c r="AF55" s="228"/>
      <c r="AH55" s="227"/>
      <c r="AJ55" s="147"/>
      <c r="AK55" s="229"/>
      <c r="AL55" s="15"/>
      <c r="AM55" s="224"/>
      <c r="AN55" s="224"/>
      <c r="AP55" s="224"/>
      <c r="AS55" s="21"/>
      <c r="AU55" s="231"/>
      <c r="AV55" s="15"/>
      <c r="BI55" s="148"/>
      <c r="BM55" s="11"/>
      <c r="BO55" s="3"/>
      <c r="BP55" s="232"/>
      <c r="BU55" s="9"/>
      <c r="BX55" s="9"/>
    </row>
    <row r="56" spans="10:81">
      <c r="J56" s="10"/>
      <c r="K56" s="142"/>
      <c r="M56" s="222"/>
      <c r="O56" s="143"/>
      <c r="P56" s="223"/>
      <c r="Q56" s="15"/>
      <c r="R56" s="224"/>
      <c r="T56" s="224"/>
      <c r="V56" s="224"/>
      <c r="X56" s="21"/>
      <c r="Y56" s="225"/>
      <c r="AA56" s="146"/>
      <c r="AB56" s="146"/>
      <c r="AC56" s="226"/>
      <c r="AE56" s="227"/>
      <c r="AF56" s="228"/>
      <c r="AH56" s="227"/>
      <c r="AJ56" s="147"/>
      <c r="AK56" s="229"/>
      <c r="AL56" s="15"/>
      <c r="AM56" s="224"/>
      <c r="AN56" s="224"/>
      <c r="AP56" s="224"/>
      <c r="AS56" s="21"/>
      <c r="AU56" s="231"/>
      <c r="AV56" s="15"/>
      <c r="BI56" s="148"/>
      <c r="BO56" s="3"/>
      <c r="BP56" s="232"/>
      <c r="BU56" s="9"/>
      <c r="BX56" s="9"/>
    </row>
    <row r="57" spans="10:81">
      <c r="J57" s="10"/>
      <c r="K57" s="142"/>
      <c r="M57" s="222"/>
      <c r="O57" s="143"/>
      <c r="P57" s="223"/>
      <c r="Q57" s="15"/>
      <c r="R57" s="224"/>
      <c r="T57" s="224"/>
      <c r="V57" s="224"/>
      <c r="X57" s="21"/>
      <c r="Y57" s="225"/>
      <c r="AA57" s="146"/>
      <c r="AB57" s="146"/>
      <c r="AC57" s="226"/>
      <c r="AE57" s="227"/>
      <c r="AF57" s="228"/>
      <c r="AH57" s="227"/>
      <c r="AJ57" s="147"/>
      <c r="AK57" s="229"/>
      <c r="AL57" s="15"/>
      <c r="AM57" s="224"/>
      <c r="AN57" s="224"/>
      <c r="AP57" s="224"/>
      <c r="AS57" s="21"/>
      <c r="AU57" s="231"/>
      <c r="AV57" s="15"/>
      <c r="BI57" s="148"/>
      <c r="BO57" s="3"/>
      <c r="BP57" s="232"/>
      <c r="BU57" s="9"/>
      <c r="BX57" s="9"/>
    </row>
    <row r="58" spans="10:81">
      <c r="J58" s="10"/>
      <c r="K58" s="142"/>
      <c r="M58" s="222"/>
      <c r="O58" s="143"/>
      <c r="P58" s="223"/>
      <c r="Q58" s="15"/>
      <c r="R58" s="224"/>
      <c r="T58" s="224"/>
      <c r="V58" s="224"/>
      <c r="X58" s="21"/>
      <c r="Y58" s="225"/>
      <c r="AA58" s="146"/>
      <c r="AB58" s="146"/>
      <c r="AC58" s="226"/>
      <c r="AE58" s="227"/>
      <c r="AF58" s="228"/>
      <c r="AH58" s="227"/>
      <c r="AJ58" s="147"/>
      <c r="AK58" s="229"/>
      <c r="AL58" s="15"/>
      <c r="AM58" s="224"/>
      <c r="AN58" s="224"/>
      <c r="AP58" s="224"/>
      <c r="AS58" s="21"/>
      <c r="AU58" s="231"/>
      <c r="AV58" s="15"/>
      <c r="BI58" s="148"/>
      <c r="BO58" s="3"/>
      <c r="BP58" s="232"/>
      <c r="BU58" s="9"/>
      <c r="BX58" s="9"/>
    </row>
    <row r="59" spans="10:81">
      <c r="J59" s="10"/>
      <c r="K59" s="142"/>
      <c r="M59" s="222"/>
      <c r="O59" s="143"/>
      <c r="P59" s="223"/>
      <c r="Q59" s="15"/>
      <c r="R59" s="224"/>
      <c r="T59" s="224"/>
      <c r="V59" s="224"/>
      <c r="X59" s="21"/>
      <c r="Y59" s="225"/>
      <c r="AA59" s="146"/>
      <c r="AB59" s="146"/>
      <c r="AC59" s="226"/>
      <c r="AE59" s="227"/>
      <c r="AF59" s="228"/>
      <c r="AH59" s="227"/>
      <c r="AJ59" s="147"/>
      <c r="AK59" s="229"/>
      <c r="AL59" s="15"/>
      <c r="AM59" s="224"/>
      <c r="AN59" s="224"/>
      <c r="AP59" s="224"/>
      <c r="AS59" s="21"/>
      <c r="AU59" s="231"/>
      <c r="AV59" s="15"/>
      <c r="BI59" s="148"/>
      <c r="BO59" s="3"/>
      <c r="BP59" s="232"/>
      <c r="BU59" s="9"/>
      <c r="BX59" s="9"/>
    </row>
    <row r="60" spans="10:81">
      <c r="J60" s="10"/>
      <c r="K60" s="142"/>
      <c r="M60" s="222"/>
      <c r="O60" s="143"/>
      <c r="P60" s="223"/>
      <c r="Q60" s="15"/>
      <c r="R60" s="224"/>
      <c r="T60" s="224"/>
      <c r="V60" s="224"/>
      <c r="X60" s="21"/>
      <c r="Y60" s="225"/>
      <c r="AA60" s="146"/>
      <c r="AB60" s="146"/>
      <c r="AC60" s="226"/>
      <c r="AE60" s="227"/>
      <c r="AF60" s="228"/>
      <c r="AH60" s="227"/>
      <c r="AJ60" s="147"/>
      <c r="AK60" s="229"/>
      <c r="AL60" s="15"/>
      <c r="AM60" s="224"/>
      <c r="AN60" s="224"/>
      <c r="AP60" s="224"/>
      <c r="AS60" s="21"/>
      <c r="AU60" s="231"/>
      <c r="AV60" s="15"/>
      <c r="BI60" s="148"/>
      <c r="BO60" s="3"/>
      <c r="BP60" s="232"/>
      <c r="BU60" s="9"/>
      <c r="BX60" s="9"/>
    </row>
    <row r="61" spans="10:81">
      <c r="J61" s="10"/>
      <c r="K61" s="142"/>
      <c r="M61" s="222"/>
      <c r="O61" s="143"/>
      <c r="P61" s="223"/>
      <c r="Q61" s="15"/>
      <c r="R61" s="224"/>
      <c r="T61" s="224"/>
      <c r="V61" s="224"/>
      <c r="X61" s="21"/>
      <c r="Y61" s="225"/>
      <c r="AA61" s="146"/>
      <c r="AB61" s="146"/>
      <c r="AC61" s="226"/>
      <c r="AE61" s="227"/>
      <c r="AF61" s="228"/>
      <c r="AH61" s="227"/>
      <c r="AJ61" s="147"/>
      <c r="AK61" s="229"/>
      <c r="AL61" s="15"/>
      <c r="AM61" s="224"/>
      <c r="AN61" s="224"/>
      <c r="AP61" s="224"/>
      <c r="AS61" s="21"/>
      <c r="AU61" s="231"/>
      <c r="AV61" s="15"/>
      <c r="BI61" s="148"/>
      <c r="BO61" s="3"/>
      <c r="BP61" s="232"/>
      <c r="BU61" s="9"/>
    </row>
    <row r="62" spans="10:81">
      <c r="J62" s="10"/>
      <c r="K62" s="142"/>
      <c r="M62" s="222"/>
      <c r="O62" s="143"/>
      <c r="P62" s="223"/>
      <c r="Q62" s="15"/>
      <c r="R62" s="224"/>
      <c r="T62" s="224"/>
      <c r="V62" s="224"/>
      <c r="X62" s="21"/>
      <c r="Y62" s="225"/>
      <c r="AA62" s="146"/>
      <c r="AB62" s="146"/>
      <c r="AC62" s="226"/>
      <c r="AE62" s="227"/>
      <c r="AF62" s="228"/>
      <c r="AH62" s="227"/>
      <c r="AJ62" s="147"/>
      <c r="AK62" s="229"/>
      <c r="AL62" s="15"/>
      <c r="AM62" s="224"/>
      <c r="AN62" s="224"/>
      <c r="AP62" s="224"/>
      <c r="AS62" s="21"/>
      <c r="AU62" s="231"/>
      <c r="AV62" s="15"/>
      <c r="BI62" s="148"/>
      <c r="BO62" s="3"/>
      <c r="BP62" s="232"/>
      <c r="BU62" s="9"/>
    </row>
    <row r="63" spans="10:81">
      <c r="J63" s="10"/>
      <c r="K63" s="142"/>
      <c r="M63" s="222"/>
      <c r="O63" s="143"/>
      <c r="P63" s="223"/>
      <c r="Q63" s="15"/>
      <c r="R63" s="224"/>
      <c r="T63" s="224"/>
      <c r="V63" s="224"/>
      <c r="X63" s="21"/>
      <c r="Y63" s="225"/>
      <c r="AA63" s="146"/>
      <c r="AB63" s="146"/>
      <c r="AC63" s="226"/>
      <c r="AE63" s="227"/>
      <c r="AF63" s="228"/>
      <c r="AH63" s="227"/>
      <c r="AJ63" s="147"/>
      <c r="AK63" s="229"/>
      <c r="AL63" s="15"/>
      <c r="AM63" s="224"/>
      <c r="AN63" s="224"/>
      <c r="AP63" s="224"/>
      <c r="AS63" s="21"/>
      <c r="AU63" s="231"/>
      <c r="AV63" s="15"/>
      <c r="BI63" s="148"/>
      <c r="BO63" s="3"/>
      <c r="BP63" s="232"/>
      <c r="BU63" s="9"/>
    </row>
    <row r="64" spans="10:81">
      <c r="J64" s="10"/>
      <c r="K64" s="142"/>
      <c r="M64" s="222"/>
      <c r="O64" s="143"/>
      <c r="P64" s="223"/>
      <c r="Q64" s="15"/>
      <c r="R64" s="224"/>
      <c r="T64" s="224"/>
      <c r="V64" s="224"/>
      <c r="X64" s="21"/>
      <c r="Y64" s="225"/>
      <c r="AA64" s="146"/>
      <c r="AB64" s="146"/>
      <c r="AC64" s="226"/>
      <c r="AE64" s="227"/>
      <c r="AF64" s="228"/>
      <c r="AH64" s="227"/>
      <c r="AJ64" s="147"/>
      <c r="AK64" s="229"/>
      <c r="AL64" s="15"/>
      <c r="AM64" s="224"/>
      <c r="AN64" s="224"/>
      <c r="AP64" s="224"/>
      <c r="AS64" s="21"/>
      <c r="AU64" s="231"/>
      <c r="AV64" s="15"/>
      <c r="BI64" s="148"/>
      <c r="BO64" s="3"/>
      <c r="BP64" s="232"/>
      <c r="BU64" s="9"/>
    </row>
    <row r="65" spans="10:73">
      <c r="J65" s="10"/>
      <c r="K65" s="142"/>
      <c r="M65" s="222"/>
      <c r="O65" s="143"/>
      <c r="P65" s="223"/>
      <c r="Q65" s="15"/>
      <c r="R65" s="224"/>
      <c r="T65" s="224"/>
      <c r="V65" s="224"/>
      <c r="X65" s="21"/>
      <c r="Y65" s="225"/>
      <c r="AA65" s="146"/>
      <c r="AB65" s="146"/>
      <c r="AC65" s="226"/>
      <c r="AE65" s="227"/>
      <c r="AF65" s="228"/>
      <c r="AH65" s="227"/>
      <c r="AJ65" s="147"/>
      <c r="AK65" s="229"/>
      <c r="AL65" s="15"/>
      <c r="AM65" s="224"/>
      <c r="AN65" s="224"/>
      <c r="AP65" s="224"/>
      <c r="AS65" s="21"/>
      <c r="AU65" s="231"/>
      <c r="AV65" s="15"/>
      <c r="BI65" s="148"/>
      <c r="BO65" s="3"/>
      <c r="BP65" s="232"/>
      <c r="BU65" s="9"/>
    </row>
    <row r="66" spans="10:73">
      <c r="J66" s="10"/>
      <c r="K66" s="142"/>
      <c r="M66" s="222"/>
      <c r="O66" s="143"/>
      <c r="P66" s="223"/>
      <c r="Q66" s="15"/>
      <c r="R66" s="224"/>
      <c r="T66" s="224"/>
      <c r="V66" s="224"/>
      <c r="X66" s="21"/>
      <c r="Y66" s="225"/>
      <c r="AA66" s="146"/>
      <c r="AB66" s="146"/>
      <c r="AC66" s="226"/>
      <c r="AE66" s="227"/>
      <c r="AF66" s="228"/>
      <c r="AH66" s="227"/>
      <c r="AJ66" s="147"/>
      <c r="AK66" s="229"/>
      <c r="AL66" s="15"/>
      <c r="AM66" s="224"/>
      <c r="AN66" s="224"/>
      <c r="AS66" s="21"/>
      <c r="AU66" s="231"/>
      <c r="AV66" s="15"/>
      <c r="BI66" s="148"/>
      <c r="BO66" s="3"/>
      <c r="BP66" s="232"/>
      <c r="BU66" s="9"/>
    </row>
    <row r="67" spans="10:73">
      <c r="J67" s="10"/>
      <c r="K67" s="142"/>
      <c r="M67" s="222"/>
      <c r="O67" s="143"/>
      <c r="P67" s="223"/>
      <c r="Q67" s="15"/>
      <c r="R67" s="224"/>
      <c r="T67" s="224"/>
      <c r="V67" s="224"/>
      <c r="X67" s="21"/>
      <c r="Y67" s="225"/>
      <c r="AA67" s="146"/>
      <c r="AB67" s="146"/>
      <c r="AC67" s="226"/>
      <c r="AE67" s="227"/>
      <c r="AF67" s="228"/>
      <c r="AH67" s="227"/>
      <c r="AJ67" s="147"/>
      <c r="AK67" s="229"/>
      <c r="AL67" s="15"/>
      <c r="AM67" s="224"/>
      <c r="AN67" s="224"/>
      <c r="AS67" s="21"/>
      <c r="AU67" s="231"/>
      <c r="AV67" s="15"/>
      <c r="BI67" s="148"/>
      <c r="BO67" s="3"/>
      <c r="BP67" s="232"/>
      <c r="BU67" s="9"/>
    </row>
    <row r="68" spans="10:73">
      <c r="J68" s="10"/>
      <c r="K68" s="142"/>
      <c r="M68" s="222"/>
      <c r="O68" s="143"/>
      <c r="P68" s="223"/>
      <c r="Q68" s="15"/>
      <c r="R68" s="224"/>
      <c r="T68" s="224"/>
      <c r="V68" s="224"/>
      <c r="X68" s="21"/>
      <c r="Y68" s="225"/>
      <c r="AA68" s="146"/>
      <c r="AB68" s="146"/>
      <c r="AC68" s="226"/>
      <c r="AE68" s="227"/>
      <c r="AF68" s="228"/>
      <c r="AH68" s="227"/>
      <c r="AJ68" s="147"/>
      <c r="AK68" s="229"/>
      <c r="AL68" s="15"/>
      <c r="AM68" s="224"/>
      <c r="AN68" s="224"/>
      <c r="AS68" s="21"/>
      <c r="AU68" s="231"/>
      <c r="AV68" s="15"/>
      <c r="BI68" s="148"/>
      <c r="BO68" s="3"/>
      <c r="BP68" s="232"/>
      <c r="BU68" s="9"/>
    </row>
    <row r="69" spans="10:73">
      <c r="J69" s="10"/>
      <c r="K69" s="142"/>
      <c r="M69" s="222"/>
      <c r="O69" s="143"/>
      <c r="P69" s="223"/>
      <c r="Q69" s="15"/>
      <c r="R69" s="224"/>
      <c r="T69" s="224"/>
      <c r="V69" s="224"/>
      <c r="X69" s="21"/>
      <c r="Y69" s="225"/>
      <c r="AA69" s="146"/>
      <c r="AB69" s="146"/>
      <c r="AC69" s="226"/>
      <c r="AE69" s="227"/>
      <c r="AF69" s="228"/>
      <c r="AH69" s="227"/>
      <c r="AJ69" s="147"/>
      <c r="AK69" s="229"/>
      <c r="AL69" s="15"/>
      <c r="AM69" s="224"/>
      <c r="AN69" s="224"/>
      <c r="AS69" s="21"/>
      <c r="AU69" s="231"/>
      <c r="AV69" s="15"/>
      <c r="BI69" s="148"/>
      <c r="BO69" s="3"/>
      <c r="BP69" s="232"/>
      <c r="BU69" s="9"/>
    </row>
    <row r="70" spans="10:73">
      <c r="J70" s="10"/>
      <c r="K70" s="142"/>
      <c r="M70" s="222"/>
      <c r="O70" s="143"/>
      <c r="P70" s="223"/>
      <c r="Q70" s="15"/>
      <c r="R70" s="224"/>
      <c r="T70" s="224"/>
      <c r="X70" s="21"/>
      <c r="Y70" s="225"/>
      <c r="AA70" s="146"/>
      <c r="AB70" s="146"/>
      <c r="AC70" s="226"/>
      <c r="AE70" s="227"/>
      <c r="AF70" s="228"/>
      <c r="AH70" s="227"/>
      <c r="AJ70" s="147"/>
      <c r="AK70" s="229"/>
      <c r="AL70" s="15"/>
      <c r="AM70" s="224"/>
      <c r="AN70" s="224"/>
      <c r="AS70" s="21"/>
      <c r="AU70" s="231"/>
      <c r="AV70" s="15"/>
      <c r="BI70" s="148"/>
      <c r="BP70" s="232"/>
      <c r="BU70" s="9"/>
    </row>
    <row r="71" spans="10:73">
      <c r="J71" s="10"/>
      <c r="K71" s="142"/>
      <c r="M71" s="222"/>
      <c r="O71" s="143"/>
      <c r="P71" s="144"/>
      <c r="Q71" s="15"/>
      <c r="R71" s="224"/>
      <c r="T71" s="224"/>
      <c r="X71" s="21"/>
      <c r="Y71" s="225"/>
      <c r="AA71" s="146"/>
      <c r="AB71" s="146"/>
      <c r="AC71" s="226"/>
      <c r="AE71" s="227"/>
      <c r="AF71" s="228"/>
      <c r="AH71" s="227"/>
      <c r="AJ71" s="147"/>
      <c r="AK71" s="229"/>
      <c r="AL71" s="15"/>
      <c r="AM71" s="224"/>
      <c r="AN71" s="224"/>
      <c r="AS71" s="21"/>
      <c r="AU71" s="231"/>
      <c r="AV71" s="15"/>
      <c r="BP71" s="232"/>
      <c r="BU71" s="9"/>
    </row>
    <row r="72" spans="10:73">
      <c r="J72" s="10"/>
      <c r="K72" s="142"/>
      <c r="M72" s="222"/>
      <c r="O72" s="143"/>
      <c r="P72" s="144"/>
      <c r="Q72" s="15"/>
      <c r="R72" s="224"/>
      <c r="T72" s="224"/>
      <c r="X72" s="21"/>
      <c r="Y72" s="225"/>
      <c r="AA72" s="146"/>
      <c r="AB72" s="146"/>
      <c r="AC72" s="226"/>
      <c r="AE72" s="227"/>
      <c r="AF72" s="228"/>
      <c r="AH72" s="227"/>
      <c r="AJ72" s="147"/>
      <c r="AK72" s="229"/>
      <c r="AL72" s="15"/>
      <c r="AM72" s="224"/>
      <c r="AN72" s="224"/>
      <c r="AS72" s="21"/>
      <c r="AU72" s="231"/>
      <c r="AV72" s="15"/>
      <c r="BP72" s="232"/>
      <c r="BU72" s="9"/>
    </row>
    <row r="73" spans="10:73">
      <c r="J73" s="10"/>
      <c r="K73" s="142"/>
      <c r="M73" s="222"/>
      <c r="O73" s="143"/>
      <c r="R73" s="224"/>
      <c r="T73" s="224"/>
      <c r="X73" s="21"/>
      <c r="Y73" s="225"/>
      <c r="AA73" s="146"/>
      <c r="AB73" s="146"/>
      <c r="AC73" s="226"/>
      <c r="AE73" s="227"/>
      <c r="AF73" s="228"/>
      <c r="AH73" s="227"/>
      <c r="AJ73" s="147"/>
      <c r="AK73" s="229"/>
      <c r="AL73" s="15"/>
      <c r="AM73" s="224"/>
      <c r="AN73" s="224"/>
      <c r="AS73" s="21"/>
      <c r="AU73" s="231"/>
      <c r="AV73" s="15"/>
      <c r="BU73" s="9"/>
    </row>
    <row r="74" spans="10:73">
      <c r="J74" s="10"/>
      <c r="K74" s="142"/>
      <c r="O74" s="143"/>
      <c r="R74" s="224"/>
      <c r="T74" s="224"/>
      <c r="X74" s="21"/>
      <c r="Y74" s="225"/>
      <c r="AA74" s="146"/>
      <c r="AB74" s="146"/>
      <c r="AC74" s="226"/>
      <c r="AE74" s="227"/>
      <c r="AF74" s="228"/>
      <c r="AH74" s="227"/>
      <c r="AJ74" s="147"/>
      <c r="AK74" s="229"/>
      <c r="AL74" s="15"/>
      <c r="AM74" s="224"/>
      <c r="AN74" s="224"/>
      <c r="AS74" s="21"/>
      <c r="AU74" s="231"/>
      <c r="AV74" s="15"/>
      <c r="BU74" s="9"/>
    </row>
    <row r="75" spans="10:73">
      <c r="J75" s="10"/>
      <c r="K75" s="142"/>
      <c r="O75" s="143"/>
      <c r="R75" s="224"/>
      <c r="T75" s="224"/>
      <c r="X75" s="21"/>
      <c r="Y75" s="225"/>
      <c r="AA75" s="146"/>
      <c r="AB75" s="146"/>
      <c r="AC75" s="226"/>
      <c r="AE75" s="227"/>
      <c r="AF75" s="228"/>
      <c r="AH75" s="227"/>
      <c r="AK75" s="229"/>
      <c r="AL75" s="15"/>
      <c r="AM75" s="224"/>
      <c r="AN75" s="224"/>
      <c r="AS75" s="21"/>
      <c r="BU75" s="9"/>
    </row>
    <row r="76" spans="10:73">
      <c r="J76" s="10"/>
      <c r="K76" s="142"/>
      <c r="O76" s="143"/>
      <c r="R76" s="224"/>
      <c r="T76" s="224"/>
      <c r="X76" s="21"/>
      <c r="AA76" s="146"/>
      <c r="AB76" s="146"/>
      <c r="AE76" s="227"/>
      <c r="AF76" s="228"/>
      <c r="AH76" s="227"/>
      <c r="AK76" s="229"/>
      <c r="AL76" s="15"/>
      <c r="AM76" s="224"/>
      <c r="AN76" s="224"/>
      <c r="AS76" s="21"/>
      <c r="BU76" s="9"/>
    </row>
    <row r="77" spans="10:73">
      <c r="J77" s="10"/>
      <c r="K77" s="142"/>
      <c r="O77" s="143"/>
      <c r="R77" s="224"/>
      <c r="T77" s="224"/>
      <c r="X77" s="21"/>
      <c r="AA77" s="146"/>
      <c r="AB77" s="146"/>
      <c r="AE77" s="227"/>
      <c r="AF77" s="228"/>
      <c r="AH77" s="227"/>
      <c r="AK77" s="229"/>
      <c r="AL77" s="15"/>
      <c r="AM77" s="224"/>
      <c r="AN77" s="224"/>
      <c r="AS77" s="21"/>
      <c r="BU77" s="9"/>
    </row>
    <row r="78" spans="10:73">
      <c r="J78" s="10"/>
      <c r="K78" s="142"/>
      <c r="O78" s="143"/>
      <c r="R78" s="224"/>
      <c r="T78" s="224"/>
      <c r="X78" s="21"/>
      <c r="AA78" s="146"/>
      <c r="AB78" s="146"/>
      <c r="AE78" s="227"/>
      <c r="AF78" s="228"/>
      <c r="AH78" s="227"/>
      <c r="AK78" s="229"/>
      <c r="AL78" s="15"/>
      <c r="AM78" s="224"/>
      <c r="AN78" s="224"/>
      <c r="AS78" s="21"/>
      <c r="BU78" s="9"/>
    </row>
    <row r="79" spans="10:73">
      <c r="J79" s="10"/>
      <c r="K79" s="142"/>
      <c r="O79" s="143"/>
      <c r="X79" s="21"/>
      <c r="AA79" s="146"/>
      <c r="AB79" s="146"/>
      <c r="AE79" s="227"/>
      <c r="AF79" s="228"/>
      <c r="AH79" s="227"/>
      <c r="AK79" s="229"/>
      <c r="AL79" s="15"/>
      <c r="AM79" s="224"/>
      <c r="AN79" s="224"/>
      <c r="AS79" s="21"/>
      <c r="BU79" s="9"/>
    </row>
    <row r="80" spans="10:73">
      <c r="J80" s="10"/>
      <c r="K80" s="142"/>
      <c r="O80" s="143"/>
      <c r="X80" s="21"/>
      <c r="AA80" s="146"/>
      <c r="AB80" s="146"/>
      <c r="AE80" s="227"/>
      <c r="AF80" s="228"/>
      <c r="AH80" s="227"/>
      <c r="AK80" s="229"/>
      <c r="AL80" s="15"/>
      <c r="AM80" s="224"/>
      <c r="AN80" s="224"/>
      <c r="AS80" s="21"/>
      <c r="BU80" s="9"/>
    </row>
    <row r="81" spans="10:73">
      <c r="J81" s="10"/>
      <c r="K81" s="142"/>
      <c r="O81" s="143"/>
      <c r="X81" s="21"/>
      <c r="AA81" s="146"/>
      <c r="AB81" s="146"/>
      <c r="AE81" s="227"/>
      <c r="AF81" s="228"/>
      <c r="AH81" s="227"/>
      <c r="AK81" s="229"/>
      <c r="AL81" s="15"/>
      <c r="AM81" s="224"/>
      <c r="AN81" s="224"/>
      <c r="AS81" s="21"/>
      <c r="BU81" s="9"/>
    </row>
    <row r="82" spans="10:73">
      <c r="J82" s="10"/>
      <c r="K82" s="142"/>
      <c r="O82" s="143"/>
      <c r="X82" s="21"/>
      <c r="AA82" s="146"/>
      <c r="AB82" s="146"/>
      <c r="AE82" s="227"/>
      <c r="AF82" s="228"/>
      <c r="AH82" s="227"/>
      <c r="AK82" s="229"/>
      <c r="AL82" s="15"/>
      <c r="AM82" s="224"/>
      <c r="AN82" s="224"/>
      <c r="AS82" s="21"/>
      <c r="BU82" s="9"/>
    </row>
    <row r="83" spans="10:73">
      <c r="J83" s="10"/>
      <c r="K83" s="142"/>
      <c r="O83" s="143"/>
      <c r="X83" s="21"/>
      <c r="AA83" s="146"/>
      <c r="AB83" s="146"/>
      <c r="AE83" s="227"/>
      <c r="AH83" s="227"/>
      <c r="AK83" s="229"/>
      <c r="AL83" s="15"/>
      <c r="AM83" s="224"/>
      <c r="AN83" s="224"/>
      <c r="AS83" s="21"/>
      <c r="BU83" s="9"/>
    </row>
    <row r="84" spans="10:73">
      <c r="J84" s="10"/>
      <c r="K84" s="142"/>
      <c r="O84" s="143"/>
      <c r="X84" s="21"/>
      <c r="AA84" s="146"/>
      <c r="AB84" s="146"/>
      <c r="AE84" s="227"/>
      <c r="AH84" s="227"/>
      <c r="AK84" s="229"/>
      <c r="AL84" s="15"/>
      <c r="AM84" s="224"/>
      <c r="AN84" s="224"/>
      <c r="AS84" s="21"/>
      <c r="BU84" s="9"/>
    </row>
    <row r="85" spans="10:73">
      <c r="J85" s="10"/>
      <c r="K85" s="142"/>
      <c r="O85" s="143"/>
      <c r="AA85" s="146"/>
      <c r="AB85" s="146"/>
      <c r="AE85" s="227"/>
      <c r="AH85" s="227"/>
      <c r="AK85" s="229"/>
      <c r="AL85" s="15"/>
      <c r="AM85" s="224"/>
      <c r="AN85" s="224"/>
      <c r="AS85" s="21"/>
      <c r="BU85" s="9"/>
    </row>
    <row r="86" spans="10:73">
      <c r="J86" s="10"/>
      <c r="K86" s="142"/>
      <c r="O86" s="143"/>
      <c r="AA86" s="146"/>
      <c r="AB86" s="146"/>
      <c r="AE86" s="227"/>
      <c r="AH86" s="227"/>
      <c r="AK86" s="229"/>
      <c r="AL86" s="15"/>
      <c r="AM86" s="224"/>
      <c r="AN86" s="224"/>
      <c r="AS86" s="21"/>
      <c r="BU86" s="9"/>
    </row>
    <row r="87" spans="10:73">
      <c r="J87" s="10"/>
      <c r="K87" s="142"/>
      <c r="O87" s="143"/>
      <c r="AA87" s="146"/>
      <c r="AB87" s="146"/>
      <c r="AE87" s="227"/>
      <c r="AH87" s="227"/>
      <c r="AK87" s="229"/>
      <c r="AL87" s="15"/>
      <c r="AM87" s="224"/>
      <c r="AN87" s="224"/>
      <c r="AS87" s="21"/>
      <c r="BU87" s="9"/>
    </row>
    <row r="88" spans="10:73">
      <c r="J88" s="10"/>
      <c r="K88" s="142"/>
      <c r="O88" s="143"/>
      <c r="AA88" s="146"/>
      <c r="AB88" s="146"/>
      <c r="AK88" s="229"/>
      <c r="AL88" s="15"/>
      <c r="AM88" s="224"/>
      <c r="AN88" s="224"/>
      <c r="AR88" s="18"/>
      <c r="AS88" s="21"/>
      <c r="BU88" s="9"/>
    </row>
    <row r="89" spans="10:73">
      <c r="J89" s="10"/>
      <c r="K89" s="142"/>
      <c r="O89" s="143"/>
      <c r="AA89" s="146"/>
      <c r="AB89" s="146"/>
      <c r="AK89" s="229"/>
      <c r="AL89" s="15"/>
      <c r="AM89" s="224"/>
      <c r="AN89" s="224"/>
      <c r="AR89" s="18"/>
      <c r="AS89" s="21"/>
      <c r="BU89" s="9"/>
    </row>
    <row r="90" spans="10:73">
      <c r="J90" s="10"/>
      <c r="K90" s="142"/>
      <c r="O90" s="143"/>
      <c r="AA90" s="146"/>
      <c r="AB90" s="146"/>
      <c r="AK90" s="229"/>
      <c r="AL90" s="15"/>
      <c r="AM90" s="224"/>
      <c r="AN90" s="224"/>
      <c r="AR90" s="18"/>
      <c r="AS90" s="21"/>
      <c r="BU90" s="9"/>
    </row>
    <row r="91" spans="10:73">
      <c r="J91" s="10"/>
      <c r="K91" s="142"/>
      <c r="O91" s="143"/>
      <c r="AA91" s="146"/>
      <c r="AB91" s="146"/>
      <c r="AK91" s="229"/>
      <c r="AL91" s="15"/>
      <c r="AM91" s="224"/>
      <c r="AN91" s="224"/>
      <c r="AR91" s="18"/>
      <c r="AS91" s="21"/>
      <c r="BU91" s="9"/>
    </row>
    <row r="92" spans="10:73">
      <c r="J92" s="10"/>
      <c r="K92" s="142"/>
      <c r="O92" s="143"/>
      <c r="AA92" s="146"/>
      <c r="AB92" s="146"/>
      <c r="AM92" s="224"/>
      <c r="AN92" s="224"/>
      <c r="AR92" s="18"/>
      <c r="AS92" s="21"/>
      <c r="BU92" s="9"/>
    </row>
    <row r="93" spans="10:73">
      <c r="J93" s="10"/>
      <c r="K93" s="142"/>
      <c r="O93" s="143"/>
      <c r="AA93" s="146"/>
      <c r="AB93" s="146"/>
      <c r="AN93" s="224"/>
      <c r="AR93" s="18"/>
      <c r="AS93" s="21"/>
      <c r="BU93" s="9"/>
    </row>
    <row r="94" spans="10:73">
      <c r="J94" s="10"/>
      <c r="K94" s="142"/>
      <c r="O94" s="143"/>
      <c r="AA94" s="146"/>
      <c r="AB94" s="146"/>
      <c r="AN94" s="224"/>
      <c r="AR94" s="18"/>
      <c r="AS94" s="21"/>
      <c r="BU94" s="9"/>
    </row>
    <row r="95" spans="10:73">
      <c r="J95" s="10"/>
      <c r="K95" s="142"/>
      <c r="O95" s="143"/>
      <c r="AA95" s="146"/>
      <c r="AB95" s="146"/>
      <c r="AN95" s="224"/>
      <c r="AR95" s="18"/>
      <c r="AS95" s="21"/>
      <c r="BU95" s="9"/>
    </row>
    <row r="96" spans="10:73">
      <c r="J96" s="10"/>
      <c r="K96" s="142"/>
      <c r="O96" s="143"/>
      <c r="AA96" s="146"/>
      <c r="AB96" s="146"/>
      <c r="AN96" s="224"/>
      <c r="AR96" s="18"/>
      <c r="AS96" s="21"/>
      <c r="BU96" s="9"/>
    </row>
    <row r="97" spans="10:73">
      <c r="J97" s="10"/>
      <c r="K97" s="142"/>
      <c r="O97" s="143"/>
      <c r="AA97" s="146"/>
      <c r="AB97" s="146"/>
      <c r="AN97" s="224"/>
      <c r="AR97" s="18"/>
      <c r="AS97" s="21"/>
      <c r="BU97" s="9"/>
    </row>
    <row r="98" spans="10:73">
      <c r="J98" s="10"/>
      <c r="K98" s="142"/>
      <c r="O98" s="143"/>
      <c r="AA98" s="146"/>
      <c r="AB98" s="146"/>
      <c r="AN98" s="224"/>
      <c r="AR98" s="18"/>
      <c r="AS98" s="21"/>
      <c r="BU98" s="9"/>
    </row>
    <row r="99" spans="10:73">
      <c r="J99" s="10"/>
      <c r="K99" s="142"/>
      <c r="O99" s="143"/>
      <c r="AA99" s="146"/>
      <c r="AB99" s="146"/>
      <c r="AR99" s="18"/>
      <c r="AS99" s="21"/>
      <c r="BU99" s="9"/>
    </row>
    <row r="100" spans="10:73">
      <c r="J100" s="10"/>
      <c r="K100" s="142"/>
      <c r="O100" s="143"/>
      <c r="AA100" s="146"/>
      <c r="AB100" s="146"/>
      <c r="AR100" s="18"/>
      <c r="AS100" s="21"/>
      <c r="BU100" s="9"/>
    </row>
    <row r="101" spans="10:73">
      <c r="J101" s="10"/>
      <c r="K101" s="142"/>
      <c r="O101" s="143"/>
      <c r="AA101" s="146"/>
      <c r="AB101" s="146"/>
      <c r="AR101" s="18"/>
      <c r="AS101" s="21"/>
      <c r="BU101" s="9"/>
    </row>
    <row r="102" spans="10:73">
      <c r="J102" s="10"/>
      <c r="K102" s="142"/>
      <c r="O102" s="143"/>
      <c r="AA102" s="146"/>
      <c r="AB102" s="146"/>
      <c r="AR102" s="18"/>
      <c r="AS102" s="21"/>
      <c r="BU102" s="9"/>
    </row>
    <row r="103" spans="10:73">
      <c r="J103" s="10"/>
      <c r="K103" s="142"/>
      <c r="O103" s="143"/>
      <c r="AA103" s="146"/>
      <c r="AB103" s="146"/>
      <c r="AR103" s="18"/>
      <c r="AS103" s="21"/>
      <c r="BU103" s="9"/>
    </row>
    <row r="104" spans="10:73">
      <c r="J104" s="10"/>
      <c r="K104" s="142"/>
      <c r="O104" s="143"/>
      <c r="AA104" s="146"/>
      <c r="AB104" s="146"/>
      <c r="AR104" s="18"/>
      <c r="AS104" s="21"/>
      <c r="BU104" s="9"/>
    </row>
    <row r="105" spans="10:73">
      <c r="J105" s="10"/>
      <c r="K105" s="142"/>
      <c r="O105" s="143"/>
      <c r="AA105" s="146"/>
      <c r="AB105" s="146"/>
      <c r="AR105" s="18"/>
      <c r="AS105" s="21"/>
      <c r="BU105" s="9"/>
    </row>
    <row r="106" spans="10:73">
      <c r="J106" s="10"/>
      <c r="K106" s="142"/>
      <c r="O106" s="143"/>
      <c r="AA106" s="146"/>
      <c r="AB106" s="146"/>
      <c r="AR106" s="18"/>
      <c r="AS106" s="21"/>
      <c r="BU106" s="9"/>
    </row>
    <row r="107" spans="10:73">
      <c r="J107" s="10"/>
      <c r="K107" s="142"/>
      <c r="O107" s="143"/>
      <c r="AA107" s="146"/>
      <c r="AB107" s="146"/>
      <c r="AR107" s="18"/>
      <c r="AS107" s="21"/>
      <c r="BU107" s="9"/>
    </row>
    <row r="108" spans="10:73">
      <c r="J108" s="10"/>
      <c r="K108" s="142"/>
      <c r="O108" s="143"/>
      <c r="AA108" s="146"/>
      <c r="AB108" s="146"/>
      <c r="AR108" s="18"/>
      <c r="AS108" s="21"/>
      <c r="BU108" s="9"/>
    </row>
    <row r="109" spans="10:73">
      <c r="J109" s="10"/>
      <c r="K109" s="142"/>
      <c r="O109" s="143"/>
      <c r="AA109" s="146"/>
      <c r="AB109" s="146"/>
      <c r="AR109" s="18"/>
      <c r="AS109" s="21"/>
      <c r="BU109" s="9"/>
    </row>
    <row r="110" spans="10:73">
      <c r="J110" s="10"/>
      <c r="K110" s="142"/>
      <c r="O110" s="143"/>
      <c r="AA110" s="146"/>
      <c r="AB110" s="146"/>
      <c r="AR110" s="18"/>
      <c r="AS110" s="21"/>
      <c r="BU110" s="9"/>
    </row>
    <row r="111" spans="10:73">
      <c r="J111" s="10"/>
      <c r="K111" s="142"/>
      <c r="O111" s="143"/>
      <c r="AA111" s="146"/>
      <c r="AB111" s="146"/>
      <c r="AR111" s="18"/>
      <c r="AS111" s="21"/>
      <c r="BU111" s="9"/>
    </row>
    <row r="112" spans="10:73">
      <c r="J112" s="10"/>
      <c r="K112" s="142"/>
      <c r="O112" s="143"/>
      <c r="AA112" s="146"/>
      <c r="AB112" s="146"/>
      <c r="AR112" s="18"/>
      <c r="AS112" s="21"/>
      <c r="BU112" s="9"/>
    </row>
    <row r="113" spans="10:73">
      <c r="J113" s="10"/>
      <c r="K113" s="142"/>
      <c r="O113" s="143"/>
      <c r="AA113" s="146"/>
      <c r="AB113" s="146"/>
      <c r="AR113" s="18"/>
      <c r="AS113" s="21"/>
      <c r="BU113" s="9"/>
    </row>
    <row r="114" spans="10:73">
      <c r="J114" s="10"/>
      <c r="K114" s="142"/>
      <c r="O114" s="143"/>
      <c r="AA114" s="146"/>
      <c r="AB114" s="146"/>
      <c r="AS114" s="21"/>
      <c r="BU114" s="9"/>
    </row>
    <row r="115" spans="10:73">
      <c r="J115" s="10"/>
      <c r="K115" s="142"/>
      <c r="O115" s="143"/>
      <c r="AA115" s="146"/>
      <c r="AB115" s="146"/>
      <c r="AS115" s="21"/>
      <c r="BU115" s="9"/>
    </row>
    <row r="116" spans="10:73">
      <c r="J116" s="10"/>
      <c r="K116" s="142"/>
      <c r="O116" s="143"/>
      <c r="AA116" s="146"/>
      <c r="AB116" s="146"/>
      <c r="AS116" s="21"/>
      <c r="BU116" s="9"/>
    </row>
    <row r="117" spans="10:73">
      <c r="J117" s="10"/>
      <c r="K117" s="142"/>
      <c r="O117" s="143"/>
      <c r="AA117" s="146"/>
      <c r="AB117" s="146"/>
      <c r="AS117" s="21"/>
    </row>
    <row r="118" spans="10:73">
      <c r="J118" s="10"/>
      <c r="K118" s="142"/>
      <c r="O118" s="143"/>
      <c r="AA118" s="146"/>
      <c r="AB118" s="146"/>
      <c r="AS118" s="21"/>
    </row>
    <row r="119" spans="10:73">
      <c r="J119" s="10"/>
      <c r="K119" s="142"/>
      <c r="O119" s="143"/>
      <c r="AA119" s="146"/>
      <c r="AB119" s="146"/>
      <c r="AS119" s="21"/>
    </row>
    <row r="120" spans="10:73">
      <c r="J120" s="10"/>
      <c r="K120" s="142"/>
      <c r="O120" s="143"/>
      <c r="AA120" s="146"/>
      <c r="AB120" s="146"/>
      <c r="AS120" s="21"/>
    </row>
    <row r="121" spans="10:73">
      <c r="J121" s="10"/>
      <c r="K121" s="142"/>
      <c r="O121" s="143"/>
      <c r="AA121" s="146"/>
      <c r="AB121" s="146"/>
    </row>
    <row r="122" spans="10:73">
      <c r="K122" s="142"/>
      <c r="O122" s="143"/>
      <c r="AA122" s="146"/>
      <c r="AB122" s="146"/>
    </row>
    <row r="123" spans="10:73">
      <c r="K123" s="142"/>
      <c r="O123" s="143"/>
      <c r="AA123" s="146"/>
      <c r="AB123" s="146"/>
    </row>
    <row r="124" spans="10:73">
      <c r="K124" s="142"/>
      <c r="O124" s="143"/>
      <c r="AA124" s="146"/>
      <c r="AB124" s="146"/>
    </row>
    <row r="125" spans="10:73">
      <c r="K125" s="142"/>
      <c r="O125" s="143"/>
      <c r="AA125" s="146"/>
      <c r="AB125" s="146"/>
    </row>
    <row r="126" spans="10:73">
      <c r="K126" s="142"/>
      <c r="O126" s="143"/>
      <c r="AA126" s="146"/>
    </row>
    <row r="127" spans="10:73">
      <c r="K127" s="142"/>
      <c r="O127" s="143"/>
      <c r="AA127" s="146"/>
    </row>
    <row r="128" spans="10:73">
      <c r="K128" s="142"/>
      <c r="O128" s="143"/>
      <c r="AA128" s="146"/>
    </row>
    <row r="129" spans="11:27">
      <c r="K129" s="142"/>
      <c r="O129" s="143"/>
      <c r="AA129" s="146"/>
    </row>
    <row r="130" spans="11:27">
      <c r="K130" s="142"/>
      <c r="O130" s="143"/>
      <c r="AA130" s="146"/>
    </row>
    <row r="131" spans="11:27">
      <c r="K131" s="142"/>
      <c r="O131" s="143"/>
      <c r="AA131" s="146"/>
    </row>
    <row r="132" spans="11:27">
      <c r="K132" s="142"/>
      <c r="O132" s="143"/>
      <c r="AA132" s="146"/>
    </row>
    <row r="133" spans="11:27">
      <c r="O133" s="143"/>
      <c r="AA133" s="146"/>
    </row>
    <row r="134" spans="11:27">
      <c r="O134" s="143"/>
      <c r="AA134" s="146"/>
    </row>
    <row r="135" spans="11:27">
      <c r="O135" s="143"/>
      <c r="AA135" s="146"/>
    </row>
    <row r="136" spans="11:27">
      <c r="O136" s="143"/>
      <c r="AA136" s="146"/>
    </row>
    <row r="137" spans="11:27">
      <c r="O137" s="143"/>
      <c r="AA137" s="146"/>
    </row>
    <row r="138" spans="11:27">
      <c r="O138" s="143"/>
      <c r="AA138" s="146"/>
    </row>
    <row r="139" spans="11:27">
      <c r="O139" s="143"/>
      <c r="AA139" s="146"/>
    </row>
    <row r="140" spans="11:27">
      <c r="O140" s="143"/>
      <c r="AA140" s="146"/>
    </row>
    <row r="141" spans="11:27">
      <c r="O141" s="143"/>
      <c r="AA141" s="146"/>
    </row>
    <row r="142" spans="11:27">
      <c r="O142" s="143"/>
      <c r="AA142" s="146"/>
    </row>
    <row r="143" spans="11:27">
      <c r="O143" s="143"/>
      <c r="AA143" s="146"/>
    </row>
    <row r="144" spans="11:27">
      <c r="O144" s="143"/>
      <c r="AA144" s="146"/>
    </row>
    <row r="145" spans="15:27">
      <c r="O145" s="143"/>
      <c r="AA145" s="146"/>
    </row>
    <row r="146" spans="15:27">
      <c r="O146" s="143"/>
      <c r="AA146" s="146"/>
    </row>
    <row r="147" spans="15:27">
      <c r="O147" s="143"/>
      <c r="AA147" s="146"/>
    </row>
    <row r="148" spans="15:27">
      <c r="O148" s="143"/>
      <c r="AA148" s="146"/>
    </row>
    <row r="149" spans="15:27">
      <c r="O149" s="143"/>
      <c r="AA149" s="146"/>
    </row>
    <row r="150" spans="15:27">
      <c r="O150" s="143"/>
      <c r="AA150" s="146"/>
    </row>
    <row r="151" spans="15:27">
      <c r="O151" s="143"/>
      <c r="AA151" s="146"/>
    </row>
    <row r="152" spans="15:27">
      <c r="O152" s="143"/>
      <c r="AA152" s="146"/>
    </row>
    <row r="153" spans="15:27">
      <c r="O153" s="143"/>
      <c r="AA153" s="146"/>
    </row>
    <row r="154" spans="15:27">
      <c r="O154" s="143"/>
      <c r="AA154" s="146"/>
    </row>
    <row r="155" spans="15:27">
      <c r="O155" s="143"/>
      <c r="AA155" s="146"/>
    </row>
    <row r="156" spans="15:27">
      <c r="O156" s="143"/>
      <c r="AA156" s="146"/>
    </row>
    <row r="157" spans="15:27">
      <c r="O157" s="143"/>
      <c r="AA157" s="146"/>
    </row>
    <row r="158" spans="15:27">
      <c r="O158" s="143"/>
      <c r="AA158" s="146"/>
    </row>
    <row r="159" spans="15:27">
      <c r="O159" s="143"/>
      <c r="AA159" s="146"/>
    </row>
    <row r="160" spans="15:27">
      <c r="O160" s="143"/>
      <c r="AA160" s="146"/>
    </row>
    <row r="161" spans="15:27">
      <c r="O161" s="143"/>
      <c r="AA161" s="146"/>
    </row>
    <row r="162" spans="15:27">
      <c r="O162" s="143"/>
      <c r="AA162" s="146"/>
    </row>
    <row r="163" spans="15:27">
      <c r="O163" s="143"/>
      <c r="AA163" s="146"/>
    </row>
    <row r="164" spans="15:27">
      <c r="O164" s="143"/>
      <c r="AA164" s="146"/>
    </row>
    <row r="165" spans="15:27">
      <c r="O165" s="143"/>
      <c r="AA165" s="146"/>
    </row>
    <row r="166" spans="15:27">
      <c r="O166" s="143"/>
      <c r="AA166" s="146"/>
    </row>
    <row r="167" spans="15:27">
      <c r="O167" s="143"/>
      <c r="AA167" s="146"/>
    </row>
    <row r="168" spans="15:27">
      <c r="O168" s="143"/>
      <c r="AA168" s="146"/>
    </row>
    <row r="169" spans="15:27">
      <c r="O169" s="143"/>
      <c r="AA169" s="146"/>
    </row>
    <row r="170" spans="15:27">
      <c r="O170" s="143"/>
      <c r="AA170" s="146"/>
    </row>
    <row r="171" spans="15:27">
      <c r="O171" s="143"/>
      <c r="AA171" s="146"/>
    </row>
    <row r="172" spans="15:27">
      <c r="O172" s="143"/>
      <c r="AA172" s="146"/>
    </row>
    <row r="173" spans="15:27">
      <c r="O173" s="143"/>
      <c r="AA173" s="146"/>
    </row>
    <row r="174" spans="15:27">
      <c r="O174" s="143"/>
      <c r="AA174" s="146"/>
    </row>
    <row r="175" spans="15:27">
      <c r="O175" s="143"/>
      <c r="AA175" s="146"/>
    </row>
    <row r="176" spans="15:27">
      <c r="O176" s="143"/>
      <c r="AA176" s="146"/>
    </row>
    <row r="177" spans="15:27">
      <c r="O177" s="143"/>
      <c r="AA177" s="146"/>
    </row>
    <row r="178" spans="15:27">
      <c r="O178" s="143"/>
      <c r="AA178" s="146"/>
    </row>
    <row r="179" spans="15:27">
      <c r="O179" s="143"/>
      <c r="AA179" s="146"/>
    </row>
    <row r="180" spans="15:27">
      <c r="O180" s="143"/>
      <c r="AA180" s="146"/>
    </row>
    <row r="181" spans="15:27">
      <c r="O181" s="143"/>
      <c r="AA181" s="146"/>
    </row>
    <row r="182" spans="15:27">
      <c r="O182" s="143"/>
      <c r="AA182" s="146"/>
    </row>
    <row r="183" spans="15:27">
      <c r="O183" s="143"/>
      <c r="AA183" s="146"/>
    </row>
    <row r="184" spans="15:27">
      <c r="O184" s="143"/>
      <c r="AA184" s="146"/>
    </row>
    <row r="185" spans="15:27">
      <c r="O185" s="143"/>
      <c r="AA185" s="146"/>
    </row>
    <row r="186" spans="15:27">
      <c r="O186" s="143"/>
      <c r="AA186" s="146"/>
    </row>
    <row r="187" spans="15:27">
      <c r="O187" s="143"/>
      <c r="AA187" s="146"/>
    </row>
    <row r="188" spans="15:27">
      <c r="O188" s="143"/>
      <c r="AA188" s="146"/>
    </row>
    <row r="189" spans="15:27">
      <c r="O189" s="143"/>
      <c r="AA189" s="146"/>
    </row>
    <row r="190" spans="15:27">
      <c r="O190" s="143"/>
      <c r="AA190" s="146"/>
    </row>
    <row r="191" spans="15:27">
      <c r="O191" s="143"/>
      <c r="AA191" s="146"/>
    </row>
    <row r="192" spans="15:27">
      <c r="O192" s="143"/>
      <c r="AA192" s="146"/>
    </row>
    <row r="193" spans="15:27">
      <c r="O193" s="143"/>
      <c r="AA193" s="146"/>
    </row>
    <row r="194" spans="15:27">
      <c r="O194" s="143"/>
      <c r="AA194" s="146"/>
    </row>
    <row r="195" spans="15:27">
      <c r="O195" s="143"/>
      <c r="AA195" s="146"/>
    </row>
    <row r="196" spans="15:27">
      <c r="O196" s="143"/>
      <c r="AA196" s="146"/>
    </row>
    <row r="197" spans="15:27">
      <c r="O197" s="143"/>
      <c r="AA197" s="146"/>
    </row>
    <row r="198" spans="15:27">
      <c r="O198" s="143"/>
      <c r="AA198" s="146"/>
    </row>
    <row r="199" spans="15:27">
      <c r="O199" s="143"/>
      <c r="AA199" s="146"/>
    </row>
    <row r="200" spans="15:27">
      <c r="O200" s="143"/>
      <c r="AA200" s="146"/>
    </row>
    <row r="201" spans="15:27">
      <c r="O201" s="143"/>
      <c r="AA201" s="146"/>
    </row>
    <row r="202" spans="15:27">
      <c r="O202" s="143"/>
      <c r="AA202" s="146"/>
    </row>
    <row r="203" spans="15:27">
      <c r="O203" s="143"/>
      <c r="AA203" s="146"/>
    </row>
    <row r="204" spans="15:27">
      <c r="O204" s="143"/>
      <c r="AA204" s="146"/>
    </row>
    <row r="205" spans="15:27">
      <c r="O205" s="143"/>
      <c r="AA205" s="146"/>
    </row>
    <row r="206" spans="15:27">
      <c r="O206" s="143"/>
      <c r="AA206" s="146"/>
    </row>
    <row r="207" spans="15:27">
      <c r="O207" s="143"/>
      <c r="AA207" s="146"/>
    </row>
    <row r="208" spans="15:27">
      <c r="O208" s="143"/>
      <c r="AA208" s="146"/>
    </row>
    <row r="209" spans="15:27">
      <c r="O209" s="143"/>
      <c r="AA209" s="146"/>
    </row>
    <row r="210" spans="15:27">
      <c r="O210" s="143"/>
      <c r="AA210" s="146"/>
    </row>
    <row r="211" spans="15:27">
      <c r="O211" s="143"/>
      <c r="AA211" s="146"/>
    </row>
    <row r="212" spans="15:27">
      <c r="O212" s="143"/>
      <c r="AA212" s="146"/>
    </row>
    <row r="213" spans="15:27">
      <c r="O213" s="143"/>
      <c r="AA213" s="146"/>
    </row>
    <row r="214" spans="15:27">
      <c r="O214" s="143"/>
      <c r="AA214" s="146"/>
    </row>
    <row r="215" spans="15:27">
      <c r="O215" s="143"/>
      <c r="AA215" s="146"/>
    </row>
    <row r="216" spans="15:27">
      <c r="O216" s="143"/>
      <c r="AA216" s="146"/>
    </row>
    <row r="217" spans="15:27">
      <c r="O217" s="143"/>
      <c r="AA217" s="146"/>
    </row>
    <row r="218" spans="15:27">
      <c r="O218" s="143"/>
      <c r="AA218" s="146"/>
    </row>
    <row r="219" spans="15:27">
      <c r="O219" s="143"/>
      <c r="AA219" s="146"/>
    </row>
    <row r="220" spans="15:27">
      <c r="O220" s="143"/>
      <c r="AA220" s="146"/>
    </row>
    <row r="221" spans="15:27">
      <c r="O221" s="143"/>
      <c r="AA221" s="146"/>
    </row>
    <row r="222" spans="15:27">
      <c r="O222" s="143"/>
      <c r="AA222" s="146"/>
    </row>
    <row r="223" spans="15:27">
      <c r="O223" s="143"/>
      <c r="AA223" s="146"/>
    </row>
    <row r="224" spans="15:27">
      <c r="O224" s="143"/>
      <c r="AA224" s="146"/>
    </row>
    <row r="225" spans="15:27">
      <c r="O225" s="143"/>
      <c r="AA225" s="146"/>
    </row>
    <row r="226" spans="15:27">
      <c r="O226" s="143"/>
      <c r="AA226" s="146"/>
    </row>
    <row r="227" spans="15:27">
      <c r="O227" s="143"/>
      <c r="AA227" s="146"/>
    </row>
    <row r="228" spans="15:27">
      <c r="O228" s="143"/>
      <c r="AA228" s="146"/>
    </row>
    <row r="229" spans="15:27">
      <c r="O229" s="143"/>
      <c r="AA229" s="146"/>
    </row>
    <row r="230" spans="15:27">
      <c r="O230" s="143"/>
      <c r="AA230" s="146"/>
    </row>
    <row r="231" spans="15:27">
      <c r="O231" s="143"/>
      <c r="AA231" s="146"/>
    </row>
    <row r="232" spans="15:27">
      <c r="O232" s="143"/>
      <c r="AA232" s="146"/>
    </row>
    <row r="233" spans="15:27">
      <c r="O233" s="143"/>
      <c r="AA233" s="146"/>
    </row>
    <row r="234" spans="15:27">
      <c r="O234" s="143"/>
      <c r="AA234" s="146"/>
    </row>
    <row r="235" spans="15:27">
      <c r="O235" s="143"/>
      <c r="AA235" s="146"/>
    </row>
    <row r="236" spans="15:27">
      <c r="O236" s="143"/>
      <c r="AA236" s="146"/>
    </row>
    <row r="237" spans="15:27">
      <c r="O237" s="143"/>
      <c r="AA237" s="146"/>
    </row>
    <row r="238" spans="15:27">
      <c r="O238" s="143"/>
      <c r="AA238" s="146"/>
    </row>
    <row r="239" spans="15:27">
      <c r="O239" s="143"/>
      <c r="AA239" s="146"/>
    </row>
    <row r="240" spans="15:27">
      <c r="O240" s="143"/>
      <c r="AA240" s="146"/>
    </row>
    <row r="241" spans="15:27">
      <c r="O241" s="143"/>
      <c r="AA241" s="146"/>
    </row>
    <row r="242" spans="15:27">
      <c r="O242" s="143"/>
      <c r="AA242" s="146"/>
    </row>
    <row r="243" spans="15:27">
      <c r="O243" s="143"/>
      <c r="AA243" s="146"/>
    </row>
    <row r="244" spans="15:27">
      <c r="O244" s="143"/>
      <c r="AA244" s="146"/>
    </row>
    <row r="245" spans="15:27">
      <c r="O245" s="143"/>
      <c r="AA245" s="146"/>
    </row>
    <row r="246" spans="15:27">
      <c r="O246" s="143"/>
      <c r="AA246" s="146"/>
    </row>
    <row r="247" spans="15:27">
      <c r="O247" s="143"/>
      <c r="AA247" s="146"/>
    </row>
    <row r="248" spans="15:27">
      <c r="O248" s="143"/>
      <c r="AA248" s="146"/>
    </row>
    <row r="249" spans="15:27">
      <c r="O249" s="143"/>
      <c r="AA249" s="146"/>
    </row>
    <row r="250" spans="15:27">
      <c r="AA250" s="146"/>
    </row>
    <row r="251" spans="15:27">
      <c r="AA251" s="146"/>
    </row>
    <row r="252" spans="15:27">
      <c r="AA252" s="146"/>
    </row>
    <row r="253" spans="15:27">
      <c r="AA253" s="146"/>
    </row>
    <row r="254" spans="15:27">
      <c r="AA254" s="146"/>
    </row>
    <row r="255" spans="15:27">
      <c r="AA255" s="146"/>
    </row>
    <row r="256" spans="15:27">
      <c r="AA256" s="146"/>
    </row>
    <row r="257" spans="27:27">
      <c r="AA257" s="146"/>
    </row>
    <row r="258" spans="27:27">
      <c r="AA258" s="146"/>
    </row>
    <row r="259" spans="27:27">
      <c r="AA259" s="146"/>
    </row>
    <row r="260" spans="27:27">
      <c r="AA260" s="146"/>
    </row>
    <row r="261" spans="27:27">
      <c r="AA261" s="146"/>
    </row>
    <row r="262" spans="27:27">
      <c r="AA262" s="146"/>
    </row>
    <row r="263" spans="27:27">
      <c r="AA263" s="146"/>
    </row>
    <row r="264" spans="27:27">
      <c r="AA264" s="146"/>
    </row>
    <row r="265" spans="27:27">
      <c r="AA265" s="146"/>
    </row>
    <row r="266" spans="27:27">
      <c r="AA266" s="146"/>
    </row>
    <row r="267" spans="27:27">
      <c r="AA267" s="146"/>
    </row>
    <row r="268" spans="27:27">
      <c r="AA268" s="146"/>
    </row>
  </sheetData>
  <autoFilter ref="A1:CD36" xr:uid="{00000000-0001-0000-0200-000000000000}">
    <sortState xmlns:xlrd2="http://schemas.microsoft.com/office/spreadsheetml/2017/richdata2" ref="A2:CD36">
      <sortCondition ref="B1:B36"/>
    </sortState>
  </autoFilter>
  <sortState xmlns:xlrd2="http://schemas.microsoft.com/office/spreadsheetml/2017/richdata2" ref="A2:CD268">
    <sortCondition ref="B2:B268"/>
  </sortState>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10A74-AC04-4BE4-B831-1B162FE280C1}">
  <dimension ref="A1:D35"/>
  <sheetViews>
    <sheetView workbookViewId="0">
      <selection activeCell="D2" sqref="D2:D35"/>
    </sheetView>
  </sheetViews>
  <sheetFormatPr defaultRowHeight="15"/>
  <sheetData>
    <row r="1" spans="1:4">
      <c r="A1" t="s">
        <v>192</v>
      </c>
      <c r="B1" t="s">
        <v>193</v>
      </c>
      <c r="C1" t="s">
        <v>194</v>
      </c>
      <c r="D1" t="s">
        <v>195</v>
      </c>
    </row>
    <row r="2" spans="1:4">
      <c r="A2">
        <v>8100001</v>
      </c>
      <c r="B2">
        <v>8100001</v>
      </c>
      <c r="C2">
        <v>1</v>
      </c>
      <c r="D2">
        <v>1</v>
      </c>
    </row>
    <row r="3" spans="1:4">
      <c r="A3">
        <v>8100002</v>
      </c>
      <c r="B3">
        <v>8100002</v>
      </c>
      <c r="C3">
        <v>1</v>
      </c>
      <c r="D3">
        <v>1</v>
      </c>
    </row>
    <row r="4" spans="1:4">
      <c r="A4">
        <v>8100003</v>
      </c>
      <c r="B4">
        <v>8100003</v>
      </c>
      <c r="C4">
        <v>1</v>
      </c>
      <c r="D4">
        <v>1</v>
      </c>
    </row>
    <row r="5" spans="1:4">
      <c r="A5">
        <v>8100004</v>
      </c>
      <c r="B5">
        <v>8100004</v>
      </c>
      <c r="C5">
        <v>1</v>
      </c>
      <c r="D5">
        <v>1</v>
      </c>
    </row>
    <row r="6" spans="1:4">
      <c r="A6">
        <v>8100005</v>
      </c>
      <c r="B6">
        <v>8100005</v>
      </c>
      <c r="C6">
        <v>1</v>
      </c>
      <c r="D6">
        <v>1</v>
      </c>
    </row>
    <row r="7" spans="1:4">
      <c r="A7">
        <v>8100006</v>
      </c>
      <c r="B7">
        <v>8100006</v>
      </c>
      <c r="C7">
        <v>1</v>
      </c>
      <c r="D7">
        <v>1</v>
      </c>
    </row>
    <row r="8" spans="1:4">
      <c r="A8">
        <v>8100007</v>
      </c>
      <c r="B8">
        <v>8100007</v>
      </c>
      <c r="C8">
        <v>1</v>
      </c>
      <c r="D8">
        <v>1</v>
      </c>
    </row>
    <row r="9" spans="1:4">
      <c r="A9">
        <v>8100008</v>
      </c>
      <c r="B9">
        <v>8100008</v>
      </c>
      <c r="C9">
        <v>1</v>
      </c>
      <c r="D9">
        <v>1</v>
      </c>
    </row>
    <row r="10" spans="1:4">
      <c r="A10">
        <v>8100009</v>
      </c>
      <c r="B10">
        <v>8100009</v>
      </c>
      <c r="C10">
        <v>1</v>
      </c>
      <c r="D10">
        <v>1</v>
      </c>
    </row>
    <row r="11" spans="1:4">
      <c r="A11">
        <v>8100010</v>
      </c>
      <c r="B11">
        <v>8100010</v>
      </c>
      <c r="C11">
        <v>1</v>
      </c>
      <c r="D11">
        <v>1</v>
      </c>
    </row>
    <row r="12" spans="1:4">
      <c r="A12">
        <v>8100011</v>
      </c>
      <c r="B12">
        <v>8100011</v>
      </c>
      <c r="C12">
        <v>1</v>
      </c>
      <c r="D12">
        <v>1</v>
      </c>
    </row>
    <row r="13" spans="1:4">
      <c r="A13">
        <v>8100012</v>
      </c>
      <c r="B13">
        <v>8100012</v>
      </c>
      <c r="C13">
        <v>1</v>
      </c>
      <c r="D13">
        <v>1</v>
      </c>
    </row>
    <row r="14" spans="1:4">
      <c r="A14">
        <v>8100013</v>
      </c>
      <c r="B14">
        <v>8100013</v>
      </c>
      <c r="C14">
        <v>1</v>
      </c>
      <c r="D14">
        <v>1</v>
      </c>
    </row>
    <row r="15" spans="1:4">
      <c r="A15">
        <v>8100014</v>
      </c>
      <c r="B15">
        <v>8100014</v>
      </c>
      <c r="C15">
        <v>1</v>
      </c>
      <c r="D15">
        <v>1</v>
      </c>
    </row>
    <row r="16" spans="1:4">
      <c r="A16">
        <v>8100015</v>
      </c>
      <c r="B16">
        <v>8100015</v>
      </c>
      <c r="C16">
        <v>1</v>
      </c>
      <c r="D16">
        <v>1</v>
      </c>
    </row>
    <row r="17" spans="1:4">
      <c r="A17">
        <v>8100016</v>
      </c>
      <c r="B17">
        <v>8100016.0099999998</v>
      </c>
      <c r="C17">
        <v>0.61792082000000004</v>
      </c>
      <c r="D17">
        <v>0.64365609000000001</v>
      </c>
    </row>
    <row r="18" spans="1:4">
      <c r="A18">
        <v>8100016</v>
      </c>
      <c r="B18">
        <v>8100016.0199999996</v>
      </c>
      <c r="C18">
        <v>0.38207918000000002</v>
      </c>
      <c r="D18">
        <v>0.35634390999999999</v>
      </c>
    </row>
    <row r="19" spans="1:4">
      <c r="A19">
        <v>8100017.0099999998</v>
      </c>
      <c r="B19">
        <v>8100017.0099999998</v>
      </c>
      <c r="C19">
        <v>1</v>
      </c>
      <c r="D19">
        <v>1</v>
      </c>
    </row>
    <row r="20" spans="1:4">
      <c r="A20">
        <v>8100017.0199999996</v>
      </c>
      <c r="B20">
        <v>8100017.04</v>
      </c>
      <c r="C20">
        <v>0.38582133000000002</v>
      </c>
      <c r="D20">
        <v>0.40843327000000001</v>
      </c>
    </row>
    <row r="21" spans="1:4">
      <c r="A21">
        <v>8100017.0199999996</v>
      </c>
      <c r="B21">
        <v>8100017.0499999998</v>
      </c>
      <c r="C21">
        <v>0.28601103999999999</v>
      </c>
      <c r="D21">
        <v>0.29837486000000002</v>
      </c>
    </row>
    <row r="22" spans="1:4">
      <c r="A22">
        <v>8100017.0199999996</v>
      </c>
      <c r="B22">
        <v>8100017.0599999996</v>
      </c>
      <c r="C22">
        <v>0.32816762999999999</v>
      </c>
      <c r="D22">
        <v>0.29319187000000002</v>
      </c>
    </row>
    <row r="23" spans="1:4">
      <c r="A23">
        <v>8100017.0300000003</v>
      </c>
      <c r="B23">
        <v>8100017.0300000003</v>
      </c>
      <c r="C23">
        <v>1</v>
      </c>
      <c r="D23">
        <v>1</v>
      </c>
    </row>
    <row r="24" spans="1:4">
      <c r="A24">
        <v>8100018</v>
      </c>
      <c r="B24">
        <v>8100018</v>
      </c>
      <c r="C24">
        <v>1</v>
      </c>
      <c r="D24">
        <v>1</v>
      </c>
    </row>
    <row r="25" spans="1:4">
      <c r="A25">
        <v>8100019</v>
      </c>
      <c r="B25">
        <v>8100019</v>
      </c>
      <c r="C25">
        <v>1</v>
      </c>
      <c r="D25">
        <v>1</v>
      </c>
    </row>
    <row r="26" spans="1:4">
      <c r="A26">
        <v>8100020.0099999998</v>
      </c>
      <c r="B26">
        <v>8100020.0099999998</v>
      </c>
      <c r="C26">
        <v>1</v>
      </c>
      <c r="D26">
        <v>1</v>
      </c>
    </row>
    <row r="27" spans="1:4">
      <c r="A27">
        <v>8100020.0199999996</v>
      </c>
      <c r="B27">
        <v>8100020.0199999996</v>
      </c>
      <c r="C27">
        <v>1</v>
      </c>
      <c r="D27">
        <v>1</v>
      </c>
    </row>
    <row r="28" spans="1:4">
      <c r="A28">
        <v>8100021</v>
      </c>
      <c r="B28">
        <v>8100021</v>
      </c>
      <c r="C28">
        <v>1</v>
      </c>
      <c r="D28">
        <v>1</v>
      </c>
    </row>
    <row r="29" spans="1:4">
      <c r="A29">
        <v>8100100.0099999998</v>
      </c>
      <c r="B29">
        <v>8100100.0099999998</v>
      </c>
      <c r="C29">
        <v>1</v>
      </c>
      <c r="D29">
        <v>1</v>
      </c>
    </row>
    <row r="30" spans="1:4">
      <c r="A30">
        <v>8100100.0199999996</v>
      </c>
      <c r="B30">
        <v>8100100.0199999996</v>
      </c>
      <c r="C30">
        <v>1</v>
      </c>
      <c r="D30">
        <v>1</v>
      </c>
    </row>
    <row r="31" spans="1:4">
      <c r="A31">
        <v>8100101</v>
      </c>
      <c r="B31">
        <v>8100101</v>
      </c>
      <c r="C31">
        <v>1</v>
      </c>
      <c r="D31">
        <v>1</v>
      </c>
    </row>
    <row r="32" spans="1:4">
      <c r="A32">
        <v>8100102</v>
      </c>
      <c r="B32">
        <v>8100102</v>
      </c>
      <c r="C32">
        <v>1</v>
      </c>
      <c r="D32">
        <v>1</v>
      </c>
    </row>
    <row r="33" spans="1:4">
      <c r="A33">
        <v>8100103</v>
      </c>
      <c r="B33">
        <v>8100103</v>
      </c>
      <c r="C33">
        <v>1</v>
      </c>
      <c r="D33">
        <v>1</v>
      </c>
    </row>
    <row r="34" spans="1:4">
      <c r="A34">
        <v>8100104</v>
      </c>
      <c r="B34">
        <v>8100104</v>
      </c>
      <c r="C34">
        <v>1</v>
      </c>
      <c r="D34">
        <v>1</v>
      </c>
    </row>
    <row r="35" spans="1:4">
      <c r="A35">
        <v>8100105</v>
      </c>
      <c r="B35">
        <v>8100105</v>
      </c>
      <c r="C35">
        <v>1</v>
      </c>
      <c r="D35">
        <v>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2"/>
  <sheetViews>
    <sheetView workbookViewId="0">
      <selection activeCell="F22" sqref="F22"/>
    </sheetView>
  </sheetViews>
  <sheetFormatPr defaultRowHeight="15"/>
  <cols>
    <col min="1" max="1" width="37.42578125" customWidth="1"/>
    <col min="2" max="2" width="20.28515625" bestFit="1" customWidth="1"/>
    <col min="3" max="3" width="16.42578125" bestFit="1" customWidth="1"/>
    <col min="4" max="4" width="12.85546875" bestFit="1" customWidth="1"/>
    <col min="5" max="5" width="16.42578125" bestFit="1" customWidth="1"/>
    <col min="7" max="7" width="16.42578125" bestFit="1" customWidth="1"/>
  </cols>
  <sheetData>
    <row r="1" spans="1:7" ht="15.75">
      <c r="A1" s="25"/>
      <c r="B1" s="26" t="s">
        <v>3</v>
      </c>
      <c r="C1" s="387" t="s">
        <v>0</v>
      </c>
      <c r="D1" s="388"/>
      <c r="E1" s="389" t="s">
        <v>32</v>
      </c>
      <c r="F1" s="390"/>
    </row>
    <row r="2" spans="1:7" ht="30.75" thickBot="1">
      <c r="A2" s="27"/>
      <c r="B2" s="28" t="s">
        <v>2</v>
      </c>
      <c r="C2" s="29" t="s">
        <v>16</v>
      </c>
      <c r="D2" s="30" t="s">
        <v>1</v>
      </c>
      <c r="E2" s="31" t="s">
        <v>16</v>
      </c>
      <c r="F2" s="32" t="s">
        <v>1</v>
      </c>
      <c r="G2" s="33"/>
    </row>
    <row r="3" spans="1:7">
      <c r="A3" s="34" t="s">
        <v>33</v>
      </c>
      <c r="B3" s="35"/>
      <c r="C3" s="36">
        <v>5.3699999999999998E-2</v>
      </c>
      <c r="D3" s="37">
        <v>6.8900000000000003E-2</v>
      </c>
      <c r="E3" s="38">
        <v>2.8799999999999999E-2</v>
      </c>
      <c r="F3" s="39">
        <v>0.16250000000000001</v>
      </c>
      <c r="G3" s="40"/>
    </row>
    <row r="4" spans="1:7" ht="17.25">
      <c r="A4" s="41" t="s">
        <v>34</v>
      </c>
      <c r="B4" s="42" t="s">
        <v>35</v>
      </c>
      <c r="C4" s="43"/>
      <c r="D4" s="44"/>
      <c r="E4" s="45"/>
      <c r="F4" s="46"/>
      <c r="G4" s="47"/>
    </row>
    <row r="5" spans="1:7" ht="15.75">
      <c r="A5" s="41" t="s">
        <v>36</v>
      </c>
      <c r="B5" s="48"/>
      <c r="C5" s="49">
        <f>C3*1.5</f>
        <v>8.0549999999999997E-2</v>
      </c>
      <c r="D5" s="50">
        <f>D3*1.5</f>
        <v>0.10335</v>
      </c>
      <c r="E5" s="51"/>
      <c r="F5" s="52"/>
      <c r="G5" s="53"/>
    </row>
    <row r="6" spans="1:7" ht="16.5" thickBot="1">
      <c r="A6" s="54" t="s">
        <v>37</v>
      </c>
      <c r="B6" s="55"/>
      <c r="C6" s="56"/>
      <c r="D6" s="57"/>
      <c r="E6" s="58">
        <f>E3*1.5</f>
        <v>4.3200000000000002E-2</v>
      </c>
      <c r="F6" s="59">
        <f>F3*0.5</f>
        <v>8.1250000000000003E-2</v>
      </c>
      <c r="G6" s="40"/>
    </row>
    <row r="7" spans="1:7">
      <c r="C7" s="40"/>
      <c r="D7" s="40"/>
      <c r="E7" s="40"/>
      <c r="F7" s="40"/>
    </row>
    <row r="8" spans="1:7">
      <c r="A8" s="1" t="s">
        <v>15</v>
      </c>
    </row>
    <row r="10" spans="1:7">
      <c r="A10" s="132" t="s">
        <v>95</v>
      </c>
    </row>
    <row r="11" spans="1:7">
      <c r="A11" s="133" t="s">
        <v>96</v>
      </c>
    </row>
    <row r="12" spans="1:7">
      <c r="A12" s="133" t="s">
        <v>97</v>
      </c>
    </row>
    <row r="13" spans="1:7">
      <c r="A13" s="134" t="s">
        <v>98</v>
      </c>
    </row>
    <row r="14" spans="1:7">
      <c r="A14" s="133" t="s">
        <v>99</v>
      </c>
    </row>
    <row r="16" spans="1:7" ht="15.75" thickBot="1">
      <c r="A16" s="149" t="s">
        <v>220</v>
      </c>
      <c r="B16" s="150"/>
      <c r="C16" s="150"/>
      <c r="D16" s="150"/>
      <c r="E16" s="150"/>
      <c r="F16" s="150"/>
    </row>
    <row r="17" spans="1:6" ht="15.75">
      <c r="A17" s="25"/>
      <c r="B17" s="26" t="s">
        <v>3</v>
      </c>
      <c r="C17" s="387" t="s">
        <v>0</v>
      </c>
      <c r="D17" s="388"/>
      <c r="E17" s="389" t="s">
        <v>32</v>
      </c>
      <c r="F17" s="390"/>
    </row>
    <row r="18" spans="1:6" ht="30.75" thickBot="1">
      <c r="A18" s="27"/>
      <c r="B18" s="28" t="s">
        <v>2</v>
      </c>
      <c r="C18" s="29" t="s">
        <v>16</v>
      </c>
      <c r="D18" s="30" t="s">
        <v>1</v>
      </c>
      <c r="E18" s="31" t="s">
        <v>16</v>
      </c>
      <c r="F18" s="32" t="s">
        <v>1</v>
      </c>
    </row>
    <row r="19" spans="1:6">
      <c r="A19" s="34" t="s">
        <v>33</v>
      </c>
      <c r="B19" s="35"/>
      <c r="C19" s="36">
        <v>4.3999999999999997E-2</v>
      </c>
      <c r="D19" s="37">
        <v>6.1699999999999998E-2</v>
      </c>
      <c r="E19" s="38">
        <v>1.9E-2</v>
      </c>
      <c r="F19" s="39">
        <v>0.10199999999999999</v>
      </c>
    </row>
    <row r="20" spans="1:6" ht="17.25">
      <c r="A20" s="41" t="s">
        <v>34</v>
      </c>
      <c r="B20" s="42" t="s">
        <v>35</v>
      </c>
      <c r="C20" s="43"/>
      <c r="D20" s="44"/>
      <c r="E20" s="45"/>
      <c r="F20" s="46"/>
    </row>
    <row r="21" spans="1:6" ht="15.75">
      <c r="A21" s="41" t="s">
        <v>36</v>
      </c>
      <c r="B21" s="48"/>
      <c r="C21" s="49">
        <f>C19*1.5</f>
        <v>6.6000000000000003E-2</v>
      </c>
      <c r="D21" s="50">
        <f>D19*1.5</f>
        <v>9.2549999999999993E-2</v>
      </c>
      <c r="E21" s="51"/>
      <c r="F21" s="52"/>
    </row>
    <row r="22" spans="1:6" ht="16.5" thickBot="1">
      <c r="A22" s="54" t="s">
        <v>37</v>
      </c>
      <c r="B22" s="55"/>
      <c r="C22" s="56"/>
      <c r="D22" s="57"/>
      <c r="E22" s="58">
        <f>E19*1.5</f>
        <v>2.8499999999999998E-2</v>
      </c>
      <c r="F22" s="59">
        <f>F19*0.5</f>
        <v>5.0999999999999997E-2</v>
      </c>
    </row>
  </sheetData>
  <mergeCells count="4">
    <mergeCell ref="C1:D1"/>
    <mergeCell ref="E1:F1"/>
    <mergeCell ref="C17:D17"/>
    <mergeCell ref="E17:F17"/>
  </mergeCells>
  <hyperlinks>
    <hyperlink ref="A13" r:id="rId1" display="“T9” updates this method to calculate floors using total raw count sums to arrive at CMA thresholds. This method matches that used by Statistics Canada. " xr:uid="{0203C5D1-A157-4C3C-B6DC-7C2BD73999E0}"/>
  </hyperlinks>
  <pageMargins left="0.7" right="0.7" top="0.75" bottom="0.75" header="0.3" footer="0.3"/>
  <pageSetup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24"/>
  <sheetViews>
    <sheetView zoomScaleNormal="100" workbookViewId="0">
      <selection activeCell="B2" sqref="B2:B24"/>
    </sheetView>
  </sheetViews>
  <sheetFormatPr defaultRowHeight="15"/>
  <cols>
    <col min="1" max="1" width="12.7109375" customWidth="1"/>
    <col min="2" max="13" width="10.7109375" customWidth="1"/>
  </cols>
  <sheetData>
    <row r="1" spans="1:22" ht="67.5" customHeight="1" thickBot="1">
      <c r="B1" s="391" t="s">
        <v>92</v>
      </c>
      <c r="C1" s="392"/>
      <c r="D1" s="393" t="s">
        <v>75</v>
      </c>
      <c r="E1" s="394"/>
      <c r="F1" s="155"/>
      <c r="G1" s="155"/>
      <c r="H1" s="61"/>
      <c r="I1" s="61"/>
      <c r="J1" s="61"/>
      <c r="K1" s="61"/>
      <c r="L1" s="61"/>
      <c r="M1" s="160"/>
      <c r="O1" s="395" t="s">
        <v>94</v>
      </c>
      <c r="P1" s="396"/>
      <c r="Q1" s="396"/>
      <c r="R1" s="396"/>
      <c r="S1" s="396"/>
      <c r="T1" s="396"/>
      <c r="U1" s="396"/>
      <c r="V1" s="397"/>
    </row>
    <row r="2" spans="1:22" ht="51.75" thickBot="1">
      <c r="A2" s="125" t="s">
        <v>41</v>
      </c>
      <c r="B2" s="62" t="s">
        <v>38</v>
      </c>
      <c r="C2" s="63" t="s">
        <v>39</v>
      </c>
      <c r="D2" s="62" t="s">
        <v>262</v>
      </c>
      <c r="E2" s="63" t="s">
        <v>263</v>
      </c>
      <c r="F2" s="62" t="s">
        <v>201</v>
      </c>
      <c r="G2" s="151" t="s">
        <v>223</v>
      </c>
      <c r="H2" s="62" t="s">
        <v>264</v>
      </c>
      <c r="I2" s="63" t="s">
        <v>265</v>
      </c>
      <c r="J2" s="156" t="s">
        <v>266</v>
      </c>
      <c r="K2" s="156" t="s">
        <v>267</v>
      </c>
      <c r="L2" s="64" t="s">
        <v>268</v>
      </c>
      <c r="M2" s="161" t="s">
        <v>227</v>
      </c>
      <c r="O2" s="398"/>
      <c r="P2" s="399"/>
      <c r="Q2" s="399"/>
      <c r="R2" s="399"/>
      <c r="S2" s="399"/>
      <c r="T2" s="399"/>
      <c r="U2" s="399"/>
      <c r="V2" s="400"/>
    </row>
    <row r="3" spans="1:22" ht="15.75" thickBot="1">
      <c r="A3" s="65" t="s">
        <v>5</v>
      </c>
      <c r="B3" s="66">
        <v>11289</v>
      </c>
      <c r="C3" s="67">
        <f>B3/$B$8</f>
        <v>0.11862055921571101</v>
      </c>
      <c r="D3" s="66">
        <v>11123</v>
      </c>
      <c r="E3" s="68">
        <f>D3/$D$8</f>
        <v>9.4749305756682625E-2</v>
      </c>
      <c r="F3" s="172">
        <v>11189</v>
      </c>
      <c r="G3" s="152">
        <f>F3/$F$8</f>
        <v>9.0345345466583765E-2</v>
      </c>
      <c r="H3" s="69">
        <f>D3-B3</f>
        <v>-166</v>
      </c>
      <c r="I3" s="68">
        <f>(D3-B3)/B3</f>
        <v>-1.4704579679333864E-2</v>
      </c>
      <c r="J3" s="180">
        <f>F3-D3</f>
        <v>66</v>
      </c>
      <c r="K3" s="157">
        <f>J3/D3</f>
        <v>5.9336509934370223E-3</v>
      </c>
      <c r="L3" s="70">
        <f>H3/H8</f>
        <v>-7.4690663667041617E-3</v>
      </c>
      <c r="M3" s="168">
        <f>J3/$J$8</f>
        <v>1.0227801022780102E-2</v>
      </c>
      <c r="O3" s="401"/>
      <c r="P3" s="402"/>
      <c r="Q3" s="402"/>
      <c r="R3" s="402"/>
      <c r="S3" s="402"/>
      <c r="T3" s="402"/>
      <c r="U3" s="402"/>
      <c r="V3" s="403"/>
    </row>
    <row r="4" spans="1:22" ht="15.75" thickBot="1">
      <c r="A4" s="71" t="s">
        <v>6</v>
      </c>
      <c r="B4" s="72">
        <v>3703</v>
      </c>
      <c r="C4" s="73">
        <f>B4/$B$8</f>
        <v>3.8909729008395594E-2</v>
      </c>
      <c r="D4" s="72">
        <v>0</v>
      </c>
      <c r="E4" s="74">
        <f>D4/$D$8</f>
        <v>0</v>
      </c>
      <c r="F4" s="170">
        <v>0</v>
      </c>
      <c r="G4" s="176">
        <f t="shared" ref="G4:G6" si="0">F4/$F$8</f>
        <v>0</v>
      </c>
      <c r="H4" s="75">
        <f t="shared" ref="H4:H5" si="1">D4-B4</f>
        <v>-3703</v>
      </c>
      <c r="I4" s="74">
        <f t="shared" ref="I4:I8" si="2">(D4-B4)/B4</f>
        <v>-1</v>
      </c>
      <c r="J4" s="184">
        <f t="shared" ref="J4:J8" si="3">F4-D4</f>
        <v>0</v>
      </c>
      <c r="K4" s="185">
        <v>0</v>
      </c>
      <c r="L4" s="76">
        <f>H4/H8</f>
        <v>-0.16661417322834646</v>
      </c>
      <c r="M4" s="189">
        <v>0</v>
      </c>
    </row>
    <row r="5" spans="1:22" ht="15.75" thickBot="1">
      <c r="A5" s="77" t="s">
        <v>7</v>
      </c>
      <c r="B5" s="78">
        <v>69797</v>
      </c>
      <c r="C5" s="79">
        <f>B5/$B$8</f>
        <v>0.73340058212232973</v>
      </c>
      <c r="D5" s="78">
        <v>95863</v>
      </c>
      <c r="E5" s="80">
        <f>D5/$D$8</f>
        <v>0.81659198936913302</v>
      </c>
      <c r="F5" s="173">
        <v>102263</v>
      </c>
      <c r="G5" s="177">
        <f t="shared" si="0"/>
        <v>0.82572044538826128</v>
      </c>
      <c r="H5" s="81">
        <f t="shared" si="1"/>
        <v>26066</v>
      </c>
      <c r="I5" s="80">
        <f t="shared" si="2"/>
        <v>0.37345444646618048</v>
      </c>
      <c r="J5" s="183">
        <f t="shared" si="3"/>
        <v>6400</v>
      </c>
      <c r="K5" s="186">
        <f t="shared" ref="K5:K8" si="4">J5/D5</f>
        <v>6.6761941520711854E-2</v>
      </c>
      <c r="L5" s="82">
        <f>H5/H8</f>
        <v>1.1728233970753656</v>
      </c>
      <c r="M5" s="190">
        <f t="shared" ref="M5:M6" si="5">J5/$J$8</f>
        <v>0.9917867658453432</v>
      </c>
    </row>
    <row r="6" spans="1:22">
      <c r="A6" s="83" t="s">
        <v>3</v>
      </c>
      <c r="B6" s="84">
        <v>10380</v>
      </c>
      <c r="C6" s="85">
        <f>B6/$B$8</f>
        <v>0.10906912965356366</v>
      </c>
      <c r="D6" s="84">
        <v>10408</v>
      </c>
      <c r="E6" s="86">
        <f>D6/$D$8</f>
        <v>8.8658704874184369E-2</v>
      </c>
      <c r="F6" s="174">
        <v>10395</v>
      </c>
      <c r="G6" s="178">
        <f t="shared" si="0"/>
        <v>8.3934209145154912E-2</v>
      </c>
      <c r="H6" s="87">
        <f>D6-B6</f>
        <v>28</v>
      </c>
      <c r="I6" s="86">
        <f t="shared" si="2"/>
        <v>2.6974951830443161E-3</v>
      </c>
      <c r="J6" s="181">
        <f t="shared" si="3"/>
        <v>-13</v>
      </c>
      <c r="K6" s="187">
        <f t="shared" si="4"/>
        <v>-1.2490392006149116E-3</v>
      </c>
      <c r="L6" s="88">
        <f>H6/H8</f>
        <v>1.2598425196850393E-3</v>
      </c>
      <c r="M6" s="191">
        <f t="shared" si="5"/>
        <v>-2.0145668681233533E-3</v>
      </c>
    </row>
    <row r="7" spans="1:22" ht="15.75" thickBot="1">
      <c r="A7" s="126" t="s">
        <v>93</v>
      </c>
      <c r="B7" s="127"/>
      <c r="C7" s="128"/>
      <c r="D7" s="127"/>
      <c r="E7" s="129"/>
      <c r="F7" s="171"/>
      <c r="G7" s="129"/>
      <c r="H7" s="130"/>
      <c r="I7" s="129"/>
      <c r="J7" s="213"/>
      <c r="K7" s="158"/>
      <c r="L7" s="131"/>
      <c r="M7" s="131"/>
      <c r="N7" s="60"/>
    </row>
    <row r="8" spans="1:22" ht="15.75" thickBot="1">
      <c r="A8" s="89" t="s">
        <v>8</v>
      </c>
      <c r="B8" s="97">
        <f>SUM(B3:B6)</f>
        <v>95169</v>
      </c>
      <c r="C8" s="91"/>
      <c r="D8" s="90">
        <f>SUM(D3:D6)</f>
        <v>117394</v>
      </c>
      <c r="E8" s="92"/>
      <c r="F8" s="175">
        <f>SUM(F3:F7)</f>
        <v>123847</v>
      </c>
      <c r="G8" s="178"/>
      <c r="H8" s="93">
        <f>SUM(H3:H6)</f>
        <v>22225</v>
      </c>
      <c r="I8" s="212">
        <f t="shared" si="2"/>
        <v>0.23353192741333836</v>
      </c>
      <c r="J8" s="182">
        <f t="shared" si="3"/>
        <v>6453</v>
      </c>
      <c r="K8" s="188">
        <f t="shared" si="4"/>
        <v>5.4968737754910811E-2</v>
      </c>
      <c r="L8" s="95"/>
      <c r="M8" s="162"/>
    </row>
    <row r="9" spans="1:22" ht="15.75" thickBot="1">
      <c r="A9" s="118"/>
      <c r="B9" s="119"/>
      <c r="C9" s="120"/>
      <c r="D9" s="119"/>
      <c r="E9" s="121"/>
      <c r="F9" s="169"/>
      <c r="G9" s="121"/>
      <c r="H9" s="122"/>
      <c r="I9" s="123"/>
      <c r="J9" s="123"/>
      <c r="K9" s="123"/>
      <c r="L9" s="124"/>
      <c r="M9" s="167"/>
      <c r="N9" s="214"/>
    </row>
    <row r="10" spans="1:22" ht="51.75" thickBot="1">
      <c r="A10" s="125" t="s">
        <v>41</v>
      </c>
      <c r="B10" s="62" t="s">
        <v>43</v>
      </c>
      <c r="C10" s="63" t="s">
        <v>44</v>
      </c>
      <c r="D10" s="62" t="s">
        <v>269</v>
      </c>
      <c r="E10" s="63" t="s">
        <v>270</v>
      </c>
      <c r="F10" s="62" t="s">
        <v>207</v>
      </c>
      <c r="G10" s="151" t="s">
        <v>224</v>
      </c>
      <c r="H10" s="62" t="s">
        <v>271</v>
      </c>
      <c r="I10" s="63" t="s">
        <v>272</v>
      </c>
      <c r="J10" s="156" t="s">
        <v>228</v>
      </c>
      <c r="K10" s="156" t="s">
        <v>229</v>
      </c>
      <c r="L10" s="64" t="s">
        <v>273</v>
      </c>
      <c r="M10" s="164" t="s">
        <v>230</v>
      </c>
    </row>
    <row r="11" spans="1:22" ht="15.75" thickBot="1">
      <c r="A11" s="65" t="s">
        <v>5</v>
      </c>
      <c r="B11" s="66">
        <v>5805</v>
      </c>
      <c r="C11" s="67">
        <f>B11/$B$16</f>
        <v>0.14629904987524886</v>
      </c>
      <c r="D11" s="66">
        <v>5829</v>
      </c>
      <c r="E11" s="68">
        <f>D11/$D$16</f>
        <v>0.12064076825961877</v>
      </c>
      <c r="F11" s="192">
        <v>5844</v>
      </c>
      <c r="G11" s="152">
        <f>F11/$F$16</f>
        <v>0.11296027834154827</v>
      </c>
      <c r="H11" s="69">
        <f>D11-B11</f>
        <v>24</v>
      </c>
      <c r="I11" s="68">
        <f>(D11-B11)/B11</f>
        <v>4.1343669250645991E-3</v>
      </c>
      <c r="J11" s="180">
        <f>F11-D11</f>
        <v>15</v>
      </c>
      <c r="K11" s="157">
        <f>J11/D11</f>
        <v>2.5733401955738548E-3</v>
      </c>
      <c r="L11" s="70">
        <f>H11/H16</f>
        <v>2.7784209307710117E-3</v>
      </c>
      <c r="M11" s="168">
        <f>J11/$J$16</f>
        <v>4.388531304856641E-3</v>
      </c>
    </row>
    <row r="12" spans="1:22" ht="15.75" thickBot="1">
      <c r="A12" s="71" t="s">
        <v>6</v>
      </c>
      <c r="B12" s="72">
        <v>1419</v>
      </c>
      <c r="C12" s="73">
        <f>B12/$B$16</f>
        <v>3.5761989969505283E-2</v>
      </c>
      <c r="D12" s="72">
        <v>0</v>
      </c>
      <c r="E12" s="74">
        <f>D12/$D$16</f>
        <v>0</v>
      </c>
      <c r="F12" s="170">
        <v>0</v>
      </c>
      <c r="G12" s="176">
        <f t="shared" ref="G12:G14" si="6">F12/$F$16</f>
        <v>0</v>
      </c>
      <c r="H12" s="75">
        <f t="shared" ref="H12:H13" si="7">D12-B12</f>
        <v>-1419</v>
      </c>
      <c r="I12" s="74">
        <f t="shared" ref="I12:I16" si="8">(D12-B12)/B12</f>
        <v>-1</v>
      </c>
      <c r="J12" s="184">
        <f t="shared" ref="J12:J16" si="9">F12-D12</f>
        <v>0</v>
      </c>
      <c r="K12" s="185">
        <v>0</v>
      </c>
      <c r="L12" s="76">
        <f>H12/H16</f>
        <v>-0.16427413753183606</v>
      </c>
      <c r="M12" s="189">
        <f t="shared" ref="M12:M14" si="10">J12/$J$16</f>
        <v>0</v>
      </c>
    </row>
    <row r="13" spans="1:22" ht="15.75" thickBot="1">
      <c r="A13" s="77" t="s">
        <v>7</v>
      </c>
      <c r="B13" s="78">
        <v>29453</v>
      </c>
      <c r="C13" s="79">
        <f>B13/$B$16</f>
        <v>0.7422818115375891</v>
      </c>
      <c r="D13" s="78">
        <v>39338</v>
      </c>
      <c r="E13" s="80">
        <f>D13/$D$16</f>
        <v>0.81416478672102988</v>
      </c>
      <c r="F13" s="173">
        <v>42606</v>
      </c>
      <c r="G13" s="177">
        <f t="shared" si="6"/>
        <v>0.82354305595824873</v>
      </c>
      <c r="H13" s="81">
        <f t="shared" si="7"/>
        <v>9885</v>
      </c>
      <c r="I13" s="80">
        <f t="shared" si="8"/>
        <v>0.33561946151495603</v>
      </c>
      <c r="J13" s="183">
        <f t="shared" si="9"/>
        <v>3268</v>
      </c>
      <c r="K13" s="186">
        <f t="shared" ref="K13:K16" si="11">J13/D13</f>
        <v>8.3074889419899337E-2</v>
      </c>
      <c r="L13" s="82">
        <f>H13/H16</f>
        <v>1.1443621208613104</v>
      </c>
      <c r="M13" s="190">
        <f t="shared" si="10"/>
        <v>0.95611468695143353</v>
      </c>
    </row>
    <row r="14" spans="1:22">
      <c r="A14" s="83" t="s">
        <v>3</v>
      </c>
      <c r="B14" s="84">
        <v>3002</v>
      </c>
      <c r="C14" s="85">
        <f>B14/$B$16</f>
        <v>7.5657148617656697E-2</v>
      </c>
      <c r="D14" s="84">
        <v>3150</v>
      </c>
      <c r="E14" s="86">
        <f>D14/$D$16</f>
        <v>6.5194445019351371E-2</v>
      </c>
      <c r="F14" s="174">
        <v>3285</v>
      </c>
      <c r="G14" s="178">
        <f t="shared" si="6"/>
        <v>6.3496665700202959E-2</v>
      </c>
      <c r="H14" s="87">
        <f>D14-B14</f>
        <v>148</v>
      </c>
      <c r="I14" s="86">
        <f t="shared" si="8"/>
        <v>4.9300466355762823E-2</v>
      </c>
      <c r="J14" s="181">
        <f t="shared" si="9"/>
        <v>135</v>
      </c>
      <c r="K14" s="187">
        <f t="shared" si="11"/>
        <v>4.2857142857142858E-2</v>
      </c>
      <c r="L14" s="88">
        <f>H14/H16</f>
        <v>1.7133595739754572E-2</v>
      </c>
      <c r="M14" s="191">
        <f t="shared" si="10"/>
        <v>3.9496781743709769E-2</v>
      </c>
    </row>
    <row r="15" spans="1:22" ht="15.75" thickBot="1">
      <c r="A15" s="126" t="s">
        <v>93</v>
      </c>
      <c r="B15" s="127"/>
      <c r="C15" s="128"/>
      <c r="D15" s="127"/>
      <c r="E15" s="129"/>
      <c r="F15" s="171"/>
      <c r="G15" s="179"/>
      <c r="H15" s="130"/>
      <c r="I15" s="206"/>
      <c r="J15" s="207"/>
      <c r="K15" s="208"/>
      <c r="L15" s="131"/>
      <c r="M15" s="166"/>
      <c r="N15" s="60"/>
    </row>
    <row r="16" spans="1:22" ht="15.75" thickBot="1">
      <c r="A16" s="89" t="s">
        <v>8</v>
      </c>
      <c r="B16" s="97">
        <f>SUM(B11:B14)</f>
        <v>39679</v>
      </c>
      <c r="C16" s="91"/>
      <c r="D16" s="90">
        <f>SUM(D11:D14)</f>
        <v>48317</v>
      </c>
      <c r="E16" s="92"/>
      <c r="F16" s="175">
        <f>SUM(F11:F14)</f>
        <v>51735</v>
      </c>
      <c r="G16" s="154"/>
      <c r="H16" s="205">
        <f>SUM(H11:H14)</f>
        <v>8638</v>
      </c>
      <c r="I16" s="209">
        <f t="shared" si="8"/>
        <v>0.21769701857405679</v>
      </c>
      <c r="J16" s="210">
        <f t="shared" si="9"/>
        <v>3418</v>
      </c>
      <c r="K16" s="211">
        <f t="shared" si="11"/>
        <v>7.0741147008299352E-2</v>
      </c>
      <c r="L16" s="95"/>
      <c r="M16" s="95"/>
    </row>
    <row r="17" spans="1:14" ht="15.75" thickBot="1">
      <c r="A17" s="118"/>
      <c r="B17" s="119"/>
      <c r="C17" s="120"/>
      <c r="D17" s="119"/>
      <c r="E17" s="121"/>
      <c r="F17" s="169"/>
      <c r="G17" s="121"/>
      <c r="H17" s="122"/>
      <c r="I17" s="123"/>
      <c r="J17" s="123"/>
      <c r="K17" s="123"/>
      <c r="L17" s="124"/>
      <c r="M17" s="163"/>
    </row>
    <row r="18" spans="1:14" ht="64.5" thickBot="1">
      <c r="A18" s="125" t="s">
        <v>41</v>
      </c>
      <c r="B18" s="62" t="s">
        <v>46</v>
      </c>
      <c r="C18" s="63" t="s">
        <v>47</v>
      </c>
      <c r="D18" s="62" t="s">
        <v>274</v>
      </c>
      <c r="E18" s="63" t="s">
        <v>275</v>
      </c>
      <c r="F18" s="62" t="s">
        <v>211</v>
      </c>
      <c r="G18" s="151" t="s">
        <v>225</v>
      </c>
      <c r="H18" s="62" t="s">
        <v>276</v>
      </c>
      <c r="I18" s="63" t="s">
        <v>277</v>
      </c>
      <c r="J18" s="156" t="s">
        <v>231</v>
      </c>
      <c r="K18" s="156" t="s">
        <v>232</v>
      </c>
      <c r="L18" s="64" t="s">
        <v>278</v>
      </c>
      <c r="M18" s="159" t="s">
        <v>233</v>
      </c>
    </row>
    <row r="19" spans="1:14">
      <c r="A19" s="65" t="s">
        <v>5</v>
      </c>
      <c r="B19" s="66">
        <v>5188</v>
      </c>
      <c r="C19" s="67">
        <f>B19/$B$24</f>
        <v>0.13951487118808154</v>
      </c>
      <c r="D19" s="66">
        <v>5198</v>
      </c>
      <c r="E19" s="68">
        <f>D19/$D$24</f>
        <v>0.11375175070028011</v>
      </c>
      <c r="F19" s="195">
        <v>5225</v>
      </c>
      <c r="G19" s="152">
        <f>F19/$F$24</f>
        <v>0.10740641766193187</v>
      </c>
      <c r="H19" s="69">
        <f>D19-B19</f>
        <v>10</v>
      </c>
      <c r="I19" s="68">
        <f>(D19-B19)/B19</f>
        <v>1.9275250578257518E-3</v>
      </c>
      <c r="J19" s="180">
        <f>F19-D19</f>
        <v>27</v>
      </c>
      <c r="K19" s="157">
        <f>J19/D19</f>
        <v>5.1943055021161982E-3</v>
      </c>
      <c r="L19" s="70">
        <f>H19/H24</f>
        <v>1.1750881316098707E-3</v>
      </c>
      <c r="M19" s="70">
        <f>J19/$J$24</f>
        <v>9.149440867502542E-3</v>
      </c>
    </row>
    <row r="20" spans="1:14">
      <c r="A20" s="71" t="s">
        <v>6</v>
      </c>
      <c r="B20" s="72">
        <v>1369</v>
      </c>
      <c r="C20" s="73">
        <f>B20/$B$24</f>
        <v>3.6814930350131773E-2</v>
      </c>
      <c r="D20" s="72">
        <v>0</v>
      </c>
      <c r="E20" s="74">
        <f>D20/$D$24</f>
        <v>0</v>
      </c>
      <c r="F20" s="193">
        <v>0</v>
      </c>
      <c r="G20" s="176">
        <f t="shared" ref="G20:G22" si="12">F20/$F$24</f>
        <v>0</v>
      </c>
      <c r="H20" s="75">
        <f t="shared" ref="H20:H21" si="13">D20-B20</f>
        <v>-1369</v>
      </c>
      <c r="I20" s="74">
        <f t="shared" ref="I20:I24" si="14">(D20-B20)/B20</f>
        <v>-1</v>
      </c>
      <c r="J20" s="184">
        <f t="shared" ref="J20:J24" si="15">F20-D20</f>
        <v>0</v>
      </c>
      <c r="K20" s="185">
        <v>0</v>
      </c>
      <c r="L20" s="76">
        <f>H20/H24</f>
        <v>-0.16086956521739129</v>
      </c>
      <c r="M20" s="199">
        <f t="shared" ref="M20:M22" si="16">J20/$J$24</f>
        <v>0</v>
      </c>
    </row>
    <row r="21" spans="1:14">
      <c r="A21" s="77" t="s">
        <v>7</v>
      </c>
      <c r="B21" s="78">
        <v>27727</v>
      </c>
      <c r="C21" s="79">
        <f>B21/$B$24</f>
        <v>0.74563007583499163</v>
      </c>
      <c r="D21" s="78">
        <v>37509</v>
      </c>
      <c r="E21" s="80">
        <f>D21/$D$24</f>
        <v>0.82083771008403361</v>
      </c>
      <c r="F21" s="196">
        <v>40398</v>
      </c>
      <c r="G21" s="177">
        <f t="shared" si="12"/>
        <v>0.8304314757333443</v>
      </c>
      <c r="H21" s="81">
        <f t="shared" si="13"/>
        <v>9782</v>
      </c>
      <c r="I21" s="80">
        <f t="shared" si="14"/>
        <v>0.35279691275651892</v>
      </c>
      <c r="J21" s="183">
        <f t="shared" si="15"/>
        <v>2889</v>
      </c>
      <c r="K21" s="186">
        <f t="shared" ref="K21:K24" si="17">J21/D21</f>
        <v>7.702151483643925E-2</v>
      </c>
      <c r="L21" s="82">
        <f>H21/H24</f>
        <v>1.1494712103407756</v>
      </c>
      <c r="M21" s="200">
        <f t="shared" si="16"/>
        <v>0.9789901728227719</v>
      </c>
    </row>
    <row r="22" spans="1:14">
      <c r="A22" s="83" t="s">
        <v>3</v>
      </c>
      <c r="B22" s="84">
        <v>2902</v>
      </c>
      <c r="C22" s="85">
        <f>B22/$B$24</f>
        <v>7.8040122626795036E-2</v>
      </c>
      <c r="D22" s="84">
        <v>2989</v>
      </c>
      <c r="E22" s="86">
        <f>D22/$D$24</f>
        <v>6.5410539215686278E-2</v>
      </c>
      <c r="F22" s="197">
        <v>3024</v>
      </c>
      <c r="G22" s="178">
        <f t="shared" si="12"/>
        <v>6.2162106604723828E-2</v>
      </c>
      <c r="H22" s="87">
        <f>D22-B22</f>
        <v>87</v>
      </c>
      <c r="I22" s="86">
        <f t="shared" si="14"/>
        <v>2.9979324603721571E-2</v>
      </c>
      <c r="J22" s="181">
        <f t="shared" si="15"/>
        <v>35</v>
      </c>
      <c r="K22" s="187">
        <f t="shared" si="17"/>
        <v>1.1709601873536301E-2</v>
      </c>
      <c r="L22" s="88">
        <f>H22/H24</f>
        <v>1.0223266745005875E-2</v>
      </c>
      <c r="M22" s="201">
        <f t="shared" si="16"/>
        <v>1.1860386309725517E-2</v>
      </c>
    </row>
    <row r="23" spans="1:14" ht="15.75" thickBot="1">
      <c r="A23" s="126" t="s">
        <v>93</v>
      </c>
      <c r="B23" s="127"/>
      <c r="C23" s="128"/>
      <c r="D23" s="127"/>
      <c r="E23" s="129"/>
      <c r="F23" s="194"/>
      <c r="G23" s="153"/>
      <c r="H23" s="130"/>
      <c r="I23" s="129"/>
      <c r="J23" s="204"/>
      <c r="K23" s="158"/>
      <c r="L23" s="131"/>
      <c r="M23" s="131"/>
      <c r="N23" s="60"/>
    </row>
    <row r="24" spans="1:14" ht="15.75" thickBot="1">
      <c r="A24" s="89" t="s">
        <v>8</v>
      </c>
      <c r="B24" s="97">
        <f>SUM(B19:B22)</f>
        <v>37186</v>
      </c>
      <c r="C24" s="91"/>
      <c r="D24" s="90">
        <f>SUM(D19:D22)</f>
        <v>45696</v>
      </c>
      <c r="E24" s="92"/>
      <c r="F24" s="198">
        <f>SUM(F19:F22)</f>
        <v>48647</v>
      </c>
      <c r="G24" s="154"/>
      <c r="H24" s="93">
        <f>SUM(H19:H22)</f>
        <v>8510</v>
      </c>
      <c r="I24" s="94">
        <f t="shared" si="14"/>
        <v>0.22884956704135964</v>
      </c>
      <c r="J24" s="202">
        <f t="shared" si="15"/>
        <v>2951</v>
      </c>
      <c r="K24" s="203">
        <f t="shared" si="17"/>
        <v>6.457895658263306E-2</v>
      </c>
      <c r="L24" s="95"/>
      <c r="M24" s="165"/>
    </row>
  </sheetData>
  <mergeCells count="3">
    <mergeCell ref="B1:C1"/>
    <mergeCell ref="D1:E1"/>
    <mergeCell ref="O1:V3"/>
  </mergeCells>
  <pageMargins left="0.51181102362204722" right="0.51181102362204722" top="0.74803149606299213" bottom="0.74803149606299213" header="0.31496062992125984" footer="0.31496062992125984"/>
  <pageSetup orientation="portrait" r:id="rId1"/>
  <ignoredErrors>
    <ignoredError sqref="I3:I6 I11:I15 I19:I22"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INFO</vt:lpstr>
      <vt:lpstr>2006 Original</vt:lpstr>
      <vt:lpstr>2016 Original</vt:lpstr>
      <vt:lpstr>2021 Original</vt:lpstr>
      <vt:lpstr>2021 CTDataMaker</vt:lpstr>
      <vt:lpstr>Weights</vt:lpstr>
      <vt:lpstr>Thresholds</vt:lpstr>
      <vt:lpstr>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Created by Chris Willms;Edited by Chris Willms</dc:creator>
  <cp:lastModifiedBy>Remus</cp:lastModifiedBy>
  <cp:lastPrinted>2018-06-06T16:25:38Z</cp:lastPrinted>
  <dcterms:created xsi:type="dcterms:W3CDTF">2018-05-09T18:33:31Z</dcterms:created>
  <dcterms:modified xsi:type="dcterms:W3CDTF">2023-05-27T03:19:57Z</dcterms:modified>
</cp:coreProperties>
</file>